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Objects="none" defaultThemeVersion="124226"/>
  <bookViews>
    <workbookView xWindow="240" yWindow="90" windowWidth="20055" windowHeight="7695" tabRatio="792" firstSheet="3" activeTab="30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U28" i="32" l="1"/>
  <c r="M7" i="31" l="1"/>
  <c r="U28" i="31" l="1"/>
  <c r="V12" i="31"/>
  <c r="V13" i="31"/>
  <c r="V17" i="31"/>
  <c r="V26" i="31"/>
  <c r="K15" i="33" l="1"/>
  <c r="K16" i="33"/>
  <c r="K17" i="33"/>
  <c r="K18" i="33"/>
  <c r="D28" i="29" l="1"/>
  <c r="R16" i="29" l="1"/>
  <c r="N16" i="29"/>
  <c r="V15" i="25" l="1"/>
  <c r="V26" i="25"/>
  <c r="U28" i="25"/>
  <c r="V18" i="24" l="1"/>
  <c r="V21" i="24"/>
  <c r="V14" i="24"/>
  <c r="U28" i="24"/>
  <c r="R18" i="23" l="1"/>
  <c r="T16" i="22" l="1"/>
  <c r="U28" i="18" l="1"/>
  <c r="U28" i="17"/>
  <c r="U28" i="15" l="1"/>
  <c r="U28" i="14" l="1"/>
  <c r="V14" i="14" l="1"/>
  <c r="V20" i="14"/>
  <c r="V24" i="14"/>
  <c r="R20" i="11" l="1"/>
  <c r="R24" i="9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L18" i="33"/>
  <c r="E17" i="33"/>
  <c r="F17" i="33"/>
  <c r="G17" i="33"/>
  <c r="H17" i="33"/>
  <c r="I17" i="33"/>
  <c r="J17" i="33"/>
  <c r="L17" i="33"/>
  <c r="E16" i="33"/>
  <c r="F16" i="33"/>
  <c r="G16" i="33"/>
  <c r="H16" i="33"/>
  <c r="I16" i="33"/>
  <c r="J16" i="33"/>
  <c r="L16" i="33"/>
  <c r="E15" i="33"/>
  <c r="F15" i="33"/>
  <c r="G15" i="33"/>
  <c r="H15" i="33"/>
  <c r="I15" i="33"/>
  <c r="J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V26" i="32" s="1"/>
  <c r="N25" i="32"/>
  <c r="M25" i="32"/>
  <c r="S25" i="32" s="1"/>
  <c r="T25" i="32" s="1"/>
  <c r="N24" i="32"/>
  <c r="M24" i="32"/>
  <c r="R24" i="32" s="1"/>
  <c r="V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V20" i="32" s="1"/>
  <c r="N19" i="32"/>
  <c r="M19" i="32"/>
  <c r="S19" i="32" s="1"/>
  <c r="T19" i="32" s="1"/>
  <c r="N18" i="32"/>
  <c r="M18" i="32"/>
  <c r="R18" i="32" s="1"/>
  <c r="V18" i="32" s="1"/>
  <c r="N17" i="32"/>
  <c r="M17" i="32"/>
  <c r="S17" i="32" s="1"/>
  <c r="T17" i="32" s="1"/>
  <c r="N16" i="32"/>
  <c r="M16" i="32"/>
  <c r="R16" i="32" s="1"/>
  <c r="V16" i="32" s="1"/>
  <c r="N15" i="32"/>
  <c r="M15" i="32"/>
  <c r="S15" i="32" s="1"/>
  <c r="T15" i="32" s="1"/>
  <c r="N14" i="32"/>
  <c r="M14" i="32"/>
  <c r="R14" i="32" s="1"/>
  <c r="V14" i="32" s="1"/>
  <c r="N13" i="32"/>
  <c r="M13" i="32"/>
  <c r="S13" i="32" s="1"/>
  <c r="T13" i="32" s="1"/>
  <c r="N12" i="32"/>
  <c r="M12" i="32"/>
  <c r="R12" i="32" s="1"/>
  <c r="V12" i="32" s="1"/>
  <c r="N11" i="32"/>
  <c r="M11" i="32"/>
  <c r="S11" i="32" s="1"/>
  <c r="T11" i="32" s="1"/>
  <c r="N10" i="32"/>
  <c r="M10" i="32"/>
  <c r="R10" i="32" s="1"/>
  <c r="V10" i="32" s="1"/>
  <c r="N9" i="32"/>
  <c r="M9" i="32"/>
  <c r="S9" i="32" s="1"/>
  <c r="T9" i="32" s="1"/>
  <c r="N8" i="32"/>
  <c r="M8" i="32"/>
  <c r="R8" i="32" s="1"/>
  <c r="V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V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S7" i="31"/>
  <c r="Q28" i="29"/>
  <c r="P28" i="29"/>
  <c r="L28" i="29"/>
  <c r="K28" i="29"/>
  <c r="J28" i="29"/>
  <c r="I28" i="29"/>
  <c r="H28" i="29"/>
  <c r="G28" i="29"/>
  <c r="F28" i="29"/>
  <c r="E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V24" i="25" s="1"/>
  <c r="N23" i="25"/>
  <c r="M23" i="25"/>
  <c r="S23" i="25" s="1"/>
  <c r="T23" i="25" s="1"/>
  <c r="O22" i="25"/>
  <c r="N22" i="25"/>
  <c r="M22" i="25"/>
  <c r="R22" i="25" s="1"/>
  <c r="V22" i="25" s="1"/>
  <c r="N21" i="25"/>
  <c r="M21" i="25"/>
  <c r="S21" i="25" s="1"/>
  <c r="T21" i="25" s="1"/>
  <c r="N20" i="25"/>
  <c r="M20" i="25"/>
  <c r="R20" i="25" s="1"/>
  <c r="V20" i="25" s="1"/>
  <c r="N19" i="25"/>
  <c r="M19" i="25"/>
  <c r="S19" i="25" s="1"/>
  <c r="T19" i="25" s="1"/>
  <c r="N18" i="25"/>
  <c r="M18" i="25"/>
  <c r="R18" i="25" s="1"/>
  <c r="V18" i="25" s="1"/>
  <c r="N17" i="25"/>
  <c r="M17" i="25"/>
  <c r="S17" i="25" s="1"/>
  <c r="T17" i="25" s="1"/>
  <c r="N16" i="25"/>
  <c r="M16" i="25"/>
  <c r="R16" i="25" s="1"/>
  <c r="V16" i="25" s="1"/>
  <c r="N15" i="25"/>
  <c r="M15" i="25"/>
  <c r="S15" i="25" s="1"/>
  <c r="T15" i="25" s="1"/>
  <c r="O14" i="25"/>
  <c r="N14" i="25"/>
  <c r="M14" i="25"/>
  <c r="R14" i="25" s="1"/>
  <c r="V14" i="25" s="1"/>
  <c r="N13" i="25"/>
  <c r="M13" i="25"/>
  <c r="S13" i="25" s="1"/>
  <c r="T13" i="25" s="1"/>
  <c r="O12" i="25"/>
  <c r="N12" i="25"/>
  <c r="M12" i="25"/>
  <c r="R12" i="25" s="1"/>
  <c r="V12" i="25" s="1"/>
  <c r="N11" i="25"/>
  <c r="M11" i="25"/>
  <c r="S11" i="25" s="1"/>
  <c r="T11" i="25" s="1"/>
  <c r="N10" i="25"/>
  <c r="M10" i="25"/>
  <c r="R10" i="25" s="1"/>
  <c r="V10" i="25" s="1"/>
  <c r="N9" i="25"/>
  <c r="M9" i="25"/>
  <c r="S9" i="25" s="1"/>
  <c r="T9" i="25" s="1"/>
  <c r="N8" i="25"/>
  <c r="M8" i="25"/>
  <c r="R8" i="25" s="1"/>
  <c r="V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V26" i="24" s="1"/>
  <c r="N25" i="24"/>
  <c r="M25" i="24"/>
  <c r="S25" i="24" s="1"/>
  <c r="T25" i="24" s="1"/>
  <c r="N24" i="24"/>
  <c r="M24" i="24"/>
  <c r="R24" i="24" s="1"/>
  <c r="V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V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V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V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R8" i="19"/>
  <c r="O8" i="19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V26" i="15" s="1"/>
  <c r="N25" i="15"/>
  <c r="M25" i="15"/>
  <c r="S25" i="15" s="1"/>
  <c r="T25" i="15" s="1"/>
  <c r="N24" i="15"/>
  <c r="M24" i="15"/>
  <c r="R24" i="15" s="1"/>
  <c r="V24" i="15" s="1"/>
  <c r="N23" i="15"/>
  <c r="M23" i="15"/>
  <c r="S23" i="15" s="1"/>
  <c r="T23" i="15" s="1"/>
  <c r="N22" i="15"/>
  <c r="M22" i="15"/>
  <c r="R22" i="15" s="1"/>
  <c r="V22" i="15" s="1"/>
  <c r="N21" i="15"/>
  <c r="M21" i="15"/>
  <c r="S21" i="15" s="1"/>
  <c r="T21" i="15" s="1"/>
  <c r="O20" i="15"/>
  <c r="N20" i="15"/>
  <c r="M20" i="15"/>
  <c r="R20" i="15" s="1"/>
  <c r="V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V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N18" i="14"/>
  <c r="M18" i="14"/>
  <c r="R18" i="14" s="1"/>
  <c r="V18" i="14" s="1"/>
  <c r="N17" i="14"/>
  <c r="M17" i="14"/>
  <c r="S17" i="14" s="1"/>
  <c r="T17" i="14" s="1"/>
  <c r="N16" i="14"/>
  <c r="M16" i="14"/>
  <c r="R16" i="14" s="1"/>
  <c r="V16" i="14" s="1"/>
  <c r="N15" i="14"/>
  <c r="M15" i="14"/>
  <c r="S15" i="14" s="1"/>
  <c r="T15" i="14" s="1"/>
  <c r="O14" i="14"/>
  <c r="N14" i="14"/>
  <c r="M14" i="14"/>
  <c r="R14" i="14" s="1"/>
  <c r="N13" i="14"/>
  <c r="M13" i="14"/>
  <c r="S13" i="14" s="1"/>
  <c r="T13" i="14" s="1"/>
  <c r="N12" i="14"/>
  <c r="M12" i="14"/>
  <c r="R12" i="14" s="1"/>
  <c r="V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O24" i="12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N20" i="11"/>
  <c r="M20" i="1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O14" i="1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O8" i="11"/>
  <c r="N8" i="11"/>
  <c r="M8" i="11"/>
  <c r="R8" i="11" s="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N24" i="9"/>
  <c r="M24" i="9"/>
  <c r="N23" i="9"/>
  <c r="M23" i="9"/>
  <c r="N22" i="9"/>
  <c r="M22" i="9"/>
  <c r="R22" i="9" s="1"/>
  <c r="N21" i="9"/>
  <c r="M21" i="9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S27" i="5"/>
  <c r="T27" i="5" s="1"/>
  <c r="O27" i="5"/>
  <c r="N27" i="5"/>
  <c r="M27" i="5"/>
  <c r="R27" i="5" s="1"/>
  <c r="O26" i="5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N28" i="5" s="1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18" i="32" l="1"/>
  <c r="O10" i="32"/>
  <c r="N28" i="32"/>
  <c r="N28" i="31"/>
  <c r="O10" i="29"/>
  <c r="N28" i="29"/>
  <c r="N28" i="28"/>
  <c r="N28" i="27"/>
  <c r="O20" i="25"/>
  <c r="N28" i="25"/>
  <c r="O12" i="24"/>
  <c r="O20" i="24"/>
  <c r="N28" i="24"/>
  <c r="N28" i="23"/>
  <c r="O22" i="22"/>
  <c r="O14" i="22"/>
  <c r="N28" i="22"/>
  <c r="N28" i="21"/>
  <c r="N28" i="20"/>
  <c r="O26" i="18"/>
  <c r="O24" i="18"/>
  <c r="N28" i="19"/>
  <c r="N28" i="18"/>
  <c r="N28" i="17"/>
  <c r="O25" i="16"/>
  <c r="O21" i="16"/>
  <c r="O17" i="16"/>
  <c r="N28" i="16"/>
  <c r="O26" i="15"/>
  <c r="N28" i="15"/>
  <c r="O12" i="14"/>
  <c r="O20" i="14"/>
  <c r="N28" i="14"/>
  <c r="O24" i="14"/>
  <c r="N28" i="13"/>
  <c r="O26" i="13"/>
  <c r="O24" i="11"/>
  <c r="O22" i="11"/>
  <c r="O16" i="11"/>
  <c r="N28" i="11"/>
  <c r="O16" i="10"/>
  <c r="G29" i="10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10"/>
  <c r="O24" i="10"/>
  <c r="S23" i="9"/>
  <c r="T23" i="9" s="1"/>
  <c r="R23" i="9"/>
  <c r="S25" i="9"/>
  <c r="T25" i="9" s="1"/>
  <c r="R25" i="9"/>
  <c r="S21" i="9"/>
  <c r="T21" i="9" s="1"/>
  <c r="R21" i="9"/>
  <c r="O16" i="9"/>
  <c r="E28" i="33"/>
  <c r="E29" i="33" s="1"/>
  <c r="O18" i="9"/>
  <c r="O26" i="9"/>
  <c r="O24" i="9"/>
  <c r="N28" i="9"/>
  <c r="O26" i="8"/>
  <c r="N28" i="8"/>
  <c r="N28" i="7"/>
  <c r="M10" i="33"/>
  <c r="R10" i="33" s="1"/>
  <c r="M8" i="33"/>
  <c r="O8" i="33" s="1"/>
  <c r="M18" i="33"/>
  <c r="O18" i="33" s="1"/>
  <c r="N25" i="33"/>
  <c r="O9" i="6"/>
  <c r="N28" i="6"/>
  <c r="R18" i="4"/>
  <c r="O7" i="16"/>
  <c r="O11" i="16"/>
  <c r="O15" i="16"/>
  <c r="O19" i="16"/>
  <c r="O23" i="16"/>
  <c r="O27" i="16"/>
  <c r="O26" i="17"/>
  <c r="O20" i="18"/>
  <c r="R10" i="19"/>
  <c r="R14" i="19"/>
  <c r="R18" i="19"/>
  <c r="R22" i="19"/>
  <c r="R26" i="19"/>
  <c r="O12" i="22"/>
  <c r="O20" i="22"/>
  <c r="O16" i="24"/>
  <c r="O26" i="24"/>
  <c r="O10" i="25"/>
  <c r="O18" i="25"/>
  <c r="O26" i="25"/>
  <c r="O26" i="26"/>
  <c r="O20" i="27"/>
  <c r="O24" i="29"/>
  <c r="O24" i="31"/>
  <c r="O8" i="32"/>
  <c r="O16" i="32"/>
  <c r="O26" i="32"/>
  <c r="O10" i="3"/>
  <c r="R24" i="4"/>
  <c r="O25" i="6"/>
  <c r="O18" i="8"/>
  <c r="O20" i="9"/>
  <c r="O26" i="10"/>
  <c r="O10" i="11"/>
  <c r="O18" i="11"/>
  <c r="O26" i="11"/>
  <c r="O14" i="12"/>
  <c r="O16" i="14"/>
  <c r="O26" i="14"/>
  <c r="O22" i="15"/>
  <c r="R7" i="16"/>
  <c r="R11" i="16"/>
  <c r="R15" i="16"/>
  <c r="R19" i="16"/>
  <c r="R23" i="16"/>
  <c r="R27" i="16"/>
  <c r="O26" i="29"/>
  <c r="O26" i="31"/>
  <c r="O21" i="3"/>
  <c r="R21" i="3"/>
  <c r="R26" i="4"/>
  <c r="O20" i="8"/>
  <c r="O22" i="9"/>
  <c r="O12" i="11"/>
  <c r="O20" i="11"/>
  <c r="O13" i="12"/>
  <c r="O18" i="12"/>
  <c r="O18" i="14"/>
  <c r="O24" i="15"/>
  <c r="O9" i="16"/>
  <c r="O13" i="16"/>
  <c r="O24" i="20"/>
  <c r="O24" i="21"/>
  <c r="O8" i="22"/>
  <c r="O16" i="22"/>
  <c r="O24" i="22"/>
  <c r="O24" i="23"/>
  <c r="O24" i="27"/>
  <c r="O24" i="28"/>
  <c r="O8" i="29"/>
  <c r="O12" i="32"/>
  <c r="O20" i="32"/>
  <c r="R9" i="16"/>
  <c r="R13" i="16"/>
  <c r="R17" i="16"/>
  <c r="R21" i="16"/>
  <c r="R25" i="16"/>
  <c r="M28" i="16"/>
  <c r="O24" i="17"/>
  <c r="O18" i="18"/>
  <c r="O10" i="19"/>
  <c r="O14" i="19"/>
  <c r="O18" i="19"/>
  <c r="O22" i="19"/>
  <c r="O26" i="19"/>
  <c r="O26" i="20"/>
  <c r="O26" i="21"/>
  <c r="O10" i="22"/>
  <c r="O18" i="22"/>
  <c r="O26" i="22"/>
  <c r="O26" i="23"/>
  <c r="O14" i="24"/>
  <c r="O24" i="24"/>
  <c r="O8" i="25"/>
  <c r="O16" i="25"/>
  <c r="O24" i="25"/>
  <c r="O24" i="26"/>
  <c r="O18" i="27"/>
  <c r="O26" i="27"/>
  <c r="O26" i="28"/>
  <c r="O14" i="32"/>
  <c r="O24" i="32"/>
  <c r="S27" i="4"/>
  <c r="T27" i="4" s="1"/>
  <c r="R10" i="4"/>
  <c r="O10" i="4"/>
  <c r="O26" i="4"/>
  <c r="O12" i="4"/>
  <c r="R12" i="4"/>
  <c r="R20" i="4"/>
  <c r="O20" i="4"/>
  <c r="R8" i="4"/>
  <c r="O8" i="4"/>
  <c r="R14" i="4"/>
  <c r="O14" i="4"/>
  <c r="O16" i="4"/>
  <c r="O24" i="4"/>
  <c r="N28" i="4"/>
  <c r="O18" i="4"/>
  <c r="R22" i="4"/>
  <c r="O22" i="4"/>
  <c r="O22" i="3"/>
  <c r="O8" i="3"/>
  <c r="M19" i="33"/>
  <c r="S19" i="33" s="1"/>
  <c r="O16" i="3"/>
  <c r="O12" i="3"/>
  <c r="O14" i="3"/>
  <c r="N9" i="33"/>
  <c r="M24" i="33"/>
  <c r="O24" i="33" s="1"/>
  <c r="O24" i="3"/>
  <c r="O18" i="3"/>
  <c r="N28" i="3"/>
  <c r="O20" i="3"/>
  <c r="O26" i="3"/>
  <c r="N13" i="33"/>
  <c r="N22" i="33"/>
  <c r="N15" i="33"/>
  <c r="M15" i="33"/>
  <c r="S15" i="33" s="1"/>
  <c r="T15" i="33" s="1"/>
  <c r="J28" i="33"/>
  <c r="J29" i="33" s="1"/>
  <c r="G28" i="33"/>
  <c r="G29" i="33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10" i="33"/>
  <c r="O26" i="2"/>
  <c r="N26" i="33"/>
  <c r="M12" i="33"/>
  <c r="O12" i="33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16" i="33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8" i="2"/>
  <c r="N24" i="33"/>
  <c r="M20" i="33"/>
  <c r="O20" i="33" s="1"/>
  <c r="M14" i="33"/>
  <c r="O14" i="33" s="1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11" i="33"/>
  <c r="S11" i="33" s="1"/>
  <c r="T11" i="33" s="1"/>
  <c r="M25" i="33"/>
  <c r="S25" i="33" s="1"/>
  <c r="T25" i="33" s="1"/>
  <c r="L28" i="33"/>
  <c r="L29" i="33" s="1"/>
  <c r="N12" i="33"/>
  <c r="M27" i="33"/>
  <c r="S27" i="33" s="1"/>
  <c r="T27" i="33" s="1"/>
  <c r="N27" i="33"/>
  <c r="M22" i="33"/>
  <c r="O22" i="33" s="1"/>
  <c r="T19" i="33"/>
  <c r="N19" i="33"/>
  <c r="N8" i="33"/>
  <c r="K28" i="33"/>
  <c r="K29" i="33" s="1"/>
  <c r="M23" i="33"/>
  <c r="S23" i="33" s="1"/>
  <c r="T23" i="33" s="1"/>
  <c r="N23" i="33"/>
  <c r="M16" i="33"/>
  <c r="R16" i="33" s="1"/>
  <c r="N17" i="33"/>
  <c r="M17" i="33"/>
  <c r="S17" i="33" s="1"/>
  <c r="T17" i="33" s="1"/>
  <c r="I28" i="33"/>
  <c r="I29" i="33" s="1"/>
  <c r="M9" i="33"/>
  <c r="S9" i="33" s="1"/>
  <c r="T9" i="33" s="1"/>
  <c r="N18" i="33"/>
  <c r="M13" i="33"/>
  <c r="S13" i="33" s="1"/>
  <c r="T13" i="33" s="1"/>
  <c r="M26" i="33"/>
  <c r="R26" i="33" s="1"/>
  <c r="M21" i="33"/>
  <c r="S21" i="33" s="1"/>
  <c r="T21" i="33" s="1"/>
  <c r="N21" i="33"/>
  <c r="N14" i="33"/>
  <c r="H28" i="33"/>
  <c r="H29" i="33" s="1"/>
  <c r="N28" i="1"/>
  <c r="F28" i="33"/>
  <c r="F29" i="33" s="1"/>
  <c r="N11" i="33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S10" i="33"/>
  <c r="T10" i="33" s="1"/>
  <c r="T7" i="32"/>
  <c r="R7" i="32"/>
  <c r="V7" i="32" s="1"/>
  <c r="R9" i="32"/>
  <c r="V9" i="32" s="1"/>
  <c r="R11" i="32"/>
  <c r="V11" i="32" s="1"/>
  <c r="R13" i="32"/>
  <c r="V13" i="32" s="1"/>
  <c r="R15" i="32"/>
  <c r="V15" i="32" s="1"/>
  <c r="R17" i="32"/>
  <c r="V17" i="32" s="1"/>
  <c r="R19" i="32"/>
  <c r="V19" i="32" s="1"/>
  <c r="R21" i="32"/>
  <c r="V21" i="32" s="1"/>
  <c r="R23" i="32"/>
  <c r="V23" i="32" s="1"/>
  <c r="R25" i="32"/>
  <c r="V25" i="32" s="1"/>
  <c r="R27" i="32"/>
  <c r="V27" i="32" s="1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V22" i="32" s="1"/>
  <c r="T7" i="31"/>
  <c r="R7" i="31"/>
  <c r="V7" i="31" s="1"/>
  <c r="R9" i="31"/>
  <c r="V9" i="31" s="1"/>
  <c r="R11" i="31"/>
  <c r="V11" i="31" s="1"/>
  <c r="R13" i="31"/>
  <c r="R15" i="31"/>
  <c r="V15" i="31" s="1"/>
  <c r="R17" i="31"/>
  <c r="R19" i="31"/>
  <c r="V19" i="31" s="1"/>
  <c r="R21" i="31"/>
  <c r="V21" i="31" s="1"/>
  <c r="R23" i="31"/>
  <c r="V23" i="31" s="1"/>
  <c r="R25" i="31"/>
  <c r="V25" i="31" s="1"/>
  <c r="R27" i="31"/>
  <c r="V27" i="31" s="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V8" i="31" s="1"/>
  <c r="R10" i="31"/>
  <c r="V10" i="31" s="1"/>
  <c r="R12" i="31"/>
  <c r="R14" i="31"/>
  <c r="V14" i="31" s="1"/>
  <c r="R16" i="31"/>
  <c r="V16" i="31" s="1"/>
  <c r="R18" i="31"/>
  <c r="V18" i="31" s="1"/>
  <c r="R20" i="31"/>
  <c r="V20" i="31" s="1"/>
  <c r="R22" i="31"/>
  <c r="V22" i="31" s="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V7" i="25" s="1"/>
  <c r="R9" i="25"/>
  <c r="V9" i="25" s="1"/>
  <c r="R11" i="25"/>
  <c r="V11" i="25" s="1"/>
  <c r="R13" i="25"/>
  <c r="V13" i="25" s="1"/>
  <c r="R15" i="25"/>
  <c r="R17" i="25"/>
  <c r="V17" i="25" s="1"/>
  <c r="R19" i="25"/>
  <c r="V19" i="25" s="1"/>
  <c r="R21" i="25"/>
  <c r="V21" i="25" s="1"/>
  <c r="R23" i="25"/>
  <c r="V23" i="25" s="1"/>
  <c r="R25" i="25"/>
  <c r="V25" i="25" s="1"/>
  <c r="R27" i="25"/>
  <c r="V27" i="25" s="1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V7" i="24" s="1"/>
  <c r="R9" i="24"/>
  <c r="V9" i="24" s="1"/>
  <c r="R11" i="24"/>
  <c r="V11" i="24" s="1"/>
  <c r="R13" i="24"/>
  <c r="V13" i="24" s="1"/>
  <c r="R15" i="24"/>
  <c r="V15" i="24" s="1"/>
  <c r="R17" i="24"/>
  <c r="V17" i="24" s="1"/>
  <c r="R19" i="24"/>
  <c r="V19" i="24" s="1"/>
  <c r="R21" i="24"/>
  <c r="R23" i="24"/>
  <c r="V23" i="24" s="1"/>
  <c r="R25" i="24"/>
  <c r="V25" i="24" s="1"/>
  <c r="R27" i="24"/>
  <c r="V27" i="24" s="1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V8" i="24" s="1"/>
  <c r="R10" i="24"/>
  <c r="V10" i="24" s="1"/>
  <c r="R22" i="24"/>
  <c r="V22" i="24" s="1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V7" i="15" s="1"/>
  <c r="R9" i="15"/>
  <c r="V9" i="15" s="1"/>
  <c r="R11" i="15"/>
  <c r="V11" i="15" s="1"/>
  <c r="R13" i="15"/>
  <c r="V13" i="15" s="1"/>
  <c r="R15" i="15"/>
  <c r="V15" i="15" s="1"/>
  <c r="R17" i="15"/>
  <c r="V17" i="15" s="1"/>
  <c r="R19" i="15"/>
  <c r="V19" i="15" s="1"/>
  <c r="R21" i="15"/>
  <c r="V21" i="15" s="1"/>
  <c r="R23" i="15"/>
  <c r="V23" i="15" s="1"/>
  <c r="R25" i="15"/>
  <c r="V25" i="15" s="1"/>
  <c r="R27" i="15"/>
  <c r="V27" i="15" s="1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V8" i="15" s="1"/>
  <c r="R10" i="15"/>
  <c r="V10" i="15" s="1"/>
  <c r="R12" i="15"/>
  <c r="V12" i="15" s="1"/>
  <c r="R14" i="15"/>
  <c r="V14" i="15" s="1"/>
  <c r="R16" i="15"/>
  <c r="V16" i="15" s="1"/>
  <c r="R18" i="15"/>
  <c r="V18" i="15" s="1"/>
  <c r="T7" i="14"/>
  <c r="R7" i="14"/>
  <c r="V7" i="14" s="1"/>
  <c r="R9" i="14"/>
  <c r="V9" i="14" s="1"/>
  <c r="R11" i="14"/>
  <c r="V11" i="14" s="1"/>
  <c r="R13" i="14"/>
  <c r="V13" i="14" s="1"/>
  <c r="R15" i="14"/>
  <c r="V15" i="14" s="1"/>
  <c r="R17" i="14"/>
  <c r="V17" i="14" s="1"/>
  <c r="R19" i="14"/>
  <c r="V19" i="14" s="1"/>
  <c r="R21" i="14"/>
  <c r="V21" i="14" s="1"/>
  <c r="R23" i="14"/>
  <c r="V23" i="14" s="1"/>
  <c r="R25" i="14"/>
  <c r="V25" i="14" s="1"/>
  <c r="R27" i="14"/>
  <c r="V27" i="14" s="1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V8" i="14" s="1"/>
  <c r="R10" i="14"/>
  <c r="V10" i="14" s="1"/>
  <c r="R22" i="14"/>
  <c r="V22" i="14" s="1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32" l="1"/>
  <c r="V28" i="31"/>
  <c r="V28" i="25"/>
  <c r="V28" i="24"/>
  <c r="O28" i="16"/>
  <c r="V28" i="15"/>
  <c r="T28" i="14"/>
  <c r="V28" i="14"/>
  <c r="O15" i="33"/>
  <c r="O10" i="33"/>
  <c r="S8" i="33"/>
  <c r="T8" i="33" s="1"/>
  <c r="R8" i="33"/>
  <c r="R18" i="33"/>
  <c r="S18" i="33"/>
  <c r="T18" i="33" s="1"/>
  <c r="O28" i="6"/>
  <c r="O28" i="5"/>
  <c r="R28" i="16"/>
  <c r="O28" i="19"/>
  <c r="R28" i="19"/>
  <c r="O28" i="4"/>
  <c r="R15" i="33"/>
  <c r="R19" i="33"/>
  <c r="O19" i="33"/>
  <c r="S24" i="33"/>
  <c r="T24" i="33" s="1"/>
  <c r="R24" i="33"/>
  <c r="O28" i="3"/>
  <c r="O25" i="33"/>
  <c r="R25" i="33"/>
  <c r="R12" i="33"/>
  <c r="S12" i="33"/>
  <c r="T12" i="33" s="1"/>
  <c r="O21" i="33"/>
  <c r="R21" i="33"/>
  <c r="O23" i="33"/>
  <c r="R20" i="33"/>
  <c r="S20" i="33"/>
  <c r="T20" i="33" s="1"/>
  <c r="S14" i="33"/>
  <c r="T14" i="33" s="1"/>
  <c r="R14" i="33"/>
  <c r="R11" i="33"/>
  <c r="O11" i="33"/>
  <c r="O27" i="33"/>
  <c r="R27" i="33"/>
  <c r="R22" i="33"/>
  <c r="S22" i="33"/>
  <c r="T22" i="33" s="1"/>
  <c r="R23" i="33"/>
  <c r="S16" i="33"/>
  <c r="T16" i="33" s="1"/>
  <c r="O16" i="33"/>
  <c r="R17" i="33"/>
  <c r="O17" i="33"/>
  <c r="R9" i="33"/>
  <c r="O9" i="33"/>
  <c r="O13" i="33"/>
  <c r="R13" i="33"/>
  <c r="O28" i="1"/>
  <c r="S26" i="33"/>
  <c r="T26" i="33" s="1"/>
  <c r="O26" i="33"/>
  <c r="N28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R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</commentList>
</comments>
</file>

<file path=xl/sharedStrings.xml><?xml version="1.0" encoding="utf-8"?>
<sst xmlns="http://schemas.openxmlformats.org/spreadsheetml/2006/main" count="1516" uniqueCount="87">
  <si>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</si>
  <si>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</si>
  <si>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</si>
  <si>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</si>
  <si>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</si>
  <si>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</si>
  <si>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</si>
  <si>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</si>
  <si>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</si>
  <si>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</si>
  <si>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</si>
  <si>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</si>
  <si>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</si>
  <si>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</si>
  <si>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</si>
  <si>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</si>
  <si>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</si>
  <si>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</si>
  <si>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</si>
  <si>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</si>
  <si>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</si>
  <si>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</si>
  <si>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</si>
  <si>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</si>
  <si>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</si>
  <si>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</si>
  <si>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</si>
  <si>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</si>
  <si>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</si>
  <si>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</si>
  <si>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</si>
  <si>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</si>
  <si>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</si>
  <si>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</si>
  <si>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</si>
  <si>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</si>
  <si>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</si>
  <si>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</si>
  <si>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</si>
  <si>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</si>
  <si>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</si>
  <si>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</si>
  <si>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</si>
  <si>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</si>
  <si>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</si>
  <si>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</si>
  <si>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</si>
  <si>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 01.03.2021</t>
  </si>
  <si>
    <t>Date: 02.03.2021</t>
  </si>
  <si>
    <t>Date: 03.03.2021</t>
  </si>
  <si>
    <t>Roki</t>
  </si>
  <si>
    <t>Rocky</t>
  </si>
  <si>
    <t>Date: 04.03.2021</t>
  </si>
  <si>
    <t>Date:06.03.2021</t>
  </si>
  <si>
    <t>Date: 07.03.2021</t>
  </si>
  <si>
    <t>Date:08.03.2021</t>
  </si>
  <si>
    <t>Date:09.03.2021</t>
  </si>
  <si>
    <t>Date:10.03.2021</t>
  </si>
  <si>
    <t>Date:11.03.2021</t>
  </si>
  <si>
    <t>Date:13.03.2021</t>
  </si>
  <si>
    <t>Date:14.03.2021</t>
  </si>
  <si>
    <t>Discount</t>
  </si>
  <si>
    <t>Atc Value</t>
  </si>
  <si>
    <t>Date:15.03.2021</t>
  </si>
  <si>
    <t>Date:16.03.2021</t>
  </si>
  <si>
    <t>Date:18.03.2021</t>
  </si>
  <si>
    <t>Date: 17.03.2021</t>
  </si>
  <si>
    <t>Sale 17.03.21</t>
  </si>
  <si>
    <t xml:space="preserve">Opening Stock </t>
  </si>
  <si>
    <t xml:space="preserve">Closing Sock </t>
  </si>
  <si>
    <t>Month:March"21</t>
  </si>
  <si>
    <t xml:space="preserve">Date:19.03.2021 </t>
  </si>
  <si>
    <t>Date:20.03.2021</t>
  </si>
  <si>
    <t>ROCKY</t>
  </si>
  <si>
    <t>Date:21.03.2021</t>
  </si>
  <si>
    <t>Date:22.03.2021</t>
  </si>
  <si>
    <t>Date: 23/03/2021</t>
  </si>
  <si>
    <t>Date:24/03/2021</t>
  </si>
  <si>
    <t>LUS Less</t>
  </si>
  <si>
    <t>Date:25.03.2021</t>
  </si>
  <si>
    <t>Date:27.03.2021</t>
  </si>
  <si>
    <t>Date:28.03.2021</t>
  </si>
  <si>
    <t>Date:29.03.2021</t>
  </si>
  <si>
    <t>Date:30.03.2021</t>
  </si>
  <si>
    <t>1% Less</t>
  </si>
  <si>
    <t>Date:31.03.2021</t>
  </si>
  <si>
    <t>Act 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</si>
</sst>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EF52B"/>
        <bgColor indexed="64"/>
      </patternFill>
    </fill>
    <fill>
      <patternFill patternType="solid">
        <fgColor theme="9" tint="0.399975585192419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/>
    </xf>
    <xf numFmtId="2" fontId="0" fillId="0" borderId="5" xfId="0" applyNumberFormat="1" applyBorder="1"/>
    <xf numFmtId="0" fontId="0" fillId="10" borderId="5" xfId="0" applyFill="1" applyBorder="1"/>
    <xf numFmtId="0" fontId="16" fillId="10" borderId="5" xfId="0" applyFont="1" applyFill="1" applyBorder="1" applyAlignment="1">
      <alignment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" fillId="7" borderId="5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2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1" fontId="7" fillId="9" borderId="17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7" fillId="9" borderId="30" xfId="0" applyNumberFormat="1" applyFont="1" applyFill="1" applyBorder="1" applyAlignment="1">
      <alignment horizontal="center" vertical="center" wrapText="1"/>
    </xf>
    <xf numFmtId="1" fontId="7" fillId="9" borderId="14" xfId="0" applyNumberFormat="1" applyFont="1" applyFill="1" applyBorder="1" applyAlignment="1">
      <alignment horizontal="center" vertical="center" wrapText="1"/>
    </xf>
    <xf numFmtId="1" fontId="6" fillId="0" borderId="31" xfId="0" applyNumberFormat="1" applyFont="1" applyFill="1" applyBorder="1" applyAlignment="1">
      <alignment horizontal="center" vertical="center"/>
    </xf>
    <xf numFmtId="1" fontId="6" fillId="0" borderId="26" xfId="0" applyNumberFormat="1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1" fontId="7" fillId="0" borderId="36" xfId="0" applyNumberFormat="1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center" vertical="center"/>
    </xf>
    <xf numFmtId="0" fontId="7" fillId="0" borderId="39" xfId="0" applyFont="1" applyFill="1" applyBorder="1" applyAlignment="1">
      <alignment horizontal="center" vertical="center"/>
    </xf>
    <xf numFmtId="0" fontId="7" fillId="0" borderId="4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1" fontId="7" fillId="9" borderId="23" xfId="0" applyNumberFormat="1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1" fontId="11" fillId="0" borderId="5" xfId="0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/>
    </xf>
    <xf numFmtId="2" fontId="16" fillId="0" borderId="5" xfId="0" applyNumberFormat="1" applyFont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 vertical="center"/>
    </xf>
  </cellXfs>
  <cellStyles count="1">
    <cellStyle name="Normal" xfId="0" builtinId="0"/>
  </cellStyles>
  <dxfs count="1428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EF52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Q27" sqref="Q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  <col min="19" max="19" width="8.85546875" bestFit="1" customWidth="1"/>
  </cols>
  <sheetData>
    <row r="1" spans="1:20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0" ht="18.75" x14ac:dyDescent="0.25">
      <c r="A3" s="115" t="s">
        <v>47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0" x14ac:dyDescent="0.25">
      <c r="A4" s="119" t="s">
        <v>1</v>
      </c>
      <c r="B4" s="119"/>
      <c r="C4" s="1"/>
      <c r="D4" s="2">
        <v>636977</v>
      </c>
      <c r="E4" s="2">
        <v>2120</v>
      </c>
      <c r="F4" s="2">
        <v>4660</v>
      </c>
      <c r="G4" s="2">
        <v>540</v>
      </c>
      <c r="H4" s="2">
        <v>3870</v>
      </c>
      <c r="I4" s="2">
        <v>1968</v>
      </c>
      <c r="J4" s="2">
        <v>658</v>
      </c>
      <c r="K4" s="2">
        <v>370</v>
      </c>
      <c r="L4" s="3">
        <v>50</v>
      </c>
      <c r="M4" s="3"/>
      <c r="N4" s="120"/>
      <c r="O4" s="120"/>
      <c r="P4" s="120"/>
      <c r="Q4" s="120"/>
      <c r="R4" s="120"/>
      <c r="S4" s="120"/>
      <c r="T4" s="120"/>
    </row>
    <row r="5" spans="1:20" x14ac:dyDescent="0.25">
      <c r="A5" s="119" t="s">
        <v>2</v>
      </c>
      <c r="B5" s="11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20"/>
      <c r="O5" s="120"/>
      <c r="P5" s="120"/>
      <c r="Q5" s="120"/>
      <c r="R5" s="120"/>
      <c r="S5" s="120"/>
      <c r="T5" s="12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3907</v>
      </c>
      <c r="E7" s="22"/>
      <c r="F7" s="22"/>
      <c r="G7" s="22"/>
      <c r="H7" s="22"/>
      <c r="I7" s="23">
        <v>16</v>
      </c>
      <c r="J7" s="23"/>
      <c r="K7" s="23"/>
      <c r="L7" s="23"/>
      <c r="M7" s="20">
        <f>D7+E7*20+F7*10+G7*9+H7*9</f>
        <v>3907</v>
      </c>
      <c r="N7" s="24">
        <f>D7+E7*20+F7*10+G7*9+H7*9+I7*191+J7*191+K7*182+L7*100</f>
        <v>6963</v>
      </c>
      <c r="O7" s="25">
        <f>M7*2.75%</f>
        <v>107.4425</v>
      </c>
      <c r="P7" s="26"/>
      <c r="Q7" s="26"/>
      <c r="R7" s="24">
        <f>M7-(M7*2.75%)+I7*191+J7*191+K7*182+L7*100-Q7</f>
        <v>6855.5574999999999</v>
      </c>
      <c r="S7" s="25">
        <f>M7*0.95%</f>
        <v>37.116500000000002</v>
      </c>
      <c r="T7" s="27">
        <f>S7-Q7</f>
        <v>37.116500000000002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1064</v>
      </c>
      <c r="E8" s="30"/>
      <c r="F8" s="30"/>
      <c r="G8" s="30"/>
      <c r="H8" s="30">
        <v>200</v>
      </c>
      <c r="I8" s="20">
        <v>5</v>
      </c>
      <c r="J8" s="20"/>
      <c r="K8" s="20"/>
      <c r="L8" s="20"/>
      <c r="M8" s="20">
        <f t="shared" ref="M8:M27" si="0">D8+E8*20+F8*10+G8*9+H8*9</f>
        <v>2864</v>
      </c>
      <c r="N8" s="24">
        <f t="shared" ref="N8:N27" si="1">D8+E8*20+F8*10+G8*9+H8*9+I8*191+J8*191+K8*182+L8*100</f>
        <v>3819</v>
      </c>
      <c r="O8" s="25">
        <f t="shared" ref="O8:O27" si="2">M8*2.75%</f>
        <v>78.760000000000005</v>
      </c>
      <c r="P8" s="26"/>
      <c r="Q8" s="26">
        <v>10</v>
      </c>
      <c r="R8" s="24">
        <f t="shared" ref="R8:R27" si="3">M8-(M8*2.75%)+I8*191+J8*191+K8*182+L8*100-Q8</f>
        <v>3730.24</v>
      </c>
      <c r="S8" s="25">
        <f t="shared" ref="S8:S27" si="4">M8*0.95%</f>
        <v>27.207999999999998</v>
      </c>
      <c r="T8" s="27">
        <f t="shared" ref="T8:T27" si="5">S8-Q8</f>
        <v>17.207999999999998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6555</v>
      </c>
      <c r="E9" s="30">
        <v>30</v>
      </c>
      <c r="F9" s="30"/>
      <c r="G9" s="30"/>
      <c r="H9" s="30">
        <v>60</v>
      </c>
      <c r="I9" s="20">
        <v>6</v>
      </c>
      <c r="J9" s="20"/>
      <c r="K9" s="20"/>
      <c r="L9" s="20"/>
      <c r="M9" s="20">
        <f t="shared" si="0"/>
        <v>7695</v>
      </c>
      <c r="N9" s="24">
        <f t="shared" si="1"/>
        <v>8841</v>
      </c>
      <c r="O9" s="25">
        <f t="shared" si="2"/>
        <v>211.61250000000001</v>
      </c>
      <c r="P9" s="26"/>
      <c r="Q9" s="26">
        <v>70</v>
      </c>
      <c r="R9" s="24">
        <f t="shared" si="3"/>
        <v>8559.3875000000007</v>
      </c>
      <c r="S9" s="25">
        <f t="shared" si="4"/>
        <v>73.102499999999992</v>
      </c>
      <c r="T9" s="27">
        <f t="shared" si="5"/>
        <v>3.102499999999992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2173</v>
      </c>
      <c r="E10" s="30"/>
      <c r="F10" s="30"/>
      <c r="G10" s="30"/>
      <c r="H10" s="30">
        <v>100</v>
      </c>
      <c r="I10" s="20"/>
      <c r="J10" s="20"/>
      <c r="K10" s="20"/>
      <c r="L10" s="20"/>
      <c r="M10" s="20">
        <f t="shared" si="0"/>
        <v>3073</v>
      </c>
      <c r="N10" s="24">
        <f t="shared" si="1"/>
        <v>3073</v>
      </c>
      <c r="O10" s="25">
        <f t="shared" si="2"/>
        <v>84.507500000000007</v>
      </c>
      <c r="P10" s="26"/>
      <c r="Q10" s="26">
        <v>13</v>
      </c>
      <c r="R10" s="24">
        <f t="shared" si="3"/>
        <v>2975.4924999999998</v>
      </c>
      <c r="S10" s="25">
        <f t="shared" si="4"/>
        <v>29.1935</v>
      </c>
      <c r="T10" s="27">
        <f t="shared" si="5"/>
        <v>16.1935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5363</v>
      </c>
      <c r="E11" s="30">
        <v>10</v>
      </c>
      <c r="F11" s="30">
        <v>150</v>
      </c>
      <c r="G11" s="32"/>
      <c r="H11" s="30">
        <v>342</v>
      </c>
      <c r="I11" s="20">
        <v>1</v>
      </c>
      <c r="J11" s="20"/>
      <c r="K11" s="20"/>
      <c r="L11" s="20">
        <v>45</v>
      </c>
      <c r="M11" s="20">
        <f t="shared" si="0"/>
        <v>10141</v>
      </c>
      <c r="N11" s="24">
        <f t="shared" si="1"/>
        <v>14832</v>
      </c>
      <c r="O11" s="25">
        <f t="shared" si="2"/>
        <v>278.8775</v>
      </c>
      <c r="P11" s="26"/>
      <c r="Q11" s="26">
        <v>24</v>
      </c>
      <c r="R11" s="24">
        <f t="shared" si="3"/>
        <v>14529.122499999999</v>
      </c>
      <c r="S11" s="25">
        <f t="shared" si="4"/>
        <v>96.339500000000001</v>
      </c>
      <c r="T11" s="27">
        <f t="shared" si="5"/>
        <v>72.339500000000001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2469</v>
      </c>
      <c r="E12" s="30"/>
      <c r="F12" s="30"/>
      <c r="G12" s="30"/>
      <c r="H12" s="30"/>
      <c r="I12" s="20">
        <v>249</v>
      </c>
      <c r="J12" s="20">
        <v>345</v>
      </c>
      <c r="K12" s="20">
        <v>36</v>
      </c>
      <c r="L12" s="20"/>
      <c r="M12" s="20">
        <f t="shared" si="0"/>
        <v>2469</v>
      </c>
      <c r="N12" s="24">
        <f t="shared" si="1"/>
        <v>122475</v>
      </c>
      <c r="O12" s="25">
        <f t="shared" si="2"/>
        <v>67.897499999999994</v>
      </c>
      <c r="P12" s="26"/>
      <c r="Q12" s="26">
        <v>21</v>
      </c>
      <c r="R12" s="24">
        <f t="shared" si="3"/>
        <v>122386.10250000001</v>
      </c>
      <c r="S12" s="25">
        <f t="shared" si="4"/>
        <v>23.455500000000001</v>
      </c>
      <c r="T12" s="27">
        <f t="shared" si="5"/>
        <v>2.4555000000000007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2187</v>
      </c>
      <c r="N13" s="24">
        <f t="shared" si="1"/>
        <v>2187</v>
      </c>
      <c r="O13" s="25">
        <f t="shared" si="2"/>
        <v>60.142499999999998</v>
      </c>
      <c r="P13" s="26"/>
      <c r="Q13" s="26">
        <v>16</v>
      </c>
      <c r="R13" s="24">
        <f t="shared" si="3"/>
        <v>2110.8575000000001</v>
      </c>
      <c r="S13" s="25">
        <f t="shared" si="4"/>
        <v>20.776499999999999</v>
      </c>
      <c r="T13" s="27">
        <f t="shared" si="5"/>
        <v>4.7764999999999986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6792</v>
      </c>
      <c r="E14" s="30">
        <v>150</v>
      </c>
      <c r="F14" s="30">
        <v>230</v>
      </c>
      <c r="G14" s="30"/>
      <c r="H14" s="30">
        <v>500</v>
      </c>
      <c r="I14" s="20">
        <v>20</v>
      </c>
      <c r="J14" s="20"/>
      <c r="K14" s="20"/>
      <c r="L14" s="20"/>
      <c r="M14" s="20">
        <f t="shared" si="0"/>
        <v>16592</v>
      </c>
      <c r="N14" s="24">
        <f t="shared" si="1"/>
        <v>20412</v>
      </c>
      <c r="O14" s="25">
        <f t="shared" si="2"/>
        <v>456.28000000000003</v>
      </c>
      <c r="P14" s="26"/>
      <c r="Q14" s="26">
        <v>86</v>
      </c>
      <c r="R14" s="24">
        <f t="shared" si="3"/>
        <v>19869.72</v>
      </c>
      <c r="S14" s="25">
        <f t="shared" si="4"/>
        <v>157.624</v>
      </c>
      <c r="T14" s="27">
        <f t="shared" si="5"/>
        <v>71.623999999999995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21435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21435</v>
      </c>
      <c r="N15" s="24">
        <f t="shared" si="1"/>
        <v>22008</v>
      </c>
      <c r="O15" s="25">
        <f t="shared" si="2"/>
        <v>589.46249999999998</v>
      </c>
      <c r="P15" s="26"/>
      <c r="Q15" s="26">
        <v>120</v>
      </c>
      <c r="R15" s="24">
        <f t="shared" si="3"/>
        <v>21298.537499999999</v>
      </c>
      <c r="S15" s="25">
        <f t="shared" si="4"/>
        <v>203.63249999999999</v>
      </c>
      <c r="T15" s="27">
        <f t="shared" si="5"/>
        <v>83.632499999999993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5552</v>
      </c>
      <c r="E16" s="30"/>
      <c r="F16" s="30"/>
      <c r="G16" s="30"/>
      <c r="H16" s="30">
        <v>28</v>
      </c>
      <c r="I16" s="20">
        <v>2</v>
      </c>
      <c r="J16" s="20"/>
      <c r="K16" s="20"/>
      <c r="L16" s="20"/>
      <c r="M16" s="20">
        <f t="shared" si="0"/>
        <v>5804</v>
      </c>
      <c r="N16" s="24">
        <f t="shared" si="1"/>
        <v>6186</v>
      </c>
      <c r="O16" s="25">
        <f t="shared" si="2"/>
        <v>159.61000000000001</v>
      </c>
      <c r="P16" s="26"/>
      <c r="Q16" s="26">
        <v>100</v>
      </c>
      <c r="R16" s="24">
        <f t="shared" si="3"/>
        <v>5926.39</v>
      </c>
      <c r="S16" s="25">
        <f t="shared" si="4"/>
        <v>55.137999999999998</v>
      </c>
      <c r="T16" s="27">
        <f t="shared" si="5"/>
        <v>-44.862000000000002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3769</v>
      </c>
      <c r="E17" s="30"/>
      <c r="F17" s="30"/>
      <c r="G17" s="30"/>
      <c r="H17" s="30">
        <v>100</v>
      </c>
      <c r="I17" s="20">
        <v>15</v>
      </c>
      <c r="J17" s="20"/>
      <c r="K17" s="20"/>
      <c r="L17" s="20"/>
      <c r="M17" s="20">
        <f t="shared" si="0"/>
        <v>4669</v>
      </c>
      <c r="N17" s="24">
        <f t="shared" si="1"/>
        <v>7534</v>
      </c>
      <c r="O17" s="25">
        <f t="shared" si="2"/>
        <v>128.39750000000001</v>
      </c>
      <c r="P17" s="26"/>
      <c r="Q17" s="26">
        <v>80</v>
      </c>
      <c r="R17" s="24">
        <f t="shared" si="3"/>
        <v>7325.6025</v>
      </c>
      <c r="S17" s="25">
        <f t="shared" si="4"/>
        <v>44.355499999999999</v>
      </c>
      <c r="T17" s="27">
        <f t="shared" si="5"/>
        <v>-35.644500000000001</v>
      </c>
      <c r="U17">
        <v>-575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>
        <v>4217</v>
      </c>
      <c r="E18" s="30"/>
      <c r="F18" s="30"/>
      <c r="G18" s="30"/>
      <c r="H18" s="30"/>
      <c r="I18" s="20">
        <v>9</v>
      </c>
      <c r="J18" s="20"/>
      <c r="K18" s="20">
        <v>4</v>
      </c>
      <c r="L18" s="20"/>
      <c r="M18" s="20">
        <f t="shared" si="0"/>
        <v>4217</v>
      </c>
      <c r="N18" s="24">
        <f t="shared" si="1"/>
        <v>6664</v>
      </c>
      <c r="O18" s="25">
        <f t="shared" si="2"/>
        <v>115.9675</v>
      </c>
      <c r="P18" s="26"/>
      <c r="Q18" s="26">
        <v>98</v>
      </c>
      <c r="R18" s="24">
        <f t="shared" si="3"/>
        <v>6450.0325000000003</v>
      </c>
      <c r="S18" s="25">
        <f t="shared" si="4"/>
        <v>40.061500000000002</v>
      </c>
      <c r="T18" s="27">
        <f t="shared" si="5"/>
        <v>-57.938499999999998</v>
      </c>
    </row>
    <row r="19" spans="1:21" ht="15.75" x14ac:dyDescent="0.25">
      <c r="A19" s="28">
        <v>102</v>
      </c>
      <c r="B19" s="20">
        <v>1908446146</v>
      </c>
      <c r="C19" s="20" t="s">
        <v>35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>
        <v>98</v>
      </c>
      <c r="R19" s="24">
        <f t="shared" si="3"/>
        <v>4900.6499999999996</v>
      </c>
      <c r="S19" s="25">
        <f t="shared" si="4"/>
        <v>48.83</v>
      </c>
      <c r="T19" s="27">
        <f t="shared" si="5"/>
        <v>-49.17</v>
      </c>
    </row>
    <row r="20" spans="1:21" ht="15.75" x14ac:dyDescent="0.25">
      <c r="A20" s="28">
        <v>14</v>
      </c>
      <c r="B20" s="20">
        <v>1908446147</v>
      </c>
      <c r="C20" s="20" t="s">
        <v>36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100</v>
      </c>
      <c r="R20" s="24">
        <f t="shared" si="3"/>
        <v>4199.4224999999997</v>
      </c>
      <c r="S20" s="25">
        <f t="shared" si="4"/>
        <v>41.999499999999998</v>
      </c>
      <c r="T20" s="27">
        <f t="shared" si="5"/>
        <v>-58.000500000000002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1513</v>
      </c>
      <c r="E21" s="30">
        <v>100</v>
      </c>
      <c r="F21" s="30">
        <v>50</v>
      </c>
      <c r="G21" s="30"/>
      <c r="H21" s="30"/>
      <c r="I21" s="20">
        <v>7</v>
      </c>
      <c r="J21" s="20"/>
      <c r="K21" s="20"/>
      <c r="L21" s="20"/>
      <c r="M21" s="20">
        <f t="shared" si="0"/>
        <v>4013</v>
      </c>
      <c r="N21" s="24">
        <f t="shared" si="1"/>
        <v>5350</v>
      </c>
      <c r="O21" s="25">
        <f t="shared" si="2"/>
        <v>110.3575</v>
      </c>
      <c r="P21" s="26"/>
      <c r="Q21" s="26"/>
      <c r="R21" s="24">
        <f t="shared" si="3"/>
        <v>5239.6424999999999</v>
      </c>
      <c r="S21" s="25">
        <f t="shared" si="4"/>
        <v>38.1235</v>
      </c>
      <c r="T21" s="27">
        <f t="shared" si="5"/>
        <v>38.1235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2074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2074</v>
      </c>
      <c r="N22" s="24">
        <f t="shared" si="1"/>
        <v>2074</v>
      </c>
      <c r="O22" s="25">
        <f t="shared" si="2"/>
        <v>57.035000000000004</v>
      </c>
      <c r="P22" s="26"/>
      <c r="Q22" s="26"/>
      <c r="R22" s="24">
        <f t="shared" si="3"/>
        <v>2016.9649999999999</v>
      </c>
      <c r="S22" s="25">
        <f t="shared" si="4"/>
        <v>19.702999999999999</v>
      </c>
      <c r="T22" s="27">
        <f t="shared" si="5"/>
        <v>19.702999999999999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4625</v>
      </c>
      <c r="E23" s="30"/>
      <c r="F23" s="30">
        <v>200</v>
      </c>
      <c r="G23" s="30"/>
      <c r="H23" s="30">
        <v>200</v>
      </c>
      <c r="I23" s="20">
        <v>25</v>
      </c>
      <c r="J23" s="20"/>
      <c r="K23" s="20">
        <v>7</v>
      </c>
      <c r="L23" s="20"/>
      <c r="M23" s="20">
        <f t="shared" si="0"/>
        <v>8425</v>
      </c>
      <c r="N23" s="24">
        <f t="shared" si="1"/>
        <v>14474</v>
      </c>
      <c r="O23" s="25">
        <f t="shared" si="2"/>
        <v>231.6875</v>
      </c>
      <c r="P23" s="26"/>
      <c r="Q23" s="26"/>
      <c r="R23" s="24">
        <f t="shared" si="3"/>
        <v>14242.3125</v>
      </c>
      <c r="S23" s="25">
        <f t="shared" si="4"/>
        <v>80.037499999999994</v>
      </c>
      <c r="T23" s="27">
        <f t="shared" si="5"/>
        <v>80.037499999999994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9351</v>
      </c>
      <c r="E24" s="30"/>
      <c r="F24" s="30"/>
      <c r="G24" s="30"/>
      <c r="H24" s="30">
        <v>100</v>
      </c>
      <c r="I24" s="20">
        <v>85</v>
      </c>
      <c r="J24" s="20"/>
      <c r="K24" s="20"/>
      <c r="L24" s="20"/>
      <c r="M24" s="20">
        <f t="shared" si="0"/>
        <v>10251</v>
      </c>
      <c r="N24" s="24">
        <f t="shared" si="1"/>
        <v>26486</v>
      </c>
      <c r="O24" s="25">
        <f t="shared" si="2"/>
        <v>281.90249999999997</v>
      </c>
      <c r="P24" s="26"/>
      <c r="Q24" s="26">
        <v>94</v>
      </c>
      <c r="R24" s="24">
        <f t="shared" si="3"/>
        <v>26110.0975</v>
      </c>
      <c r="S24" s="25">
        <f t="shared" si="4"/>
        <v>97.384500000000003</v>
      </c>
      <c r="T24" s="27">
        <f t="shared" si="5"/>
        <v>3.3845000000000027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4012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4012</v>
      </c>
      <c r="N25" s="24">
        <f t="shared" si="1"/>
        <v>4012</v>
      </c>
      <c r="O25" s="25">
        <f t="shared" si="2"/>
        <v>110.33</v>
      </c>
      <c r="P25" s="26"/>
      <c r="Q25" s="26">
        <v>35</v>
      </c>
      <c r="R25" s="24">
        <f t="shared" si="3"/>
        <v>3866.67</v>
      </c>
      <c r="S25" s="25">
        <f t="shared" si="4"/>
        <v>38.113999999999997</v>
      </c>
      <c r="T25" s="27">
        <f t="shared" si="5"/>
        <v>3.1139999999999972</v>
      </c>
    </row>
    <row r="26" spans="1:21" ht="18" customHeight="1" x14ac:dyDescent="0.25">
      <c r="A26" s="28">
        <v>70</v>
      </c>
      <c r="B26" s="20">
        <v>1908446153</v>
      </c>
      <c r="C26" s="36" t="s">
        <v>42</v>
      </c>
      <c r="D26" s="29">
        <v>1696</v>
      </c>
      <c r="E26" s="29"/>
      <c r="F26" s="30"/>
      <c r="G26" s="30"/>
      <c r="H26" s="30">
        <v>300</v>
      </c>
      <c r="I26" s="20">
        <v>15</v>
      </c>
      <c r="J26" s="20"/>
      <c r="K26" s="20"/>
      <c r="L26" s="20"/>
      <c r="M26" s="20">
        <f t="shared" si="0"/>
        <v>4396</v>
      </c>
      <c r="N26" s="24">
        <f t="shared" si="1"/>
        <v>7261</v>
      </c>
      <c r="O26" s="25">
        <f t="shared" si="2"/>
        <v>120.89</v>
      </c>
      <c r="P26" s="26"/>
      <c r="Q26" s="26">
        <v>50</v>
      </c>
      <c r="R26" s="24">
        <f t="shared" si="3"/>
        <v>7090.11</v>
      </c>
      <c r="S26" s="25">
        <f t="shared" si="4"/>
        <v>41.762</v>
      </c>
      <c r="T26" s="27">
        <f t="shared" si="5"/>
        <v>-8.2379999999999995</v>
      </c>
    </row>
    <row r="27" spans="1:21" ht="14.25" customHeight="1" thickBot="1" x14ac:dyDescent="0.35">
      <c r="A27" s="28">
        <v>21</v>
      </c>
      <c r="B27" s="20">
        <v>1908446154</v>
      </c>
      <c r="C27" s="20" t="s">
        <v>43</v>
      </c>
      <c r="D27" s="37">
        <v>1440</v>
      </c>
      <c r="E27" s="38">
        <v>140</v>
      </c>
      <c r="F27" s="39">
        <v>130</v>
      </c>
      <c r="G27" s="39">
        <v>20</v>
      </c>
      <c r="H27" s="39">
        <v>130</v>
      </c>
      <c r="I27" s="31">
        <v>47</v>
      </c>
      <c r="J27" s="31">
        <v>2</v>
      </c>
      <c r="K27" s="31">
        <v>11</v>
      </c>
      <c r="L27" s="31"/>
      <c r="M27" s="31">
        <f t="shared" si="0"/>
        <v>6890</v>
      </c>
      <c r="N27" s="40">
        <f t="shared" si="1"/>
        <v>18251</v>
      </c>
      <c r="O27" s="25">
        <f t="shared" si="2"/>
        <v>189.47499999999999</v>
      </c>
      <c r="P27" s="41"/>
      <c r="Q27" s="41">
        <v>20</v>
      </c>
      <c r="R27" s="24">
        <f t="shared" si="3"/>
        <v>18041.525000000001</v>
      </c>
      <c r="S27" s="42">
        <f t="shared" si="4"/>
        <v>65.454999999999998</v>
      </c>
      <c r="T27" s="43">
        <f t="shared" si="5"/>
        <v>45.454999999999998</v>
      </c>
    </row>
    <row r="28" spans="1:21" ht="16.5" thickBot="1" x14ac:dyDescent="0.3">
      <c r="A28" s="105" t="s">
        <v>44</v>
      </c>
      <c r="B28" s="106"/>
      <c r="C28" s="107"/>
      <c r="D28" s="44">
        <f t="shared" ref="D28:E28" si="6">SUM(D7:D27)</f>
        <v>99755</v>
      </c>
      <c r="E28" s="45">
        <f t="shared" si="6"/>
        <v>430</v>
      </c>
      <c r="F28" s="45">
        <f t="shared" ref="F28:T28" si="7">SUM(F7:F27)</f>
        <v>760</v>
      </c>
      <c r="G28" s="45">
        <f t="shared" si="7"/>
        <v>20</v>
      </c>
      <c r="H28" s="45">
        <f t="shared" si="7"/>
        <v>2060</v>
      </c>
      <c r="I28" s="45">
        <f t="shared" si="7"/>
        <v>505</v>
      </c>
      <c r="J28" s="45">
        <f t="shared" si="7"/>
        <v>347</v>
      </c>
      <c r="K28" s="45">
        <f t="shared" si="7"/>
        <v>58</v>
      </c>
      <c r="L28" s="45">
        <f t="shared" si="7"/>
        <v>45</v>
      </c>
      <c r="M28" s="45">
        <f t="shared" si="7"/>
        <v>134675</v>
      </c>
      <c r="N28" s="45">
        <f t="shared" si="7"/>
        <v>312463</v>
      </c>
      <c r="O28" s="46">
        <f t="shared" si="7"/>
        <v>3703.5625</v>
      </c>
      <c r="P28" s="45">
        <f t="shared" si="7"/>
        <v>0</v>
      </c>
      <c r="Q28" s="45">
        <f t="shared" si="7"/>
        <v>1035</v>
      </c>
      <c r="R28" s="45">
        <f t="shared" si="7"/>
        <v>307724.4375</v>
      </c>
      <c r="S28" s="45">
        <f t="shared" si="7"/>
        <v>1279.4125000000001</v>
      </c>
      <c r="T28" s="47">
        <f t="shared" si="7"/>
        <v>244.41249999999997</v>
      </c>
    </row>
    <row r="29" spans="1:21" ht="15.75" thickBot="1" x14ac:dyDescent="0.3">
      <c r="A29" s="108" t="s">
        <v>45</v>
      </c>
      <c r="B29" s="109"/>
      <c r="C29" s="110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111"/>
      <c r="N29" s="112"/>
      <c r="O29" s="112"/>
      <c r="P29" s="112"/>
      <c r="Q29" s="112"/>
      <c r="R29" s="112"/>
      <c r="S29" s="112"/>
      <c r="T29" s="113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>
        <v>-191</v>
      </c>
      <c r="J30" s="50">
        <v>-58</v>
      </c>
      <c r="K30" s="50">
        <v>-29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427" priority="44" operator="equal">
      <formula>212030016606640</formula>
    </cfRule>
  </conditionalFormatting>
  <conditionalFormatting sqref="D29 E28:K29 E4 E6">
    <cfRule type="cellIs" dxfId="1426" priority="42" operator="equal">
      <formula>$E$4</formula>
    </cfRule>
    <cfRule type="cellIs" dxfId="1425" priority="43" operator="equal">
      <formula>2120</formula>
    </cfRule>
  </conditionalFormatting>
  <conditionalFormatting sqref="D29:E29 F28:F29 F4 F6">
    <cfRule type="cellIs" dxfId="1424" priority="40" operator="equal">
      <formula>$F$4</formula>
    </cfRule>
    <cfRule type="cellIs" dxfId="1423" priority="41" operator="equal">
      <formula>300</formula>
    </cfRule>
  </conditionalFormatting>
  <conditionalFormatting sqref="G28:G29 G4 G6">
    <cfRule type="cellIs" dxfId="1422" priority="38" operator="equal">
      <formula>$G$4</formula>
    </cfRule>
    <cfRule type="cellIs" dxfId="1421" priority="39" operator="equal">
      <formula>1660</formula>
    </cfRule>
  </conditionalFormatting>
  <conditionalFormatting sqref="H28:H29 H4 H6">
    <cfRule type="cellIs" dxfId="1420" priority="36" operator="equal">
      <formula>$H$4</formula>
    </cfRule>
    <cfRule type="cellIs" dxfId="1419" priority="37" operator="equal">
      <formula>6640</formula>
    </cfRule>
  </conditionalFormatting>
  <conditionalFormatting sqref="T6:T28">
    <cfRule type="cellIs" dxfId="1418" priority="35" operator="lessThan">
      <formula>0</formula>
    </cfRule>
  </conditionalFormatting>
  <conditionalFormatting sqref="T7:T27">
    <cfRule type="cellIs" dxfId="1417" priority="32" operator="lessThan">
      <formula>0</formula>
    </cfRule>
    <cfRule type="cellIs" dxfId="1416" priority="33" operator="lessThan">
      <formula>0</formula>
    </cfRule>
    <cfRule type="cellIs" dxfId="1415" priority="34" operator="lessThan">
      <formula>0</formula>
    </cfRule>
  </conditionalFormatting>
  <conditionalFormatting sqref="E28:K28 E4 E6">
    <cfRule type="cellIs" dxfId="1414" priority="31" operator="equal">
      <formula>$E$4</formula>
    </cfRule>
  </conditionalFormatting>
  <conditionalFormatting sqref="D28:D29 D4:K4 M4 D6">
    <cfRule type="cellIs" dxfId="1413" priority="30" operator="equal">
      <formula>$D$4</formula>
    </cfRule>
  </conditionalFormatting>
  <conditionalFormatting sqref="I28:I29 I4 I6">
    <cfRule type="cellIs" dxfId="1412" priority="29" operator="equal">
      <formula>$I$4</formula>
    </cfRule>
  </conditionalFormatting>
  <conditionalFormatting sqref="J28:J29 J4 J6">
    <cfRule type="cellIs" dxfId="1411" priority="28" operator="equal">
      <formula>$J$4</formula>
    </cfRule>
  </conditionalFormatting>
  <conditionalFormatting sqref="K28:K29 K4 K6">
    <cfRule type="cellIs" dxfId="1410" priority="27" operator="equal">
      <formula>$K$4</formula>
    </cfRule>
  </conditionalFormatting>
  <conditionalFormatting sqref="M4:M6">
    <cfRule type="cellIs" dxfId="1409" priority="26" operator="equal">
      <formula>$L$4</formula>
    </cfRule>
  </conditionalFormatting>
  <conditionalFormatting sqref="T7:T28">
    <cfRule type="cellIs" dxfId="1408" priority="23" operator="lessThan">
      <formula>0</formula>
    </cfRule>
    <cfRule type="cellIs" dxfId="1407" priority="24" operator="lessThan">
      <formula>0</formula>
    </cfRule>
    <cfRule type="cellIs" dxfId="1406" priority="25" operator="lessThan">
      <formula>0</formula>
    </cfRule>
  </conditionalFormatting>
  <conditionalFormatting sqref="T6:T28">
    <cfRule type="cellIs" dxfId="1405" priority="21" operator="lessThan">
      <formula>0</formula>
    </cfRule>
  </conditionalFormatting>
  <conditionalFormatting sqref="T7:T27">
    <cfRule type="cellIs" dxfId="1404" priority="18" operator="lessThan">
      <formula>0</formula>
    </cfRule>
    <cfRule type="cellIs" dxfId="1403" priority="19" operator="lessThan">
      <formula>0</formula>
    </cfRule>
    <cfRule type="cellIs" dxfId="1402" priority="20" operator="lessThan">
      <formula>0</formula>
    </cfRule>
  </conditionalFormatting>
  <conditionalFormatting sqref="T7:T28">
    <cfRule type="cellIs" dxfId="1401" priority="15" operator="lessThan">
      <formula>0</formula>
    </cfRule>
    <cfRule type="cellIs" dxfId="1400" priority="16" operator="lessThan">
      <formula>0</formula>
    </cfRule>
    <cfRule type="cellIs" dxfId="1399" priority="17" operator="lessThan">
      <formula>0</formula>
    </cfRule>
  </conditionalFormatting>
  <conditionalFormatting sqref="L4 L6 L28:L29">
    <cfRule type="cellIs" dxfId="1398" priority="13" operator="equal">
      <formula>$L$4</formula>
    </cfRule>
  </conditionalFormatting>
  <conditionalFormatting sqref="D7:S7">
    <cfRule type="cellIs" dxfId="1397" priority="12" operator="greaterThan">
      <formula>0</formula>
    </cfRule>
  </conditionalFormatting>
  <conditionalFormatting sqref="D9:S9">
    <cfRule type="cellIs" dxfId="1396" priority="11" operator="greaterThan">
      <formula>0</formula>
    </cfRule>
  </conditionalFormatting>
  <conditionalFormatting sqref="D11:S11">
    <cfRule type="cellIs" dxfId="1395" priority="10" operator="greaterThan">
      <formula>0</formula>
    </cfRule>
  </conditionalFormatting>
  <conditionalFormatting sqref="D13:S13">
    <cfRule type="cellIs" dxfId="1394" priority="9" operator="greaterThan">
      <formula>0</formula>
    </cfRule>
  </conditionalFormatting>
  <conditionalFormatting sqref="D15:S15">
    <cfRule type="cellIs" dxfId="1393" priority="8" operator="greaterThan">
      <formula>0</formula>
    </cfRule>
  </conditionalFormatting>
  <conditionalFormatting sqref="D17:S17">
    <cfRule type="cellIs" dxfId="1392" priority="7" operator="greaterThan">
      <formula>0</formula>
    </cfRule>
  </conditionalFormatting>
  <conditionalFormatting sqref="D19:S19">
    <cfRule type="cellIs" dxfId="1391" priority="6" operator="greaterThan">
      <formula>0</formula>
    </cfRule>
  </conditionalFormatting>
  <conditionalFormatting sqref="D21:S21">
    <cfRule type="cellIs" dxfId="1390" priority="5" operator="greaterThan">
      <formula>0</formula>
    </cfRule>
  </conditionalFormatting>
  <conditionalFormatting sqref="D23:S23">
    <cfRule type="cellIs" dxfId="1389" priority="4" operator="greaterThan">
      <formula>0</formula>
    </cfRule>
  </conditionalFormatting>
  <conditionalFormatting sqref="D25:S25">
    <cfRule type="cellIs" dxfId="1388" priority="3" operator="greaterThan">
      <formula>0</formula>
    </cfRule>
  </conditionalFormatting>
  <conditionalFormatting sqref="D27:S27">
    <cfRule type="cellIs" dxfId="1387" priority="2" operator="greaterThan">
      <formula>0</formula>
    </cfRule>
  </conditionalFormatting>
  <conditionalFormatting sqref="D5:L5">
    <cfRule type="cellIs" dxfId="1386" priority="1" operator="greaterThan">
      <formula>0</formula>
    </cfRule>
  </conditionalFormatting>
  <pageMargins left="0.7" right="0.7" top="0.75" bottom="0.75" header="0.3" footer="0.3"/>
  <pageSetup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R32" sqref="R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0" ht="18.75" x14ac:dyDescent="0.25">
      <c r="A3" s="115" t="s">
        <v>57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0" x14ac:dyDescent="0.25">
      <c r="A4" s="119" t="s">
        <v>1</v>
      </c>
      <c r="B4" s="119"/>
      <c r="C4" s="1"/>
      <c r="D4" s="2">
        <f>'9'!D29</f>
        <v>613129</v>
      </c>
      <c r="E4" s="2">
        <f>'9'!E29</f>
        <v>5370</v>
      </c>
      <c r="F4" s="2">
        <f>'9'!F29</f>
        <v>1500</v>
      </c>
      <c r="G4" s="2">
        <f>'9'!G29</f>
        <v>450</v>
      </c>
      <c r="H4" s="2">
        <f>'9'!H29</f>
        <v>1240</v>
      </c>
      <c r="I4" s="2">
        <f>'9'!I29</f>
        <v>441</v>
      </c>
      <c r="J4" s="2">
        <f>'9'!J29</f>
        <v>216</v>
      </c>
      <c r="K4" s="2">
        <f>'9'!K29</f>
        <v>185</v>
      </c>
      <c r="L4" s="2">
        <f>'9'!L29</f>
        <v>5</v>
      </c>
      <c r="M4" s="3"/>
      <c r="N4" s="120"/>
      <c r="O4" s="120"/>
      <c r="P4" s="120"/>
      <c r="Q4" s="120"/>
      <c r="R4" s="120"/>
      <c r="S4" s="120"/>
      <c r="T4" s="120"/>
    </row>
    <row r="5" spans="1:20" x14ac:dyDescent="0.25">
      <c r="A5" s="119" t="s">
        <v>2</v>
      </c>
      <c r="B5" s="119"/>
      <c r="C5" s="1"/>
      <c r="D5" s="1">
        <v>319481</v>
      </c>
      <c r="E5" s="4">
        <v>3000</v>
      </c>
      <c r="F5" s="4">
        <v>10000</v>
      </c>
      <c r="G5" s="4"/>
      <c r="H5" s="4">
        <v>17000</v>
      </c>
      <c r="I5" s="1">
        <v>1010</v>
      </c>
      <c r="J5" s="1"/>
      <c r="K5" s="1"/>
      <c r="L5" s="1"/>
      <c r="M5" s="5"/>
      <c r="N5" s="120"/>
      <c r="O5" s="120"/>
      <c r="P5" s="120"/>
      <c r="Q5" s="120"/>
      <c r="R5" s="120"/>
      <c r="S5" s="120"/>
      <c r="T5" s="12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16088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16088</v>
      </c>
      <c r="N7" s="24">
        <f>D7+E7*20+F7*10+G7*9+H7*9+I7*191+J7*191+K7*182+L7*100</f>
        <v>16088</v>
      </c>
      <c r="O7" s="25">
        <f>M7*2.75%</f>
        <v>442.42</v>
      </c>
      <c r="P7" s="26"/>
      <c r="Q7" s="26">
        <v>96</v>
      </c>
      <c r="R7" s="29">
        <f>M7-(M7*2.75%)+I7*191+J7*191+K7*182+L7*100-Q7</f>
        <v>15549.58</v>
      </c>
      <c r="S7" s="25">
        <f>M7*0.95%</f>
        <v>152.83599999999998</v>
      </c>
      <c r="T7" s="27">
        <f>S7-Q7</f>
        <v>56.835999999999984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5989</v>
      </c>
      <c r="E8" s="30"/>
      <c r="F8" s="30"/>
      <c r="G8" s="30"/>
      <c r="H8" s="30"/>
      <c r="I8" s="20"/>
      <c r="J8" s="20"/>
      <c r="K8" s="20">
        <v>2</v>
      </c>
      <c r="L8" s="20"/>
      <c r="M8" s="20">
        <f t="shared" ref="M8:M27" si="0">D8+E8*20+F8*10+G8*9+H8*9</f>
        <v>5989</v>
      </c>
      <c r="N8" s="24">
        <f t="shared" ref="N8:N27" si="1">D8+E8*20+F8*10+G8*9+H8*9+I8*191+J8*191+K8*182+L8*100</f>
        <v>6353</v>
      </c>
      <c r="O8" s="25">
        <f t="shared" ref="O8:O27" si="2">M8*2.75%</f>
        <v>164.69749999999999</v>
      </c>
      <c r="P8" s="26"/>
      <c r="Q8" s="26">
        <v>78</v>
      </c>
      <c r="R8" s="29">
        <f t="shared" ref="R8:R27" si="3">M8-(M8*2.75%)+I8*191+J8*191+K8*182+L8*100-Q8</f>
        <v>6110.3024999999998</v>
      </c>
      <c r="S8" s="25">
        <f t="shared" ref="S8:S27" si="4">M8*0.95%</f>
        <v>56.895499999999998</v>
      </c>
      <c r="T8" s="27">
        <f t="shared" ref="T8:T27" si="5">S8-Q8</f>
        <v>-21.104500000000002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18658</v>
      </c>
      <c r="E9" s="30"/>
      <c r="F9" s="30">
        <v>50</v>
      </c>
      <c r="G9" s="30"/>
      <c r="H9" s="30">
        <v>100</v>
      </c>
      <c r="I9" s="20"/>
      <c r="J9" s="20"/>
      <c r="K9" s="20"/>
      <c r="L9" s="20"/>
      <c r="M9" s="20">
        <f t="shared" si="0"/>
        <v>20058</v>
      </c>
      <c r="N9" s="24">
        <f t="shared" si="1"/>
        <v>20058</v>
      </c>
      <c r="O9" s="25">
        <f t="shared" si="2"/>
        <v>551.59500000000003</v>
      </c>
      <c r="P9" s="26"/>
      <c r="Q9" s="26">
        <v>146</v>
      </c>
      <c r="R9" s="29">
        <f t="shared" si="3"/>
        <v>19360.404999999999</v>
      </c>
      <c r="S9" s="25">
        <f t="shared" si="4"/>
        <v>190.55099999999999</v>
      </c>
      <c r="T9" s="27">
        <f t="shared" si="5"/>
        <v>44.550999999999988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6698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6698</v>
      </c>
      <c r="N10" s="24">
        <f t="shared" si="1"/>
        <v>6889</v>
      </c>
      <c r="O10" s="25">
        <f t="shared" si="2"/>
        <v>184.19499999999999</v>
      </c>
      <c r="P10" s="26"/>
      <c r="Q10" s="26">
        <v>30</v>
      </c>
      <c r="R10" s="29">
        <f t="shared" si="3"/>
        <v>6674.8050000000003</v>
      </c>
      <c r="S10" s="25">
        <f t="shared" si="4"/>
        <v>63.631</v>
      </c>
      <c r="T10" s="27">
        <f t="shared" si="5"/>
        <v>33.631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6192</v>
      </c>
      <c r="E11" s="30"/>
      <c r="F11" s="30"/>
      <c r="G11" s="32"/>
      <c r="H11" s="30"/>
      <c r="I11" s="20">
        <v>1</v>
      </c>
      <c r="J11" s="20"/>
      <c r="K11" s="20">
        <v>3</v>
      </c>
      <c r="L11" s="20"/>
      <c r="M11" s="20">
        <f t="shared" si="0"/>
        <v>6192</v>
      </c>
      <c r="N11" s="24">
        <f t="shared" si="1"/>
        <v>6929</v>
      </c>
      <c r="O11" s="25">
        <f t="shared" si="2"/>
        <v>170.28</v>
      </c>
      <c r="P11" s="26"/>
      <c r="Q11" s="26">
        <v>38</v>
      </c>
      <c r="R11" s="29">
        <f t="shared" si="3"/>
        <v>6720.72</v>
      </c>
      <c r="S11" s="25">
        <f t="shared" si="4"/>
        <v>58.823999999999998</v>
      </c>
      <c r="T11" s="27">
        <f t="shared" si="5"/>
        <v>20.823999999999998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10216</v>
      </c>
      <c r="E12" s="30">
        <v>10</v>
      </c>
      <c r="F12" s="30">
        <v>10</v>
      </c>
      <c r="G12" s="30"/>
      <c r="H12" s="30"/>
      <c r="I12" s="20">
        <v>15</v>
      </c>
      <c r="J12" s="20"/>
      <c r="K12" s="20"/>
      <c r="L12" s="20"/>
      <c r="M12" s="20">
        <f t="shared" si="0"/>
        <v>10516</v>
      </c>
      <c r="N12" s="24">
        <f t="shared" si="1"/>
        <v>13381</v>
      </c>
      <c r="O12" s="25">
        <f t="shared" si="2"/>
        <v>289.19</v>
      </c>
      <c r="P12" s="26"/>
      <c r="Q12" s="26">
        <v>42</v>
      </c>
      <c r="R12" s="29">
        <f t="shared" si="3"/>
        <v>13049.81</v>
      </c>
      <c r="S12" s="25">
        <f t="shared" si="4"/>
        <v>99.902000000000001</v>
      </c>
      <c r="T12" s="27">
        <f t="shared" si="5"/>
        <v>57.902000000000001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5264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5264</v>
      </c>
      <c r="N13" s="24">
        <f t="shared" si="1"/>
        <v>6219</v>
      </c>
      <c r="O13" s="25">
        <f t="shared" si="2"/>
        <v>144.76</v>
      </c>
      <c r="P13" s="26"/>
      <c r="Q13" s="26">
        <v>55</v>
      </c>
      <c r="R13" s="29">
        <f t="shared" si="3"/>
        <v>6019.24</v>
      </c>
      <c r="S13" s="25">
        <f t="shared" si="4"/>
        <v>50.007999999999996</v>
      </c>
      <c r="T13" s="27">
        <f t="shared" si="5"/>
        <v>-4.9920000000000044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7196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7196</v>
      </c>
      <c r="N14" s="24">
        <f t="shared" si="1"/>
        <v>7196</v>
      </c>
      <c r="O14" s="25">
        <f t="shared" si="2"/>
        <v>197.89000000000001</v>
      </c>
      <c r="P14" s="26"/>
      <c r="Q14" s="26"/>
      <c r="R14" s="29">
        <f t="shared" si="3"/>
        <v>6998.11</v>
      </c>
      <c r="S14" s="25">
        <f t="shared" si="4"/>
        <v>68.361999999999995</v>
      </c>
      <c r="T14" s="27">
        <f t="shared" si="5"/>
        <v>68.361999999999995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17186</v>
      </c>
      <c r="E15" s="30"/>
      <c r="F15" s="30"/>
      <c r="G15" s="30"/>
      <c r="H15" s="30">
        <v>10</v>
      </c>
      <c r="I15" s="20">
        <v>21</v>
      </c>
      <c r="J15" s="20">
        <v>3</v>
      </c>
      <c r="K15" s="20"/>
      <c r="L15" s="20"/>
      <c r="M15" s="20">
        <f t="shared" si="0"/>
        <v>17276</v>
      </c>
      <c r="N15" s="24">
        <f t="shared" si="1"/>
        <v>21860</v>
      </c>
      <c r="O15" s="25">
        <f t="shared" si="2"/>
        <v>475.09</v>
      </c>
      <c r="P15" s="26"/>
      <c r="Q15" s="26">
        <v>140</v>
      </c>
      <c r="R15" s="29">
        <f t="shared" si="3"/>
        <v>21244.91</v>
      </c>
      <c r="S15" s="25">
        <f t="shared" si="4"/>
        <v>164.12199999999999</v>
      </c>
      <c r="T15" s="27">
        <f t="shared" si="5"/>
        <v>24.121999999999986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19528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20428</v>
      </c>
      <c r="N16" s="24">
        <f t="shared" si="1"/>
        <v>20428</v>
      </c>
      <c r="O16" s="25">
        <f t="shared" si="2"/>
        <v>561.77</v>
      </c>
      <c r="P16" s="26"/>
      <c r="Q16" s="26">
        <v>117</v>
      </c>
      <c r="R16" s="29">
        <f t="shared" si="3"/>
        <v>19749.23</v>
      </c>
      <c r="S16" s="25">
        <f t="shared" si="4"/>
        <v>194.066</v>
      </c>
      <c r="T16" s="27">
        <f t="shared" si="5"/>
        <v>77.066000000000003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13103</v>
      </c>
      <c r="E17" s="30"/>
      <c r="F17" s="30"/>
      <c r="G17" s="30"/>
      <c r="H17" s="30"/>
      <c r="I17" s="20">
        <v>25</v>
      </c>
      <c r="J17" s="20"/>
      <c r="K17" s="20"/>
      <c r="L17" s="20"/>
      <c r="M17" s="20">
        <f t="shared" si="0"/>
        <v>13103</v>
      </c>
      <c r="N17" s="24">
        <f t="shared" si="1"/>
        <v>17878</v>
      </c>
      <c r="O17" s="25">
        <f t="shared" si="2"/>
        <v>360.33249999999998</v>
      </c>
      <c r="P17" s="26"/>
      <c r="Q17" s="26">
        <v>100</v>
      </c>
      <c r="R17" s="29">
        <f t="shared" si="3"/>
        <v>17417.6675</v>
      </c>
      <c r="S17" s="25">
        <f t="shared" si="4"/>
        <v>124.4785</v>
      </c>
      <c r="T17" s="27">
        <f t="shared" si="5"/>
        <v>24.478499999999997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13263</v>
      </c>
      <c r="E18" s="30">
        <v>50</v>
      </c>
      <c r="F18" s="30">
        <v>50</v>
      </c>
      <c r="G18" s="30"/>
      <c r="H18" s="30"/>
      <c r="I18" s="20">
        <v>10</v>
      </c>
      <c r="J18" s="20"/>
      <c r="K18" s="20"/>
      <c r="L18" s="20"/>
      <c r="M18" s="20">
        <f t="shared" si="0"/>
        <v>14763</v>
      </c>
      <c r="N18" s="24">
        <f t="shared" si="1"/>
        <v>16673</v>
      </c>
      <c r="O18" s="25">
        <f t="shared" si="2"/>
        <v>405.98250000000002</v>
      </c>
      <c r="P18" s="26"/>
      <c r="Q18" s="26">
        <v>100</v>
      </c>
      <c r="R18" s="29">
        <f t="shared" si="3"/>
        <v>16167.0175</v>
      </c>
      <c r="S18" s="25">
        <f t="shared" si="4"/>
        <v>140.24850000000001</v>
      </c>
      <c r="T18" s="27">
        <f t="shared" si="5"/>
        <v>40.248500000000007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12017</v>
      </c>
      <c r="N19" s="24">
        <f t="shared" si="1"/>
        <v>12017</v>
      </c>
      <c r="O19" s="25">
        <f t="shared" si="2"/>
        <v>330.46750000000003</v>
      </c>
      <c r="P19" s="26"/>
      <c r="Q19" s="26">
        <v>170</v>
      </c>
      <c r="R19" s="29">
        <f t="shared" si="3"/>
        <v>11516.532499999999</v>
      </c>
      <c r="S19" s="25">
        <f t="shared" si="4"/>
        <v>114.1615</v>
      </c>
      <c r="T19" s="27">
        <f t="shared" si="5"/>
        <v>-55.838499999999996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7297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7297</v>
      </c>
      <c r="N20" s="24">
        <f t="shared" si="1"/>
        <v>8252</v>
      </c>
      <c r="O20" s="25">
        <f t="shared" si="2"/>
        <v>200.66749999999999</v>
      </c>
      <c r="P20" s="26"/>
      <c r="Q20" s="26">
        <v>150</v>
      </c>
      <c r="R20" s="29">
        <f t="shared" si="3"/>
        <v>7901.3325000000004</v>
      </c>
      <c r="S20" s="25">
        <f t="shared" si="4"/>
        <v>69.3215</v>
      </c>
      <c r="T20" s="27">
        <f t="shared" si="5"/>
        <v>-80.6785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8638</v>
      </c>
      <c r="E21" s="30"/>
      <c r="F21" s="30"/>
      <c r="G21" s="30"/>
      <c r="H21" s="30"/>
      <c r="I21" s="20">
        <v>2</v>
      </c>
      <c r="J21" s="20"/>
      <c r="K21" s="20">
        <v>3</v>
      </c>
      <c r="L21" s="20"/>
      <c r="M21" s="20">
        <f t="shared" si="0"/>
        <v>8638</v>
      </c>
      <c r="N21" s="24">
        <f t="shared" si="1"/>
        <v>9566</v>
      </c>
      <c r="O21" s="25">
        <f t="shared" si="2"/>
        <v>237.54499999999999</v>
      </c>
      <c r="P21" s="26"/>
      <c r="Q21" s="26">
        <v>8</v>
      </c>
      <c r="R21" s="29">
        <f t="shared" si="3"/>
        <v>9320.4549999999999</v>
      </c>
      <c r="S21" s="25">
        <f t="shared" si="4"/>
        <v>82.060999999999993</v>
      </c>
      <c r="T21" s="27">
        <f t="shared" si="5"/>
        <v>74.060999999999993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16394</v>
      </c>
      <c r="E22" s="30"/>
      <c r="F22" s="30"/>
      <c r="G22" s="20"/>
      <c r="H22" s="30">
        <v>20</v>
      </c>
      <c r="I22" s="20"/>
      <c r="J22" s="20"/>
      <c r="K22" s="20"/>
      <c r="L22" s="20"/>
      <c r="M22" s="20">
        <f t="shared" si="0"/>
        <v>16574</v>
      </c>
      <c r="N22" s="24">
        <f t="shared" si="1"/>
        <v>16574</v>
      </c>
      <c r="O22" s="25">
        <f t="shared" si="2"/>
        <v>455.78500000000003</v>
      </c>
      <c r="P22" s="26"/>
      <c r="Q22" s="26">
        <v>100</v>
      </c>
      <c r="R22" s="29">
        <f t="shared" si="3"/>
        <v>16018.215</v>
      </c>
      <c r="S22" s="25">
        <f t="shared" si="4"/>
        <v>157.453</v>
      </c>
      <c r="T22" s="27">
        <f t="shared" si="5"/>
        <v>57.453000000000003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6306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6306</v>
      </c>
      <c r="N23" s="24">
        <f t="shared" si="1"/>
        <v>6306</v>
      </c>
      <c r="O23" s="25">
        <f t="shared" si="2"/>
        <v>173.41499999999999</v>
      </c>
      <c r="P23" s="26"/>
      <c r="Q23" s="26">
        <v>60</v>
      </c>
      <c r="R23" s="29">
        <f t="shared" si="3"/>
        <v>6072.585</v>
      </c>
      <c r="S23" s="25">
        <f t="shared" si="4"/>
        <v>59.906999999999996</v>
      </c>
      <c r="T23" s="27">
        <f t="shared" si="5"/>
        <v>-9.3000000000003524E-2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16671</v>
      </c>
      <c r="E24" s="30">
        <v>30</v>
      </c>
      <c r="F24" s="30">
        <v>50</v>
      </c>
      <c r="G24" s="30"/>
      <c r="H24" s="30">
        <v>100</v>
      </c>
      <c r="I24" s="20">
        <v>2</v>
      </c>
      <c r="J24" s="20"/>
      <c r="K24" s="20"/>
      <c r="L24" s="20"/>
      <c r="M24" s="20">
        <f t="shared" si="0"/>
        <v>18671</v>
      </c>
      <c r="N24" s="24">
        <f t="shared" si="1"/>
        <v>19053</v>
      </c>
      <c r="O24" s="25">
        <f t="shared" si="2"/>
        <v>513.45249999999999</v>
      </c>
      <c r="P24" s="26"/>
      <c r="Q24" s="26">
        <v>120</v>
      </c>
      <c r="R24" s="29">
        <f t="shared" si="3"/>
        <v>18419.547500000001</v>
      </c>
      <c r="S24" s="25">
        <f t="shared" si="4"/>
        <v>177.37449999999998</v>
      </c>
      <c r="T24" s="27">
        <f t="shared" si="5"/>
        <v>57.374499999999983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7294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7294</v>
      </c>
      <c r="N25" s="24">
        <f t="shared" si="1"/>
        <v>7294</v>
      </c>
      <c r="O25" s="25">
        <f t="shared" si="2"/>
        <v>200.58500000000001</v>
      </c>
      <c r="P25" s="26"/>
      <c r="Q25" s="26">
        <v>70</v>
      </c>
      <c r="R25" s="29">
        <f t="shared" si="3"/>
        <v>7023.415</v>
      </c>
      <c r="S25" s="25">
        <f t="shared" si="4"/>
        <v>69.292999999999992</v>
      </c>
      <c r="T25" s="27">
        <f t="shared" si="5"/>
        <v>-0.70700000000000784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11022</v>
      </c>
      <c r="E26" s="29">
        <v>30</v>
      </c>
      <c r="F26" s="30"/>
      <c r="G26" s="30"/>
      <c r="H26" s="30"/>
      <c r="I26" s="20">
        <v>3</v>
      </c>
      <c r="J26" s="20"/>
      <c r="K26" s="20"/>
      <c r="L26" s="20"/>
      <c r="M26" s="20">
        <f t="shared" si="0"/>
        <v>11622</v>
      </c>
      <c r="N26" s="24">
        <f t="shared" si="1"/>
        <v>12195</v>
      </c>
      <c r="O26" s="25">
        <f t="shared" si="2"/>
        <v>319.60500000000002</v>
      </c>
      <c r="P26" s="26"/>
      <c r="Q26" s="26">
        <v>100</v>
      </c>
      <c r="R26" s="29">
        <f t="shared" si="3"/>
        <v>11775.395</v>
      </c>
      <c r="S26" s="25">
        <f t="shared" si="4"/>
        <v>110.40899999999999</v>
      </c>
      <c r="T26" s="27">
        <f t="shared" si="5"/>
        <v>10.408999999999992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8329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8329</v>
      </c>
      <c r="N27" s="40">
        <f t="shared" si="1"/>
        <v>8329</v>
      </c>
      <c r="O27" s="25">
        <f t="shared" si="2"/>
        <v>229.04750000000001</v>
      </c>
      <c r="P27" s="41"/>
      <c r="Q27" s="41">
        <v>100</v>
      </c>
      <c r="R27" s="29">
        <f t="shared" si="3"/>
        <v>7999.9525000000003</v>
      </c>
      <c r="S27" s="42">
        <f t="shared" si="4"/>
        <v>79.125500000000002</v>
      </c>
      <c r="T27" s="43">
        <f t="shared" si="5"/>
        <v>-20.874499999999998</v>
      </c>
    </row>
    <row r="28" spans="1:20" ht="16.5" thickBot="1" x14ac:dyDescent="0.3">
      <c r="A28" s="105" t="s">
        <v>44</v>
      </c>
      <c r="B28" s="106"/>
      <c r="C28" s="107"/>
      <c r="D28" s="44">
        <f t="shared" ref="D28:E28" si="6">SUM(D7:D27)</f>
        <v>233349</v>
      </c>
      <c r="E28" s="45">
        <f t="shared" si="6"/>
        <v>120</v>
      </c>
      <c r="F28" s="45">
        <f t="shared" ref="F28:T28" si="7">SUM(F7:F27)</f>
        <v>160</v>
      </c>
      <c r="G28" s="45">
        <f t="shared" si="7"/>
        <v>0</v>
      </c>
      <c r="H28" s="45">
        <f t="shared" si="7"/>
        <v>330</v>
      </c>
      <c r="I28" s="45">
        <f t="shared" si="7"/>
        <v>89</v>
      </c>
      <c r="J28" s="45">
        <f t="shared" si="7"/>
        <v>4</v>
      </c>
      <c r="K28" s="45">
        <f t="shared" si="7"/>
        <v>8</v>
      </c>
      <c r="L28" s="45">
        <f t="shared" si="7"/>
        <v>0</v>
      </c>
      <c r="M28" s="45">
        <f t="shared" si="7"/>
        <v>240319</v>
      </c>
      <c r="N28" s="45">
        <f t="shared" si="7"/>
        <v>259538</v>
      </c>
      <c r="O28" s="46">
        <f t="shared" si="7"/>
        <v>6608.7725</v>
      </c>
      <c r="P28" s="45">
        <f t="shared" si="7"/>
        <v>0</v>
      </c>
      <c r="Q28" s="45">
        <f t="shared" si="7"/>
        <v>1820</v>
      </c>
      <c r="R28" s="45">
        <f t="shared" si="7"/>
        <v>251109.22749999998</v>
      </c>
      <c r="S28" s="45">
        <f t="shared" si="7"/>
        <v>2283.0304999999998</v>
      </c>
      <c r="T28" s="47">
        <f t="shared" si="7"/>
        <v>463.03049999999973</v>
      </c>
    </row>
    <row r="29" spans="1:20" ht="15.75" thickBot="1" x14ac:dyDescent="0.3">
      <c r="A29" s="108" t="s">
        <v>45</v>
      </c>
      <c r="B29" s="109"/>
      <c r="C29" s="110"/>
      <c r="D29" s="48">
        <f>D4+D5-D28</f>
        <v>699261</v>
      </c>
      <c r="E29" s="48">
        <f t="shared" ref="E29:L29" si="8">E4+E5-E28</f>
        <v>8250</v>
      </c>
      <c r="F29" s="48">
        <f t="shared" si="8"/>
        <v>11340</v>
      </c>
      <c r="G29" s="48">
        <f t="shared" si="8"/>
        <v>450</v>
      </c>
      <c r="H29" s="48">
        <f t="shared" si="8"/>
        <v>17910</v>
      </c>
      <c r="I29" s="48">
        <f t="shared" si="8"/>
        <v>1362</v>
      </c>
      <c r="J29" s="48">
        <f t="shared" si="8"/>
        <v>212</v>
      </c>
      <c r="K29" s="48">
        <f t="shared" si="8"/>
        <v>177</v>
      </c>
      <c r="L29" s="48">
        <f t="shared" si="8"/>
        <v>5</v>
      </c>
      <c r="M29" s="111"/>
      <c r="N29" s="112"/>
      <c r="O29" s="112"/>
      <c r="P29" s="112"/>
      <c r="Q29" s="112"/>
      <c r="R29" s="112"/>
      <c r="S29" s="112"/>
      <c r="T29" s="11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1" priority="43" operator="equal">
      <formula>212030016606640</formula>
    </cfRule>
  </conditionalFormatting>
  <conditionalFormatting sqref="D29 E4:E6 E28:K29">
    <cfRule type="cellIs" dxfId="1040" priority="41" operator="equal">
      <formula>$E$4</formula>
    </cfRule>
    <cfRule type="cellIs" dxfId="1039" priority="42" operator="equal">
      <formula>2120</formula>
    </cfRule>
  </conditionalFormatting>
  <conditionalFormatting sqref="D29:E29 F4:F6 F28:F29">
    <cfRule type="cellIs" dxfId="1038" priority="39" operator="equal">
      <formula>$F$4</formula>
    </cfRule>
    <cfRule type="cellIs" dxfId="1037" priority="40" operator="equal">
      <formula>300</formula>
    </cfRule>
  </conditionalFormatting>
  <conditionalFormatting sqref="G4:G6 G28:G29">
    <cfRule type="cellIs" dxfId="1036" priority="37" operator="equal">
      <formula>$G$4</formula>
    </cfRule>
    <cfRule type="cellIs" dxfId="1035" priority="38" operator="equal">
      <formula>1660</formula>
    </cfRule>
  </conditionalFormatting>
  <conditionalFormatting sqref="H4:H6 H28:H29">
    <cfRule type="cellIs" dxfId="1034" priority="35" operator="equal">
      <formula>$H$4</formula>
    </cfRule>
    <cfRule type="cellIs" dxfId="1033" priority="36" operator="equal">
      <formula>6640</formula>
    </cfRule>
  </conditionalFormatting>
  <conditionalFormatting sqref="T6:T28">
    <cfRule type="cellIs" dxfId="1032" priority="34" operator="lessThan">
      <formula>0</formula>
    </cfRule>
  </conditionalFormatting>
  <conditionalFormatting sqref="T7:T27">
    <cfRule type="cellIs" dxfId="1031" priority="31" operator="lessThan">
      <formula>0</formula>
    </cfRule>
    <cfRule type="cellIs" dxfId="1030" priority="32" operator="lessThan">
      <formula>0</formula>
    </cfRule>
    <cfRule type="cellIs" dxfId="1029" priority="33" operator="lessThan">
      <formula>0</formula>
    </cfRule>
  </conditionalFormatting>
  <conditionalFormatting sqref="E4:E6 E28:K28">
    <cfRule type="cellIs" dxfId="1028" priority="30" operator="equal">
      <formula>$E$4</formula>
    </cfRule>
  </conditionalFormatting>
  <conditionalFormatting sqref="D28:D29 D6 D4:M4">
    <cfRule type="cellIs" dxfId="1027" priority="29" operator="equal">
      <formula>$D$4</formula>
    </cfRule>
  </conditionalFormatting>
  <conditionalFormatting sqref="I4:I6 I28:I29">
    <cfRule type="cellIs" dxfId="1026" priority="28" operator="equal">
      <formula>$I$4</formula>
    </cfRule>
  </conditionalFormatting>
  <conditionalFormatting sqref="J4:J6 J28:J29">
    <cfRule type="cellIs" dxfId="1025" priority="27" operator="equal">
      <formula>$J$4</formula>
    </cfRule>
  </conditionalFormatting>
  <conditionalFormatting sqref="K4:K6 K28:K29">
    <cfRule type="cellIs" dxfId="1024" priority="26" operator="equal">
      <formula>$K$4</formula>
    </cfRule>
  </conditionalFormatting>
  <conditionalFormatting sqref="M4:M6">
    <cfRule type="cellIs" dxfId="1023" priority="25" operator="equal">
      <formula>$L$4</formula>
    </cfRule>
  </conditionalFormatting>
  <conditionalFormatting sqref="T7:T28">
    <cfRule type="cellIs" dxfId="1022" priority="22" operator="lessThan">
      <formula>0</formula>
    </cfRule>
    <cfRule type="cellIs" dxfId="1021" priority="23" operator="lessThan">
      <formula>0</formula>
    </cfRule>
    <cfRule type="cellIs" dxfId="1020" priority="24" operator="lessThan">
      <formula>0</formula>
    </cfRule>
  </conditionalFormatting>
  <conditionalFormatting sqref="D5:K5">
    <cfRule type="cellIs" dxfId="1019" priority="21" operator="greaterThan">
      <formula>0</formula>
    </cfRule>
  </conditionalFormatting>
  <conditionalFormatting sqref="T6:T28">
    <cfRule type="cellIs" dxfId="1018" priority="20" operator="lessThan">
      <formula>0</formula>
    </cfRule>
  </conditionalFormatting>
  <conditionalFormatting sqref="T7:T27">
    <cfRule type="cellIs" dxfId="1017" priority="17" operator="lessThan">
      <formula>0</formula>
    </cfRule>
    <cfRule type="cellIs" dxfId="1016" priority="18" operator="lessThan">
      <formula>0</formula>
    </cfRule>
    <cfRule type="cellIs" dxfId="1015" priority="19" operator="lessThan">
      <formula>0</formula>
    </cfRule>
  </conditionalFormatting>
  <conditionalFormatting sqref="T7:T28">
    <cfRule type="cellIs" dxfId="1014" priority="14" operator="lessThan">
      <formula>0</formula>
    </cfRule>
    <cfRule type="cellIs" dxfId="1013" priority="15" operator="lessThan">
      <formula>0</formula>
    </cfRule>
    <cfRule type="cellIs" dxfId="1012" priority="16" operator="lessThan">
      <formula>0</formula>
    </cfRule>
  </conditionalFormatting>
  <conditionalFormatting sqref="D5:K5">
    <cfRule type="cellIs" dxfId="1011" priority="13" operator="greaterThan">
      <formula>0</formula>
    </cfRule>
  </conditionalFormatting>
  <conditionalFormatting sqref="L4 L6 L28:L29">
    <cfRule type="cellIs" dxfId="1010" priority="12" operator="equal">
      <formula>$L$4</formula>
    </cfRule>
  </conditionalFormatting>
  <conditionalFormatting sqref="D7:S7">
    <cfRule type="cellIs" dxfId="1009" priority="11" operator="greaterThan">
      <formula>0</formula>
    </cfRule>
  </conditionalFormatting>
  <conditionalFormatting sqref="D9:S9">
    <cfRule type="cellIs" dxfId="1008" priority="10" operator="greaterThan">
      <formula>0</formula>
    </cfRule>
  </conditionalFormatting>
  <conditionalFormatting sqref="D11:S11">
    <cfRule type="cellIs" dxfId="1007" priority="9" operator="greaterThan">
      <formula>0</formula>
    </cfRule>
  </conditionalFormatting>
  <conditionalFormatting sqref="D13:S13">
    <cfRule type="cellIs" dxfId="1006" priority="8" operator="greaterThan">
      <formula>0</formula>
    </cfRule>
  </conditionalFormatting>
  <conditionalFormatting sqref="D15:S15">
    <cfRule type="cellIs" dxfId="1005" priority="7" operator="greaterThan">
      <formula>0</formula>
    </cfRule>
  </conditionalFormatting>
  <conditionalFormatting sqref="D17:S17">
    <cfRule type="cellIs" dxfId="1004" priority="6" operator="greaterThan">
      <formula>0</formula>
    </cfRule>
  </conditionalFormatting>
  <conditionalFormatting sqref="D19:S19">
    <cfRule type="cellIs" dxfId="1003" priority="5" operator="greaterThan">
      <formula>0</formula>
    </cfRule>
  </conditionalFormatting>
  <conditionalFormatting sqref="D21:S21">
    <cfRule type="cellIs" dxfId="1002" priority="4" operator="greaterThan">
      <formula>0</formula>
    </cfRule>
  </conditionalFormatting>
  <conditionalFormatting sqref="D23:S23">
    <cfRule type="cellIs" dxfId="1001" priority="3" operator="greaterThan">
      <formula>0</formula>
    </cfRule>
  </conditionalFormatting>
  <conditionalFormatting sqref="D25:S25">
    <cfRule type="cellIs" dxfId="1000" priority="2" operator="greaterThan">
      <formula>0</formula>
    </cfRule>
  </conditionalFormatting>
  <conditionalFormatting sqref="D27:S27">
    <cfRule type="cellIs" dxfId="999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3" sqref="K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0" ht="18.75" x14ac:dyDescent="0.25">
      <c r="A3" s="115" t="s">
        <v>58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0" x14ac:dyDescent="0.25">
      <c r="A4" s="119" t="s">
        <v>1</v>
      </c>
      <c r="B4" s="119"/>
      <c r="C4" s="1"/>
      <c r="D4" s="2">
        <f>'10'!D29</f>
        <v>699261</v>
      </c>
      <c r="E4" s="2">
        <f>'10'!E29</f>
        <v>8250</v>
      </c>
      <c r="F4" s="2">
        <f>'10'!F29</f>
        <v>11340</v>
      </c>
      <c r="G4" s="2">
        <f>'10'!G29</f>
        <v>450</v>
      </c>
      <c r="H4" s="2">
        <f>'10'!H29</f>
        <v>17910</v>
      </c>
      <c r="I4" s="2">
        <f>'10'!I29</f>
        <v>1362</v>
      </c>
      <c r="J4" s="2">
        <f>'10'!J29</f>
        <v>212</v>
      </c>
      <c r="K4" s="2">
        <f>'10'!K29</f>
        <v>177</v>
      </c>
      <c r="L4" s="2">
        <f>'10'!L29</f>
        <v>5</v>
      </c>
      <c r="M4" s="3"/>
      <c r="N4" s="120"/>
      <c r="O4" s="120"/>
      <c r="P4" s="120"/>
      <c r="Q4" s="120"/>
      <c r="R4" s="120"/>
      <c r="S4" s="120"/>
      <c r="T4" s="120"/>
    </row>
    <row r="5" spans="1:20" x14ac:dyDescent="0.25">
      <c r="A5" s="119" t="s">
        <v>2</v>
      </c>
      <c r="B5" s="11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20"/>
      <c r="O5" s="120"/>
      <c r="P5" s="120"/>
      <c r="Q5" s="120"/>
      <c r="R5" s="120"/>
      <c r="S5" s="120"/>
      <c r="T5" s="12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4524</v>
      </c>
      <c r="E7" s="22"/>
      <c r="F7" s="22">
        <v>30</v>
      </c>
      <c r="G7" s="22"/>
      <c r="H7" s="22">
        <v>250</v>
      </c>
      <c r="I7" s="23">
        <v>3</v>
      </c>
      <c r="J7" s="23"/>
      <c r="K7" s="23"/>
      <c r="L7" s="23"/>
      <c r="M7" s="20">
        <f>D7+E7*20+F7*10+G7*9+H7*9</f>
        <v>7074</v>
      </c>
      <c r="N7" s="24">
        <f>D7+E7*20+F7*10+G7*9+H7*9+I7*191+J7*191+K7*182+L7*100</f>
        <v>7647</v>
      </c>
      <c r="O7" s="25">
        <f>M7*2.75%</f>
        <v>194.535</v>
      </c>
      <c r="P7" s="26"/>
      <c r="Q7" s="26">
        <v>52</v>
      </c>
      <c r="R7" s="29">
        <f>M7-(M7*2.75%)+I7*191+J7*191+K7*182+L7*100-Q7</f>
        <v>7400.4650000000001</v>
      </c>
      <c r="S7" s="25">
        <f>M7*0.95%</f>
        <v>67.203000000000003</v>
      </c>
      <c r="T7" s="27">
        <f>S7-Q7</f>
        <v>15.203000000000003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6093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6093</v>
      </c>
      <c r="N8" s="24">
        <f t="shared" ref="N8:N27" si="1">D8+E8*20+F8*10+G8*9+H8*9+I8*191+J8*191+K8*182+L8*100</f>
        <v>6093</v>
      </c>
      <c r="O8" s="25">
        <f t="shared" ref="O8:O27" si="2">M8*2.75%</f>
        <v>167.5575</v>
      </c>
      <c r="P8" s="26"/>
      <c r="Q8" s="26">
        <v>70</v>
      </c>
      <c r="R8" s="29">
        <f t="shared" ref="R8:R27" si="3">M8-(M8*2.75%)+I8*191+J8*191+K8*182+L8*100-Q8</f>
        <v>5855.4425000000001</v>
      </c>
      <c r="S8" s="25">
        <f t="shared" ref="S8:S27" si="4">M8*0.95%</f>
        <v>57.883499999999998</v>
      </c>
      <c r="T8" s="27">
        <f t="shared" ref="T8:T27" si="5">S8-Q8</f>
        <v>-12.116500000000002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16772</v>
      </c>
      <c r="E9" s="30"/>
      <c r="F9" s="30"/>
      <c r="G9" s="30"/>
      <c r="H9" s="30">
        <v>170</v>
      </c>
      <c r="I9" s="20">
        <v>1</v>
      </c>
      <c r="J9" s="20"/>
      <c r="K9" s="20"/>
      <c r="L9" s="20"/>
      <c r="M9" s="20">
        <f t="shared" si="0"/>
        <v>18302</v>
      </c>
      <c r="N9" s="24">
        <f t="shared" si="1"/>
        <v>18493</v>
      </c>
      <c r="O9" s="25">
        <f t="shared" si="2"/>
        <v>503.30500000000001</v>
      </c>
      <c r="P9" s="26"/>
      <c r="Q9" s="26">
        <v>140</v>
      </c>
      <c r="R9" s="29">
        <f t="shared" si="3"/>
        <v>17849.695</v>
      </c>
      <c r="S9" s="25">
        <f t="shared" si="4"/>
        <v>173.869</v>
      </c>
      <c r="T9" s="27">
        <f t="shared" si="5"/>
        <v>33.869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6069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6519</v>
      </c>
      <c r="N10" s="24">
        <f t="shared" si="1"/>
        <v>7092</v>
      </c>
      <c r="O10" s="25">
        <f t="shared" si="2"/>
        <v>179.27250000000001</v>
      </c>
      <c r="P10" s="26"/>
      <c r="Q10" s="26">
        <v>27</v>
      </c>
      <c r="R10" s="29">
        <f t="shared" si="3"/>
        <v>6885.7275</v>
      </c>
      <c r="S10" s="25">
        <f t="shared" si="4"/>
        <v>61.930499999999995</v>
      </c>
      <c r="T10" s="27">
        <f t="shared" si="5"/>
        <v>34.930499999999995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6068</v>
      </c>
      <c r="E11" s="30"/>
      <c r="F11" s="30"/>
      <c r="G11" s="32"/>
      <c r="H11" s="30"/>
      <c r="I11" s="20">
        <v>6</v>
      </c>
      <c r="J11" s="20"/>
      <c r="K11" s="20"/>
      <c r="L11" s="20"/>
      <c r="M11" s="20">
        <f t="shared" si="0"/>
        <v>6068</v>
      </c>
      <c r="N11" s="24">
        <f t="shared" si="1"/>
        <v>7214</v>
      </c>
      <c r="O11" s="25">
        <f t="shared" si="2"/>
        <v>166.87</v>
      </c>
      <c r="P11" s="26"/>
      <c r="Q11" s="26">
        <v>37</v>
      </c>
      <c r="R11" s="29">
        <f t="shared" si="3"/>
        <v>7010.13</v>
      </c>
      <c r="S11" s="25">
        <f t="shared" si="4"/>
        <v>57.646000000000001</v>
      </c>
      <c r="T11" s="27">
        <f t="shared" si="5"/>
        <v>20.646000000000001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4144</v>
      </c>
      <c r="N12" s="24">
        <f t="shared" si="1"/>
        <v>4144</v>
      </c>
      <c r="O12" s="25">
        <f t="shared" si="2"/>
        <v>113.96</v>
      </c>
      <c r="P12" s="26"/>
      <c r="Q12" s="26">
        <v>30</v>
      </c>
      <c r="R12" s="29">
        <f t="shared" si="3"/>
        <v>4000.04</v>
      </c>
      <c r="S12" s="25">
        <f t="shared" si="4"/>
        <v>39.368000000000002</v>
      </c>
      <c r="T12" s="27">
        <f t="shared" si="5"/>
        <v>9.3680000000000021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6073</v>
      </c>
      <c r="N13" s="24">
        <f t="shared" si="1"/>
        <v>6073</v>
      </c>
      <c r="O13" s="25">
        <f t="shared" si="2"/>
        <v>167.00749999999999</v>
      </c>
      <c r="P13" s="26"/>
      <c r="Q13" s="26">
        <v>55</v>
      </c>
      <c r="R13" s="29">
        <f t="shared" si="3"/>
        <v>5850.9925000000003</v>
      </c>
      <c r="S13" s="25">
        <f t="shared" si="4"/>
        <v>57.6935</v>
      </c>
      <c r="T13" s="27">
        <f t="shared" si="5"/>
        <v>2.6935000000000002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23130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23130</v>
      </c>
      <c r="N14" s="24">
        <f t="shared" si="1"/>
        <v>23130</v>
      </c>
      <c r="O14" s="25">
        <f t="shared" si="2"/>
        <v>636.07500000000005</v>
      </c>
      <c r="P14" s="26"/>
      <c r="Q14" s="26">
        <v>124</v>
      </c>
      <c r="R14" s="29">
        <f t="shared" si="3"/>
        <v>22369.924999999999</v>
      </c>
      <c r="S14" s="25">
        <f t="shared" si="4"/>
        <v>219.73499999999999</v>
      </c>
      <c r="T14" s="27">
        <f t="shared" si="5"/>
        <v>95.734999999999985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15281</v>
      </c>
      <c r="E15" s="30">
        <v>50</v>
      </c>
      <c r="F15" s="30">
        <v>50</v>
      </c>
      <c r="G15" s="30"/>
      <c r="H15" s="30">
        <v>60</v>
      </c>
      <c r="I15" s="20">
        <v>7</v>
      </c>
      <c r="J15" s="20"/>
      <c r="K15" s="20">
        <v>5</v>
      </c>
      <c r="L15" s="20"/>
      <c r="M15" s="20">
        <f t="shared" si="0"/>
        <v>17321</v>
      </c>
      <c r="N15" s="24">
        <f t="shared" si="1"/>
        <v>19568</v>
      </c>
      <c r="O15" s="25">
        <f t="shared" si="2"/>
        <v>476.32749999999999</v>
      </c>
      <c r="P15" s="26"/>
      <c r="Q15" s="26">
        <v>130</v>
      </c>
      <c r="R15" s="29">
        <f t="shared" si="3"/>
        <v>18961.672500000001</v>
      </c>
      <c r="S15" s="25">
        <f t="shared" si="4"/>
        <v>164.54949999999999</v>
      </c>
      <c r="T15" s="27">
        <f t="shared" si="5"/>
        <v>34.549499999999995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16242</v>
      </c>
      <c r="E16" s="30"/>
      <c r="F16" s="30">
        <v>70</v>
      </c>
      <c r="G16" s="30"/>
      <c r="H16" s="30">
        <v>130</v>
      </c>
      <c r="I16" s="20"/>
      <c r="J16" s="20"/>
      <c r="K16" s="20"/>
      <c r="L16" s="20"/>
      <c r="M16" s="20">
        <f t="shared" si="0"/>
        <v>18112</v>
      </c>
      <c r="N16" s="24">
        <f t="shared" si="1"/>
        <v>18112</v>
      </c>
      <c r="O16" s="25">
        <f t="shared" si="2"/>
        <v>498.08</v>
      </c>
      <c r="P16" s="26"/>
      <c r="Q16" s="26">
        <v>124</v>
      </c>
      <c r="R16" s="29">
        <f t="shared" si="3"/>
        <v>17489.919999999998</v>
      </c>
      <c r="S16" s="25">
        <f t="shared" si="4"/>
        <v>172.06399999999999</v>
      </c>
      <c r="T16" s="27">
        <f t="shared" si="5"/>
        <v>48.063999999999993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7737</v>
      </c>
      <c r="E17" s="30"/>
      <c r="F17" s="30">
        <v>100</v>
      </c>
      <c r="G17" s="30"/>
      <c r="H17" s="30"/>
      <c r="I17" s="20"/>
      <c r="J17" s="20"/>
      <c r="K17" s="20"/>
      <c r="L17" s="20"/>
      <c r="M17" s="20">
        <f t="shared" si="0"/>
        <v>8737</v>
      </c>
      <c r="N17" s="24">
        <f t="shared" si="1"/>
        <v>8737</v>
      </c>
      <c r="O17" s="25">
        <f t="shared" si="2"/>
        <v>240.26750000000001</v>
      </c>
      <c r="P17" s="26"/>
      <c r="Q17" s="26">
        <v>80</v>
      </c>
      <c r="R17" s="29">
        <f t="shared" si="3"/>
        <v>8416.7325000000001</v>
      </c>
      <c r="S17" s="25">
        <f t="shared" si="4"/>
        <v>83.001499999999993</v>
      </c>
      <c r="T17" s="27">
        <f t="shared" si="5"/>
        <v>3.001499999999993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4015</v>
      </c>
      <c r="E18" s="30">
        <v>10</v>
      </c>
      <c r="F18" s="30">
        <v>50</v>
      </c>
      <c r="G18" s="30"/>
      <c r="H18" s="30">
        <v>50</v>
      </c>
      <c r="I18" s="20">
        <v>3</v>
      </c>
      <c r="J18" s="20"/>
      <c r="K18" s="20"/>
      <c r="L18" s="20"/>
      <c r="M18" s="20">
        <f t="shared" si="0"/>
        <v>5165</v>
      </c>
      <c r="N18" s="24">
        <f t="shared" si="1"/>
        <v>5738</v>
      </c>
      <c r="O18" s="25">
        <f t="shared" si="2"/>
        <v>142.03749999999999</v>
      </c>
      <c r="P18" s="26"/>
      <c r="Q18" s="26">
        <v>150</v>
      </c>
      <c r="R18" s="29">
        <f t="shared" si="3"/>
        <v>5445.9624999999996</v>
      </c>
      <c r="S18" s="25">
        <f t="shared" si="4"/>
        <v>49.067499999999995</v>
      </c>
      <c r="T18" s="27">
        <f t="shared" si="5"/>
        <v>-100.9325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8769</v>
      </c>
      <c r="E19" s="30"/>
      <c r="F19" s="30">
        <v>100</v>
      </c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10669</v>
      </c>
      <c r="N19" s="24">
        <f t="shared" si="1"/>
        <v>12579</v>
      </c>
      <c r="O19" s="25">
        <f t="shared" si="2"/>
        <v>293.39749999999998</v>
      </c>
      <c r="P19" s="26"/>
      <c r="Q19" s="26">
        <v>170</v>
      </c>
      <c r="R19" s="29">
        <f t="shared" si="3"/>
        <v>12115.602500000001</v>
      </c>
      <c r="S19" s="25">
        <f t="shared" si="4"/>
        <v>101.35549999999999</v>
      </c>
      <c r="T19" s="27">
        <f t="shared" si="5"/>
        <v>-68.644500000000008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4318</v>
      </c>
      <c r="E20" s="30">
        <v>20</v>
      </c>
      <c r="F20" s="30">
        <v>20</v>
      </c>
      <c r="G20" s="30"/>
      <c r="H20" s="30">
        <v>20</v>
      </c>
      <c r="I20" s="20"/>
      <c r="J20" s="20"/>
      <c r="K20" s="20"/>
      <c r="L20" s="20"/>
      <c r="M20" s="20">
        <f t="shared" si="0"/>
        <v>5098</v>
      </c>
      <c r="N20" s="24">
        <f t="shared" si="1"/>
        <v>5098</v>
      </c>
      <c r="O20" s="25">
        <f t="shared" si="2"/>
        <v>140.19499999999999</v>
      </c>
      <c r="P20" s="26"/>
      <c r="Q20" s="26">
        <v>120</v>
      </c>
      <c r="R20" s="29">
        <f>M20-(M20*2.75%)+I20*191+J20*191+K20*182+L20*100-Q20</f>
        <v>4837.8050000000003</v>
      </c>
      <c r="S20" s="25">
        <f t="shared" si="4"/>
        <v>48.430999999999997</v>
      </c>
      <c r="T20" s="27">
        <f t="shared" si="5"/>
        <v>-71.569000000000003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2649</v>
      </c>
      <c r="E21" s="30">
        <v>10</v>
      </c>
      <c r="F21" s="30">
        <v>40</v>
      </c>
      <c r="G21" s="30"/>
      <c r="H21" s="30">
        <v>30</v>
      </c>
      <c r="I21" s="20"/>
      <c r="J21" s="20"/>
      <c r="K21" s="20"/>
      <c r="L21" s="20"/>
      <c r="M21" s="20">
        <f t="shared" si="0"/>
        <v>3519</v>
      </c>
      <c r="N21" s="24">
        <f t="shared" si="1"/>
        <v>3519</v>
      </c>
      <c r="O21" s="25">
        <f t="shared" si="2"/>
        <v>96.772499999999994</v>
      </c>
      <c r="P21" s="26"/>
      <c r="Q21" s="26"/>
      <c r="R21" s="29">
        <f t="shared" si="3"/>
        <v>3422.2275</v>
      </c>
      <c r="S21" s="25">
        <f t="shared" si="4"/>
        <v>33.430500000000002</v>
      </c>
      <c r="T21" s="27">
        <f t="shared" si="5"/>
        <v>33.430500000000002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19652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19652</v>
      </c>
      <c r="N22" s="24">
        <f t="shared" si="1"/>
        <v>21562</v>
      </c>
      <c r="O22" s="25">
        <f t="shared" si="2"/>
        <v>540.42999999999995</v>
      </c>
      <c r="P22" s="26"/>
      <c r="Q22" s="26">
        <v>150</v>
      </c>
      <c r="R22" s="29">
        <f t="shared" si="3"/>
        <v>20871.57</v>
      </c>
      <c r="S22" s="25">
        <f t="shared" si="4"/>
        <v>186.69399999999999</v>
      </c>
      <c r="T22" s="27">
        <f t="shared" si="5"/>
        <v>36.693999999999988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7144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7144</v>
      </c>
      <c r="N23" s="24">
        <f t="shared" si="1"/>
        <v>8099</v>
      </c>
      <c r="O23" s="25">
        <f t="shared" si="2"/>
        <v>196.46</v>
      </c>
      <c r="P23" s="26"/>
      <c r="Q23" s="26">
        <v>70</v>
      </c>
      <c r="R23" s="29">
        <f t="shared" si="3"/>
        <v>7832.54</v>
      </c>
      <c r="S23" s="25">
        <f t="shared" si="4"/>
        <v>67.867999999999995</v>
      </c>
      <c r="T23" s="27">
        <f t="shared" si="5"/>
        <v>-2.132000000000005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15566</v>
      </c>
      <c r="E24" s="30"/>
      <c r="F24" s="30"/>
      <c r="G24" s="30"/>
      <c r="H24" s="30"/>
      <c r="I24" s="20">
        <v>5</v>
      </c>
      <c r="J24" s="20"/>
      <c r="K24" s="20">
        <v>5</v>
      </c>
      <c r="L24" s="20"/>
      <c r="M24" s="20">
        <f t="shared" si="0"/>
        <v>15566</v>
      </c>
      <c r="N24" s="24">
        <f t="shared" si="1"/>
        <v>17431</v>
      </c>
      <c r="O24" s="25">
        <f t="shared" si="2"/>
        <v>428.065</v>
      </c>
      <c r="P24" s="26"/>
      <c r="Q24" s="26">
        <v>123</v>
      </c>
      <c r="R24" s="29">
        <f t="shared" si="3"/>
        <v>16879.934999999998</v>
      </c>
      <c r="S24" s="25">
        <f t="shared" si="4"/>
        <v>147.87700000000001</v>
      </c>
      <c r="T24" s="27">
        <f t="shared" si="5"/>
        <v>24.87700000000001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7001</v>
      </c>
      <c r="E25" s="30">
        <v>180</v>
      </c>
      <c r="F25" s="30">
        <v>100</v>
      </c>
      <c r="G25" s="30"/>
      <c r="H25" s="30">
        <v>500</v>
      </c>
      <c r="I25" s="20"/>
      <c r="J25" s="20"/>
      <c r="K25" s="20">
        <v>2</v>
      </c>
      <c r="L25" s="20"/>
      <c r="M25" s="20">
        <f t="shared" si="0"/>
        <v>16101</v>
      </c>
      <c r="N25" s="24">
        <f t="shared" si="1"/>
        <v>16465</v>
      </c>
      <c r="O25" s="25">
        <f t="shared" si="2"/>
        <v>442.77749999999997</v>
      </c>
      <c r="P25" s="26"/>
      <c r="Q25" s="26"/>
      <c r="R25" s="29">
        <f t="shared" si="3"/>
        <v>16022.2225</v>
      </c>
      <c r="S25" s="25">
        <f t="shared" si="4"/>
        <v>152.95949999999999</v>
      </c>
      <c r="T25" s="27">
        <f t="shared" si="5"/>
        <v>152.95949999999999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4032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4032</v>
      </c>
      <c r="N26" s="24">
        <f t="shared" si="1"/>
        <v>4032</v>
      </c>
      <c r="O26" s="25">
        <f t="shared" si="2"/>
        <v>110.88</v>
      </c>
      <c r="P26" s="26"/>
      <c r="Q26" s="26">
        <v>31</v>
      </c>
      <c r="R26" s="29">
        <f t="shared" si="3"/>
        <v>3890.12</v>
      </c>
      <c r="S26" s="25">
        <f t="shared" si="4"/>
        <v>38.304000000000002</v>
      </c>
      <c r="T26" s="27">
        <f t="shared" si="5"/>
        <v>7.304000000000002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11618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11618</v>
      </c>
      <c r="N27" s="40">
        <f t="shared" si="1"/>
        <v>12528</v>
      </c>
      <c r="O27" s="25">
        <f t="shared" si="2"/>
        <v>319.495</v>
      </c>
      <c r="P27" s="41"/>
      <c r="Q27" s="41">
        <v>100</v>
      </c>
      <c r="R27" s="29">
        <f t="shared" si="3"/>
        <v>12108.504999999999</v>
      </c>
      <c r="S27" s="42">
        <f t="shared" si="4"/>
        <v>110.371</v>
      </c>
      <c r="T27" s="43">
        <f t="shared" si="5"/>
        <v>10.370999999999995</v>
      </c>
    </row>
    <row r="28" spans="1:20" ht="16.5" thickBot="1" x14ac:dyDescent="0.3">
      <c r="A28" s="105" t="s">
        <v>44</v>
      </c>
      <c r="B28" s="106"/>
      <c r="C28" s="107"/>
      <c r="D28" s="44">
        <f t="shared" ref="D28:E28" si="6">SUM(D7:D27)</f>
        <v>196897</v>
      </c>
      <c r="E28" s="45">
        <f t="shared" si="6"/>
        <v>270</v>
      </c>
      <c r="F28" s="45">
        <f t="shared" ref="F28:T28" si="7">SUM(F7:F27)</f>
        <v>560</v>
      </c>
      <c r="G28" s="45">
        <f t="shared" si="7"/>
        <v>0</v>
      </c>
      <c r="H28" s="45">
        <f t="shared" si="7"/>
        <v>1360</v>
      </c>
      <c r="I28" s="45">
        <f t="shared" si="7"/>
        <v>53</v>
      </c>
      <c r="J28" s="45">
        <f t="shared" si="7"/>
        <v>0</v>
      </c>
      <c r="K28" s="45">
        <f t="shared" si="7"/>
        <v>17</v>
      </c>
      <c r="L28" s="45">
        <f t="shared" si="7"/>
        <v>0</v>
      </c>
      <c r="M28" s="45">
        <f t="shared" si="7"/>
        <v>220137</v>
      </c>
      <c r="N28" s="45">
        <f t="shared" si="7"/>
        <v>233354</v>
      </c>
      <c r="O28" s="46">
        <f t="shared" si="7"/>
        <v>6053.7674999999999</v>
      </c>
      <c r="P28" s="45">
        <f t="shared" si="7"/>
        <v>0</v>
      </c>
      <c r="Q28" s="45">
        <f t="shared" si="7"/>
        <v>1783</v>
      </c>
      <c r="R28" s="45">
        <f t="shared" si="7"/>
        <v>225517.23250000001</v>
      </c>
      <c r="S28" s="45">
        <f t="shared" si="7"/>
        <v>2091.3014999999996</v>
      </c>
      <c r="T28" s="47">
        <f t="shared" si="7"/>
        <v>308.30149999999992</v>
      </c>
    </row>
    <row r="29" spans="1:20" ht="15.75" thickBot="1" x14ac:dyDescent="0.3">
      <c r="A29" s="108" t="s">
        <v>45</v>
      </c>
      <c r="B29" s="109"/>
      <c r="C29" s="110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111"/>
      <c r="N29" s="112"/>
      <c r="O29" s="112"/>
      <c r="P29" s="112"/>
      <c r="Q29" s="112"/>
      <c r="R29" s="112"/>
      <c r="S29" s="112"/>
      <c r="T29" s="11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8" priority="43" operator="equal">
      <formula>212030016606640</formula>
    </cfRule>
  </conditionalFormatting>
  <conditionalFormatting sqref="D29 E4:E6 E28:K29">
    <cfRule type="cellIs" dxfId="997" priority="41" operator="equal">
      <formula>$E$4</formula>
    </cfRule>
    <cfRule type="cellIs" dxfId="996" priority="42" operator="equal">
      <formula>2120</formula>
    </cfRule>
  </conditionalFormatting>
  <conditionalFormatting sqref="D29:E29 F4:F6 F28:F29">
    <cfRule type="cellIs" dxfId="995" priority="39" operator="equal">
      <formula>$F$4</formula>
    </cfRule>
    <cfRule type="cellIs" dxfId="994" priority="40" operator="equal">
      <formula>300</formula>
    </cfRule>
  </conditionalFormatting>
  <conditionalFormatting sqref="G4:G6 G28:G29">
    <cfRule type="cellIs" dxfId="993" priority="37" operator="equal">
      <formula>$G$4</formula>
    </cfRule>
    <cfRule type="cellIs" dxfId="992" priority="38" operator="equal">
      <formula>1660</formula>
    </cfRule>
  </conditionalFormatting>
  <conditionalFormatting sqref="H4:H6 H28:H29">
    <cfRule type="cellIs" dxfId="991" priority="35" operator="equal">
      <formula>$H$4</formula>
    </cfRule>
    <cfRule type="cellIs" dxfId="990" priority="36" operator="equal">
      <formula>6640</formula>
    </cfRule>
  </conditionalFormatting>
  <conditionalFormatting sqref="T6:T28">
    <cfRule type="cellIs" dxfId="989" priority="34" operator="lessThan">
      <formula>0</formula>
    </cfRule>
  </conditionalFormatting>
  <conditionalFormatting sqref="T7:T27">
    <cfRule type="cellIs" dxfId="988" priority="31" operator="lessThan">
      <formula>0</formula>
    </cfRule>
    <cfRule type="cellIs" dxfId="987" priority="32" operator="lessThan">
      <formula>0</formula>
    </cfRule>
    <cfRule type="cellIs" dxfId="986" priority="33" operator="lessThan">
      <formula>0</formula>
    </cfRule>
  </conditionalFormatting>
  <conditionalFormatting sqref="E4:E6 E28:K28">
    <cfRule type="cellIs" dxfId="985" priority="30" operator="equal">
      <formula>$E$4</formula>
    </cfRule>
  </conditionalFormatting>
  <conditionalFormatting sqref="D28:D29 D6 D4:M4">
    <cfRule type="cellIs" dxfId="984" priority="29" operator="equal">
      <formula>$D$4</formula>
    </cfRule>
  </conditionalFormatting>
  <conditionalFormatting sqref="I4:I6 I28:I29">
    <cfRule type="cellIs" dxfId="983" priority="28" operator="equal">
      <formula>$I$4</formula>
    </cfRule>
  </conditionalFormatting>
  <conditionalFormatting sqref="J4:J6 J28:J29">
    <cfRule type="cellIs" dxfId="982" priority="27" operator="equal">
      <formula>$J$4</formula>
    </cfRule>
  </conditionalFormatting>
  <conditionalFormatting sqref="K4:K6 K28:K29">
    <cfRule type="cellIs" dxfId="981" priority="26" operator="equal">
      <formula>$K$4</formula>
    </cfRule>
  </conditionalFormatting>
  <conditionalFormatting sqref="M4:M6">
    <cfRule type="cellIs" dxfId="980" priority="25" operator="equal">
      <formula>$L$4</formula>
    </cfRule>
  </conditionalFormatting>
  <conditionalFormatting sqref="T7:T28">
    <cfRule type="cellIs" dxfId="979" priority="22" operator="lessThan">
      <formula>0</formula>
    </cfRule>
    <cfRule type="cellIs" dxfId="978" priority="23" operator="lessThan">
      <formula>0</formula>
    </cfRule>
    <cfRule type="cellIs" dxfId="977" priority="24" operator="lessThan">
      <formula>0</formula>
    </cfRule>
  </conditionalFormatting>
  <conditionalFormatting sqref="D5:K5">
    <cfRule type="cellIs" dxfId="976" priority="21" operator="greaterThan">
      <formula>0</formula>
    </cfRule>
  </conditionalFormatting>
  <conditionalFormatting sqref="T6:T28">
    <cfRule type="cellIs" dxfId="975" priority="20" operator="lessThan">
      <formula>0</formula>
    </cfRule>
  </conditionalFormatting>
  <conditionalFormatting sqref="T7:T27">
    <cfRule type="cellIs" dxfId="974" priority="17" operator="lessThan">
      <formula>0</formula>
    </cfRule>
    <cfRule type="cellIs" dxfId="973" priority="18" operator="lessThan">
      <formula>0</formula>
    </cfRule>
    <cfRule type="cellIs" dxfId="972" priority="19" operator="lessThan">
      <formula>0</formula>
    </cfRule>
  </conditionalFormatting>
  <conditionalFormatting sqref="T7:T28">
    <cfRule type="cellIs" dxfId="971" priority="14" operator="lessThan">
      <formula>0</formula>
    </cfRule>
    <cfRule type="cellIs" dxfId="970" priority="15" operator="lessThan">
      <formula>0</formula>
    </cfRule>
    <cfRule type="cellIs" dxfId="969" priority="16" operator="lessThan">
      <formula>0</formula>
    </cfRule>
  </conditionalFormatting>
  <conditionalFormatting sqref="D5:K5">
    <cfRule type="cellIs" dxfId="968" priority="13" operator="greaterThan">
      <formula>0</formula>
    </cfRule>
  </conditionalFormatting>
  <conditionalFormatting sqref="L4 L6 L28:L29">
    <cfRule type="cellIs" dxfId="967" priority="12" operator="equal">
      <formula>$L$4</formula>
    </cfRule>
  </conditionalFormatting>
  <conditionalFormatting sqref="D7:S7">
    <cfRule type="cellIs" dxfId="966" priority="11" operator="greaterThan">
      <formula>0</formula>
    </cfRule>
  </conditionalFormatting>
  <conditionalFormatting sqref="D9:S9">
    <cfRule type="cellIs" dxfId="965" priority="10" operator="greaterThan">
      <formula>0</formula>
    </cfRule>
  </conditionalFormatting>
  <conditionalFormatting sqref="D11:S11">
    <cfRule type="cellIs" dxfId="964" priority="9" operator="greaterThan">
      <formula>0</formula>
    </cfRule>
  </conditionalFormatting>
  <conditionalFormatting sqref="D13:S13">
    <cfRule type="cellIs" dxfId="963" priority="8" operator="greaterThan">
      <formula>0</formula>
    </cfRule>
  </conditionalFormatting>
  <conditionalFormatting sqref="D15:S15">
    <cfRule type="cellIs" dxfId="962" priority="7" operator="greaterThan">
      <formula>0</formula>
    </cfRule>
  </conditionalFormatting>
  <conditionalFormatting sqref="D17:S17">
    <cfRule type="cellIs" dxfId="961" priority="6" operator="greaterThan">
      <formula>0</formula>
    </cfRule>
  </conditionalFormatting>
  <conditionalFormatting sqref="D19:S19">
    <cfRule type="cellIs" dxfId="960" priority="5" operator="greaterThan">
      <formula>0</formula>
    </cfRule>
  </conditionalFormatting>
  <conditionalFormatting sqref="D21:S21">
    <cfRule type="cellIs" dxfId="959" priority="4" operator="greaterThan">
      <formula>0</formula>
    </cfRule>
  </conditionalFormatting>
  <conditionalFormatting sqref="D23:S23">
    <cfRule type="cellIs" dxfId="958" priority="3" operator="greaterThan">
      <formula>0</formula>
    </cfRule>
  </conditionalFormatting>
  <conditionalFormatting sqref="D25:S25">
    <cfRule type="cellIs" dxfId="957" priority="2" operator="greaterThan">
      <formula>0</formula>
    </cfRule>
  </conditionalFormatting>
  <conditionalFormatting sqref="D27:S27">
    <cfRule type="cellIs" dxfId="956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F38" sqref="F3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0" ht="18.75" x14ac:dyDescent="0.25">
      <c r="A3" s="115" t="s">
        <v>46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0" x14ac:dyDescent="0.25">
      <c r="A4" s="119" t="s">
        <v>1</v>
      </c>
      <c r="B4" s="119"/>
      <c r="C4" s="1"/>
      <c r="D4" s="2">
        <f>'11'!D29</f>
        <v>502364</v>
      </c>
      <c r="E4" s="2">
        <f>'11'!E29</f>
        <v>7980</v>
      </c>
      <c r="F4" s="2">
        <f>'11'!F29</f>
        <v>10780</v>
      </c>
      <c r="G4" s="2">
        <f>'11'!G29</f>
        <v>450</v>
      </c>
      <c r="H4" s="2">
        <f>'11'!H29</f>
        <v>16550</v>
      </c>
      <c r="I4" s="2">
        <f>'11'!I29</f>
        <v>1309</v>
      </c>
      <c r="J4" s="2">
        <f>'11'!J29</f>
        <v>212</v>
      </c>
      <c r="K4" s="2">
        <f>'11'!K29</f>
        <v>160</v>
      </c>
      <c r="L4" s="2">
        <f>'11'!L29</f>
        <v>5</v>
      </c>
      <c r="M4" s="3"/>
      <c r="N4" s="120"/>
      <c r="O4" s="120"/>
      <c r="P4" s="120"/>
      <c r="Q4" s="120"/>
      <c r="R4" s="120"/>
      <c r="S4" s="120"/>
      <c r="T4" s="120"/>
    </row>
    <row r="5" spans="1:20" x14ac:dyDescent="0.25">
      <c r="A5" s="119" t="s">
        <v>2</v>
      </c>
      <c r="B5" s="11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20"/>
      <c r="O5" s="120"/>
      <c r="P5" s="120"/>
      <c r="Q5" s="120"/>
      <c r="R5" s="120"/>
      <c r="S5" s="120"/>
      <c r="T5" s="12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5" t="s">
        <v>44</v>
      </c>
      <c r="B28" s="106"/>
      <c r="C28" s="10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8" t="s">
        <v>45</v>
      </c>
      <c r="B29" s="109"/>
      <c r="C29" s="110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111"/>
      <c r="N29" s="112"/>
      <c r="O29" s="112"/>
      <c r="P29" s="112"/>
      <c r="Q29" s="112"/>
      <c r="R29" s="112"/>
      <c r="S29" s="112"/>
      <c r="T29" s="11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5" priority="43" operator="equal">
      <formula>212030016606640</formula>
    </cfRule>
  </conditionalFormatting>
  <conditionalFormatting sqref="D29 E4:E6 E28:K29">
    <cfRule type="cellIs" dxfId="954" priority="41" operator="equal">
      <formula>$E$4</formula>
    </cfRule>
    <cfRule type="cellIs" dxfId="953" priority="42" operator="equal">
      <formula>2120</formula>
    </cfRule>
  </conditionalFormatting>
  <conditionalFormatting sqref="D29:E29 F4:F6 F28:F29">
    <cfRule type="cellIs" dxfId="952" priority="39" operator="equal">
      <formula>$F$4</formula>
    </cfRule>
    <cfRule type="cellIs" dxfId="951" priority="40" operator="equal">
      <formula>300</formula>
    </cfRule>
  </conditionalFormatting>
  <conditionalFormatting sqref="G4:G6 G28:G29">
    <cfRule type="cellIs" dxfId="950" priority="37" operator="equal">
      <formula>$G$4</formula>
    </cfRule>
    <cfRule type="cellIs" dxfId="949" priority="38" operator="equal">
      <formula>1660</formula>
    </cfRule>
  </conditionalFormatting>
  <conditionalFormatting sqref="H4:H6 H28:H29">
    <cfRule type="cellIs" dxfId="948" priority="35" operator="equal">
      <formula>$H$4</formula>
    </cfRule>
    <cfRule type="cellIs" dxfId="947" priority="36" operator="equal">
      <formula>6640</formula>
    </cfRule>
  </conditionalFormatting>
  <conditionalFormatting sqref="T6:T28">
    <cfRule type="cellIs" dxfId="946" priority="34" operator="lessThan">
      <formula>0</formula>
    </cfRule>
  </conditionalFormatting>
  <conditionalFormatting sqref="T7:T27">
    <cfRule type="cellIs" dxfId="945" priority="31" operator="lessThan">
      <formula>0</formula>
    </cfRule>
    <cfRule type="cellIs" dxfId="944" priority="32" operator="lessThan">
      <formula>0</formula>
    </cfRule>
    <cfRule type="cellIs" dxfId="943" priority="33" operator="lessThan">
      <formula>0</formula>
    </cfRule>
  </conditionalFormatting>
  <conditionalFormatting sqref="E4:E6 E28:K28">
    <cfRule type="cellIs" dxfId="942" priority="30" operator="equal">
      <formula>$E$4</formula>
    </cfRule>
  </conditionalFormatting>
  <conditionalFormatting sqref="D28:D29 D6 D4:M4">
    <cfRule type="cellIs" dxfId="941" priority="29" operator="equal">
      <formula>$D$4</formula>
    </cfRule>
  </conditionalFormatting>
  <conditionalFormatting sqref="I4:I6 I28:I29">
    <cfRule type="cellIs" dxfId="940" priority="28" operator="equal">
      <formula>$I$4</formula>
    </cfRule>
  </conditionalFormatting>
  <conditionalFormatting sqref="J4:J6 J28:J29">
    <cfRule type="cellIs" dxfId="939" priority="27" operator="equal">
      <formula>$J$4</formula>
    </cfRule>
  </conditionalFormatting>
  <conditionalFormatting sqref="K4:K6 K28:K29">
    <cfRule type="cellIs" dxfId="938" priority="26" operator="equal">
      <formula>$K$4</formula>
    </cfRule>
  </conditionalFormatting>
  <conditionalFormatting sqref="M4:M6">
    <cfRule type="cellIs" dxfId="937" priority="25" operator="equal">
      <formula>$L$4</formula>
    </cfRule>
  </conditionalFormatting>
  <conditionalFormatting sqref="T7:T28">
    <cfRule type="cellIs" dxfId="936" priority="22" operator="lessThan">
      <formula>0</formula>
    </cfRule>
    <cfRule type="cellIs" dxfId="935" priority="23" operator="lessThan">
      <formula>0</formula>
    </cfRule>
    <cfRule type="cellIs" dxfId="934" priority="24" operator="lessThan">
      <formula>0</formula>
    </cfRule>
  </conditionalFormatting>
  <conditionalFormatting sqref="D5:K5">
    <cfRule type="cellIs" dxfId="933" priority="21" operator="greaterThan">
      <formula>0</formula>
    </cfRule>
  </conditionalFormatting>
  <conditionalFormatting sqref="T6:T28">
    <cfRule type="cellIs" dxfId="932" priority="20" operator="lessThan">
      <formula>0</formula>
    </cfRule>
  </conditionalFormatting>
  <conditionalFormatting sqref="T7:T27">
    <cfRule type="cellIs" dxfId="931" priority="17" operator="lessThan">
      <formula>0</formula>
    </cfRule>
    <cfRule type="cellIs" dxfId="930" priority="18" operator="lessThan">
      <formula>0</formula>
    </cfRule>
    <cfRule type="cellIs" dxfId="929" priority="19" operator="lessThan">
      <formula>0</formula>
    </cfRule>
  </conditionalFormatting>
  <conditionalFormatting sqref="T7:T28">
    <cfRule type="cellIs" dxfId="928" priority="14" operator="lessThan">
      <formula>0</formula>
    </cfRule>
    <cfRule type="cellIs" dxfId="927" priority="15" operator="lessThan">
      <formula>0</formula>
    </cfRule>
    <cfRule type="cellIs" dxfId="926" priority="16" operator="lessThan">
      <formula>0</formula>
    </cfRule>
  </conditionalFormatting>
  <conditionalFormatting sqref="D5:K5">
    <cfRule type="cellIs" dxfId="925" priority="13" operator="greaterThan">
      <formula>0</formula>
    </cfRule>
  </conditionalFormatting>
  <conditionalFormatting sqref="L4 L6 L28:L29">
    <cfRule type="cellIs" dxfId="924" priority="12" operator="equal">
      <formula>$L$4</formula>
    </cfRule>
  </conditionalFormatting>
  <conditionalFormatting sqref="D7:S7">
    <cfRule type="cellIs" dxfId="923" priority="11" operator="greaterThan">
      <formula>0</formula>
    </cfRule>
  </conditionalFormatting>
  <conditionalFormatting sqref="D9:S9">
    <cfRule type="cellIs" dxfId="922" priority="10" operator="greaterThan">
      <formula>0</formula>
    </cfRule>
  </conditionalFormatting>
  <conditionalFormatting sqref="D11:S11">
    <cfRule type="cellIs" dxfId="921" priority="9" operator="greaterThan">
      <formula>0</formula>
    </cfRule>
  </conditionalFormatting>
  <conditionalFormatting sqref="D13:S13">
    <cfRule type="cellIs" dxfId="920" priority="8" operator="greaterThan">
      <formula>0</formula>
    </cfRule>
  </conditionalFormatting>
  <conditionalFormatting sqref="D15:S15">
    <cfRule type="cellIs" dxfId="919" priority="7" operator="greaterThan">
      <formula>0</formula>
    </cfRule>
  </conditionalFormatting>
  <conditionalFormatting sqref="D17:S17">
    <cfRule type="cellIs" dxfId="918" priority="6" operator="greaterThan">
      <formula>0</formula>
    </cfRule>
  </conditionalFormatting>
  <conditionalFormatting sqref="D19:S19">
    <cfRule type="cellIs" dxfId="917" priority="5" operator="greaterThan">
      <formula>0</formula>
    </cfRule>
  </conditionalFormatting>
  <conditionalFormatting sqref="D21:S21">
    <cfRule type="cellIs" dxfId="916" priority="4" operator="greaterThan">
      <formula>0</formula>
    </cfRule>
  </conditionalFormatting>
  <conditionalFormatting sqref="D23:S23">
    <cfRule type="cellIs" dxfId="915" priority="3" operator="greaterThan">
      <formula>0</formula>
    </cfRule>
  </conditionalFormatting>
  <conditionalFormatting sqref="D25:S25">
    <cfRule type="cellIs" dxfId="914" priority="2" operator="greaterThan">
      <formula>0</formula>
    </cfRule>
  </conditionalFormatting>
  <conditionalFormatting sqref="D27:S27">
    <cfRule type="cellIs" dxfId="913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9" sqref="Q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0" ht="18.75" x14ac:dyDescent="0.25">
      <c r="A3" s="115" t="s">
        <v>59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0" x14ac:dyDescent="0.25">
      <c r="A4" s="119" t="s">
        <v>1</v>
      </c>
      <c r="B4" s="119"/>
      <c r="C4" s="1"/>
      <c r="D4" s="2">
        <f>'12'!D29</f>
        <v>502364</v>
      </c>
      <c r="E4" s="2">
        <f>'12'!E29</f>
        <v>7980</v>
      </c>
      <c r="F4" s="2">
        <f>'12'!F29</f>
        <v>10780</v>
      </c>
      <c r="G4" s="2">
        <f>'12'!G29</f>
        <v>450</v>
      </c>
      <c r="H4" s="2">
        <f>'12'!H29</f>
        <v>16550</v>
      </c>
      <c r="I4" s="2">
        <f>'12'!I29</f>
        <v>1309</v>
      </c>
      <c r="J4" s="2">
        <f>'12'!J29</f>
        <v>212</v>
      </c>
      <c r="K4" s="2">
        <f>'12'!K29</f>
        <v>160</v>
      </c>
      <c r="L4" s="2">
        <f>'12'!L29</f>
        <v>5</v>
      </c>
      <c r="M4" s="3"/>
      <c r="N4" s="120"/>
      <c r="O4" s="120"/>
      <c r="P4" s="120"/>
      <c r="Q4" s="120"/>
      <c r="R4" s="120"/>
      <c r="S4" s="120"/>
      <c r="T4" s="120"/>
    </row>
    <row r="5" spans="1:20" x14ac:dyDescent="0.25">
      <c r="A5" s="119" t="s">
        <v>2</v>
      </c>
      <c r="B5" s="11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20"/>
      <c r="O5" s="120"/>
      <c r="P5" s="120"/>
      <c r="Q5" s="120"/>
      <c r="R5" s="120"/>
      <c r="S5" s="120"/>
      <c r="T5" s="12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1645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1645</v>
      </c>
      <c r="N7" s="24">
        <f>D7+E7*20+F7*10+G7*9+H7*9+I7*191+J7*191+K7*182+L7*100</f>
        <v>1645</v>
      </c>
      <c r="O7" s="25">
        <f>M7*2.75%</f>
        <v>45.237499999999997</v>
      </c>
      <c r="P7" s="26"/>
      <c r="Q7" s="26"/>
      <c r="R7" s="24">
        <f>M7-(M7*2.75%)+I7*191+J7*191+K7*182+L7*100-Q7</f>
        <v>1599.7625</v>
      </c>
      <c r="S7" s="25">
        <f>M7*0.95%</f>
        <v>15.6275</v>
      </c>
      <c r="T7" s="27">
        <f>S7-Q7</f>
        <v>15.6275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4835</v>
      </c>
      <c r="E8" s="30">
        <v>20</v>
      </c>
      <c r="F8" s="30">
        <v>50</v>
      </c>
      <c r="G8" s="30"/>
      <c r="H8" s="30">
        <v>100</v>
      </c>
      <c r="I8" s="20">
        <v>4</v>
      </c>
      <c r="J8" s="20"/>
      <c r="K8" s="20"/>
      <c r="L8" s="20"/>
      <c r="M8" s="20">
        <f t="shared" ref="M8:M27" si="0">D8+E8*20+F8*10+G8*9+H8*9</f>
        <v>6635</v>
      </c>
      <c r="N8" s="24">
        <f t="shared" ref="N8:N27" si="1">D8+E8*20+F8*10+G8*9+H8*9+I8*191+J8*191+K8*182+L8*100</f>
        <v>7399</v>
      </c>
      <c r="O8" s="25">
        <f t="shared" ref="O8:O27" si="2">M8*2.75%</f>
        <v>182.46250000000001</v>
      </c>
      <c r="P8" s="26"/>
      <c r="Q8" s="26">
        <v>66</v>
      </c>
      <c r="R8" s="24">
        <f t="shared" ref="R8:R27" si="3">M8-(M8*2.75%)+I8*191+J8*191+K8*182+L8*100-Q8</f>
        <v>7150.5375000000004</v>
      </c>
      <c r="S8" s="25">
        <f t="shared" ref="S8:S27" si="4">M8*0.95%</f>
        <v>63.032499999999999</v>
      </c>
      <c r="T8" s="27">
        <f t="shared" ref="T8:T27" si="5">S8-Q8</f>
        <v>-2.9675000000000011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18553</v>
      </c>
      <c r="E9" s="30">
        <v>50</v>
      </c>
      <c r="F9" s="30">
        <v>50</v>
      </c>
      <c r="G9" s="30"/>
      <c r="H9" s="30"/>
      <c r="I9" s="20">
        <v>10</v>
      </c>
      <c r="J9" s="20"/>
      <c r="K9" s="20"/>
      <c r="L9" s="20"/>
      <c r="M9" s="20">
        <f t="shared" si="0"/>
        <v>20053</v>
      </c>
      <c r="N9" s="24">
        <f t="shared" si="1"/>
        <v>21963</v>
      </c>
      <c r="O9" s="25">
        <f t="shared" si="2"/>
        <v>551.45749999999998</v>
      </c>
      <c r="P9" s="26"/>
      <c r="Q9" s="26">
        <v>142</v>
      </c>
      <c r="R9" s="24">
        <f t="shared" si="3"/>
        <v>21269.5425</v>
      </c>
      <c r="S9" s="25">
        <f t="shared" si="4"/>
        <v>190.5035</v>
      </c>
      <c r="T9" s="27">
        <f t="shared" si="5"/>
        <v>48.503500000000003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4525</v>
      </c>
      <c r="E10" s="30"/>
      <c r="F10" s="30"/>
      <c r="G10" s="30"/>
      <c r="H10" s="30"/>
      <c r="I10" s="20">
        <v>1</v>
      </c>
      <c r="J10" s="20">
        <v>1</v>
      </c>
      <c r="K10" s="20"/>
      <c r="L10" s="20"/>
      <c r="M10" s="20">
        <f t="shared" si="0"/>
        <v>4525</v>
      </c>
      <c r="N10" s="24">
        <f t="shared" si="1"/>
        <v>4907</v>
      </c>
      <c r="O10" s="25">
        <f t="shared" si="2"/>
        <v>124.4375</v>
      </c>
      <c r="P10" s="26"/>
      <c r="Q10" s="26">
        <v>27</v>
      </c>
      <c r="R10" s="24">
        <f t="shared" si="3"/>
        <v>4755.5625</v>
      </c>
      <c r="S10" s="25">
        <f t="shared" si="4"/>
        <v>42.987499999999997</v>
      </c>
      <c r="T10" s="27">
        <f t="shared" si="5"/>
        <v>15.987499999999997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3087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3087</v>
      </c>
      <c r="N11" s="24">
        <f t="shared" si="1"/>
        <v>3087</v>
      </c>
      <c r="O11" s="25">
        <f t="shared" si="2"/>
        <v>84.892499999999998</v>
      </c>
      <c r="P11" s="26"/>
      <c r="Q11" s="26">
        <v>27</v>
      </c>
      <c r="R11" s="24">
        <f t="shared" si="3"/>
        <v>2975.1075000000001</v>
      </c>
      <c r="S11" s="25">
        <f t="shared" si="4"/>
        <v>29.326499999999999</v>
      </c>
      <c r="T11" s="27">
        <f t="shared" si="5"/>
        <v>2.3264999999999993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3424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3424</v>
      </c>
      <c r="N12" s="24">
        <f t="shared" si="1"/>
        <v>3424</v>
      </c>
      <c r="O12" s="25">
        <f t="shared" si="2"/>
        <v>94.16</v>
      </c>
      <c r="P12" s="26"/>
      <c r="Q12" s="26">
        <v>29</v>
      </c>
      <c r="R12" s="24">
        <f t="shared" si="3"/>
        <v>3300.84</v>
      </c>
      <c r="S12" s="25">
        <f t="shared" si="4"/>
        <v>32.527999999999999</v>
      </c>
      <c r="T12" s="27">
        <f t="shared" si="5"/>
        <v>3.5279999999999987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5456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5456</v>
      </c>
      <c r="N13" s="24">
        <f t="shared" si="1"/>
        <v>5456</v>
      </c>
      <c r="O13" s="25">
        <f t="shared" si="2"/>
        <v>150.04</v>
      </c>
      <c r="P13" s="26"/>
      <c r="Q13" s="26">
        <v>55</v>
      </c>
      <c r="R13" s="24">
        <f t="shared" si="3"/>
        <v>5250.96</v>
      </c>
      <c r="S13" s="25">
        <f t="shared" si="4"/>
        <v>51.832000000000001</v>
      </c>
      <c r="T13" s="27">
        <f t="shared" si="5"/>
        <v>-3.1679999999999993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6081</v>
      </c>
      <c r="E14" s="30"/>
      <c r="F14" s="30"/>
      <c r="G14" s="30"/>
      <c r="H14" s="30">
        <v>100</v>
      </c>
      <c r="I14" s="20"/>
      <c r="J14" s="20"/>
      <c r="K14" s="20">
        <v>5</v>
      </c>
      <c r="L14" s="20"/>
      <c r="M14" s="20">
        <f t="shared" si="0"/>
        <v>6981</v>
      </c>
      <c r="N14" s="24">
        <f t="shared" si="1"/>
        <v>7891</v>
      </c>
      <c r="O14" s="25">
        <f t="shared" si="2"/>
        <v>191.97749999999999</v>
      </c>
      <c r="P14" s="26"/>
      <c r="Q14" s="26">
        <v>69</v>
      </c>
      <c r="R14" s="24">
        <f t="shared" si="3"/>
        <v>7630.0225</v>
      </c>
      <c r="S14" s="25">
        <f t="shared" si="4"/>
        <v>66.319500000000005</v>
      </c>
      <c r="T14" s="27">
        <f t="shared" si="5"/>
        <v>-2.680499999999995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17583</v>
      </c>
      <c r="E15" s="30">
        <v>30</v>
      </c>
      <c r="F15" s="30"/>
      <c r="G15" s="30"/>
      <c r="H15" s="30"/>
      <c r="I15" s="20">
        <v>10</v>
      </c>
      <c r="J15" s="20"/>
      <c r="K15" s="20"/>
      <c r="L15" s="20"/>
      <c r="M15" s="20">
        <f t="shared" si="0"/>
        <v>18183</v>
      </c>
      <c r="N15" s="24">
        <f t="shared" si="1"/>
        <v>20093</v>
      </c>
      <c r="O15" s="25">
        <f t="shared" si="2"/>
        <v>500.03250000000003</v>
      </c>
      <c r="P15" s="26"/>
      <c r="Q15" s="26">
        <v>140</v>
      </c>
      <c r="R15" s="24">
        <f t="shared" si="3"/>
        <v>19452.967499999999</v>
      </c>
      <c r="S15" s="25">
        <f t="shared" si="4"/>
        <v>172.73849999999999</v>
      </c>
      <c r="T15" s="27">
        <f t="shared" si="5"/>
        <v>32.738499999999988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21160</v>
      </c>
      <c r="E16" s="30">
        <v>50</v>
      </c>
      <c r="F16" s="30"/>
      <c r="G16" s="30"/>
      <c r="H16" s="30">
        <v>100</v>
      </c>
      <c r="I16" s="20">
        <v>6</v>
      </c>
      <c r="J16" s="20"/>
      <c r="K16" s="20">
        <v>5</v>
      </c>
      <c r="L16" s="20"/>
      <c r="M16" s="20">
        <f t="shared" si="0"/>
        <v>23060</v>
      </c>
      <c r="N16" s="24">
        <f t="shared" si="1"/>
        <v>25116</v>
      </c>
      <c r="O16" s="25">
        <f t="shared" si="2"/>
        <v>634.15</v>
      </c>
      <c r="P16" s="26"/>
      <c r="Q16" s="26">
        <v>123</v>
      </c>
      <c r="R16" s="24">
        <f t="shared" si="3"/>
        <v>24358.85</v>
      </c>
      <c r="S16" s="25">
        <f t="shared" si="4"/>
        <v>219.07</v>
      </c>
      <c r="T16" s="27">
        <f t="shared" si="5"/>
        <v>96.07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7621</v>
      </c>
      <c r="E17" s="30"/>
      <c r="F17" s="30"/>
      <c r="G17" s="30"/>
      <c r="H17" s="30"/>
      <c r="I17" s="20">
        <v>5</v>
      </c>
      <c r="J17" s="20"/>
      <c r="K17" s="20"/>
      <c r="L17" s="20"/>
      <c r="M17" s="20">
        <f t="shared" si="0"/>
        <v>7621</v>
      </c>
      <c r="N17" s="24">
        <f t="shared" si="1"/>
        <v>8576</v>
      </c>
      <c r="O17" s="25">
        <f t="shared" si="2"/>
        <v>209.57750000000001</v>
      </c>
      <c r="P17" s="26"/>
      <c r="Q17" s="26">
        <v>66</v>
      </c>
      <c r="R17" s="24">
        <f t="shared" si="3"/>
        <v>8300.4225000000006</v>
      </c>
      <c r="S17" s="25">
        <f t="shared" si="4"/>
        <v>72.399500000000003</v>
      </c>
      <c r="T17" s="27">
        <f t="shared" si="5"/>
        <v>6.3995000000000033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11103</v>
      </c>
      <c r="E18" s="30"/>
      <c r="F18" s="30"/>
      <c r="G18" s="30"/>
      <c r="H18" s="30">
        <v>10</v>
      </c>
      <c r="I18" s="20">
        <v>7</v>
      </c>
      <c r="J18" s="20"/>
      <c r="K18" s="20"/>
      <c r="L18" s="20"/>
      <c r="M18" s="20">
        <f t="shared" si="0"/>
        <v>11193</v>
      </c>
      <c r="N18" s="24">
        <f t="shared" si="1"/>
        <v>12530</v>
      </c>
      <c r="O18" s="25">
        <f t="shared" si="2"/>
        <v>307.8075</v>
      </c>
      <c r="P18" s="26"/>
      <c r="Q18" s="26">
        <v>100</v>
      </c>
      <c r="R18" s="24">
        <f t="shared" si="3"/>
        <v>12122.192499999999</v>
      </c>
      <c r="S18" s="25">
        <f t="shared" si="4"/>
        <v>106.3335</v>
      </c>
      <c r="T18" s="27">
        <f t="shared" si="5"/>
        <v>6.3335000000000008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12413</v>
      </c>
      <c r="E19" s="30">
        <v>20</v>
      </c>
      <c r="F19" s="30">
        <v>60</v>
      </c>
      <c r="G19" s="30"/>
      <c r="H19" s="30">
        <v>160</v>
      </c>
      <c r="I19" s="20">
        <v>5</v>
      </c>
      <c r="J19" s="20">
        <v>5</v>
      </c>
      <c r="K19" s="20"/>
      <c r="L19" s="20"/>
      <c r="M19" s="20">
        <f t="shared" si="0"/>
        <v>14853</v>
      </c>
      <c r="N19" s="24">
        <f t="shared" si="1"/>
        <v>16763</v>
      </c>
      <c r="O19" s="25">
        <f t="shared" si="2"/>
        <v>408.45749999999998</v>
      </c>
      <c r="P19" s="26"/>
      <c r="Q19" s="26">
        <v>170</v>
      </c>
      <c r="R19" s="24">
        <f t="shared" si="3"/>
        <v>16184.5425</v>
      </c>
      <c r="S19" s="25">
        <f t="shared" si="4"/>
        <v>141.1035</v>
      </c>
      <c r="T19" s="27">
        <f t="shared" si="5"/>
        <v>-28.896500000000003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4961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4961</v>
      </c>
      <c r="N20" s="24">
        <f t="shared" si="1"/>
        <v>5916</v>
      </c>
      <c r="O20" s="25">
        <f t="shared" si="2"/>
        <v>136.42750000000001</v>
      </c>
      <c r="P20" s="26"/>
      <c r="Q20" s="26">
        <v>120</v>
      </c>
      <c r="R20" s="24">
        <f t="shared" si="3"/>
        <v>5659.5725000000002</v>
      </c>
      <c r="S20" s="25">
        <f t="shared" si="4"/>
        <v>47.1295</v>
      </c>
      <c r="T20" s="27">
        <f t="shared" si="5"/>
        <v>-72.870499999999993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4114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4114</v>
      </c>
      <c r="N21" s="24">
        <f t="shared" si="1"/>
        <v>4878</v>
      </c>
      <c r="O21" s="25">
        <f t="shared" si="2"/>
        <v>113.13500000000001</v>
      </c>
      <c r="P21" s="26"/>
      <c r="Q21" s="26"/>
      <c r="R21" s="24">
        <f t="shared" si="3"/>
        <v>4764.8649999999998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10200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10200</v>
      </c>
      <c r="N22" s="24">
        <f t="shared" si="1"/>
        <v>10200</v>
      </c>
      <c r="O22" s="25">
        <f t="shared" si="2"/>
        <v>280.5</v>
      </c>
      <c r="P22" s="26"/>
      <c r="Q22" s="26">
        <v>100</v>
      </c>
      <c r="R22" s="24">
        <f t="shared" si="3"/>
        <v>9819.5</v>
      </c>
      <c r="S22" s="25">
        <f t="shared" si="4"/>
        <v>96.899999999999991</v>
      </c>
      <c r="T22" s="27">
        <f t="shared" si="5"/>
        <v>-3.1000000000000085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6852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6852</v>
      </c>
      <c r="N23" s="24">
        <f t="shared" si="1"/>
        <v>7807</v>
      </c>
      <c r="O23" s="25">
        <f t="shared" si="2"/>
        <v>188.43</v>
      </c>
      <c r="P23" s="26"/>
      <c r="Q23" s="26">
        <v>60</v>
      </c>
      <c r="R23" s="24">
        <f t="shared" si="3"/>
        <v>7558.57</v>
      </c>
      <c r="S23" s="25">
        <f t="shared" si="4"/>
        <v>65.093999999999994</v>
      </c>
      <c r="T23" s="27">
        <f t="shared" si="5"/>
        <v>5.0939999999999941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13057</v>
      </c>
      <c r="E24" s="30"/>
      <c r="F24" s="30"/>
      <c r="G24" s="30"/>
      <c r="H24" s="30"/>
      <c r="I24" s="20">
        <v>6</v>
      </c>
      <c r="J24" s="20"/>
      <c r="K24" s="20"/>
      <c r="L24" s="20"/>
      <c r="M24" s="20">
        <f t="shared" si="0"/>
        <v>13057</v>
      </c>
      <c r="N24" s="24">
        <f t="shared" si="1"/>
        <v>14203</v>
      </c>
      <c r="O24" s="25">
        <f t="shared" si="2"/>
        <v>359.0675</v>
      </c>
      <c r="P24" s="26"/>
      <c r="Q24" s="26">
        <v>104</v>
      </c>
      <c r="R24" s="24">
        <f t="shared" si="3"/>
        <v>13739.932500000001</v>
      </c>
      <c r="S24" s="25">
        <f t="shared" si="4"/>
        <v>124.0415</v>
      </c>
      <c r="T24" s="27">
        <f t="shared" si="5"/>
        <v>20.041499999999999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5143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5143</v>
      </c>
      <c r="N25" s="24">
        <f t="shared" si="1"/>
        <v>5143</v>
      </c>
      <c r="O25" s="25">
        <f t="shared" si="2"/>
        <v>141.4325</v>
      </c>
      <c r="P25" s="26"/>
      <c r="Q25" s="26">
        <v>50</v>
      </c>
      <c r="R25" s="24">
        <f t="shared" si="3"/>
        <v>4951.5675000000001</v>
      </c>
      <c r="S25" s="25">
        <f t="shared" si="4"/>
        <v>48.858499999999999</v>
      </c>
      <c r="T25" s="27">
        <f t="shared" si="5"/>
        <v>-1.1415000000000006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4437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4437</v>
      </c>
      <c r="N26" s="24">
        <f t="shared" si="1"/>
        <v>4437</v>
      </c>
      <c r="O26" s="25">
        <f t="shared" si="2"/>
        <v>122.0175</v>
      </c>
      <c r="P26" s="26"/>
      <c r="Q26" s="26">
        <v>35</v>
      </c>
      <c r="R26" s="24">
        <f t="shared" si="3"/>
        <v>4279.9825000000001</v>
      </c>
      <c r="S26" s="25">
        <f t="shared" si="4"/>
        <v>42.151499999999999</v>
      </c>
      <c r="T26" s="27">
        <f t="shared" si="5"/>
        <v>7.1514999999999986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4834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4834</v>
      </c>
      <c r="N27" s="40">
        <f t="shared" si="1"/>
        <v>4834</v>
      </c>
      <c r="O27" s="25">
        <f t="shared" si="2"/>
        <v>132.935</v>
      </c>
      <c r="P27" s="41"/>
      <c r="Q27" s="41">
        <v>100</v>
      </c>
      <c r="R27" s="24">
        <f t="shared" si="3"/>
        <v>4601.0649999999996</v>
      </c>
      <c r="S27" s="42">
        <f t="shared" si="4"/>
        <v>45.923000000000002</v>
      </c>
      <c r="T27" s="43">
        <f t="shared" si="5"/>
        <v>-54.076999999999998</v>
      </c>
    </row>
    <row r="28" spans="1:20" ht="16.5" thickBot="1" x14ac:dyDescent="0.3">
      <c r="A28" s="105" t="s">
        <v>44</v>
      </c>
      <c r="B28" s="106"/>
      <c r="C28" s="107"/>
      <c r="D28" s="44">
        <f t="shared" ref="D28:E28" si="6">SUM(D7:D27)</f>
        <v>171084</v>
      </c>
      <c r="E28" s="45">
        <f t="shared" si="6"/>
        <v>170</v>
      </c>
      <c r="F28" s="45">
        <f t="shared" ref="F28:T28" si="7">SUM(F7:F27)</f>
        <v>160</v>
      </c>
      <c r="G28" s="45">
        <f t="shared" si="7"/>
        <v>0</v>
      </c>
      <c r="H28" s="45">
        <f t="shared" si="7"/>
        <v>470</v>
      </c>
      <c r="I28" s="45">
        <f t="shared" si="7"/>
        <v>68</v>
      </c>
      <c r="J28" s="45">
        <f t="shared" si="7"/>
        <v>6</v>
      </c>
      <c r="K28" s="45">
        <f t="shared" si="7"/>
        <v>10</v>
      </c>
      <c r="L28" s="45">
        <f t="shared" si="7"/>
        <v>0</v>
      </c>
      <c r="M28" s="45">
        <f t="shared" si="7"/>
        <v>180314</v>
      </c>
      <c r="N28" s="45">
        <f t="shared" si="7"/>
        <v>196268</v>
      </c>
      <c r="O28" s="46">
        <f t="shared" si="7"/>
        <v>4958.6350000000002</v>
      </c>
      <c r="P28" s="45">
        <f t="shared" si="7"/>
        <v>0</v>
      </c>
      <c r="Q28" s="45">
        <f t="shared" si="7"/>
        <v>1583</v>
      </c>
      <c r="R28" s="45">
        <f t="shared" si="7"/>
        <v>189726.36500000002</v>
      </c>
      <c r="S28" s="45">
        <f t="shared" si="7"/>
        <v>1712.9830000000002</v>
      </c>
      <c r="T28" s="47">
        <f t="shared" si="7"/>
        <v>129.98299999999995</v>
      </c>
    </row>
    <row r="29" spans="1:20" ht="15.75" thickBot="1" x14ac:dyDescent="0.3">
      <c r="A29" s="108" t="s">
        <v>45</v>
      </c>
      <c r="B29" s="109"/>
      <c r="C29" s="110"/>
      <c r="D29" s="48">
        <f>D4+D5-D28</f>
        <v>642968</v>
      </c>
      <c r="E29" s="48">
        <f t="shared" ref="E29:L29" si="8">E4+E5-E28</f>
        <v>7810</v>
      </c>
      <c r="F29" s="48">
        <f t="shared" si="8"/>
        <v>10620</v>
      </c>
      <c r="G29" s="48">
        <f t="shared" si="8"/>
        <v>450</v>
      </c>
      <c r="H29" s="48">
        <f t="shared" si="8"/>
        <v>16080</v>
      </c>
      <c r="I29" s="48">
        <f t="shared" si="8"/>
        <v>1241</v>
      </c>
      <c r="J29" s="48">
        <f t="shared" si="8"/>
        <v>206</v>
      </c>
      <c r="K29" s="48">
        <f t="shared" si="8"/>
        <v>150</v>
      </c>
      <c r="L29" s="48">
        <f t="shared" si="8"/>
        <v>5</v>
      </c>
      <c r="M29" s="111"/>
      <c r="N29" s="112"/>
      <c r="O29" s="112"/>
      <c r="P29" s="112"/>
      <c r="Q29" s="112"/>
      <c r="R29" s="112"/>
      <c r="S29" s="112"/>
      <c r="T29" s="11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12" priority="43" operator="equal">
      <formula>212030016606640</formula>
    </cfRule>
  </conditionalFormatting>
  <conditionalFormatting sqref="D29 E4:E6 E28:K29">
    <cfRule type="cellIs" dxfId="911" priority="41" operator="equal">
      <formula>$E$4</formula>
    </cfRule>
    <cfRule type="cellIs" dxfId="910" priority="42" operator="equal">
      <formula>2120</formula>
    </cfRule>
  </conditionalFormatting>
  <conditionalFormatting sqref="D29:E29 F4:F6 F28:F29">
    <cfRule type="cellIs" dxfId="909" priority="39" operator="equal">
      <formula>$F$4</formula>
    </cfRule>
    <cfRule type="cellIs" dxfId="908" priority="40" operator="equal">
      <formula>300</formula>
    </cfRule>
  </conditionalFormatting>
  <conditionalFormatting sqref="G4:G6 G28:G29">
    <cfRule type="cellIs" dxfId="907" priority="37" operator="equal">
      <formula>$G$4</formula>
    </cfRule>
    <cfRule type="cellIs" dxfId="906" priority="38" operator="equal">
      <formula>1660</formula>
    </cfRule>
  </conditionalFormatting>
  <conditionalFormatting sqref="H4:H6 H28:H29">
    <cfRule type="cellIs" dxfId="905" priority="35" operator="equal">
      <formula>$H$4</formula>
    </cfRule>
    <cfRule type="cellIs" dxfId="904" priority="36" operator="equal">
      <formula>6640</formula>
    </cfRule>
  </conditionalFormatting>
  <conditionalFormatting sqref="T6:T28">
    <cfRule type="cellIs" dxfId="903" priority="34" operator="lessThan">
      <formula>0</formula>
    </cfRule>
  </conditionalFormatting>
  <conditionalFormatting sqref="T7:T27">
    <cfRule type="cellIs" dxfId="902" priority="31" operator="lessThan">
      <formula>0</formula>
    </cfRule>
    <cfRule type="cellIs" dxfId="901" priority="32" operator="lessThan">
      <formula>0</formula>
    </cfRule>
    <cfRule type="cellIs" dxfId="900" priority="33" operator="lessThan">
      <formula>0</formula>
    </cfRule>
  </conditionalFormatting>
  <conditionalFormatting sqref="E4:E6 E28:K28">
    <cfRule type="cellIs" dxfId="899" priority="30" operator="equal">
      <formula>$E$4</formula>
    </cfRule>
  </conditionalFormatting>
  <conditionalFormatting sqref="D28:D29 D6 D4:M4">
    <cfRule type="cellIs" dxfId="898" priority="29" operator="equal">
      <formula>$D$4</formula>
    </cfRule>
  </conditionalFormatting>
  <conditionalFormatting sqref="I4:I6 I28:I29">
    <cfRule type="cellIs" dxfId="897" priority="28" operator="equal">
      <formula>$I$4</formula>
    </cfRule>
  </conditionalFormatting>
  <conditionalFormatting sqref="J4:J6 J28:J29">
    <cfRule type="cellIs" dxfId="896" priority="27" operator="equal">
      <formula>$J$4</formula>
    </cfRule>
  </conditionalFormatting>
  <conditionalFormatting sqref="K4:K6 K28:K29">
    <cfRule type="cellIs" dxfId="895" priority="26" operator="equal">
      <formula>$K$4</formula>
    </cfRule>
  </conditionalFormatting>
  <conditionalFormatting sqref="M4:M6">
    <cfRule type="cellIs" dxfId="894" priority="25" operator="equal">
      <formula>$L$4</formula>
    </cfRule>
  </conditionalFormatting>
  <conditionalFormatting sqref="T7:T28">
    <cfRule type="cellIs" dxfId="893" priority="22" operator="lessThan">
      <formula>0</formula>
    </cfRule>
    <cfRule type="cellIs" dxfId="892" priority="23" operator="lessThan">
      <formula>0</formula>
    </cfRule>
    <cfRule type="cellIs" dxfId="891" priority="24" operator="lessThan">
      <formula>0</formula>
    </cfRule>
  </conditionalFormatting>
  <conditionalFormatting sqref="D5:K5">
    <cfRule type="cellIs" dxfId="890" priority="21" operator="greaterThan">
      <formula>0</formula>
    </cfRule>
  </conditionalFormatting>
  <conditionalFormatting sqref="T6:T28">
    <cfRule type="cellIs" dxfId="889" priority="20" operator="lessThan">
      <formula>0</formula>
    </cfRule>
  </conditionalFormatting>
  <conditionalFormatting sqref="T7:T27">
    <cfRule type="cellIs" dxfId="888" priority="17" operator="lessThan">
      <formula>0</formula>
    </cfRule>
    <cfRule type="cellIs" dxfId="887" priority="18" operator="lessThan">
      <formula>0</formula>
    </cfRule>
    <cfRule type="cellIs" dxfId="886" priority="19" operator="lessThan">
      <formula>0</formula>
    </cfRule>
  </conditionalFormatting>
  <conditionalFormatting sqref="T7:T28">
    <cfRule type="cellIs" dxfId="885" priority="14" operator="lessThan">
      <formula>0</formula>
    </cfRule>
    <cfRule type="cellIs" dxfId="884" priority="15" operator="lessThan">
      <formula>0</formula>
    </cfRule>
    <cfRule type="cellIs" dxfId="883" priority="16" operator="lessThan">
      <formula>0</formula>
    </cfRule>
  </conditionalFormatting>
  <conditionalFormatting sqref="D5:K5">
    <cfRule type="cellIs" dxfId="882" priority="13" operator="greaterThan">
      <formula>0</formula>
    </cfRule>
  </conditionalFormatting>
  <conditionalFormatting sqref="L4 L6 L28:L29">
    <cfRule type="cellIs" dxfId="881" priority="12" operator="equal">
      <formula>$L$4</formula>
    </cfRule>
  </conditionalFormatting>
  <conditionalFormatting sqref="D7:S7">
    <cfRule type="cellIs" dxfId="880" priority="11" operator="greaterThan">
      <formula>0</formula>
    </cfRule>
  </conditionalFormatting>
  <conditionalFormatting sqref="D9:S9">
    <cfRule type="cellIs" dxfId="879" priority="10" operator="greaterThan">
      <formula>0</formula>
    </cfRule>
  </conditionalFormatting>
  <conditionalFormatting sqref="D11:S11">
    <cfRule type="cellIs" dxfId="878" priority="9" operator="greaterThan">
      <formula>0</formula>
    </cfRule>
  </conditionalFormatting>
  <conditionalFormatting sqref="D13:S13">
    <cfRule type="cellIs" dxfId="877" priority="8" operator="greaterThan">
      <formula>0</formula>
    </cfRule>
  </conditionalFormatting>
  <conditionalFormatting sqref="D15:S15">
    <cfRule type="cellIs" dxfId="876" priority="7" operator="greaterThan">
      <formula>0</formula>
    </cfRule>
  </conditionalFormatting>
  <conditionalFormatting sqref="D17:S17">
    <cfRule type="cellIs" dxfId="875" priority="6" operator="greaterThan">
      <formula>0</formula>
    </cfRule>
  </conditionalFormatting>
  <conditionalFormatting sqref="D19:S19">
    <cfRule type="cellIs" dxfId="874" priority="5" operator="greaterThan">
      <formula>0</formula>
    </cfRule>
  </conditionalFormatting>
  <conditionalFormatting sqref="D21:S21">
    <cfRule type="cellIs" dxfId="873" priority="4" operator="greaterThan">
      <formula>0</formula>
    </cfRule>
  </conditionalFormatting>
  <conditionalFormatting sqref="D23:S23">
    <cfRule type="cellIs" dxfId="872" priority="3" operator="greaterThan">
      <formula>0</formula>
    </cfRule>
  </conditionalFormatting>
  <conditionalFormatting sqref="D25:S25">
    <cfRule type="cellIs" dxfId="871" priority="2" operator="greaterThan">
      <formula>0</formula>
    </cfRule>
  </conditionalFormatting>
  <conditionalFormatting sqref="D27:S27">
    <cfRule type="cellIs" dxfId="870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10" activePane="bottomLeft" state="frozen"/>
      <selection pane="bottomLeft" activeCell="E20" sqref="E2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2" max="22" width="13.140625" customWidth="1"/>
  </cols>
  <sheetData>
    <row r="1" spans="1:22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2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2" ht="18.75" x14ac:dyDescent="0.25">
      <c r="A3" s="115" t="s">
        <v>60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2" x14ac:dyDescent="0.25">
      <c r="A4" s="119" t="s">
        <v>1</v>
      </c>
      <c r="B4" s="119"/>
      <c r="C4" s="1"/>
      <c r="D4" s="2">
        <f>'13'!D29</f>
        <v>642968</v>
      </c>
      <c r="E4" s="2">
        <f>'13'!E29</f>
        <v>7810</v>
      </c>
      <c r="F4" s="2">
        <f>'13'!F29</f>
        <v>10620</v>
      </c>
      <c r="G4" s="2">
        <f>'13'!G29</f>
        <v>450</v>
      </c>
      <c r="H4" s="2">
        <f>'13'!H29</f>
        <v>16080</v>
      </c>
      <c r="I4" s="2">
        <f>'13'!I29</f>
        <v>1241</v>
      </c>
      <c r="J4" s="2">
        <f>'13'!J29</f>
        <v>206</v>
      </c>
      <c r="K4" s="2">
        <f>'13'!K29</f>
        <v>150</v>
      </c>
      <c r="L4" s="2">
        <f>'13'!L29</f>
        <v>5</v>
      </c>
      <c r="M4" s="3"/>
      <c r="N4" s="121"/>
      <c r="O4" s="122"/>
      <c r="P4" s="122"/>
      <c r="Q4" s="122"/>
      <c r="R4" s="122"/>
      <c r="S4" s="122"/>
      <c r="T4" s="122"/>
      <c r="U4" s="122"/>
      <c r="V4" s="123"/>
    </row>
    <row r="5" spans="1:22" x14ac:dyDescent="0.25">
      <c r="A5" s="119" t="s">
        <v>2</v>
      </c>
      <c r="B5" s="119"/>
      <c r="C5" s="1"/>
      <c r="D5" s="1">
        <v>391382</v>
      </c>
      <c r="E5" s="4"/>
      <c r="F5" s="4"/>
      <c r="G5" s="4"/>
      <c r="H5" s="4"/>
      <c r="I5" s="1"/>
      <c r="J5" s="1"/>
      <c r="K5" s="1"/>
      <c r="L5" s="1"/>
      <c r="M5" s="5"/>
      <c r="N5" s="121"/>
      <c r="O5" s="122"/>
      <c r="P5" s="122"/>
      <c r="Q5" s="122"/>
      <c r="R5" s="122"/>
      <c r="S5" s="122"/>
      <c r="T5" s="122"/>
      <c r="U5" s="122"/>
      <c r="V5" s="12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60" t="s">
        <v>61</v>
      </c>
      <c r="V6" s="59"/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>
        <v>36</v>
      </c>
      <c r="J7" s="23"/>
      <c r="K7" s="23">
        <v>2</v>
      </c>
      <c r="L7" s="23"/>
      <c r="M7" s="20">
        <f>D7+E7*20+F7*10+G7*9+H7*9</f>
        <v>20000</v>
      </c>
      <c r="N7" s="24">
        <f>D7+E7*20+F7*10+G7*9+H7*9+I7*191+J7*191+K7*182+L7*100</f>
        <v>27240</v>
      </c>
      <c r="O7" s="25">
        <f>M7*2.75%</f>
        <v>550</v>
      </c>
      <c r="P7" s="26"/>
      <c r="Q7" s="26">
        <v>100</v>
      </c>
      <c r="R7" s="24">
        <f>M7-(M7*2.75%)+I7*191+J7*191+K7*182+L7*100-Q7</f>
        <v>26590</v>
      </c>
      <c r="S7" s="25">
        <f>M7*0.95%</f>
        <v>190</v>
      </c>
      <c r="T7" s="55">
        <f>S7-Q7</f>
        <v>90</v>
      </c>
      <c r="U7" s="57">
        <v>77</v>
      </c>
      <c r="V7" s="58">
        <f>R7-U7</f>
        <v>26513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8054</v>
      </c>
      <c r="E8" s="30"/>
      <c r="F8" s="30"/>
      <c r="G8" s="30"/>
      <c r="H8" s="30"/>
      <c r="I8" s="20">
        <v>6</v>
      </c>
      <c r="J8" s="20"/>
      <c r="K8" s="20"/>
      <c r="L8" s="20"/>
      <c r="M8" s="20">
        <f t="shared" ref="M8:M27" si="0">D8+E8*20+F8*10+G8*9+H8*9</f>
        <v>8054</v>
      </c>
      <c r="N8" s="24">
        <f t="shared" ref="N8:N27" si="1">D8+E8*20+F8*10+G8*9+H8*9+I8*191+J8*191+K8*182+L8*100</f>
        <v>9200</v>
      </c>
      <c r="O8" s="25">
        <f t="shared" ref="O8:O27" si="2">M8*2.75%</f>
        <v>221.48500000000001</v>
      </c>
      <c r="P8" s="26"/>
      <c r="Q8" s="26">
        <v>84</v>
      </c>
      <c r="R8" s="24">
        <f t="shared" ref="R8:R27" si="3">M8-(M8*2.75%)+I8*191+J8*191+K8*182+L8*100-Q8</f>
        <v>8894.5149999999994</v>
      </c>
      <c r="S8" s="25">
        <f t="shared" ref="S8:S27" si="4">M8*0.95%</f>
        <v>76.512999999999991</v>
      </c>
      <c r="T8" s="55">
        <f t="shared" ref="T8:T27" si="5">S8-Q8</f>
        <v>-7.487000000000009</v>
      </c>
      <c r="U8" s="57">
        <v>14</v>
      </c>
      <c r="V8" s="58">
        <f t="shared" ref="V8:V27" si="6">R8-U8</f>
        <v>8880.5149999999994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21632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21632</v>
      </c>
      <c r="N9" s="24">
        <f t="shared" si="1"/>
        <v>21823</v>
      </c>
      <c r="O9" s="25">
        <f t="shared" si="2"/>
        <v>594.88</v>
      </c>
      <c r="P9" s="26"/>
      <c r="Q9" s="26">
        <v>148</v>
      </c>
      <c r="R9" s="24">
        <f t="shared" si="3"/>
        <v>21080.12</v>
      </c>
      <c r="S9" s="25">
        <f t="shared" si="4"/>
        <v>205.50399999999999</v>
      </c>
      <c r="T9" s="55">
        <f t="shared" si="5"/>
        <v>57.503999999999991</v>
      </c>
      <c r="U9" s="57">
        <v>70</v>
      </c>
      <c r="V9" s="58">
        <f t="shared" si="6"/>
        <v>21010.12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6806</v>
      </c>
      <c r="E10" s="30"/>
      <c r="F10" s="30"/>
      <c r="G10" s="30"/>
      <c r="H10" s="30"/>
      <c r="I10" s="20">
        <v>13</v>
      </c>
      <c r="J10" s="20">
        <v>3</v>
      </c>
      <c r="K10" s="20">
        <v>2</v>
      </c>
      <c r="L10" s="20"/>
      <c r="M10" s="20">
        <f t="shared" si="0"/>
        <v>6806</v>
      </c>
      <c r="N10" s="24">
        <f t="shared" si="1"/>
        <v>10226</v>
      </c>
      <c r="O10" s="25">
        <f t="shared" si="2"/>
        <v>187.16499999999999</v>
      </c>
      <c r="P10" s="26"/>
      <c r="Q10" s="26">
        <v>28</v>
      </c>
      <c r="R10" s="24">
        <f t="shared" si="3"/>
        <v>10010.834999999999</v>
      </c>
      <c r="S10" s="25">
        <f t="shared" si="4"/>
        <v>64.656999999999996</v>
      </c>
      <c r="T10" s="55">
        <f t="shared" si="5"/>
        <v>36.656999999999996</v>
      </c>
      <c r="U10" s="57">
        <v>15</v>
      </c>
      <c r="V10" s="58">
        <f t="shared" si="6"/>
        <v>9995.8349999999991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5868</v>
      </c>
      <c r="E11" s="30"/>
      <c r="F11" s="30"/>
      <c r="G11" s="32"/>
      <c r="H11" s="30"/>
      <c r="I11" s="20">
        <v>19</v>
      </c>
      <c r="J11" s="20"/>
      <c r="K11" s="20"/>
      <c r="L11" s="20"/>
      <c r="M11" s="20">
        <f t="shared" si="0"/>
        <v>5868</v>
      </c>
      <c r="N11" s="24">
        <f t="shared" si="1"/>
        <v>9497</v>
      </c>
      <c r="O11" s="25">
        <f t="shared" si="2"/>
        <v>161.37</v>
      </c>
      <c r="P11" s="26"/>
      <c r="Q11" s="26">
        <v>45</v>
      </c>
      <c r="R11" s="24">
        <f t="shared" si="3"/>
        <v>9290.630000000001</v>
      </c>
      <c r="S11" s="25">
        <f t="shared" si="4"/>
        <v>55.745999999999995</v>
      </c>
      <c r="T11" s="55">
        <f t="shared" si="5"/>
        <v>10.745999999999995</v>
      </c>
      <c r="U11" s="57">
        <v>14</v>
      </c>
      <c r="V11" s="58">
        <f t="shared" si="6"/>
        <v>9276.630000000001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9391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9391</v>
      </c>
      <c r="N12" s="24">
        <f t="shared" si="1"/>
        <v>9391</v>
      </c>
      <c r="O12" s="25">
        <f t="shared" si="2"/>
        <v>258.2525</v>
      </c>
      <c r="P12" s="26"/>
      <c r="Q12" s="26">
        <v>36</v>
      </c>
      <c r="R12" s="24">
        <f t="shared" si="3"/>
        <v>9096.7474999999995</v>
      </c>
      <c r="S12" s="25">
        <f t="shared" si="4"/>
        <v>89.214500000000001</v>
      </c>
      <c r="T12" s="55">
        <f t="shared" si="5"/>
        <v>53.214500000000001</v>
      </c>
      <c r="U12" s="57">
        <v>56</v>
      </c>
      <c r="V12" s="58">
        <f t="shared" si="6"/>
        <v>9040.7474999999995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7022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7022</v>
      </c>
      <c r="N13" s="24">
        <f t="shared" si="1"/>
        <v>7022</v>
      </c>
      <c r="O13" s="25">
        <f t="shared" si="2"/>
        <v>193.10499999999999</v>
      </c>
      <c r="P13" s="26"/>
      <c r="Q13" s="26">
        <v>55</v>
      </c>
      <c r="R13" s="24">
        <f t="shared" si="3"/>
        <v>6773.8950000000004</v>
      </c>
      <c r="S13" s="25">
        <f t="shared" si="4"/>
        <v>66.709000000000003</v>
      </c>
      <c r="T13" s="55">
        <f t="shared" si="5"/>
        <v>11.709000000000003</v>
      </c>
      <c r="U13" s="57"/>
      <c r="V13" s="58">
        <f t="shared" si="6"/>
        <v>6773.8950000000004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17248</v>
      </c>
      <c r="E14" s="30">
        <v>30</v>
      </c>
      <c r="F14" s="30">
        <v>50</v>
      </c>
      <c r="G14" s="30"/>
      <c r="H14" s="30">
        <v>60</v>
      </c>
      <c r="I14" s="20"/>
      <c r="J14" s="20"/>
      <c r="K14" s="20"/>
      <c r="L14" s="20"/>
      <c r="M14" s="20">
        <f t="shared" si="0"/>
        <v>18888</v>
      </c>
      <c r="N14" s="24">
        <f t="shared" si="1"/>
        <v>18888</v>
      </c>
      <c r="O14" s="25">
        <f t="shared" si="2"/>
        <v>519.41999999999996</v>
      </c>
      <c r="P14" s="26"/>
      <c r="Q14" s="26">
        <v>109</v>
      </c>
      <c r="R14" s="24">
        <f t="shared" si="3"/>
        <v>18259.580000000002</v>
      </c>
      <c r="S14" s="25">
        <f t="shared" si="4"/>
        <v>179.43600000000001</v>
      </c>
      <c r="T14" s="55">
        <f t="shared" si="5"/>
        <v>70.436000000000007</v>
      </c>
      <c r="U14" s="57">
        <v>70</v>
      </c>
      <c r="V14" s="58">
        <f t="shared" si="6"/>
        <v>18189.580000000002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17123</v>
      </c>
      <c r="E15" s="30">
        <v>10</v>
      </c>
      <c r="F15" s="30">
        <v>10</v>
      </c>
      <c r="G15" s="30">
        <v>20</v>
      </c>
      <c r="H15" s="30">
        <v>80</v>
      </c>
      <c r="I15" s="20">
        <v>3</v>
      </c>
      <c r="J15" s="20"/>
      <c r="K15" s="20"/>
      <c r="L15" s="20"/>
      <c r="M15" s="20">
        <f t="shared" si="0"/>
        <v>18323</v>
      </c>
      <c r="N15" s="24">
        <f t="shared" si="1"/>
        <v>18896</v>
      </c>
      <c r="O15" s="25">
        <f t="shared" si="2"/>
        <v>503.88249999999999</v>
      </c>
      <c r="P15" s="26"/>
      <c r="Q15" s="26">
        <v>130</v>
      </c>
      <c r="R15" s="24">
        <f t="shared" si="3"/>
        <v>18262.1175</v>
      </c>
      <c r="S15" s="25">
        <f t="shared" si="4"/>
        <v>174.0685</v>
      </c>
      <c r="T15" s="55">
        <f t="shared" si="5"/>
        <v>44.0685</v>
      </c>
      <c r="U15" s="57">
        <v>70</v>
      </c>
      <c r="V15" s="58">
        <f t="shared" si="6"/>
        <v>18192.1175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27961</v>
      </c>
      <c r="E16" s="30"/>
      <c r="F16" s="30"/>
      <c r="G16" s="30"/>
      <c r="H16" s="30"/>
      <c r="I16" s="20">
        <v>9</v>
      </c>
      <c r="J16" s="20"/>
      <c r="K16" s="20"/>
      <c r="L16" s="20"/>
      <c r="M16" s="20">
        <f t="shared" si="0"/>
        <v>27961</v>
      </c>
      <c r="N16" s="24">
        <f t="shared" si="1"/>
        <v>29680</v>
      </c>
      <c r="O16" s="25">
        <f t="shared" si="2"/>
        <v>768.92750000000001</v>
      </c>
      <c r="P16" s="26"/>
      <c r="Q16" s="26">
        <v>147</v>
      </c>
      <c r="R16" s="24">
        <f t="shared" si="3"/>
        <v>28764.072499999998</v>
      </c>
      <c r="S16" s="25">
        <f t="shared" si="4"/>
        <v>265.62950000000001</v>
      </c>
      <c r="T16" s="55">
        <f t="shared" si="5"/>
        <v>118.62950000000001</v>
      </c>
      <c r="U16" s="57">
        <v>154</v>
      </c>
      <c r="V16" s="58">
        <f t="shared" si="6"/>
        <v>28610.072499999998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7422</v>
      </c>
      <c r="E17" s="30">
        <v>50</v>
      </c>
      <c r="F17" s="30">
        <v>50</v>
      </c>
      <c r="G17" s="30"/>
      <c r="H17" s="30">
        <v>50</v>
      </c>
      <c r="I17" s="20">
        <v>15</v>
      </c>
      <c r="J17" s="20"/>
      <c r="K17" s="20"/>
      <c r="L17" s="20"/>
      <c r="M17" s="20">
        <f t="shared" si="0"/>
        <v>9372</v>
      </c>
      <c r="N17" s="24">
        <f t="shared" si="1"/>
        <v>12237</v>
      </c>
      <c r="O17" s="25">
        <f t="shared" si="2"/>
        <v>257.73</v>
      </c>
      <c r="P17" s="26"/>
      <c r="Q17" s="26">
        <v>100</v>
      </c>
      <c r="R17" s="24">
        <f t="shared" si="3"/>
        <v>11879.27</v>
      </c>
      <c r="S17" s="25">
        <f t="shared" si="4"/>
        <v>89.033999999999992</v>
      </c>
      <c r="T17" s="55">
        <f t="shared" si="5"/>
        <v>-10.966000000000008</v>
      </c>
      <c r="U17" s="57"/>
      <c r="V17" s="58">
        <f t="shared" si="6"/>
        <v>11879.27</v>
      </c>
      <c r="W17">
        <v>2090</v>
      </c>
    </row>
    <row r="18" spans="1:23" ht="15.75" x14ac:dyDescent="0.25">
      <c r="A18" s="28">
        <v>12</v>
      </c>
      <c r="B18" s="20">
        <v>1908446145</v>
      </c>
      <c r="C18" s="31" t="s">
        <v>34</v>
      </c>
      <c r="D18" s="29">
        <v>13016</v>
      </c>
      <c r="E18" s="30">
        <v>20</v>
      </c>
      <c r="F18" s="30">
        <v>30</v>
      </c>
      <c r="G18" s="30"/>
      <c r="H18" s="30">
        <v>50</v>
      </c>
      <c r="I18" s="20">
        <v>8</v>
      </c>
      <c r="J18" s="20"/>
      <c r="K18" s="20"/>
      <c r="L18" s="20"/>
      <c r="M18" s="20">
        <f t="shared" si="0"/>
        <v>14166</v>
      </c>
      <c r="N18" s="24">
        <f t="shared" si="1"/>
        <v>15694</v>
      </c>
      <c r="O18" s="25">
        <f t="shared" si="2"/>
        <v>389.565</v>
      </c>
      <c r="P18" s="26"/>
      <c r="Q18" s="26">
        <v>150</v>
      </c>
      <c r="R18" s="24">
        <f t="shared" si="3"/>
        <v>15154.434999999999</v>
      </c>
      <c r="S18" s="25">
        <f t="shared" si="4"/>
        <v>134.577</v>
      </c>
      <c r="T18" s="55">
        <f t="shared" si="5"/>
        <v>-15.423000000000002</v>
      </c>
      <c r="U18" s="57">
        <v>70</v>
      </c>
      <c r="V18" s="58">
        <f t="shared" si="6"/>
        <v>15084.434999999999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9536</v>
      </c>
      <c r="E19" s="30">
        <v>60</v>
      </c>
      <c r="F19" s="30">
        <v>30</v>
      </c>
      <c r="G19" s="30"/>
      <c r="H19" s="30"/>
      <c r="I19" s="20">
        <v>15</v>
      </c>
      <c r="J19" s="20"/>
      <c r="K19" s="20"/>
      <c r="L19" s="20"/>
      <c r="M19" s="20">
        <f t="shared" si="0"/>
        <v>11036</v>
      </c>
      <c r="N19" s="24">
        <f t="shared" si="1"/>
        <v>13901</v>
      </c>
      <c r="O19" s="25">
        <f t="shared" si="2"/>
        <v>303.49</v>
      </c>
      <c r="P19" s="26"/>
      <c r="Q19" s="26">
        <v>170</v>
      </c>
      <c r="R19" s="24">
        <f t="shared" si="3"/>
        <v>13427.51</v>
      </c>
      <c r="S19" s="25">
        <f t="shared" si="4"/>
        <v>104.842</v>
      </c>
      <c r="T19" s="55">
        <f t="shared" si="5"/>
        <v>-65.158000000000001</v>
      </c>
      <c r="U19" s="57">
        <v>35</v>
      </c>
      <c r="V19" s="58">
        <f t="shared" si="6"/>
        <v>13392.51</v>
      </c>
    </row>
    <row r="20" spans="1:23" ht="15.75" x14ac:dyDescent="0.25">
      <c r="A20" s="28">
        <v>14</v>
      </c>
      <c r="B20" s="20">
        <v>1908446147</v>
      </c>
      <c r="C20" s="20" t="s">
        <v>36</v>
      </c>
      <c r="D20" s="29">
        <v>824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824</v>
      </c>
      <c r="N20" s="24">
        <f t="shared" si="1"/>
        <v>824</v>
      </c>
      <c r="O20" s="25">
        <f t="shared" si="2"/>
        <v>22.66</v>
      </c>
      <c r="P20" s="26"/>
      <c r="Q20" s="26"/>
      <c r="R20" s="24">
        <f t="shared" si="3"/>
        <v>801.34</v>
      </c>
      <c r="S20" s="25">
        <f t="shared" si="4"/>
        <v>7.8279999999999994</v>
      </c>
      <c r="T20" s="55">
        <f t="shared" si="5"/>
        <v>7.8279999999999994</v>
      </c>
      <c r="U20" s="57"/>
      <c r="V20" s="58">
        <f t="shared" si="6"/>
        <v>801.34</v>
      </c>
    </row>
    <row r="21" spans="1:23" ht="15.75" x14ac:dyDescent="0.25">
      <c r="A21" s="28">
        <v>15</v>
      </c>
      <c r="B21" s="20">
        <v>1908446148</v>
      </c>
      <c r="C21" s="20" t="s">
        <v>37</v>
      </c>
      <c r="D21" s="29">
        <v>2624</v>
      </c>
      <c r="E21" s="30"/>
      <c r="F21" s="30"/>
      <c r="G21" s="30"/>
      <c r="H21" s="30"/>
      <c r="I21" s="20">
        <v>40</v>
      </c>
      <c r="J21" s="20"/>
      <c r="K21" s="20">
        <v>5</v>
      </c>
      <c r="L21" s="20"/>
      <c r="M21" s="20">
        <f t="shared" si="0"/>
        <v>2624</v>
      </c>
      <c r="N21" s="24">
        <f t="shared" si="1"/>
        <v>11174</v>
      </c>
      <c r="O21" s="25">
        <f t="shared" si="2"/>
        <v>72.16</v>
      </c>
      <c r="P21" s="26"/>
      <c r="Q21" s="26">
        <v>50</v>
      </c>
      <c r="R21" s="24">
        <f t="shared" si="3"/>
        <v>11051.84</v>
      </c>
      <c r="S21" s="25">
        <f t="shared" si="4"/>
        <v>24.928000000000001</v>
      </c>
      <c r="T21" s="55">
        <f t="shared" si="5"/>
        <v>-25.071999999999999</v>
      </c>
      <c r="U21" s="57"/>
      <c r="V21" s="58">
        <f t="shared" si="6"/>
        <v>11051.84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30000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30000</v>
      </c>
      <c r="N22" s="24">
        <f t="shared" si="1"/>
        <v>31820</v>
      </c>
      <c r="O22" s="25">
        <f t="shared" si="2"/>
        <v>825</v>
      </c>
      <c r="P22" s="26"/>
      <c r="Q22" s="26">
        <v>165</v>
      </c>
      <c r="R22" s="24">
        <f t="shared" si="3"/>
        <v>30830</v>
      </c>
      <c r="S22" s="25">
        <f t="shared" si="4"/>
        <v>285</v>
      </c>
      <c r="T22" s="55">
        <f t="shared" si="5"/>
        <v>120</v>
      </c>
      <c r="U22" s="57">
        <v>175</v>
      </c>
      <c r="V22" s="58">
        <f t="shared" si="6"/>
        <v>30655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11154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11154</v>
      </c>
      <c r="N23" s="24">
        <f t="shared" si="1"/>
        <v>11154</v>
      </c>
      <c r="O23" s="25">
        <f t="shared" si="2"/>
        <v>306.73500000000001</v>
      </c>
      <c r="P23" s="26"/>
      <c r="Q23" s="26">
        <v>110</v>
      </c>
      <c r="R23" s="24">
        <f t="shared" si="3"/>
        <v>10737.264999999999</v>
      </c>
      <c r="S23" s="25">
        <f t="shared" si="4"/>
        <v>105.96299999999999</v>
      </c>
      <c r="T23" s="55">
        <f t="shared" si="5"/>
        <v>-4.0370000000000061</v>
      </c>
      <c r="U23" s="57"/>
      <c r="V23" s="58">
        <f t="shared" si="6"/>
        <v>10737.264999999999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20099</v>
      </c>
      <c r="E24" s="30">
        <v>50</v>
      </c>
      <c r="F24" s="30">
        <v>100</v>
      </c>
      <c r="G24" s="30"/>
      <c r="H24" s="30">
        <v>250</v>
      </c>
      <c r="I24" s="20">
        <v>15</v>
      </c>
      <c r="J24" s="20"/>
      <c r="K24" s="20"/>
      <c r="L24" s="20"/>
      <c r="M24" s="20">
        <f t="shared" si="0"/>
        <v>24349</v>
      </c>
      <c r="N24" s="24">
        <f t="shared" si="1"/>
        <v>27214</v>
      </c>
      <c r="O24" s="25">
        <f t="shared" si="2"/>
        <v>669.59749999999997</v>
      </c>
      <c r="P24" s="26"/>
      <c r="Q24" s="26">
        <v>120</v>
      </c>
      <c r="R24" s="24">
        <f t="shared" si="3"/>
        <v>26424.4025</v>
      </c>
      <c r="S24" s="25">
        <f t="shared" si="4"/>
        <v>231.31549999999999</v>
      </c>
      <c r="T24" s="55">
        <f t="shared" si="5"/>
        <v>111.31549999999999</v>
      </c>
      <c r="U24" s="57">
        <v>35</v>
      </c>
      <c r="V24" s="58">
        <f t="shared" si="6"/>
        <v>26389.4025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7311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7311</v>
      </c>
      <c r="N25" s="24">
        <f t="shared" si="1"/>
        <v>7311</v>
      </c>
      <c r="O25" s="25">
        <f t="shared" si="2"/>
        <v>201.05250000000001</v>
      </c>
      <c r="P25" s="26"/>
      <c r="Q25" s="26">
        <v>70</v>
      </c>
      <c r="R25" s="24">
        <f t="shared" si="3"/>
        <v>7039.9475000000002</v>
      </c>
      <c r="S25" s="25">
        <f t="shared" si="4"/>
        <v>69.454499999999996</v>
      </c>
      <c r="T25" s="55">
        <f t="shared" si="5"/>
        <v>-0.54550000000000409</v>
      </c>
      <c r="U25" s="57">
        <v>36</v>
      </c>
      <c r="V25" s="58">
        <f t="shared" si="6"/>
        <v>7003.9475000000002</v>
      </c>
    </row>
    <row r="26" spans="1:23" ht="15.75" x14ac:dyDescent="0.25">
      <c r="A26" s="28">
        <v>70</v>
      </c>
      <c r="B26" s="20">
        <v>1908446153</v>
      </c>
      <c r="C26" s="36" t="s">
        <v>42</v>
      </c>
      <c r="D26" s="29">
        <v>22036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22036</v>
      </c>
      <c r="N26" s="24">
        <f t="shared" si="1"/>
        <v>22036</v>
      </c>
      <c r="O26" s="25">
        <f t="shared" si="2"/>
        <v>605.99</v>
      </c>
      <c r="P26" s="26"/>
      <c r="Q26" s="26">
        <v>150</v>
      </c>
      <c r="R26" s="24">
        <f t="shared" si="3"/>
        <v>21280.01</v>
      </c>
      <c r="S26" s="25">
        <f t="shared" si="4"/>
        <v>209.34199999999998</v>
      </c>
      <c r="T26" s="55">
        <f t="shared" si="5"/>
        <v>59.341999999999985</v>
      </c>
      <c r="U26" s="57">
        <v>126</v>
      </c>
      <c r="V26" s="58">
        <f t="shared" si="6"/>
        <v>21154.01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7682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7682</v>
      </c>
      <c r="N27" s="40">
        <f t="shared" si="1"/>
        <v>8064</v>
      </c>
      <c r="O27" s="25">
        <f t="shared" si="2"/>
        <v>211.255</v>
      </c>
      <c r="P27" s="41"/>
      <c r="Q27" s="41">
        <v>100</v>
      </c>
      <c r="R27" s="24">
        <f t="shared" si="3"/>
        <v>7752.7449999999999</v>
      </c>
      <c r="S27" s="42">
        <f t="shared" si="4"/>
        <v>72.978999999999999</v>
      </c>
      <c r="T27" s="56">
        <f t="shared" si="5"/>
        <v>-27.021000000000001</v>
      </c>
      <c r="U27" s="57"/>
      <c r="V27" s="58">
        <f t="shared" si="6"/>
        <v>7752.7449999999999</v>
      </c>
    </row>
    <row r="28" spans="1:23" ht="16.5" thickBot="1" x14ac:dyDescent="0.3">
      <c r="A28" s="105" t="s">
        <v>44</v>
      </c>
      <c r="B28" s="106"/>
      <c r="C28" s="107"/>
      <c r="D28" s="44">
        <f t="shared" ref="D28:E28" si="7">SUM(D7:D27)</f>
        <v>272809</v>
      </c>
      <c r="E28" s="45">
        <f t="shared" si="7"/>
        <v>220</v>
      </c>
      <c r="F28" s="45">
        <f t="shared" ref="F28:V28" si="8">SUM(F7:F27)</f>
        <v>270</v>
      </c>
      <c r="G28" s="45">
        <f t="shared" si="8"/>
        <v>20</v>
      </c>
      <c r="H28" s="45">
        <f t="shared" si="8"/>
        <v>490</v>
      </c>
      <c r="I28" s="45">
        <f t="shared" si="8"/>
        <v>182</v>
      </c>
      <c r="J28" s="45">
        <f t="shared" si="8"/>
        <v>3</v>
      </c>
      <c r="K28" s="45">
        <f t="shared" si="8"/>
        <v>19</v>
      </c>
      <c r="L28" s="45">
        <f t="shared" si="8"/>
        <v>0</v>
      </c>
      <c r="M28" s="61">
        <f t="shared" si="8"/>
        <v>284499</v>
      </c>
      <c r="N28" s="61">
        <f t="shared" si="8"/>
        <v>323292</v>
      </c>
      <c r="O28" s="62">
        <f t="shared" si="8"/>
        <v>7823.7224999999989</v>
      </c>
      <c r="P28" s="61">
        <f t="shared" si="8"/>
        <v>0</v>
      </c>
      <c r="Q28" s="61">
        <f t="shared" si="8"/>
        <v>2067</v>
      </c>
      <c r="R28" s="61">
        <f t="shared" si="8"/>
        <v>313401.27750000003</v>
      </c>
      <c r="S28" s="61">
        <f t="shared" si="8"/>
        <v>2702.7405000000003</v>
      </c>
      <c r="T28" s="61">
        <f t="shared" si="8"/>
        <v>635.7405</v>
      </c>
      <c r="U28" s="61">
        <f t="shared" si="8"/>
        <v>1017</v>
      </c>
      <c r="V28" s="61">
        <f t="shared" si="8"/>
        <v>312384.27750000003</v>
      </c>
    </row>
    <row r="29" spans="1:23" ht="15.75" thickBot="1" x14ac:dyDescent="0.3">
      <c r="A29" s="108" t="s">
        <v>45</v>
      </c>
      <c r="B29" s="109"/>
      <c r="C29" s="110"/>
      <c r="D29" s="48">
        <f>D4+D5-D28</f>
        <v>761541</v>
      </c>
      <c r="E29" s="48">
        <f t="shared" ref="E29:L29" si="9">E4+E5-E28</f>
        <v>7590</v>
      </c>
      <c r="F29" s="48">
        <f t="shared" si="9"/>
        <v>10350</v>
      </c>
      <c r="G29" s="48">
        <f t="shared" si="9"/>
        <v>430</v>
      </c>
      <c r="H29" s="48">
        <f t="shared" si="9"/>
        <v>15590</v>
      </c>
      <c r="I29" s="48">
        <f t="shared" si="9"/>
        <v>1059</v>
      </c>
      <c r="J29" s="48">
        <f t="shared" si="9"/>
        <v>203</v>
      </c>
      <c r="K29" s="48">
        <f t="shared" si="9"/>
        <v>131</v>
      </c>
      <c r="L29" s="48">
        <f t="shared" si="9"/>
        <v>5</v>
      </c>
      <c r="M29" s="124"/>
      <c r="N29" s="124"/>
      <c r="O29" s="124"/>
      <c r="P29" s="124"/>
      <c r="Q29" s="124"/>
      <c r="R29" s="124"/>
      <c r="S29" s="124"/>
      <c r="T29" s="124"/>
      <c r="U29" s="124"/>
      <c r="V29" s="124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869" priority="43" operator="equal">
      <formula>212030016606640</formula>
    </cfRule>
  </conditionalFormatting>
  <conditionalFormatting sqref="D29 E4:E6 E28:K29">
    <cfRule type="cellIs" dxfId="868" priority="41" operator="equal">
      <formula>$E$4</formula>
    </cfRule>
    <cfRule type="cellIs" dxfId="867" priority="42" operator="equal">
      <formula>2120</formula>
    </cfRule>
  </conditionalFormatting>
  <conditionalFormatting sqref="D29:E29 F4:F6 F28:F29">
    <cfRule type="cellIs" dxfId="866" priority="39" operator="equal">
      <formula>$F$4</formula>
    </cfRule>
    <cfRule type="cellIs" dxfId="865" priority="40" operator="equal">
      <formula>300</formula>
    </cfRule>
  </conditionalFormatting>
  <conditionalFormatting sqref="G4:G6 G28:G29">
    <cfRule type="cellIs" dxfId="864" priority="37" operator="equal">
      <formula>$G$4</formula>
    </cfRule>
    <cfRule type="cellIs" dxfId="863" priority="38" operator="equal">
      <formula>1660</formula>
    </cfRule>
  </conditionalFormatting>
  <conditionalFormatting sqref="H4:H6 H28:H29">
    <cfRule type="cellIs" dxfId="862" priority="35" operator="equal">
      <formula>$H$4</formula>
    </cfRule>
    <cfRule type="cellIs" dxfId="861" priority="36" operator="equal">
      <formula>6640</formula>
    </cfRule>
  </conditionalFormatting>
  <conditionalFormatting sqref="T6:T27">
    <cfRule type="cellIs" dxfId="860" priority="34" operator="lessThan">
      <formula>0</formula>
    </cfRule>
  </conditionalFormatting>
  <conditionalFormatting sqref="T7:T27">
    <cfRule type="cellIs" dxfId="859" priority="31" operator="lessThan">
      <formula>0</formula>
    </cfRule>
    <cfRule type="cellIs" dxfId="858" priority="32" operator="lessThan">
      <formula>0</formula>
    </cfRule>
    <cfRule type="cellIs" dxfId="857" priority="33" operator="lessThan">
      <formula>0</formula>
    </cfRule>
  </conditionalFormatting>
  <conditionalFormatting sqref="E4:E6 E28:K28">
    <cfRule type="cellIs" dxfId="856" priority="30" operator="equal">
      <formula>$E$4</formula>
    </cfRule>
  </conditionalFormatting>
  <conditionalFormatting sqref="D28:D29 D6 D4:M4">
    <cfRule type="cellIs" dxfId="855" priority="29" operator="equal">
      <formula>$D$4</formula>
    </cfRule>
  </conditionalFormatting>
  <conditionalFormatting sqref="I4:I6 I28:I29">
    <cfRule type="cellIs" dxfId="854" priority="28" operator="equal">
      <formula>$I$4</formula>
    </cfRule>
  </conditionalFormatting>
  <conditionalFormatting sqref="J4:J6 J28:J29">
    <cfRule type="cellIs" dxfId="853" priority="27" operator="equal">
      <formula>$J$4</formula>
    </cfRule>
  </conditionalFormatting>
  <conditionalFormatting sqref="K4:K6 K28:K29">
    <cfRule type="cellIs" dxfId="852" priority="26" operator="equal">
      <formula>$K$4</formula>
    </cfRule>
  </conditionalFormatting>
  <conditionalFormatting sqref="M4:M6">
    <cfRule type="cellIs" dxfId="851" priority="25" operator="equal">
      <formula>$L$4</formula>
    </cfRule>
  </conditionalFormatting>
  <conditionalFormatting sqref="T7:T27">
    <cfRule type="cellIs" dxfId="850" priority="22" operator="lessThan">
      <formula>0</formula>
    </cfRule>
    <cfRule type="cellIs" dxfId="849" priority="23" operator="lessThan">
      <formula>0</formula>
    </cfRule>
    <cfRule type="cellIs" dxfId="848" priority="24" operator="lessThan">
      <formula>0</formula>
    </cfRule>
  </conditionalFormatting>
  <conditionalFormatting sqref="D5:K5">
    <cfRule type="cellIs" dxfId="847" priority="21" operator="greaterThan">
      <formula>0</formula>
    </cfRule>
  </conditionalFormatting>
  <conditionalFormatting sqref="T6:T27">
    <cfRule type="cellIs" dxfId="846" priority="20" operator="lessThan">
      <formula>0</formula>
    </cfRule>
  </conditionalFormatting>
  <conditionalFormatting sqref="T7:T27">
    <cfRule type="cellIs" dxfId="845" priority="17" operator="lessThan">
      <formula>0</formula>
    </cfRule>
    <cfRule type="cellIs" dxfId="844" priority="18" operator="lessThan">
      <formula>0</formula>
    </cfRule>
    <cfRule type="cellIs" dxfId="843" priority="19" operator="lessThan">
      <formula>0</formula>
    </cfRule>
  </conditionalFormatting>
  <conditionalFormatting sqref="T7:T27">
    <cfRule type="cellIs" dxfId="842" priority="14" operator="lessThan">
      <formula>0</formula>
    </cfRule>
    <cfRule type="cellIs" dxfId="841" priority="15" operator="lessThan">
      <formula>0</formula>
    </cfRule>
    <cfRule type="cellIs" dxfId="840" priority="16" operator="lessThan">
      <formula>0</formula>
    </cfRule>
  </conditionalFormatting>
  <conditionalFormatting sqref="D5:K5">
    <cfRule type="cellIs" dxfId="839" priority="13" operator="greaterThan">
      <formula>0</formula>
    </cfRule>
  </conditionalFormatting>
  <conditionalFormatting sqref="L4 L6 L28:L29">
    <cfRule type="cellIs" dxfId="838" priority="12" operator="equal">
      <formula>$L$4</formula>
    </cfRule>
  </conditionalFormatting>
  <conditionalFormatting sqref="D7:S7">
    <cfRule type="cellIs" dxfId="837" priority="11" operator="greaterThan">
      <formula>0</formula>
    </cfRule>
  </conditionalFormatting>
  <conditionalFormatting sqref="D9:S9">
    <cfRule type="cellIs" dxfId="836" priority="10" operator="greaterThan">
      <formula>0</formula>
    </cfRule>
  </conditionalFormatting>
  <conditionalFormatting sqref="D11:S11">
    <cfRule type="cellIs" dxfId="835" priority="9" operator="greaterThan">
      <formula>0</formula>
    </cfRule>
  </conditionalFormatting>
  <conditionalFormatting sqref="D13:S13">
    <cfRule type="cellIs" dxfId="834" priority="8" operator="greaterThan">
      <formula>0</formula>
    </cfRule>
  </conditionalFormatting>
  <conditionalFormatting sqref="D15:S15">
    <cfRule type="cellIs" dxfId="833" priority="7" operator="greaterThan">
      <formula>0</formula>
    </cfRule>
  </conditionalFormatting>
  <conditionalFormatting sqref="D17:S17">
    <cfRule type="cellIs" dxfId="832" priority="6" operator="greaterThan">
      <formula>0</formula>
    </cfRule>
  </conditionalFormatting>
  <conditionalFormatting sqref="D19:S19">
    <cfRule type="cellIs" dxfId="831" priority="5" operator="greaterThan">
      <formula>0</formula>
    </cfRule>
  </conditionalFormatting>
  <conditionalFormatting sqref="D21:S21">
    <cfRule type="cellIs" dxfId="830" priority="4" operator="greaterThan">
      <formula>0</formula>
    </cfRule>
  </conditionalFormatting>
  <conditionalFormatting sqref="D23:S23">
    <cfRule type="cellIs" dxfId="829" priority="3" operator="greaterThan">
      <formula>0</formula>
    </cfRule>
  </conditionalFormatting>
  <conditionalFormatting sqref="D25:S25">
    <cfRule type="cellIs" dxfId="828" priority="2" operator="greaterThan">
      <formula>0</formula>
    </cfRule>
  </conditionalFormatting>
  <conditionalFormatting sqref="D27:S27">
    <cfRule type="cellIs" dxfId="827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7" activePane="bottomLeft" state="frozen"/>
      <selection pane="bottomLeft" activeCell="D13" sqref="D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10" bestFit="1" customWidth="1"/>
    <col min="22" max="22" width="10.28515625" bestFit="1" customWidth="1"/>
  </cols>
  <sheetData>
    <row r="1" spans="1:23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3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3" ht="18.75" x14ac:dyDescent="0.25">
      <c r="A3" s="115" t="s">
        <v>63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25"/>
      <c r="N3" s="125"/>
      <c r="O3" s="125"/>
      <c r="P3" s="125"/>
      <c r="Q3" s="125"/>
      <c r="R3" s="125"/>
      <c r="S3" s="125"/>
      <c r="T3" s="125"/>
    </row>
    <row r="4" spans="1:23" x14ac:dyDescent="0.25">
      <c r="A4" s="119" t="s">
        <v>1</v>
      </c>
      <c r="B4" s="119"/>
      <c r="C4" s="1"/>
      <c r="D4" s="2">
        <f>'14'!D29</f>
        <v>761541</v>
      </c>
      <c r="E4" s="2">
        <f>'14'!E29</f>
        <v>7590</v>
      </c>
      <c r="F4" s="2">
        <f>'14'!F29</f>
        <v>10350</v>
      </c>
      <c r="G4" s="2">
        <f>'14'!G29</f>
        <v>430</v>
      </c>
      <c r="H4" s="2">
        <f>'14'!H29</f>
        <v>15590</v>
      </c>
      <c r="I4" s="2">
        <f>'14'!I29</f>
        <v>1059</v>
      </c>
      <c r="J4" s="2">
        <f>'14'!J29</f>
        <v>203</v>
      </c>
      <c r="K4" s="2">
        <f>'14'!K29</f>
        <v>131</v>
      </c>
      <c r="L4" s="2">
        <f>'14'!L29</f>
        <v>5</v>
      </c>
      <c r="M4" s="3"/>
      <c r="N4" s="121"/>
      <c r="O4" s="122"/>
      <c r="P4" s="122"/>
      <c r="Q4" s="122"/>
      <c r="R4" s="122"/>
      <c r="S4" s="122"/>
      <c r="T4" s="122"/>
      <c r="U4" s="122"/>
      <c r="V4" s="123"/>
    </row>
    <row r="5" spans="1:23" x14ac:dyDescent="0.25">
      <c r="A5" s="119" t="s">
        <v>2</v>
      </c>
      <c r="B5" s="11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21"/>
      <c r="O5" s="122"/>
      <c r="P5" s="122"/>
      <c r="Q5" s="122"/>
      <c r="R5" s="122"/>
      <c r="S5" s="122"/>
      <c r="T5" s="122"/>
      <c r="U5" s="122"/>
      <c r="V5" s="123"/>
    </row>
    <row r="6" spans="1:23" ht="39" thickBot="1" x14ac:dyDescent="0.3">
      <c r="A6" s="6" t="s">
        <v>3</v>
      </c>
      <c r="B6" s="7" t="s">
        <v>4</v>
      </c>
      <c r="C6" s="8" t="s">
        <v>5</v>
      </c>
      <c r="D6" s="70" t="s">
        <v>6</v>
      </c>
      <c r="E6" s="71" t="s">
        <v>7</v>
      </c>
      <c r="F6" s="72" t="s">
        <v>8</v>
      </c>
      <c r="G6" s="70" t="s">
        <v>9</v>
      </c>
      <c r="H6" s="73" t="s">
        <v>10</v>
      </c>
      <c r="I6" s="74" t="s">
        <v>11</v>
      </c>
      <c r="J6" s="15" t="s">
        <v>12</v>
      </c>
      <c r="K6" s="15" t="s">
        <v>13</v>
      </c>
      <c r="L6" s="15" t="s">
        <v>14</v>
      </c>
      <c r="M6" s="64" t="s">
        <v>15</v>
      </c>
      <c r="N6" s="63" t="s">
        <v>16</v>
      </c>
      <c r="O6" s="17" t="s">
        <v>17</v>
      </c>
      <c r="P6" s="63" t="s">
        <v>18</v>
      </c>
      <c r="Q6" s="63" t="s">
        <v>19</v>
      </c>
      <c r="R6" s="63" t="s">
        <v>20</v>
      </c>
      <c r="S6" s="17" t="s">
        <v>21</v>
      </c>
      <c r="T6" s="18" t="s">
        <v>22</v>
      </c>
      <c r="U6" s="69" t="s">
        <v>61</v>
      </c>
      <c r="V6" s="69" t="s">
        <v>62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9">
        <v>20000</v>
      </c>
      <c r="E7" s="30"/>
      <c r="F7" s="30"/>
      <c r="G7" s="30"/>
      <c r="H7" s="30">
        <v>150</v>
      </c>
      <c r="I7" s="20">
        <v>3</v>
      </c>
      <c r="J7" s="20"/>
      <c r="K7" s="20"/>
      <c r="L7" s="20"/>
      <c r="M7" s="20">
        <f>D7+E7*20+F7*10+G7*9+H7*9</f>
        <v>21350</v>
      </c>
      <c r="N7" s="24">
        <f>D7+E7*20+F7*10+G7*9+H7*9+I7*191+J7*191+K7*182+L7*100</f>
        <v>21923</v>
      </c>
      <c r="O7" s="25">
        <f>M7*2.75%</f>
        <v>587.125</v>
      </c>
      <c r="P7" s="26"/>
      <c r="Q7" s="26">
        <v>120</v>
      </c>
      <c r="R7" s="24">
        <f>M7-(M7*2.75%)+I7*191+J7*191+K7*182+L7*100-Q7</f>
        <v>21215.875</v>
      </c>
      <c r="S7" s="25">
        <f>M7*0.95%</f>
        <v>202.82499999999999</v>
      </c>
      <c r="T7" s="27">
        <f>S7-Q7</f>
        <v>82.824999999999989</v>
      </c>
      <c r="U7" s="67">
        <v>91</v>
      </c>
      <c r="V7" s="68">
        <f>R7-U7</f>
        <v>21124.875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6446</v>
      </c>
      <c r="E8" s="30">
        <v>10</v>
      </c>
      <c r="F8" s="30">
        <v>10</v>
      </c>
      <c r="G8" s="30">
        <v>20</v>
      </c>
      <c r="H8" s="30">
        <v>70</v>
      </c>
      <c r="I8" s="20">
        <v>1</v>
      </c>
      <c r="J8" s="20"/>
      <c r="K8" s="20"/>
      <c r="L8" s="20"/>
      <c r="M8" s="20">
        <f t="shared" ref="M8:M27" si="0">D8+E8*20+F8*10+G8*9+H8*9</f>
        <v>7556</v>
      </c>
      <c r="N8" s="24">
        <f t="shared" ref="N8:N27" si="1">D8+E8*20+F8*10+G8*9+H8*9+I8*191+J8*191+K8*182+L8*100</f>
        <v>7747</v>
      </c>
      <c r="O8" s="25">
        <f t="shared" ref="O8:O27" si="2">M8*2.75%</f>
        <v>207.79</v>
      </c>
      <c r="P8" s="26"/>
      <c r="Q8" s="26">
        <v>70</v>
      </c>
      <c r="R8" s="24">
        <f t="shared" ref="R8:R27" si="3">M8-(M8*2.75%)+I8*191+J8*191+K8*182+L8*100-Q8</f>
        <v>7469.21</v>
      </c>
      <c r="S8" s="25">
        <f t="shared" ref="S8:S27" si="4">M8*0.95%</f>
        <v>71.781999999999996</v>
      </c>
      <c r="T8" s="27">
        <f t="shared" ref="T8:T27" si="5">S8-Q8</f>
        <v>1.7819999999999965</v>
      </c>
      <c r="U8" s="67"/>
      <c r="V8" s="68">
        <f t="shared" ref="V8:V27" si="6">R8-U8</f>
        <v>7469.21</v>
      </c>
      <c r="W8">
        <v>464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28191</v>
      </c>
      <c r="E9" s="30">
        <v>110</v>
      </c>
      <c r="F9" s="30">
        <v>200</v>
      </c>
      <c r="G9" s="30"/>
      <c r="H9" s="30">
        <v>500</v>
      </c>
      <c r="I9" s="20">
        <v>7</v>
      </c>
      <c r="J9" s="20"/>
      <c r="K9" s="20"/>
      <c r="L9" s="20"/>
      <c r="M9" s="20">
        <f t="shared" si="0"/>
        <v>36891</v>
      </c>
      <c r="N9" s="24">
        <f t="shared" si="1"/>
        <v>38228</v>
      </c>
      <c r="O9" s="25">
        <f t="shared" si="2"/>
        <v>1014.5025000000001</v>
      </c>
      <c r="P9" s="26"/>
      <c r="Q9" s="26">
        <v>249</v>
      </c>
      <c r="R9" s="24">
        <f t="shared" si="3"/>
        <v>36964.497499999998</v>
      </c>
      <c r="S9" s="25">
        <f t="shared" si="4"/>
        <v>350.46449999999999</v>
      </c>
      <c r="T9" s="27">
        <f t="shared" si="5"/>
        <v>101.46449999999999</v>
      </c>
      <c r="U9" s="67">
        <v>154</v>
      </c>
      <c r="V9" s="68">
        <f t="shared" si="6"/>
        <v>36810.497499999998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8447</v>
      </c>
      <c r="E10" s="30"/>
      <c r="F10" s="30"/>
      <c r="G10" s="30"/>
      <c r="H10" s="30"/>
      <c r="I10" s="20"/>
      <c r="J10" s="20">
        <v>2</v>
      </c>
      <c r="K10" s="20">
        <v>2</v>
      </c>
      <c r="L10" s="20"/>
      <c r="M10" s="20">
        <f t="shared" si="0"/>
        <v>8447</v>
      </c>
      <c r="N10" s="24">
        <f t="shared" si="1"/>
        <v>9193</v>
      </c>
      <c r="O10" s="25">
        <f t="shared" si="2"/>
        <v>232.29249999999999</v>
      </c>
      <c r="P10" s="26"/>
      <c r="Q10" s="26">
        <v>30</v>
      </c>
      <c r="R10" s="24">
        <f t="shared" si="3"/>
        <v>8930.7075000000004</v>
      </c>
      <c r="S10" s="25">
        <f t="shared" si="4"/>
        <v>80.246499999999997</v>
      </c>
      <c r="T10" s="27">
        <f t="shared" si="5"/>
        <v>50.246499999999997</v>
      </c>
      <c r="U10" s="67">
        <v>30</v>
      </c>
      <c r="V10" s="68">
        <f t="shared" si="6"/>
        <v>8900.7075000000004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6377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6377</v>
      </c>
      <c r="N11" s="24">
        <f t="shared" si="1"/>
        <v>6377</v>
      </c>
      <c r="O11" s="25">
        <f t="shared" si="2"/>
        <v>175.36750000000001</v>
      </c>
      <c r="P11" s="26"/>
      <c r="Q11" s="26">
        <v>40</v>
      </c>
      <c r="R11" s="24">
        <f t="shared" si="3"/>
        <v>6161.6324999999997</v>
      </c>
      <c r="S11" s="25">
        <f t="shared" si="4"/>
        <v>60.581499999999998</v>
      </c>
      <c r="T11" s="27">
        <f t="shared" si="5"/>
        <v>20.581499999999998</v>
      </c>
      <c r="U11" s="67"/>
      <c r="V11" s="68">
        <f t="shared" si="6"/>
        <v>6161.6324999999997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12000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12000</v>
      </c>
      <c r="N12" s="24">
        <f t="shared" si="1"/>
        <v>12000</v>
      </c>
      <c r="O12" s="25">
        <f t="shared" si="2"/>
        <v>330</v>
      </c>
      <c r="P12" s="26"/>
      <c r="Q12" s="26">
        <v>30</v>
      </c>
      <c r="R12" s="24">
        <f t="shared" si="3"/>
        <v>11640</v>
      </c>
      <c r="S12" s="25">
        <f t="shared" si="4"/>
        <v>114</v>
      </c>
      <c r="T12" s="27">
        <f t="shared" si="5"/>
        <v>84</v>
      </c>
      <c r="U12" s="67">
        <v>70</v>
      </c>
      <c r="V12" s="68">
        <f t="shared" si="6"/>
        <v>11570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10716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10716</v>
      </c>
      <c r="N13" s="24">
        <f t="shared" si="1"/>
        <v>11671</v>
      </c>
      <c r="O13" s="25">
        <f t="shared" si="2"/>
        <v>294.69</v>
      </c>
      <c r="P13" s="26"/>
      <c r="Q13" s="26">
        <v>55</v>
      </c>
      <c r="R13" s="24">
        <f t="shared" si="3"/>
        <v>11321.31</v>
      </c>
      <c r="S13" s="25">
        <f t="shared" si="4"/>
        <v>101.80199999999999</v>
      </c>
      <c r="T13" s="27">
        <f t="shared" si="5"/>
        <v>46.801999999999992</v>
      </c>
      <c r="U13" s="67">
        <v>14</v>
      </c>
      <c r="V13" s="68">
        <f t="shared" si="6"/>
        <v>11307.31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29910</v>
      </c>
      <c r="E14" s="30"/>
      <c r="F14" s="30"/>
      <c r="G14" s="30"/>
      <c r="H14" s="30">
        <v>500</v>
      </c>
      <c r="I14" s="20"/>
      <c r="J14" s="20"/>
      <c r="K14" s="20"/>
      <c r="L14" s="20"/>
      <c r="M14" s="20">
        <f t="shared" si="0"/>
        <v>34410</v>
      </c>
      <c r="N14" s="24">
        <f t="shared" si="1"/>
        <v>34410</v>
      </c>
      <c r="O14" s="25">
        <f t="shared" si="2"/>
        <v>946.27499999999998</v>
      </c>
      <c r="P14" s="26"/>
      <c r="Q14" s="26">
        <v>118</v>
      </c>
      <c r="R14" s="24">
        <f t="shared" si="3"/>
        <v>33345.724999999999</v>
      </c>
      <c r="S14" s="25">
        <f t="shared" si="4"/>
        <v>326.89499999999998</v>
      </c>
      <c r="T14" s="27">
        <f t="shared" si="5"/>
        <v>208.89499999999998</v>
      </c>
      <c r="U14" s="67">
        <v>175</v>
      </c>
      <c r="V14" s="68">
        <f t="shared" si="6"/>
        <v>33170.724999999999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19895</v>
      </c>
      <c r="E15" s="30"/>
      <c r="F15" s="30"/>
      <c r="G15" s="30">
        <v>10</v>
      </c>
      <c r="H15" s="30">
        <v>20</v>
      </c>
      <c r="I15" s="20">
        <v>17</v>
      </c>
      <c r="J15" s="20">
        <v>2</v>
      </c>
      <c r="K15" s="20"/>
      <c r="L15" s="20"/>
      <c r="M15" s="20">
        <f t="shared" si="0"/>
        <v>20165</v>
      </c>
      <c r="N15" s="24">
        <f t="shared" si="1"/>
        <v>23794</v>
      </c>
      <c r="O15" s="25">
        <f t="shared" si="2"/>
        <v>554.53750000000002</v>
      </c>
      <c r="P15" s="26"/>
      <c r="Q15" s="26">
        <v>150</v>
      </c>
      <c r="R15" s="24">
        <f t="shared" si="3"/>
        <v>23089.462500000001</v>
      </c>
      <c r="S15" s="25">
        <f t="shared" si="4"/>
        <v>191.5675</v>
      </c>
      <c r="T15" s="27">
        <f t="shared" si="5"/>
        <v>41.567499999999995</v>
      </c>
      <c r="U15" s="67">
        <v>56</v>
      </c>
      <c r="V15" s="68">
        <f t="shared" si="6"/>
        <v>23033.462500000001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15375</v>
      </c>
      <c r="E16" s="30"/>
      <c r="F16" s="30">
        <v>100</v>
      </c>
      <c r="G16" s="30"/>
      <c r="H16" s="30">
        <v>100</v>
      </c>
      <c r="I16" s="20"/>
      <c r="J16" s="20"/>
      <c r="K16" s="20"/>
      <c r="L16" s="20"/>
      <c r="M16" s="20">
        <f t="shared" si="0"/>
        <v>17275</v>
      </c>
      <c r="N16" s="24">
        <f t="shared" si="1"/>
        <v>17275</v>
      </c>
      <c r="O16" s="25">
        <f t="shared" si="2"/>
        <v>475.0625</v>
      </c>
      <c r="P16" s="26"/>
      <c r="Q16" s="26">
        <v>106</v>
      </c>
      <c r="R16" s="24">
        <f t="shared" si="3"/>
        <v>16693.9375</v>
      </c>
      <c r="S16" s="25">
        <f t="shared" si="4"/>
        <v>164.11249999999998</v>
      </c>
      <c r="T16" s="27">
        <f t="shared" si="5"/>
        <v>58.112499999999983</v>
      </c>
      <c r="U16" s="67">
        <v>49</v>
      </c>
      <c r="V16" s="68">
        <f t="shared" si="6"/>
        <v>16644.9375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8982</v>
      </c>
      <c r="E17" s="30"/>
      <c r="F17" s="30">
        <v>30</v>
      </c>
      <c r="G17" s="30"/>
      <c r="H17" s="30">
        <v>50</v>
      </c>
      <c r="I17" s="20">
        <v>20</v>
      </c>
      <c r="J17" s="20"/>
      <c r="K17" s="20"/>
      <c r="L17" s="20"/>
      <c r="M17" s="20">
        <f t="shared" si="0"/>
        <v>9732</v>
      </c>
      <c r="N17" s="24">
        <f t="shared" si="1"/>
        <v>13552</v>
      </c>
      <c r="O17" s="25">
        <f t="shared" si="2"/>
        <v>267.63</v>
      </c>
      <c r="P17" s="26"/>
      <c r="Q17" s="26">
        <v>84</v>
      </c>
      <c r="R17" s="24">
        <f t="shared" si="3"/>
        <v>13200.37</v>
      </c>
      <c r="S17" s="25">
        <f t="shared" si="4"/>
        <v>92.453999999999994</v>
      </c>
      <c r="T17" s="27">
        <f t="shared" si="5"/>
        <v>8.4539999999999935</v>
      </c>
      <c r="U17" s="67"/>
      <c r="V17" s="68">
        <f t="shared" si="6"/>
        <v>13200.37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>
        <v>15209</v>
      </c>
      <c r="E18" s="30"/>
      <c r="F18" s="30">
        <v>10</v>
      </c>
      <c r="G18" s="30"/>
      <c r="H18" s="30"/>
      <c r="I18" s="20"/>
      <c r="J18" s="20"/>
      <c r="K18" s="20"/>
      <c r="L18" s="20"/>
      <c r="M18" s="20">
        <f t="shared" si="0"/>
        <v>15309</v>
      </c>
      <c r="N18" s="24">
        <f t="shared" si="1"/>
        <v>15309</v>
      </c>
      <c r="O18" s="25">
        <f t="shared" si="2"/>
        <v>420.9975</v>
      </c>
      <c r="P18" s="26"/>
      <c r="Q18" s="26">
        <v>100</v>
      </c>
      <c r="R18" s="24">
        <f t="shared" si="3"/>
        <v>14788.002500000001</v>
      </c>
      <c r="S18" s="25">
        <f t="shared" si="4"/>
        <v>145.43549999999999</v>
      </c>
      <c r="T18" s="27">
        <f t="shared" si="5"/>
        <v>45.43549999999999</v>
      </c>
      <c r="U18" s="67">
        <v>84</v>
      </c>
      <c r="V18" s="68">
        <f t="shared" si="6"/>
        <v>14704.002500000001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13748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13748</v>
      </c>
      <c r="N19" s="24">
        <f t="shared" si="1"/>
        <v>15658</v>
      </c>
      <c r="O19" s="25">
        <f t="shared" si="2"/>
        <v>378.07</v>
      </c>
      <c r="P19" s="26"/>
      <c r="Q19" s="26">
        <v>170</v>
      </c>
      <c r="R19" s="24">
        <f t="shared" si="3"/>
        <v>15109.93</v>
      </c>
      <c r="S19" s="25">
        <f t="shared" si="4"/>
        <v>130.60599999999999</v>
      </c>
      <c r="T19" s="27">
        <f t="shared" si="5"/>
        <v>-39.394000000000005</v>
      </c>
      <c r="U19" s="67">
        <v>80</v>
      </c>
      <c r="V19" s="68">
        <f t="shared" si="6"/>
        <v>15029.93</v>
      </c>
    </row>
    <row r="20" spans="1:22" ht="15.75" x14ac:dyDescent="0.25">
      <c r="A20" s="28">
        <v>14</v>
      </c>
      <c r="B20" s="20">
        <v>1908446147</v>
      </c>
      <c r="C20" s="20" t="s">
        <v>51</v>
      </c>
      <c r="D20" s="29">
        <v>8815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8815</v>
      </c>
      <c r="N20" s="24">
        <f t="shared" si="1"/>
        <v>10725</v>
      </c>
      <c r="O20" s="25">
        <f t="shared" si="2"/>
        <v>242.41249999999999</v>
      </c>
      <c r="P20" s="26"/>
      <c r="Q20" s="26">
        <v>120</v>
      </c>
      <c r="R20" s="24">
        <f t="shared" si="3"/>
        <v>10362.5875</v>
      </c>
      <c r="S20" s="25">
        <f t="shared" si="4"/>
        <v>83.742499999999993</v>
      </c>
      <c r="T20" s="27">
        <f t="shared" si="5"/>
        <v>-36.257500000000007</v>
      </c>
      <c r="U20" s="67">
        <v>56</v>
      </c>
      <c r="V20" s="68">
        <f t="shared" si="6"/>
        <v>10306.5875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5871</v>
      </c>
      <c r="E21" s="30"/>
      <c r="F21" s="30">
        <v>50</v>
      </c>
      <c r="G21" s="30"/>
      <c r="H21" s="30">
        <v>30</v>
      </c>
      <c r="I21" s="20"/>
      <c r="J21" s="20"/>
      <c r="K21" s="20">
        <v>5</v>
      </c>
      <c r="L21" s="20"/>
      <c r="M21" s="20">
        <f t="shared" si="0"/>
        <v>6641</v>
      </c>
      <c r="N21" s="24">
        <f t="shared" si="1"/>
        <v>7551</v>
      </c>
      <c r="O21" s="25">
        <f t="shared" si="2"/>
        <v>182.6275</v>
      </c>
      <c r="P21" s="26"/>
      <c r="Q21" s="26">
        <v>9</v>
      </c>
      <c r="R21" s="24">
        <f t="shared" si="3"/>
        <v>7359.3725000000004</v>
      </c>
      <c r="S21" s="25">
        <f t="shared" si="4"/>
        <v>63.089500000000001</v>
      </c>
      <c r="T21" s="27">
        <f t="shared" si="5"/>
        <v>54.089500000000001</v>
      </c>
      <c r="U21" s="67"/>
      <c r="V21" s="68">
        <f t="shared" si="6"/>
        <v>7359.3725000000004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18001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18001</v>
      </c>
      <c r="N22" s="24">
        <f t="shared" si="1"/>
        <v>18001</v>
      </c>
      <c r="O22" s="25">
        <f t="shared" si="2"/>
        <v>495.02749999999997</v>
      </c>
      <c r="P22" s="26"/>
      <c r="Q22" s="26">
        <v>100</v>
      </c>
      <c r="R22" s="24">
        <f t="shared" si="3"/>
        <v>17405.9725</v>
      </c>
      <c r="S22" s="25">
        <f t="shared" si="4"/>
        <v>171.0095</v>
      </c>
      <c r="T22" s="27">
        <f t="shared" si="5"/>
        <v>71.009500000000003</v>
      </c>
      <c r="U22" s="67">
        <v>105</v>
      </c>
      <c r="V22" s="68">
        <f t="shared" si="6"/>
        <v>17300.9725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10051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10051</v>
      </c>
      <c r="N23" s="24">
        <f t="shared" si="1"/>
        <v>10051</v>
      </c>
      <c r="O23" s="25">
        <f t="shared" si="2"/>
        <v>276.40249999999997</v>
      </c>
      <c r="P23" s="26"/>
      <c r="Q23" s="26">
        <v>100</v>
      </c>
      <c r="R23" s="24">
        <f t="shared" si="3"/>
        <v>9674.5974999999999</v>
      </c>
      <c r="S23" s="25">
        <f t="shared" si="4"/>
        <v>95.484499999999997</v>
      </c>
      <c r="T23" s="27">
        <f t="shared" si="5"/>
        <v>-4.515500000000003</v>
      </c>
      <c r="U23" s="67">
        <v>56</v>
      </c>
      <c r="V23" s="68">
        <f t="shared" si="6"/>
        <v>9618.5974999999999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14323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14323</v>
      </c>
      <c r="N24" s="24">
        <f t="shared" si="1"/>
        <v>14323</v>
      </c>
      <c r="O24" s="25">
        <f t="shared" si="2"/>
        <v>393.88249999999999</v>
      </c>
      <c r="P24" s="26"/>
      <c r="Q24" s="26">
        <v>104</v>
      </c>
      <c r="R24" s="24">
        <f t="shared" si="3"/>
        <v>13825.1175</v>
      </c>
      <c r="S24" s="25">
        <f t="shared" si="4"/>
        <v>136.0685</v>
      </c>
      <c r="T24" s="27">
        <f t="shared" si="5"/>
        <v>32.0685</v>
      </c>
      <c r="U24" s="67">
        <v>42</v>
      </c>
      <c r="V24" s="68">
        <f t="shared" si="6"/>
        <v>13783.1175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16929</v>
      </c>
      <c r="E25" s="30"/>
      <c r="F25" s="30"/>
      <c r="G25" s="30"/>
      <c r="H25" s="30"/>
      <c r="I25" s="20">
        <v>5</v>
      </c>
      <c r="J25" s="20"/>
      <c r="K25" s="20"/>
      <c r="L25" s="20"/>
      <c r="M25" s="20">
        <f t="shared" si="0"/>
        <v>16929</v>
      </c>
      <c r="N25" s="24">
        <f t="shared" si="1"/>
        <v>17884</v>
      </c>
      <c r="O25" s="25">
        <f t="shared" si="2"/>
        <v>465.54750000000001</v>
      </c>
      <c r="P25" s="26"/>
      <c r="Q25" s="26">
        <v>130</v>
      </c>
      <c r="R25" s="24">
        <f t="shared" si="3"/>
        <v>17288.452499999999</v>
      </c>
      <c r="S25" s="25">
        <f t="shared" si="4"/>
        <v>160.82550000000001</v>
      </c>
      <c r="T25" s="27">
        <f t="shared" si="5"/>
        <v>30.825500000000005</v>
      </c>
      <c r="U25" s="67">
        <v>112</v>
      </c>
      <c r="V25" s="68">
        <f t="shared" si="6"/>
        <v>17176.452499999999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18564</v>
      </c>
      <c r="E26" s="29"/>
      <c r="F26" s="30"/>
      <c r="G26" s="30"/>
      <c r="H26" s="30">
        <v>200</v>
      </c>
      <c r="I26" s="20"/>
      <c r="J26" s="20"/>
      <c r="K26" s="20"/>
      <c r="L26" s="20"/>
      <c r="M26" s="20">
        <f t="shared" si="0"/>
        <v>20364</v>
      </c>
      <c r="N26" s="24">
        <f t="shared" si="1"/>
        <v>20364</v>
      </c>
      <c r="O26" s="25">
        <f t="shared" si="2"/>
        <v>560.01</v>
      </c>
      <c r="P26" s="26"/>
      <c r="Q26" s="26">
        <v>149</v>
      </c>
      <c r="R26" s="24">
        <f t="shared" si="3"/>
        <v>19654.990000000002</v>
      </c>
      <c r="S26" s="25">
        <f t="shared" si="4"/>
        <v>193.458</v>
      </c>
      <c r="T26" s="27">
        <f t="shared" si="5"/>
        <v>44.457999999999998</v>
      </c>
      <c r="U26" s="67">
        <v>105</v>
      </c>
      <c r="V26" s="68">
        <f t="shared" si="6"/>
        <v>19549.990000000002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15815</v>
      </c>
      <c r="E27" s="38"/>
      <c r="F27" s="39"/>
      <c r="G27" s="39"/>
      <c r="H27" s="39"/>
      <c r="I27" s="31">
        <v>1</v>
      </c>
      <c r="J27" s="31"/>
      <c r="K27" s="31"/>
      <c r="L27" s="31"/>
      <c r="M27" s="20">
        <f t="shared" si="0"/>
        <v>15815</v>
      </c>
      <c r="N27" s="24">
        <f t="shared" si="1"/>
        <v>16006</v>
      </c>
      <c r="O27" s="25">
        <f t="shared" si="2"/>
        <v>434.91250000000002</v>
      </c>
      <c r="P27" s="26"/>
      <c r="Q27" s="26">
        <v>100</v>
      </c>
      <c r="R27" s="24">
        <f t="shared" si="3"/>
        <v>15471.0875</v>
      </c>
      <c r="S27" s="25">
        <f t="shared" si="4"/>
        <v>150.24250000000001</v>
      </c>
      <c r="T27" s="27">
        <f t="shared" si="5"/>
        <v>50.242500000000007</v>
      </c>
      <c r="U27" s="67">
        <v>90</v>
      </c>
      <c r="V27" s="68">
        <f t="shared" si="6"/>
        <v>15381.0875</v>
      </c>
    </row>
    <row r="28" spans="1:22" ht="16.5" thickBot="1" x14ac:dyDescent="0.3">
      <c r="A28" s="105" t="s">
        <v>44</v>
      </c>
      <c r="B28" s="106"/>
      <c r="C28" s="107"/>
      <c r="D28" s="44">
        <f t="shared" ref="D28:E28" si="7">SUM(D7:D27)</f>
        <v>303665</v>
      </c>
      <c r="E28" s="45">
        <f t="shared" si="7"/>
        <v>120</v>
      </c>
      <c r="F28" s="45">
        <f t="shared" ref="F28:T28" si="8">SUM(F7:F27)</f>
        <v>400</v>
      </c>
      <c r="G28" s="45">
        <f t="shared" si="8"/>
        <v>30</v>
      </c>
      <c r="H28" s="45">
        <f t="shared" si="8"/>
        <v>1620</v>
      </c>
      <c r="I28" s="45">
        <f t="shared" si="8"/>
        <v>79</v>
      </c>
      <c r="J28" s="45">
        <f t="shared" si="8"/>
        <v>4</v>
      </c>
      <c r="K28" s="45">
        <f t="shared" si="8"/>
        <v>7</v>
      </c>
      <c r="L28" s="45">
        <f t="shared" si="8"/>
        <v>0</v>
      </c>
      <c r="M28" s="65">
        <f t="shared" si="8"/>
        <v>324915</v>
      </c>
      <c r="N28" s="65">
        <f t="shared" si="8"/>
        <v>342042</v>
      </c>
      <c r="O28" s="66">
        <f t="shared" si="8"/>
        <v>8935.1625000000004</v>
      </c>
      <c r="P28" s="65">
        <f t="shared" si="8"/>
        <v>0</v>
      </c>
      <c r="Q28" s="65">
        <f t="shared" si="8"/>
        <v>2134</v>
      </c>
      <c r="R28" s="65">
        <f t="shared" si="8"/>
        <v>330972.83749999997</v>
      </c>
      <c r="S28" s="65">
        <f t="shared" si="8"/>
        <v>3086.6925000000001</v>
      </c>
      <c r="T28" s="65">
        <f t="shared" si="8"/>
        <v>952.69249999999965</v>
      </c>
      <c r="U28" s="65">
        <f>SUM(U7:U27)</f>
        <v>1369</v>
      </c>
      <c r="V28" s="65">
        <f>SUM(V7:V27)</f>
        <v>329603.83749999997</v>
      </c>
    </row>
    <row r="29" spans="1:22" ht="15.75" thickBot="1" x14ac:dyDescent="0.3">
      <c r="A29" s="108" t="s">
        <v>45</v>
      </c>
      <c r="B29" s="109"/>
      <c r="C29" s="110"/>
      <c r="D29" s="48">
        <f>D4+D5-D28</f>
        <v>457876</v>
      </c>
      <c r="E29" s="48">
        <f t="shared" ref="E29:L29" si="9">E4+E5-E28</f>
        <v>7470</v>
      </c>
      <c r="F29" s="48">
        <f t="shared" si="9"/>
        <v>9950</v>
      </c>
      <c r="G29" s="48">
        <f t="shared" si="9"/>
        <v>400</v>
      </c>
      <c r="H29" s="48">
        <f t="shared" si="9"/>
        <v>13970</v>
      </c>
      <c r="I29" s="48">
        <f t="shared" si="9"/>
        <v>980</v>
      </c>
      <c r="J29" s="48">
        <f t="shared" si="9"/>
        <v>199</v>
      </c>
      <c r="K29" s="48">
        <f t="shared" si="9"/>
        <v>124</v>
      </c>
      <c r="L29" s="48">
        <f t="shared" si="9"/>
        <v>5</v>
      </c>
      <c r="M29" s="126"/>
      <c r="N29" s="127"/>
      <c r="O29" s="127"/>
      <c r="P29" s="127"/>
      <c r="Q29" s="127"/>
      <c r="R29" s="127"/>
      <c r="S29" s="127"/>
      <c r="T29" s="127"/>
      <c r="U29" s="127"/>
      <c r="V29" s="12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26" priority="61" operator="equal">
      <formula>212030016606640</formula>
    </cfRule>
  </conditionalFormatting>
  <conditionalFormatting sqref="D29 E4:E6 E28:K29">
    <cfRule type="cellIs" dxfId="825" priority="59" operator="equal">
      <formula>$E$4</formula>
    </cfRule>
    <cfRule type="cellIs" dxfId="824" priority="60" operator="equal">
      <formula>2120</formula>
    </cfRule>
  </conditionalFormatting>
  <conditionalFormatting sqref="D29:E29 F4:F6 F28:F29">
    <cfRule type="cellIs" dxfId="823" priority="57" operator="equal">
      <formula>$F$4</formula>
    </cfRule>
    <cfRule type="cellIs" dxfId="822" priority="58" operator="equal">
      <formula>300</formula>
    </cfRule>
  </conditionalFormatting>
  <conditionalFormatting sqref="G4:G6 G28:G29">
    <cfRule type="cellIs" dxfId="821" priority="55" operator="equal">
      <formula>$G$4</formula>
    </cfRule>
    <cfRule type="cellIs" dxfId="820" priority="56" operator="equal">
      <formula>1660</formula>
    </cfRule>
  </conditionalFormatting>
  <conditionalFormatting sqref="H4:H6 H28:H29">
    <cfRule type="cellIs" dxfId="819" priority="53" operator="equal">
      <formula>$H$4</formula>
    </cfRule>
    <cfRule type="cellIs" dxfId="818" priority="54" operator="equal">
      <formula>6640</formula>
    </cfRule>
  </conditionalFormatting>
  <conditionalFormatting sqref="T6:T28">
    <cfRule type="cellIs" dxfId="817" priority="52" operator="lessThan">
      <formula>0</formula>
    </cfRule>
  </conditionalFormatting>
  <conditionalFormatting sqref="T7:T27">
    <cfRule type="cellIs" dxfId="816" priority="49" operator="lessThan">
      <formula>0</formula>
    </cfRule>
    <cfRule type="cellIs" dxfId="815" priority="50" operator="lessThan">
      <formula>0</formula>
    </cfRule>
    <cfRule type="cellIs" dxfId="814" priority="51" operator="lessThan">
      <formula>0</formula>
    </cfRule>
  </conditionalFormatting>
  <conditionalFormatting sqref="E4:E6 E28:K28">
    <cfRule type="cellIs" dxfId="813" priority="48" operator="equal">
      <formula>$E$4</formula>
    </cfRule>
  </conditionalFormatting>
  <conditionalFormatting sqref="D28:D29 D6 D4:M4">
    <cfRule type="cellIs" dxfId="812" priority="47" operator="equal">
      <formula>$D$4</formula>
    </cfRule>
  </conditionalFormatting>
  <conditionalFormatting sqref="I4:I6 I28:I29">
    <cfRule type="cellIs" dxfId="811" priority="46" operator="equal">
      <formula>$I$4</formula>
    </cfRule>
  </conditionalFormatting>
  <conditionalFormatting sqref="J4:J6 J28:J29">
    <cfRule type="cellIs" dxfId="810" priority="45" operator="equal">
      <formula>$J$4</formula>
    </cfRule>
  </conditionalFormatting>
  <conditionalFormatting sqref="K4:K6 K28:K29">
    <cfRule type="cellIs" dxfId="809" priority="44" operator="equal">
      <formula>$K$4</formula>
    </cfRule>
  </conditionalFormatting>
  <conditionalFormatting sqref="M4:M6">
    <cfRule type="cellIs" dxfId="808" priority="43" operator="equal">
      <formula>$L$4</formula>
    </cfRule>
  </conditionalFormatting>
  <conditionalFormatting sqref="T7:T28">
    <cfRule type="cellIs" dxfId="807" priority="40" operator="lessThan">
      <formula>0</formula>
    </cfRule>
    <cfRule type="cellIs" dxfId="806" priority="41" operator="lessThan">
      <formula>0</formula>
    </cfRule>
    <cfRule type="cellIs" dxfId="805" priority="42" operator="lessThan">
      <formula>0</formula>
    </cfRule>
  </conditionalFormatting>
  <conditionalFormatting sqref="D5:K5">
    <cfRule type="cellIs" dxfId="804" priority="39" operator="greaterThan">
      <formula>0</formula>
    </cfRule>
  </conditionalFormatting>
  <conditionalFormatting sqref="T6:T28 U6:V6">
    <cfRule type="cellIs" dxfId="803" priority="38" operator="lessThan">
      <formula>0</formula>
    </cfRule>
  </conditionalFormatting>
  <conditionalFormatting sqref="T7:T27">
    <cfRule type="cellIs" dxfId="802" priority="35" operator="lessThan">
      <formula>0</formula>
    </cfRule>
    <cfRule type="cellIs" dxfId="801" priority="36" operator="lessThan">
      <formula>0</formula>
    </cfRule>
    <cfRule type="cellIs" dxfId="800" priority="37" operator="lessThan">
      <formula>0</formula>
    </cfRule>
  </conditionalFormatting>
  <conditionalFormatting sqref="T7:T28">
    <cfRule type="cellIs" dxfId="799" priority="32" operator="lessThan">
      <formula>0</formula>
    </cfRule>
    <cfRule type="cellIs" dxfId="798" priority="33" operator="lessThan">
      <formula>0</formula>
    </cfRule>
    <cfRule type="cellIs" dxfId="797" priority="34" operator="lessThan">
      <formula>0</formula>
    </cfRule>
  </conditionalFormatting>
  <conditionalFormatting sqref="D5:K5">
    <cfRule type="cellIs" dxfId="796" priority="31" operator="greaterThan">
      <formula>0</formula>
    </cfRule>
  </conditionalFormatting>
  <conditionalFormatting sqref="L4 L6 L28:L29">
    <cfRule type="cellIs" dxfId="795" priority="30" operator="equal">
      <formula>$L$4</formula>
    </cfRule>
  </conditionalFormatting>
  <conditionalFormatting sqref="D7:S7">
    <cfRule type="cellIs" dxfId="794" priority="29" operator="greaterThan">
      <formula>0</formula>
    </cfRule>
  </conditionalFormatting>
  <conditionalFormatting sqref="D9:S9">
    <cfRule type="cellIs" dxfId="793" priority="28" operator="greaterThan">
      <formula>0</formula>
    </cfRule>
  </conditionalFormatting>
  <conditionalFormatting sqref="D11:S11">
    <cfRule type="cellIs" dxfId="792" priority="27" operator="greaterThan">
      <formula>0</formula>
    </cfRule>
  </conditionalFormatting>
  <conditionalFormatting sqref="D13:S13">
    <cfRule type="cellIs" dxfId="791" priority="26" operator="greaterThan">
      <formula>0</formula>
    </cfRule>
  </conditionalFormatting>
  <conditionalFormatting sqref="D15:S15">
    <cfRule type="cellIs" dxfId="790" priority="25" operator="greaterThan">
      <formula>0</formula>
    </cfRule>
  </conditionalFormatting>
  <conditionalFormatting sqref="D17:S17">
    <cfRule type="cellIs" dxfId="789" priority="24" operator="greaterThan">
      <formula>0</formula>
    </cfRule>
  </conditionalFormatting>
  <conditionalFormatting sqref="D19:S19">
    <cfRule type="cellIs" dxfId="788" priority="23" operator="greaterThan">
      <formula>0</formula>
    </cfRule>
  </conditionalFormatting>
  <conditionalFormatting sqref="D21:S21">
    <cfRule type="cellIs" dxfId="787" priority="22" operator="greaterThan">
      <formula>0</formula>
    </cfRule>
  </conditionalFormatting>
  <conditionalFormatting sqref="D23:S23">
    <cfRule type="cellIs" dxfId="786" priority="21" operator="greaterThan">
      <formula>0</formula>
    </cfRule>
  </conditionalFormatting>
  <conditionalFormatting sqref="D25:S25">
    <cfRule type="cellIs" dxfId="785" priority="20" operator="greaterThan">
      <formula>0</formula>
    </cfRule>
  </conditionalFormatting>
  <conditionalFormatting sqref="D27:S27">
    <cfRule type="cellIs" dxfId="784" priority="19" operator="greaterThan">
      <formula>0</formula>
    </cfRule>
  </conditionalFormatting>
  <conditionalFormatting sqref="U6">
    <cfRule type="cellIs" dxfId="783" priority="18" operator="lessThan">
      <formula>0</formula>
    </cfRule>
  </conditionalFormatting>
  <conditionalFormatting sqref="V6">
    <cfRule type="cellIs" dxfId="782" priority="17" operator="lessThan">
      <formula>0</formula>
    </cfRule>
  </conditionalFormatting>
  <conditionalFormatting sqref="U28">
    <cfRule type="cellIs" dxfId="781" priority="16" operator="lessThan">
      <formula>0</formula>
    </cfRule>
  </conditionalFormatting>
  <conditionalFormatting sqref="U28">
    <cfRule type="cellIs" dxfId="780" priority="13" operator="lessThan">
      <formula>0</formula>
    </cfRule>
    <cfRule type="cellIs" dxfId="779" priority="14" operator="lessThan">
      <formula>0</formula>
    </cfRule>
    <cfRule type="cellIs" dxfId="778" priority="15" operator="lessThan">
      <formula>0</formula>
    </cfRule>
  </conditionalFormatting>
  <conditionalFormatting sqref="U28">
    <cfRule type="cellIs" dxfId="777" priority="12" operator="lessThan">
      <formula>0</formula>
    </cfRule>
  </conditionalFormatting>
  <conditionalFormatting sqref="U28">
    <cfRule type="cellIs" dxfId="776" priority="9" operator="lessThan">
      <formula>0</formula>
    </cfRule>
    <cfRule type="cellIs" dxfId="775" priority="10" operator="lessThan">
      <formula>0</formula>
    </cfRule>
    <cfRule type="cellIs" dxfId="774" priority="11" operator="lessThan">
      <formula>0</formula>
    </cfRule>
  </conditionalFormatting>
  <conditionalFormatting sqref="V28">
    <cfRule type="cellIs" dxfId="773" priority="8" operator="lessThan">
      <formula>0</formula>
    </cfRule>
  </conditionalFormatting>
  <conditionalFormatting sqref="V28">
    <cfRule type="cellIs" dxfId="772" priority="5" operator="lessThan">
      <formula>0</formula>
    </cfRule>
    <cfRule type="cellIs" dxfId="771" priority="6" operator="lessThan">
      <formula>0</formula>
    </cfRule>
    <cfRule type="cellIs" dxfId="770" priority="7" operator="lessThan">
      <formula>0</formula>
    </cfRule>
  </conditionalFormatting>
  <conditionalFormatting sqref="V28">
    <cfRule type="cellIs" dxfId="769" priority="4" operator="lessThan">
      <formula>0</formula>
    </cfRule>
  </conditionalFormatting>
  <conditionalFormatting sqref="V28">
    <cfRule type="cellIs" dxfId="768" priority="1" operator="lessThan">
      <formula>0</formula>
    </cfRule>
    <cfRule type="cellIs" dxfId="767" priority="2" operator="lessThan">
      <formula>0</formula>
    </cfRule>
    <cfRule type="cellIs" dxfId="766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32" sqref="G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0" ht="18.75" x14ac:dyDescent="0.25">
      <c r="A3" s="115" t="s">
        <v>64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0" x14ac:dyDescent="0.25">
      <c r="A4" s="119" t="s">
        <v>1</v>
      </c>
      <c r="B4" s="119"/>
      <c r="C4" s="1"/>
      <c r="D4" s="2">
        <f>'15'!D29</f>
        <v>457876</v>
      </c>
      <c r="E4" s="2">
        <f>'15'!E29</f>
        <v>7470</v>
      </c>
      <c r="F4" s="2">
        <f>'15'!F29</f>
        <v>9950</v>
      </c>
      <c r="G4" s="2">
        <f>'15'!G29</f>
        <v>400</v>
      </c>
      <c r="H4" s="2">
        <f>'15'!H29</f>
        <v>13970</v>
      </c>
      <c r="I4" s="2">
        <f>'15'!I29</f>
        <v>980</v>
      </c>
      <c r="J4" s="2">
        <f>'15'!J29</f>
        <v>199</v>
      </c>
      <c r="K4" s="2">
        <f>'15'!K29</f>
        <v>124</v>
      </c>
      <c r="L4" s="2">
        <f>'15'!L29</f>
        <v>5</v>
      </c>
      <c r="M4" s="3"/>
      <c r="N4" s="120"/>
      <c r="O4" s="120"/>
      <c r="P4" s="120"/>
      <c r="Q4" s="120"/>
      <c r="R4" s="120"/>
      <c r="S4" s="120"/>
      <c r="T4" s="120"/>
    </row>
    <row r="5" spans="1:20" x14ac:dyDescent="0.25">
      <c r="A5" s="119" t="s">
        <v>2</v>
      </c>
      <c r="B5" s="119"/>
      <c r="C5" s="1"/>
      <c r="D5" s="1">
        <v>623377</v>
      </c>
      <c r="E5" s="4"/>
      <c r="F5" s="4"/>
      <c r="G5" s="4"/>
      <c r="H5" s="4"/>
      <c r="I5" s="1"/>
      <c r="J5" s="1"/>
      <c r="K5" s="1"/>
      <c r="L5" s="1"/>
      <c r="M5" s="5"/>
      <c r="N5" s="120"/>
      <c r="O5" s="120"/>
      <c r="P5" s="120"/>
      <c r="Q5" s="120"/>
      <c r="R5" s="120"/>
      <c r="S5" s="120"/>
      <c r="T5" s="12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6205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6205</v>
      </c>
      <c r="N7" s="24">
        <f>D7+E7*20+F7*10+G7*9+H7*9+I7*191+J7*191+K7*182+L7*100</f>
        <v>6205</v>
      </c>
      <c r="O7" s="25">
        <f>M7*2.75%</f>
        <v>170.63749999999999</v>
      </c>
      <c r="P7" s="26"/>
      <c r="Q7" s="26">
        <v>55</v>
      </c>
      <c r="R7" s="24">
        <f>M7-(M7*2.75%)+I7*191+J7*191+K7*182+L7*100-Q7</f>
        <v>5979.3625000000002</v>
      </c>
      <c r="S7" s="25">
        <f>M7*0.95%</f>
        <v>58.947499999999998</v>
      </c>
      <c r="T7" s="27">
        <f>S7-Q7</f>
        <v>3.947499999999998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5040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5040</v>
      </c>
      <c r="N8" s="24">
        <f t="shared" ref="N8:N27" si="1">D8+E8*20+F8*10+G8*9+H8*9+I8*191+J8*191+K8*182+L8*100</f>
        <v>5040</v>
      </c>
      <c r="O8" s="25">
        <f t="shared" ref="O8:O27" si="2">M8*2.75%</f>
        <v>138.6</v>
      </c>
      <c r="P8" s="26"/>
      <c r="Q8" s="26">
        <v>80</v>
      </c>
      <c r="R8" s="24">
        <f t="shared" ref="R8:R27" si="3">M8-(M8*2.75%)+I8*191+J8*191+K8*182+L8*100-Q8</f>
        <v>4821.3999999999996</v>
      </c>
      <c r="S8" s="25">
        <f t="shared" ref="S8:S27" si="4">M8*0.95%</f>
        <v>47.879999999999995</v>
      </c>
      <c r="T8" s="27">
        <f t="shared" ref="T8:T27" si="5">S8-Q8</f>
        <v>-32.120000000000005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11865</v>
      </c>
      <c r="E9" s="30"/>
      <c r="F9" s="30"/>
      <c r="G9" s="30"/>
      <c r="H9" s="30">
        <v>120</v>
      </c>
      <c r="I9" s="20">
        <v>9</v>
      </c>
      <c r="J9" s="20"/>
      <c r="K9" s="20"/>
      <c r="L9" s="20"/>
      <c r="M9" s="20">
        <f t="shared" si="0"/>
        <v>12945</v>
      </c>
      <c r="N9" s="24">
        <f t="shared" si="1"/>
        <v>14664</v>
      </c>
      <c r="O9" s="25">
        <f t="shared" si="2"/>
        <v>355.98750000000001</v>
      </c>
      <c r="P9" s="26"/>
      <c r="Q9" s="26">
        <v>108</v>
      </c>
      <c r="R9" s="24">
        <f t="shared" si="3"/>
        <v>14200.012500000001</v>
      </c>
      <c r="S9" s="25">
        <f t="shared" si="4"/>
        <v>122.97749999999999</v>
      </c>
      <c r="T9" s="27">
        <f t="shared" si="5"/>
        <v>14.977499999999992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3291</v>
      </c>
      <c r="E10" s="30"/>
      <c r="F10" s="30"/>
      <c r="G10" s="30"/>
      <c r="H10" s="30"/>
      <c r="I10" s="20">
        <v>12</v>
      </c>
      <c r="J10" s="20">
        <v>3</v>
      </c>
      <c r="K10" s="20">
        <v>1</v>
      </c>
      <c r="L10" s="20"/>
      <c r="M10" s="20">
        <f t="shared" si="0"/>
        <v>3291</v>
      </c>
      <c r="N10" s="24">
        <f t="shared" si="1"/>
        <v>6338</v>
      </c>
      <c r="O10" s="25">
        <f t="shared" si="2"/>
        <v>90.502499999999998</v>
      </c>
      <c r="P10" s="26"/>
      <c r="Q10" s="26">
        <v>27</v>
      </c>
      <c r="R10" s="24">
        <f t="shared" si="3"/>
        <v>6220.4974999999995</v>
      </c>
      <c r="S10" s="25">
        <f t="shared" si="4"/>
        <v>31.264499999999998</v>
      </c>
      <c r="T10" s="27">
        <f t="shared" si="5"/>
        <v>4.2644999999999982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4232</v>
      </c>
      <c r="E11" s="30">
        <v>50</v>
      </c>
      <c r="F11" s="30">
        <v>100</v>
      </c>
      <c r="G11" s="32"/>
      <c r="H11" s="30"/>
      <c r="I11" s="20"/>
      <c r="J11" s="20"/>
      <c r="K11" s="20"/>
      <c r="L11" s="20"/>
      <c r="M11" s="20">
        <f t="shared" si="0"/>
        <v>6232</v>
      </c>
      <c r="N11" s="24">
        <f t="shared" si="1"/>
        <v>6232</v>
      </c>
      <c r="O11" s="25">
        <f t="shared" si="2"/>
        <v>171.38</v>
      </c>
      <c r="P11" s="26"/>
      <c r="Q11" s="26">
        <v>40</v>
      </c>
      <c r="R11" s="24">
        <f t="shared" si="3"/>
        <v>6020.62</v>
      </c>
      <c r="S11" s="25">
        <f t="shared" si="4"/>
        <v>59.204000000000001</v>
      </c>
      <c r="T11" s="27">
        <f t="shared" si="5"/>
        <v>19.204000000000001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3116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3116</v>
      </c>
      <c r="N12" s="24">
        <f t="shared" si="1"/>
        <v>3116</v>
      </c>
      <c r="O12" s="25">
        <f t="shared" si="2"/>
        <v>85.69</v>
      </c>
      <c r="P12" s="26"/>
      <c r="Q12" s="26">
        <v>30</v>
      </c>
      <c r="R12" s="24">
        <f t="shared" si="3"/>
        <v>3000.31</v>
      </c>
      <c r="S12" s="25">
        <f t="shared" si="4"/>
        <v>29.602</v>
      </c>
      <c r="T12" s="27">
        <f t="shared" si="5"/>
        <v>-0.39799999999999969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4902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4902</v>
      </c>
      <c r="N13" s="24">
        <f t="shared" si="1"/>
        <v>4902</v>
      </c>
      <c r="O13" s="25">
        <f t="shared" si="2"/>
        <v>134.80500000000001</v>
      </c>
      <c r="P13" s="26"/>
      <c r="Q13" s="26">
        <v>55</v>
      </c>
      <c r="R13" s="24">
        <f t="shared" si="3"/>
        <v>4712.1949999999997</v>
      </c>
      <c r="S13" s="25">
        <f t="shared" si="4"/>
        <v>46.568999999999996</v>
      </c>
      <c r="T13" s="27">
        <f t="shared" si="5"/>
        <v>-8.4310000000000045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6168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6168</v>
      </c>
      <c r="N14" s="24">
        <f t="shared" si="1"/>
        <v>6168</v>
      </c>
      <c r="O14" s="25">
        <f t="shared" si="2"/>
        <v>169.62</v>
      </c>
      <c r="P14" s="26"/>
      <c r="Q14" s="26"/>
      <c r="R14" s="24">
        <f t="shared" si="3"/>
        <v>5998.38</v>
      </c>
      <c r="S14" s="25">
        <f t="shared" si="4"/>
        <v>58.595999999999997</v>
      </c>
      <c r="T14" s="27">
        <f t="shared" si="5"/>
        <v>58.595999999999997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13002</v>
      </c>
      <c r="E15" s="30">
        <v>110</v>
      </c>
      <c r="F15" s="30">
        <v>140</v>
      </c>
      <c r="G15" s="30"/>
      <c r="H15" s="30"/>
      <c r="I15" s="20"/>
      <c r="J15" s="20"/>
      <c r="K15" s="20"/>
      <c r="L15" s="20"/>
      <c r="M15" s="20">
        <f t="shared" si="0"/>
        <v>16602</v>
      </c>
      <c r="N15" s="24">
        <f t="shared" si="1"/>
        <v>16602</v>
      </c>
      <c r="O15" s="25">
        <f t="shared" si="2"/>
        <v>456.55500000000001</v>
      </c>
      <c r="P15" s="26"/>
      <c r="Q15" s="26">
        <v>120</v>
      </c>
      <c r="R15" s="24">
        <f t="shared" si="3"/>
        <v>16025.445</v>
      </c>
      <c r="S15" s="25">
        <f t="shared" si="4"/>
        <v>157.71899999999999</v>
      </c>
      <c r="T15" s="27">
        <f t="shared" si="5"/>
        <v>37.718999999999994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17549</v>
      </c>
      <c r="E16" s="30"/>
      <c r="F16" s="30"/>
      <c r="G16" s="30">
        <v>50</v>
      </c>
      <c r="H16" s="30">
        <v>90</v>
      </c>
      <c r="I16" s="20"/>
      <c r="J16" s="20"/>
      <c r="K16" s="20"/>
      <c r="L16" s="20"/>
      <c r="M16" s="20">
        <f t="shared" si="0"/>
        <v>18809</v>
      </c>
      <c r="N16" s="24">
        <f t="shared" si="1"/>
        <v>18809</v>
      </c>
      <c r="O16" s="25">
        <f t="shared" si="2"/>
        <v>517.24750000000006</v>
      </c>
      <c r="P16" s="26"/>
      <c r="Q16" s="26">
        <v>112</v>
      </c>
      <c r="R16" s="24">
        <f t="shared" si="3"/>
        <v>18179.752499999999</v>
      </c>
      <c r="S16" s="25">
        <f t="shared" si="4"/>
        <v>178.68549999999999</v>
      </c>
      <c r="T16" s="27">
        <f t="shared" si="5"/>
        <v>66.68549999999999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7981</v>
      </c>
      <c r="E17" s="30">
        <v>20</v>
      </c>
      <c r="F17" s="30">
        <v>50</v>
      </c>
      <c r="G17" s="30"/>
      <c r="H17" s="30">
        <v>50</v>
      </c>
      <c r="I17" s="20"/>
      <c r="J17" s="20"/>
      <c r="K17" s="20"/>
      <c r="L17" s="20"/>
      <c r="M17" s="20">
        <f t="shared" si="0"/>
        <v>9331</v>
      </c>
      <c r="N17" s="24">
        <f t="shared" si="1"/>
        <v>9331</v>
      </c>
      <c r="O17" s="25">
        <f t="shared" si="2"/>
        <v>256.60250000000002</v>
      </c>
      <c r="P17" s="26"/>
      <c r="Q17" s="26">
        <v>74</v>
      </c>
      <c r="R17" s="24">
        <f t="shared" si="3"/>
        <v>9000.3974999999991</v>
      </c>
      <c r="S17" s="25">
        <f t="shared" si="4"/>
        <v>88.644499999999994</v>
      </c>
      <c r="T17" s="27">
        <f t="shared" si="5"/>
        <v>14.644499999999994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6479</v>
      </c>
      <c r="E18" s="30"/>
      <c r="F18" s="30">
        <v>10</v>
      </c>
      <c r="G18" s="30"/>
      <c r="H18" s="30"/>
      <c r="I18" s="20">
        <v>5</v>
      </c>
      <c r="J18" s="20"/>
      <c r="K18" s="20"/>
      <c r="L18" s="20"/>
      <c r="M18" s="20">
        <f t="shared" si="0"/>
        <v>6579</v>
      </c>
      <c r="N18" s="24">
        <f t="shared" si="1"/>
        <v>7534</v>
      </c>
      <c r="O18" s="25">
        <f t="shared" si="2"/>
        <v>180.92250000000001</v>
      </c>
      <c r="P18" s="26"/>
      <c r="Q18" s="26">
        <v>150</v>
      </c>
      <c r="R18" s="24">
        <f t="shared" si="3"/>
        <v>7203.0775000000003</v>
      </c>
      <c r="S18" s="25">
        <f t="shared" si="4"/>
        <v>62.500499999999995</v>
      </c>
      <c r="T18" s="27">
        <f t="shared" si="5"/>
        <v>-87.499500000000012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12406</v>
      </c>
      <c r="E19" s="30"/>
      <c r="F19" s="30"/>
      <c r="G19" s="30"/>
      <c r="H19" s="30"/>
      <c r="I19" s="20">
        <v>5</v>
      </c>
      <c r="J19" s="20"/>
      <c r="K19" s="20">
        <v>1</v>
      </c>
      <c r="L19" s="20"/>
      <c r="M19" s="20">
        <f t="shared" si="0"/>
        <v>12406</v>
      </c>
      <c r="N19" s="24">
        <f t="shared" si="1"/>
        <v>13543</v>
      </c>
      <c r="O19" s="25">
        <f t="shared" si="2"/>
        <v>341.16500000000002</v>
      </c>
      <c r="P19" s="26"/>
      <c r="Q19" s="26">
        <v>170</v>
      </c>
      <c r="R19" s="24">
        <f t="shared" si="3"/>
        <v>13031.834999999999</v>
      </c>
      <c r="S19" s="25">
        <f t="shared" si="4"/>
        <v>117.857</v>
      </c>
      <c r="T19" s="27">
        <f t="shared" si="5"/>
        <v>-52.143000000000001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6685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6685</v>
      </c>
      <c r="N20" s="24">
        <f t="shared" si="1"/>
        <v>6685</v>
      </c>
      <c r="O20" s="25">
        <f t="shared" si="2"/>
        <v>183.83750000000001</v>
      </c>
      <c r="P20" s="26"/>
      <c r="Q20" s="26">
        <v>150</v>
      </c>
      <c r="R20" s="24">
        <f t="shared" si="3"/>
        <v>6351.1625000000004</v>
      </c>
      <c r="S20" s="25">
        <f t="shared" si="4"/>
        <v>63.5075</v>
      </c>
      <c r="T20" s="27">
        <f t="shared" si="5"/>
        <v>-86.492500000000007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6491</v>
      </c>
      <c r="E21" s="30"/>
      <c r="F21" s="30"/>
      <c r="G21" s="30"/>
      <c r="H21" s="30">
        <v>50</v>
      </c>
      <c r="I21" s="20"/>
      <c r="J21" s="20"/>
      <c r="K21" s="20"/>
      <c r="L21" s="20"/>
      <c r="M21" s="20">
        <f t="shared" si="0"/>
        <v>6941</v>
      </c>
      <c r="N21" s="24">
        <f t="shared" si="1"/>
        <v>6941</v>
      </c>
      <c r="O21" s="25">
        <f t="shared" si="2"/>
        <v>190.8775</v>
      </c>
      <c r="P21" s="26"/>
      <c r="Q21" s="26">
        <v>10</v>
      </c>
      <c r="R21" s="24">
        <f t="shared" si="3"/>
        <v>6740.1225000000004</v>
      </c>
      <c r="S21" s="25">
        <f t="shared" si="4"/>
        <v>65.939499999999995</v>
      </c>
      <c r="T21" s="27">
        <f t="shared" si="5"/>
        <v>55.939499999999995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8820</v>
      </c>
      <c r="E22" s="30"/>
      <c r="F22" s="30"/>
      <c r="G22" s="20"/>
      <c r="H22" s="30"/>
      <c r="I22" s="20">
        <v>5</v>
      </c>
      <c r="J22" s="20"/>
      <c r="K22" s="20">
        <v>5</v>
      </c>
      <c r="L22" s="20"/>
      <c r="M22" s="20">
        <f t="shared" si="0"/>
        <v>8820</v>
      </c>
      <c r="N22" s="24">
        <f t="shared" si="1"/>
        <v>10685</v>
      </c>
      <c r="O22" s="25">
        <f t="shared" si="2"/>
        <v>242.55</v>
      </c>
      <c r="P22" s="26"/>
      <c r="Q22" s="26">
        <v>150</v>
      </c>
      <c r="R22" s="24">
        <f t="shared" si="3"/>
        <v>10292.450000000001</v>
      </c>
      <c r="S22" s="25">
        <f t="shared" si="4"/>
        <v>83.789999999999992</v>
      </c>
      <c r="T22" s="27">
        <f t="shared" si="5"/>
        <v>-66.210000000000008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4524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4524</v>
      </c>
      <c r="N23" s="24">
        <f t="shared" si="1"/>
        <v>4524</v>
      </c>
      <c r="O23" s="25">
        <f t="shared" si="2"/>
        <v>124.41</v>
      </c>
      <c r="P23" s="26"/>
      <c r="Q23" s="26">
        <v>40</v>
      </c>
      <c r="R23" s="24">
        <f t="shared" si="3"/>
        <v>4359.59</v>
      </c>
      <c r="S23" s="25">
        <f t="shared" si="4"/>
        <v>42.978000000000002</v>
      </c>
      <c r="T23" s="27">
        <f t="shared" si="5"/>
        <v>2.9780000000000015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20199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20199</v>
      </c>
      <c r="N24" s="24">
        <f t="shared" si="1"/>
        <v>20199</v>
      </c>
      <c r="O24" s="25">
        <f t="shared" si="2"/>
        <v>555.47249999999997</v>
      </c>
      <c r="P24" s="26"/>
      <c r="Q24" s="26">
        <v>114</v>
      </c>
      <c r="R24" s="24">
        <f t="shared" si="3"/>
        <v>19529.5275</v>
      </c>
      <c r="S24" s="25">
        <f t="shared" si="4"/>
        <v>191.8905</v>
      </c>
      <c r="T24" s="27">
        <f t="shared" si="5"/>
        <v>77.890500000000003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7402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7402</v>
      </c>
      <c r="N25" s="24">
        <f t="shared" si="1"/>
        <v>7402</v>
      </c>
      <c r="O25" s="25">
        <f t="shared" si="2"/>
        <v>203.55500000000001</v>
      </c>
      <c r="P25" s="26"/>
      <c r="Q25" s="26">
        <v>70</v>
      </c>
      <c r="R25" s="24">
        <f t="shared" si="3"/>
        <v>7128.4449999999997</v>
      </c>
      <c r="S25" s="25">
        <f t="shared" si="4"/>
        <v>70.319000000000003</v>
      </c>
      <c r="T25" s="27">
        <f t="shared" si="5"/>
        <v>0.31900000000000261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3394</v>
      </c>
      <c r="E26" s="29"/>
      <c r="F26" s="30"/>
      <c r="G26" s="30"/>
      <c r="H26" s="30">
        <v>50</v>
      </c>
      <c r="I26" s="20">
        <v>15</v>
      </c>
      <c r="J26" s="20"/>
      <c r="K26" s="20"/>
      <c r="L26" s="20"/>
      <c r="M26" s="20">
        <f t="shared" si="0"/>
        <v>3844</v>
      </c>
      <c r="N26" s="24">
        <f t="shared" si="1"/>
        <v>6709</v>
      </c>
      <c r="O26" s="25">
        <f t="shared" si="2"/>
        <v>105.71</v>
      </c>
      <c r="P26" s="26"/>
      <c r="Q26" s="26">
        <v>23</v>
      </c>
      <c r="R26" s="24">
        <f t="shared" si="3"/>
        <v>6580.29</v>
      </c>
      <c r="S26" s="25">
        <f t="shared" si="4"/>
        <v>36.518000000000001</v>
      </c>
      <c r="T26" s="27">
        <f t="shared" si="5"/>
        <v>13.518000000000001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8210</v>
      </c>
      <c r="E27" s="38">
        <v>30</v>
      </c>
      <c r="F27" s="39"/>
      <c r="G27" s="39"/>
      <c r="H27" s="39"/>
      <c r="I27" s="31">
        <v>10</v>
      </c>
      <c r="J27" s="31"/>
      <c r="K27" s="31">
        <v>17</v>
      </c>
      <c r="L27" s="31"/>
      <c r="M27" s="31">
        <f t="shared" si="0"/>
        <v>8810</v>
      </c>
      <c r="N27" s="40">
        <f t="shared" si="1"/>
        <v>13814</v>
      </c>
      <c r="O27" s="25">
        <f t="shared" si="2"/>
        <v>242.27500000000001</v>
      </c>
      <c r="P27" s="41"/>
      <c r="Q27" s="41">
        <v>100</v>
      </c>
      <c r="R27" s="24">
        <f t="shared" si="3"/>
        <v>13471.725</v>
      </c>
      <c r="S27" s="42">
        <f t="shared" si="4"/>
        <v>83.694999999999993</v>
      </c>
      <c r="T27" s="43">
        <f t="shared" si="5"/>
        <v>-16.305000000000007</v>
      </c>
    </row>
    <row r="28" spans="1:20" ht="16.5" thickBot="1" x14ac:dyDescent="0.3">
      <c r="A28" s="105" t="s">
        <v>44</v>
      </c>
      <c r="B28" s="106"/>
      <c r="C28" s="107"/>
      <c r="D28" s="44">
        <f t="shared" ref="D28:E28" si="6">SUM(D7:D27)</f>
        <v>167961</v>
      </c>
      <c r="E28" s="45">
        <f t="shared" si="6"/>
        <v>210</v>
      </c>
      <c r="F28" s="45">
        <f t="shared" ref="F28:T28" si="7">SUM(F7:F27)</f>
        <v>300</v>
      </c>
      <c r="G28" s="45">
        <f t="shared" si="7"/>
        <v>50</v>
      </c>
      <c r="H28" s="45">
        <f t="shared" si="7"/>
        <v>360</v>
      </c>
      <c r="I28" s="45">
        <f t="shared" si="7"/>
        <v>61</v>
      </c>
      <c r="J28" s="45">
        <f t="shared" si="7"/>
        <v>3</v>
      </c>
      <c r="K28" s="45">
        <f t="shared" si="7"/>
        <v>24</v>
      </c>
      <c r="L28" s="45">
        <f t="shared" si="7"/>
        <v>0</v>
      </c>
      <c r="M28" s="45">
        <f t="shared" si="7"/>
        <v>178851</v>
      </c>
      <c r="N28" s="45">
        <f t="shared" si="7"/>
        <v>195443</v>
      </c>
      <c r="O28" s="46">
        <f t="shared" si="7"/>
        <v>4918.4025000000001</v>
      </c>
      <c r="P28" s="45">
        <f t="shared" si="7"/>
        <v>0</v>
      </c>
      <c r="Q28" s="45">
        <f t="shared" si="7"/>
        <v>1678</v>
      </c>
      <c r="R28" s="45">
        <f t="shared" si="7"/>
        <v>188846.59750000003</v>
      </c>
      <c r="S28" s="45">
        <f t="shared" si="7"/>
        <v>1699.0844999999997</v>
      </c>
      <c r="T28" s="47">
        <f t="shared" si="7"/>
        <v>21.084499999999927</v>
      </c>
    </row>
    <row r="29" spans="1:20" ht="15.75" thickBot="1" x14ac:dyDescent="0.3">
      <c r="A29" s="108" t="s">
        <v>45</v>
      </c>
      <c r="B29" s="109"/>
      <c r="C29" s="110"/>
      <c r="D29" s="48">
        <f>D4+D5-D28</f>
        <v>913292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13610</v>
      </c>
      <c r="I29" s="48">
        <f t="shared" si="8"/>
        <v>919</v>
      </c>
      <c r="J29" s="48">
        <f t="shared" si="8"/>
        <v>196</v>
      </c>
      <c r="K29" s="48">
        <f t="shared" si="8"/>
        <v>100</v>
      </c>
      <c r="L29" s="48">
        <f t="shared" si="8"/>
        <v>5</v>
      </c>
      <c r="M29" s="111"/>
      <c r="N29" s="112"/>
      <c r="O29" s="112"/>
      <c r="P29" s="112"/>
      <c r="Q29" s="112"/>
      <c r="R29" s="112"/>
      <c r="S29" s="112"/>
      <c r="T29" s="11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65" priority="43" operator="equal">
      <formula>212030016606640</formula>
    </cfRule>
  </conditionalFormatting>
  <conditionalFormatting sqref="D29 E4:E6 E28:K29">
    <cfRule type="cellIs" dxfId="764" priority="41" operator="equal">
      <formula>$E$4</formula>
    </cfRule>
    <cfRule type="cellIs" dxfId="763" priority="42" operator="equal">
      <formula>2120</formula>
    </cfRule>
  </conditionalFormatting>
  <conditionalFormatting sqref="D29:E29 F4:F6 F28:F29">
    <cfRule type="cellIs" dxfId="762" priority="39" operator="equal">
      <formula>$F$4</formula>
    </cfRule>
    <cfRule type="cellIs" dxfId="761" priority="40" operator="equal">
      <formula>300</formula>
    </cfRule>
  </conditionalFormatting>
  <conditionalFormatting sqref="G4:G6 G28:G29">
    <cfRule type="cellIs" dxfId="760" priority="37" operator="equal">
      <formula>$G$4</formula>
    </cfRule>
    <cfRule type="cellIs" dxfId="759" priority="38" operator="equal">
      <formula>1660</formula>
    </cfRule>
  </conditionalFormatting>
  <conditionalFormatting sqref="H4:H6 H28:H29">
    <cfRule type="cellIs" dxfId="758" priority="35" operator="equal">
      <formula>$H$4</formula>
    </cfRule>
    <cfRule type="cellIs" dxfId="757" priority="36" operator="equal">
      <formula>6640</formula>
    </cfRule>
  </conditionalFormatting>
  <conditionalFormatting sqref="T6:T28">
    <cfRule type="cellIs" dxfId="756" priority="34" operator="lessThan">
      <formula>0</formula>
    </cfRule>
  </conditionalFormatting>
  <conditionalFormatting sqref="T7:T27">
    <cfRule type="cellIs" dxfId="755" priority="31" operator="lessThan">
      <formula>0</formula>
    </cfRule>
    <cfRule type="cellIs" dxfId="754" priority="32" operator="lessThan">
      <formula>0</formula>
    </cfRule>
    <cfRule type="cellIs" dxfId="753" priority="33" operator="lessThan">
      <formula>0</formula>
    </cfRule>
  </conditionalFormatting>
  <conditionalFormatting sqref="E4:E6 E28:K28">
    <cfRule type="cellIs" dxfId="752" priority="30" operator="equal">
      <formula>$E$4</formula>
    </cfRule>
  </conditionalFormatting>
  <conditionalFormatting sqref="D28:D29 D6 D4:M4">
    <cfRule type="cellIs" dxfId="751" priority="29" operator="equal">
      <formula>$D$4</formula>
    </cfRule>
  </conditionalFormatting>
  <conditionalFormatting sqref="I4:I6 I28:I29">
    <cfRule type="cellIs" dxfId="750" priority="28" operator="equal">
      <formula>$I$4</formula>
    </cfRule>
  </conditionalFormatting>
  <conditionalFormatting sqref="J4:J6 J28:J29">
    <cfRule type="cellIs" dxfId="749" priority="27" operator="equal">
      <formula>$J$4</formula>
    </cfRule>
  </conditionalFormatting>
  <conditionalFormatting sqref="K4:K6 K28:K29">
    <cfRule type="cellIs" dxfId="748" priority="26" operator="equal">
      <formula>$K$4</formula>
    </cfRule>
  </conditionalFormatting>
  <conditionalFormatting sqref="M4:M6">
    <cfRule type="cellIs" dxfId="747" priority="25" operator="equal">
      <formula>$L$4</formula>
    </cfRule>
  </conditionalFormatting>
  <conditionalFormatting sqref="T7:T28">
    <cfRule type="cellIs" dxfId="746" priority="22" operator="lessThan">
      <formula>0</formula>
    </cfRule>
    <cfRule type="cellIs" dxfId="745" priority="23" operator="lessThan">
      <formula>0</formula>
    </cfRule>
    <cfRule type="cellIs" dxfId="744" priority="24" operator="lessThan">
      <formula>0</formula>
    </cfRule>
  </conditionalFormatting>
  <conditionalFormatting sqref="D5:K5">
    <cfRule type="cellIs" dxfId="743" priority="21" operator="greaterThan">
      <formula>0</formula>
    </cfRule>
  </conditionalFormatting>
  <conditionalFormatting sqref="T6:T28">
    <cfRule type="cellIs" dxfId="742" priority="20" operator="lessThan">
      <formula>0</formula>
    </cfRule>
  </conditionalFormatting>
  <conditionalFormatting sqref="T7:T27">
    <cfRule type="cellIs" dxfId="741" priority="17" operator="lessThan">
      <formula>0</formula>
    </cfRule>
    <cfRule type="cellIs" dxfId="740" priority="18" operator="lessThan">
      <formula>0</formula>
    </cfRule>
    <cfRule type="cellIs" dxfId="739" priority="19" operator="lessThan">
      <formula>0</formula>
    </cfRule>
  </conditionalFormatting>
  <conditionalFormatting sqref="T7:T28">
    <cfRule type="cellIs" dxfId="738" priority="14" operator="lessThan">
      <formula>0</formula>
    </cfRule>
    <cfRule type="cellIs" dxfId="737" priority="15" operator="lessThan">
      <formula>0</formula>
    </cfRule>
    <cfRule type="cellIs" dxfId="736" priority="16" operator="lessThan">
      <formula>0</formula>
    </cfRule>
  </conditionalFormatting>
  <conditionalFormatting sqref="D5:K5">
    <cfRule type="cellIs" dxfId="735" priority="13" operator="greaterThan">
      <formula>0</formula>
    </cfRule>
  </conditionalFormatting>
  <conditionalFormatting sqref="L4 L6 L28:L29">
    <cfRule type="cellIs" dxfId="734" priority="12" operator="equal">
      <formula>$L$4</formula>
    </cfRule>
  </conditionalFormatting>
  <conditionalFormatting sqref="D7:S7">
    <cfRule type="cellIs" dxfId="733" priority="11" operator="greaterThan">
      <formula>0</formula>
    </cfRule>
  </conditionalFormatting>
  <conditionalFormatting sqref="D9:S9">
    <cfRule type="cellIs" dxfId="732" priority="10" operator="greaterThan">
      <formula>0</formula>
    </cfRule>
  </conditionalFormatting>
  <conditionalFormatting sqref="D11:S11">
    <cfRule type="cellIs" dxfId="731" priority="9" operator="greaterThan">
      <formula>0</formula>
    </cfRule>
  </conditionalFormatting>
  <conditionalFormatting sqref="D13:S13">
    <cfRule type="cellIs" dxfId="730" priority="8" operator="greaterThan">
      <formula>0</formula>
    </cfRule>
  </conditionalFormatting>
  <conditionalFormatting sqref="D15:S15">
    <cfRule type="cellIs" dxfId="729" priority="7" operator="greaterThan">
      <formula>0</formula>
    </cfRule>
  </conditionalFormatting>
  <conditionalFormatting sqref="D17:S17">
    <cfRule type="cellIs" dxfId="728" priority="6" operator="greaterThan">
      <formula>0</formula>
    </cfRule>
  </conditionalFormatting>
  <conditionalFormatting sqref="D19:S19">
    <cfRule type="cellIs" dxfId="727" priority="5" operator="greaterThan">
      <formula>0</formula>
    </cfRule>
  </conditionalFormatting>
  <conditionalFormatting sqref="D21:S21">
    <cfRule type="cellIs" dxfId="726" priority="4" operator="greaterThan">
      <formula>0</formula>
    </cfRule>
  </conditionalFormatting>
  <conditionalFormatting sqref="D23:S23">
    <cfRule type="cellIs" dxfId="725" priority="3" operator="greaterThan">
      <formula>0</formula>
    </cfRule>
  </conditionalFormatting>
  <conditionalFormatting sqref="D25:S25">
    <cfRule type="cellIs" dxfId="724" priority="2" operator="greaterThan">
      <formula>0</formula>
    </cfRule>
  </conditionalFormatting>
  <conditionalFormatting sqref="D27:S27">
    <cfRule type="cellIs" dxfId="723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7" sqref="D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1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1" ht="18.75" x14ac:dyDescent="0.25">
      <c r="A3" s="115" t="s">
        <v>66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1" x14ac:dyDescent="0.25">
      <c r="A4" s="119" t="s">
        <v>1</v>
      </c>
      <c r="B4" s="119"/>
      <c r="C4" s="1"/>
      <c r="D4" s="2">
        <f>'16'!D29</f>
        <v>913292</v>
      </c>
      <c r="E4" s="2">
        <f>'16'!E29</f>
        <v>7260</v>
      </c>
      <c r="F4" s="2">
        <f>'16'!F29</f>
        <v>9650</v>
      </c>
      <c r="G4" s="2">
        <f>'16'!G29</f>
        <v>350</v>
      </c>
      <c r="H4" s="2">
        <f>'16'!H29</f>
        <v>13610</v>
      </c>
      <c r="I4" s="2">
        <f>'16'!I29</f>
        <v>919</v>
      </c>
      <c r="J4" s="2">
        <f>'16'!J29</f>
        <v>196</v>
      </c>
      <c r="K4" s="2">
        <f>'16'!K29</f>
        <v>100</v>
      </c>
      <c r="L4" s="2">
        <f>'16'!L29</f>
        <v>5</v>
      </c>
      <c r="M4" s="3"/>
      <c r="N4" s="120"/>
      <c r="O4" s="120"/>
      <c r="P4" s="120"/>
      <c r="Q4" s="120"/>
      <c r="R4" s="120"/>
      <c r="S4" s="120"/>
      <c r="T4" s="120"/>
    </row>
    <row r="5" spans="1:21" x14ac:dyDescent="0.25">
      <c r="A5" s="119" t="s">
        <v>2</v>
      </c>
      <c r="B5" s="11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20"/>
      <c r="O5" s="120"/>
      <c r="P5" s="120"/>
      <c r="Q5" s="120"/>
      <c r="R5" s="120"/>
      <c r="S5" s="120"/>
      <c r="T5" s="120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76"/>
    </row>
    <row r="7" spans="1:21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55">
        <f>S7-Q7</f>
        <v>0</v>
      </c>
      <c r="U7" s="76">
        <v>5187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55">
        <f t="shared" ref="T8:T27" si="5">S8-Q8</f>
        <v>0</v>
      </c>
      <c r="U8" s="76">
        <v>2576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55">
        <f t="shared" si="5"/>
        <v>0</v>
      </c>
      <c r="U9" s="76">
        <v>12336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55">
        <f t="shared" si="5"/>
        <v>0</v>
      </c>
      <c r="U10" s="76">
        <v>2469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55">
        <f t="shared" si="5"/>
        <v>0</v>
      </c>
      <c r="U11" s="76">
        <v>2161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55">
        <f t="shared" si="5"/>
        <v>0</v>
      </c>
      <c r="U12" s="76">
        <v>3611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55">
        <f t="shared" si="5"/>
        <v>0</v>
      </c>
      <c r="U13" s="76">
        <v>3190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8021</v>
      </c>
      <c r="E14" s="30"/>
      <c r="F14" s="30"/>
      <c r="G14" s="30"/>
      <c r="H14" s="30"/>
      <c r="I14" s="20">
        <v>7</v>
      </c>
      <c r="J14" s="20"/>
      <c r="K14" s="20"/>
      <c r="L14" s="20"/>
      <c r="M14" s="20">
        <f t="shared" si="0"/>
        <v>8021</v>
      </c>
      <c r="N14" s="24">
        <f t="shared" si="1"/>
        <v>9358</v>
      </c>
      <c r="O14" s="25">
        <f t="shared" si="2"/>
        <v>220.57750000000001</v>
      </c>
      <c r="P14" s="26"/>
      <c r="Q14" s="26">
        <v>108</v>
      </c>
      <c r="R14" s="24">
        <f t="shared" si="3"/>
        <v>9029.4225000000006</v>
      </c>
      <c r="S14" s="25">
        <f t="shared" si="4"/>
        <v>76.1995</v>
      </c>
      <c r="T14" s="55">
        <f t="shared" si="5"/>
        <v>-31.8005</v>
      </c>
      <c r="U14" s="76">
        <v>8021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14728</v>
      </c>
      <c r="E15" s="30"/>
      <c r="F15" s="30"/>
      <c r="G15" s="30"/>
      <c r="H15" s="30">
        <v>60</v>
      </c>
      <c r="I15" s="20">
        <v>17</v>
      </c>
      <c r="J15" s="20"/>
      <c r="K15" s="20">
        <v>5</v>
      </c>
      <c r="L15" s="20"/>
      <c r="M15" s="20">
        <f t="shared" si="0"/>
        <v>15268</v>
      </c>
      <c r="N15" s="24">
        <f t="shared" si="1"/>
        <v>19425</v>
      </c>
      <c r="O15" s="25">
        <f t="shared" si="2"/>
        <v>419.87</v>
      </c>
      <c r="P15" s="26"/>
      <c r="Q15" s="26">
        <v>130</v>
      </c>
      <c r="R15" s="24">
        <f t="shared" si="3"/>
        <v>18875.129999999997</v>
      </c>
      <c r="S15" s="25">
        <f t="shared" si="4"/>
        <v>145.04599999999999</v>
      </c>
      <c r="T15" s="55">
        <f t="shared" si="5"/>
        <v>15.045999999999992</v>
      </c>
      <c r="U15" s="76">
        <v>14728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7805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7805</v>
      </c>
      <c r="N16" s="24">
        <f t="shared" si="1"/>
        <v>7805</v>
      </c>
      <c r="O16" s="25">
        <f t="shared" si="2"/>
        <v>214.63749999999999</v>
      </c>
      <c r="P16" s="26"/>
      <c r="Q16" s="26">
        <v>100</v>
      </c>
      <c r="R16" s="24">
        <f t="shared" si="3"/>
        <v>7490.3625000000002</v>
      </c>
      <c r="S16" s="25">
        <f t="shared" si="4"/>
        <v>74.147499999999994</v>
      </c>
      <c r="T16" s="55">
        <f t="shared" si="5"/>
        <v>-25.852500000000006</v>
      </c>
      <c r="U16" s="76">
        <v>7805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55">
        <f t="shared" si="5"/>
        <v>0</v>
      </c>
      <c r="U17" s="76">
        <v>8326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55">
        <f t="shared" si="5"/>
        <v>0</v>
      </c>
      <c r="U18" s="76">
        <v>4628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55">
        <f t="shared" si="5"/>
        <v>0</v>
      </c>
      <c r="U19" s="76">
        <v>9468</v>
      </c>
    </row>
    <row r="20" spans="1:21" ht="15.75" x14ac:dyDescent="0.25">
      <c r="A20" s="28">
        <v>14</v>
      </c>
      <c r="B20" s="20">
        <v>1908446147</v>
      </c>
      <c r="C20" s="20" t="s">
        <v>36</v>
      </c>
      <c r="D20" s="29">
        <v>3804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3804</v>
      </c>
      <c r="N20" s="24">
        <f t="shared" si="1"/>
        <v>3804</v>
      </c>
      <c r="O20" s="25">
        <f t="shared" si="2"/>
        <v>104.61</v>
      </c>
      <c r="P20" s="26"/>
      <c r="Q20" s="26">
        <v>100</v>
      </c>
      <c r="R20" s="24">
        <f t="shared" si="3"/>
        <v>3599.39</v>
      </c>
      <c r="S20" s="25">
        <f t="shared" si="4"/>
        <v>36.137999999999998</v>
      </c>
      <c r="T20" s="55">
        <f t="shared" si="5"/>
        <v>-63.862000000000002</v>
      </c>
      <c r="U20" s="76">
        <v>3804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55">
        <f t="shared" si="5"/>
        <v>0</v>
      </c>
      <c r="U21" s="76">
        <v>3241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55">
        <f t="shared" si="5"/>
        <v>0</v>
      </c>
      <c r="U22" s="76">
        <v>9067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55">
        <f t="shared" si="5"/>
        <v>0</v>
      </c>
      <c r="U23" s="76">
        <v>3394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55">
        <f t="shared" si="5"/>
        <v>0</v>
      </c>
      <c r="U24" s="76">
        <v>14334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55">
        <f t="shared" si="5"/>
        <v>0</v>
      </c>
      <c r="U25" s="76">
        <v>6362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55">
        <f t="shared" si="5"/>
        <v>0</v>
      </c>
      <c r="U26" s="76">
        <v>3401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56">
        <f t="shared" si="5"/>
        <v>0</v>
      </c>
      <c r="U27" s="76">
        <v>3394</v>
      </c>
    </row>
    <row r="28" spans="1:21" ht="16.5" thickBot="1" x14ac:dyDescent="0.3">
      <c r="A28" s="105" t="s">
        <v>44</v>
      </c>
      <c r="B28" s="106"/>
      <c r="C28" s="107"/>
      <c r="D28" s="44">
        <f t="shared" ref="D28:E28" si="6">SUM(D7:D27)</f>
        <v>34358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60</v>
      </c>
      <c r="I28" s="45">
        <f t="shared" si="7"/>
        <v>24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34898</v>
      </c>
      <c r="N28" s="45">
        <f t="shared" si="7"/>
        <v>40392</v>
      </c>
      <c r="O28" s="46">
        <f t="shared" si="7"/>
        <v>959.69500000000005</v>
      </c>
      <c r="P28" s="45">
        <f t="shared" si="7"/>
        <v>0</v>
      </c>
      <c r="Q28" s="45">
        <f t="shared" si="7"/>
        <v>438</v>
      </c>
      <c r="R28" s="45">
        <f t="shared" si="7"/>
        <v>38994.305</v>
      </c>
      <c r="S28" s="45">
        <f t="shared" si="7"/>
        <v>331.53099999999995</v>
      </c>
      <c r="T28" s="75">
        <f t="shared" si="7"/>
        <v>-106.46900000000002</v>
      </c>
      <c r="U28" s="65">
        <f>SUM(U7:U27)</f>
        <v>131503</v>
      </c>
    </row>
    <row r="29" spans="1:21" ht="15.75" thickBot="1" x14ac:dyDescent="0.3">
      <c r="A29" s="108" t="s">
        <v>45</v>
      </c>
      <c r="B29" s="109"/>
      <c r="C29" s="110"/>
      <c r="D29" s="48">
        <f>D4+D5-D28</f>
        <v>878934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13550</v>
      </c>
      <c r="I29" s="48">
        <f t="shared" si="8"/>
        <v>895</v>
      </c>
      <c r="J29" s="48">
        <f t="shared" si="8"/>
        <v>196</v>
      </c>
      <c r="K29" s="48">
        <f t="shared" si="8"/>
        <v>95</v>
      </c>
      <c r="L29" s="48">
        <f t="shared" si="8"/>
        <v>5</v>
      </c>
      <c r="M29" s="111"/>
      <c r="N29" s="112"/>
      <c r="O29" s="112"/>
      <c r="P29" s="112"/>
      <c r="Q29" s="112"/>
      <c r="R29" s="112"/>
      <c r="S29" s="112"/>
      <c r="T29" s="112"/>
      <c r="U29" s="76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2" priority="43" operator="equal">
      <formula>212030016606640</formula>
    </cfRule>
  </conditionalFormatting>
  <conditionalFormatting sqref="D29 E4:E6 E28:K29">
    <cfRule type="cellIs" dxfId="721" priority="41" operator="equal">
      <formula>$E$4</formula>
    </cfRule>
    <cfRule type="cellIs" dxfId="720" priority="42" operator="equal">
      <formula>2120</formula>
    </cfRule>
  </conditionalFormatting>
  <conditionalFormatting sqref="D29:E29 F4:F6 F28:F29">
    <cfRule type="cellIs" dxfId="719" priority="39" operator="equal">
      <formula>$F$4</formula>
    </cfRule>
    <cfRule type="cellIs" dxfId="718" priority="40" operator="equal">
      <formula>300</formula>
    </cfRule>
  </conditionalFormatting>
  <conditionalFormatting sqref="G4:G6 G28:G29">
    <cfRule type="cellIs" dxfId="717" priority="37" operator="equal">
      <formula>$G$4</formula>
    </cfRule>
    <cfRule type="cellIs" dxfId="716" priority="38" operator="equal">
      <formula>1660</formula>
    </cfRule>
  </conditionalFormatting>
  <conditionalFormatting sqref="H4:H6 H28:H29">
    <cfRule type="cellIs" dxfId="715" priority="35" operator="equal">
      <formula>$H$4</formula>
    </cfRule>
    <cfRule type="cellIs" dxfId="714" priority="36" operator="equal">
      <formula>6640</formula>
    </cfRule>
  </conditionalFormatting>
  <conditionalFormatting sqref="T6:T28 U28">
    <cfRule type="cellIs" dxfId="713" priority="34" operator="lessThan">
      <formula>0</formula>
    </cfRule>
  </conditionalFormatting>
  <conditionalFormatting sqref="T7:T27">
    <cfRule type="cellIs" dxfId="712" priority="31" operator="lessThan">
      <formula>0</formula>
    </cfRule>
    <cfRule type="cellIs" dxfId="711" priority="32" operator="lessThan">
      <formula>0</formula>
    </cfRule>
    <cfRule type="cellIs" dxfId="710" priority="33" operator="lessThan">
      <formula>0</formula>
    </cfRule>
  </conditionalFormatting>
  <conditionalFormatting sqref="E4:E6 E28:K28">
    <cfRule type="cellIs" dxfId="709" priority="30" operator="equal">
      <formula>$E$4</formula>
    </cfRule>
  </conditionalFormatting>
  <conditionalFormatting sqref="D28:D29 D6 D4:M4">
    <cfRule type="cellIs" dxfId="708" priority="29" operator="equal">
      <formula>$D$4</formula>
    </cfRule>
  </conditionalFormatting>
  <conditionalFormatting sqref="I4:I6 I28:I29">
    <cfRule type="cellIs" dxfId="707" priority="28" operator="equal">
      <formula>$I$4</formula>
    </cfRule>
  </conditionalFormatting>
  <conditionalFormatting sqref="J4:J6 J28:J29">
    <cfRule type="cellIs" dxfId="706" priority="27" operator="equal">
      <formula>$J$4</formula>
    </cfRule>
  </conditionalFormatting>
  <conditionalFormatting sqref="K4:K6 K28:K29">
    <cfRule type="cellIs" dxfId="705" priority="26" operator="equal">
      <formula>$K$4</formula>
    </cfRule>
  </conditionalFormatting>
  <conditionalFormatting sqref="M4:M6">
    <cfRule type="cellIs" dxfId="704" priority="25" operator="equal">
      <formula>$L$4</formula>
    </cfRule>
  </conditionalFormatting>
  <conditionalFormatting sqref="T7:T28 U28">
    <cfRule type="cellIs" dxfId="703" priority="22" operator="lessThan">
      <formula>0</formula>
    </cfRule>
    <cfRule type="cellIs" dxfId="702" priority="23" operator="lessThan">
      <formula>0</formula>
    </cfRule>
    <cfRule type="cellIs" dxfId="701" priority="24" operator="lessThan">
      <formula>0</formula>
    </cfRule>
  </conditionalFormatting>
  <conditionalFormatting sqref="D5:K5">
    <cfRule type="cellIs" dxfId="700" priority="21" operator="greaterThan">
      <formula>0</formula>
    </cfRule>
  </conditionalFormatting>
  <conditionalFormatting sqref="T6:T28 U28">
    <cfRule type="cellIs" dxfId="699" priority="20" operator="lessThan">
      <formula>0</formula>
    </cfRule>
  </conditionalFormatting>
  <conditionalFormatting sqref="T7:T27">
    <cfRule type="cellIs" dxfId="698" priority="17" operator="lessThan">
      <formula>0</formula>
    </cfRule>
    <cfRule type="cellIs" dxfId="697" priority="18" operator="lessThan">
      <formula>0</formula>
    </cfRule>
    <cfRule type="cellIs" dxfId="696" priority="19" operator="lessThan">
      <formula>0</formula>
    </cfRule>
  </conditionalFormatting>
  <conditionalFormatting sqref="T7:T28 U28">
    <cfRule type="cellIs" dxfId="695" priority="14" operator="lessThan">
      <formula>0</formula>
    </cfRule>
    <cfRule type="cellIs" dxfId="694" priority="15" operator="lessThan">
      <formula>0</formula>
    </cfRule>
    <cfRule type="cellIs" dxfId="693" priority="16" operator="lessThan">
      <formula>0</formula>
    </cfRule>
  </conditionalFormatting>
  <conditionalFormatting sqref="D5:K5">
    <cfRule type="cellIs" dxfId="692" priority="13" operator="greaterThan">
      <formula>0</formula>
    </cfRule>
  </conditionalFormatting>
  <conditionalFormatting sqref="L4 L6 L28:L29">
    <cfRule type="cellIs" dxfId="691" priority="12" operator="equal">
      <formula>$L$4</formula>
    </cfRule>
  </conditionalFormatting>
  <conditionalFormatting sqref="D7:S7">
    <cfRule type="cellIs" dxfId="690" priority="11" operator="greaterThan">
      <formula>0</formula>
    </cfRule>
  </conditionalFormatting>
  <conditionalFormatting sqref="D9:S9">
    <cfRule type="cellIs" dxfId="689" priority="10" operator="greaterThan">
      <formula>0</formula>
    </cfRule>
  </conditionalFormatting>
  <conditionalFormatting sqref="D11:S11">
    <cfRule type="cellIs" dxfId="688" priority="9" operator="greaterThan">
      <formula>0</formula>
    </cfRule>
  </conditionalFormatting>
  <conditionalFormatting sqref="D13:S13">
    <cfRule type="cellIs" dxfId="687" priority="8" operator="greaterThan">
      <formula>0</formula>
    </cfRule>
  </conditionalFormatting>
  <conditionalFormatting sqref="D15:S15">
    <cfRule type="cellIs" dxfId="686" priority="7" operator="greaterThan">
      <formula>0</formula>
    </cfRule>
  </conditionalFormatting>
  <conditionalFormatting sqref="D17:S17">
    <cfRule type="cellIs" dxfId="685" priority="6" operator="greaterThan">
      <formula>0</formula>
    </cfRule>
  </conditionalFormatting>
  <conditionalFormatting sqref="D19:S19">
    <cfRule type="cellIs" dxfId="684" priority="5" operator="greaterThan">
      <formula>0</formula>
    </cfRule>
  </conditionalFormatting>
  <conditionalFormatting sqref="D21:S21">
    <cfRule type="cellIs" dxfId="683" priority="4" operator="greaterThan">
      <formula>0</formula>
    </cfRule>
  </conditionalFormatting>
  <conditionalFormatting sqref="D23:S23">
    <cfRule type="cellIs" dxfId="682" priority="3" operator="greaterThan">
      <formula>0</formula>
    </cfRule>
  </conditionalFormatting>
  <conditionalFormatting sqref="D25:S25">
    <cfRule type="cellIs" dxfId="681" priority="2" operator="greaterThan">
      <formula>0</formula>
    </cfRule>
  </conditionalFormatting>
  <conditionalFormatting sqref="D27:S27">
    <cfRule type="cellIs" dxfId="680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13" sqref="D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  <col min="21" max="21" width="10.140625" bestFit="1" customWidth="1"/>
  </cols>
  <sheetData>
    <row r="1" spans="1:21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1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1" ht="18.75" x14ac:dyDescent="0.25">
      <c r="A3" s="115" t="s">
        <v>65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1" x14ac:dyDescent="0.25">
      <c r="A4" s="119" t="s">
        <v>1</v>
      </c>
      <c r="B4" s="119"/>
      <c r="C4" s="1"/>
      <c r="D4" s="2">
        <f>'17'!D29</f>
        <v>878934</v>
      </c>
      <c r="E4" s="2">
        <f>'17'!E29</f>
        <v>7260</v>
      </c>
      <c r="F4" s="2">
        <f>'17'!F29</f>
        <v>9650</v>
      </c>
      <c r="G4" s="2">
        <f>'17'!G29</f>
        <v>350</v>
      </c>
      <c r="H4" s="2">
        <f>'17'!H29</f>
        <v>13550</v>
      </c>
      <c r="I4" s="2">
        <f>'17'!I29</f>
        <v>895</v>
      </c>
      <c r="J4" s="2">
        <f>'17'!J29</f>
        <v>196</v>
      </c>
      <c r="K4" s="2">
        <f>'17'!K29</f>
        <v>95</v>
      </c>
      <c r="L4" s="2">
        <f>'17'!L29</f>
        <v>5</v>
      </c>
      <c r="M4" s="3"/>
      <c r="N4" s="120"/>
      <c r="O4" s="120"/>
      <c r="P4" s="120"/>
      <c r="Q4" s="120"/>
      <c r="R4" s="120"/>
      <c r="S4" s="120"/>
      <c r="T4" s="120"/>
    </row>
    <row r="5" spans="1:21" x14ac:dyDescent="0.25">
      <c r="A5" s="119" t="s">
        <v>2</v>
      </c>
      <c r="B5" s="119"/>
      <c r="C5" s="1"/>
      <c r="D5" s="1">
        <v>70961</v>
      </c>
      <c r="E5" s="4"/>
      <c r="F5" s="4"/>
      <c r="G5" s="4"/>
      <c r="H5" s="4"/>
      <c r="I5" s="1"/>
      <c r="J5" s="1"/>
      <c r="K5" s="1"/>
      <c r="L5" s="1"/>
      <c r="M5" s="5"/>
      <c r="N5" s="120"/>
      <c r="O5" s="120"/>
      <c r="P5" s="120"/>
      <c r="Q5" s="120"/>
      <c r="R5" s="120"/>
      <c r="S5" s="120"/>
      <c r="T5" s="120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67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26625</v>
      </c>
      <c r="E7" s="22">
        <v>50</v>
      </c>
      <c r="F7" s="22">
        <v>50</v>
      </c>
      <c r="G7" s="22"/>
      <c r="H7" s="22">
        <v>50</v>
      </c>
      <c r="I7" s="23">
        <v>65</v>
      </c>
      <c r="J7" s="23">
        <v>1</v>
      </c>
      <c r="K7" s="23"/>
      <c r="L7" s="23"/>
      <c r="M7" s="20">
        <f>D7+E7*20+F7*10+G7*9+H7*9</f>
        <v>28575</v>
      </c>
      <c r="N7" s="24">
        <f>D7+E7*20+F7*10+G7*9+H7*9+I7*191+J7*191+K7*182+L7*100</f>
        <v>41181</v>
      </c>
      <c r="O7" s="25">
        <f>M7*2.75%</f>
        <v>785.8125</v>
      </c>
      <c r="P7" s="26"/>
      <c r="Q7" s="26">
        <v>136</v>
      </c>
      <c r="R7" s="24">
        <f>M7-(M7*2.75%)+I7*191+J7*191+K7*182+L7*100-Q7</f>
        <v>40259.1875</v>
      </c>
      <c r="S7" s="25">
        <f>M7*0.95%</f>
        <v>271.46249999999998</v>
      </c>
      <c r="T7" s="55">
        <f>S7-Q7</f>
        <v>135.46249999999998</v>
      </c>
      <c r="U7" s="76">
        <v>5187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14321</v>
      </c>
      <c r="E8" s="30">
        <v>20</v>
      </c>
      <c r="F8" s="30">
        <v>20</v>
      </c>
      <c r="G8" s="30"/>
      <c r="H8" s="30">
        <v>100</v>
      </c>
      <c r="I8" s="20">
        <v>1</v>
      </c>
      <c r="J8" s="20"/>
      <c r="K8" s="20">
        <v>5</v>
      </c>
      <c r="L8" s="20"/>
      <c r="M8" s="20">
        <f t="shared" ref="M8:M27" si="0">D8+E8*20+F8*10+G8*9+H8*9</f>
        <v>15821</v>
      </c>
      <c r="N8" s="24">
        <f t="shared" ref="N8:N27" si="1">D8+E8*20+F8*10+G8*9+H8*9+I8*191+J8*191+K8*182+L8*100</f>
        <v>16922</v>
      </c>
      <c r="O8" s="25">
        <f t="shared" ref="O8:O27" si="2">M8*2.75%</f>
        <v>435.07749999999999</v>
      </c>
      <c r="P8" s="26"/>
      <c r="Q8" s="26">
        <v>160</v>
      </c>
      <c r="R8" s="24">
        <f t="shared" ref="R8:R27" si="3">M8-(M8*2.75%)+I8*191+J8*191+K8*182+L8*100-Q8</f>
        <v>16326.922500000001</v>
      </c>
      <c r="S8" s="25">
        <f t="shared" ref="S8:S27" si="4">M8*0.95%</f>
        <v>150.29949999999999</v>
      </c>
      <c r="T8" s="55">
        <f t="shared" ref="T8:T27" si="5">S8-Q8</f>
        <v>-9.7005000000000052</v>
      </c>
      <c r="U8" s="76">
        <v>2576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35479</v>
      </c>
      <c r="E9" s="30"/>
      <c r="F9" s="30"/>
      <c r="G9" s="30"/>
      <c r="H9" s="30">
        <v>20</v>
      </c>
      <c r="I9" s="20">
        <v>3</v>
      </c>
      <c r="J9" s="20"/>
      <c r="K9" s="20"/>
      <c r="L9" s="20"/>
      <c r="M9" s="20">
        <f t="shared" si="0"/>
        <v>35659</v>
      </c>
      <c r="N9" s="24">
        <f t="shared" si="1"/>
        <v>36232</v>
      </c>
      <c r="O9" s="25">
        <f t="shared" si="2"/>
        <v>980.62250000000006</v>
      </c>
      <c r="P9" s="26"/>
      <c r="Q9" s="26">
        <v>152</v>
      </c>
      <c r="R9" s="24">
        <f t="shared" si="3"/>
        <v>35099.377500000002</v>
      </c>
      <c r="S9" s="25">
        <f t="shared" si="4"/>
        <v>338.76049999999998</v>
      </c>
      <c r="T9" s="55">
        <f t="shared" si="5"/>
        <v>186.76049999999998</v>
      </c>
      <c r="U9" s="76">
        <v>12336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11404</v>
      </c>
      <c r="E10" s="30"/>
      <c r="F10" s="30"/>
      <c r="G10" s="30"/>
      <c r="H10" s="30"/>
      <c r="I10" s="20">
        <v>6</v>
      </c>
      <c r="J10" s="20">
        <v>1</v>
      </c>
      <c r="K10" s="20"/>
      <c r="L10" s="20"/>
      <c r="M10" s="20">
        <f t="shared" si="0"/>
        <v>11404</v>
      </c>
      <c r="N10" s="24">
        <f t="shared" si="1"/>
        <v>12741</v>
      </c>
      <c r="O10" s="25">
        <f t="shared" si="2"/>
        <v>313.61</v>
      </c>
      <c r="P10" s="26"/>
      <c r="Q10" s="26">
        <v>51</v>
      </c>
      <c r="R10" s="24">
        <f t="shared" si="3"/>
        <v>12376.39</v>
      </c>
      <c r="S10" s="25">
        <f t="shared" si="4"/>
        <v>108.33799999999999</v>
      </c>
      <c r="T10" s="55">
        <f t="shared" si="5"/>
        <v>57.337999999999994</v>
      </c>
      <c r="U10" s="76">
        <v>2469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8131</v>
      </c>
      <c r="E11" s="30">
        <v>50</v>
      </c>
      <c r="F11" s="30">
        <v>50</v>
      </c>
      <c r="G11" s="32"/>
      <c r="H11" s="30">
        <v>250</v>
      </c>
      <c r="I11" s="20">
        <v>16</v>
      </c>
      <c r="J11" s="20"/>
      <c r="K11" s="20"/>
      <c r="L11" s="20"/>
      <c r="M11" s="20">
        <f t="shared" si="0"/>
        <v>11881</v>
      </c>
      <c r="N11" s="24">
        <f t="shared" si="1"/>
        <v>14937</v>
      </c>
      <c r="O11" s="25">
        <f t="shared" si="2"/>
        <v>326.72750000000002</v>
      </c>
      <c r="P11" s="26"/>
      <c r="Q11" s="26">
        <v>50</v>
      </c>
      <c r="R11" s="24">
        <f t="shared" si="3"/>
        <v>14560.272499999999</v>
      </c>
      <c r="S11" s="25">
        <f t="shared" si="4"/>
        <v>112.8695</v>
      </c>
      <c r="T11" s="55">
        <f t="shared" si="5"/>
        <v>62.869500000000002</v>
      </c>
      <c r="U11" s="76">
        <v>2161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18942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18942</v>
      </c>
      <c r="N12" s="24">
        <f t="shared" si="1"/>
        <v>18942</v>
      </c>
      <c r="O12" s="25">
        <f t="shared" si="2"/>
        <v>520.90499999999997</v>
      </c>
      <c r="P12" s="26"/>
      <c r="Q12" s="26">
        <v>71</v>
      </c>
      <c r="R12" s="24">
        <f t="shared" si="3"/>
        <v>18350.095000000001</v>
      </c>
      <c r="S12" s="25">
        <f t="shared" si="4"/>
        <v>179.94899999999998</v>
      </c>
      <c r="T12" s="55">
        <f t="shared" si="5"/>
        <v>108.94899999999998</v>
      </c>
      <c r="U12" s="76">
        <v>3611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12842</v>
      </c>
      <c r="E13" s="30"/>
      <c r="F13" s="30"/>
      <c r="G13" s="30"/>
      <c r="H13" s="30">
        <v>50</v>
      </c>
      <c r="I13" s="20">
        <v>5</v>
      </c>
      <c r="J13" s="20"/>
      <c r="K13" s="20"/>
      <c r="L13" s="20"/>
      <c r="M13" s="20">
        <f t="shared" si="0"/>
        <v>13292</v>
      </c>
      <c r="N13" s="24">
        <f t="shared" si="1"/>
        <v>14247</v>
      </c>
      <c r="O13" s="25">
        <f t="shared" si="2"/>
        <v>365.53000000000003</v>
      </c>
      <c r="P13" s="26"/>
      <c r="Q13" s="26">
        <v>110</v>
      </c>
      <c r="R13" s="24">
        <f t="shared" si="3"/>
        <v>13771.47</v>
      </c>
      <c r="S13" s="25">
        <f t="shared" si="4"/>
        <v>126.274</v>
      </c>
      <c r="T13" s="55">
        <f t="shared" si="5"/>
        <v>16.274000000000001</v>
      </c>
      <c r="U13" s="76">
        <v>3190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20951</v>
      </c>
      <c r="E14" s="30"/>
      <c r="F14" s="30"/>
      <c r="G14" s="30"/>
      <c r="H14" s="30"/>
      <c r="I14" s="20">
        <v>20</v>
      </c>
      <c r="J14" s="20"/>
      <c r="K14" s="20"/>
      <c r="L14" s="20"/>
      <c r="M14" s="20">
        <f t="shared" si="0"/>
        <v>20951</v>
      </c>
      <c r="N14" s="24">
        <f t="shared" si="1"/>
        <v>24771</v>
      </c>
      <c r="O14" s="25">
        <f t="shared" si="2"/>
        <v>576.15250000000003</v>
      </c>
      <c r="P14" s="26"/>
      <c r="Q14" s="26">
        <v>155</v>
      </c>
      <c r="R14" s="24">
        <f t="shared" si="3"/>
        <v>24039.8475</v>
      </c>
      <c r="S14" s="25">
        <f t="shared" si="4"/>
        <v>199.03450000000001</v>
      </c>
      <c r="T14" s="55">
        <f t="shared" si="5"/>
        <v>44.034500000000008</v>
      </c>
      <c r="U14" s="76">
        <v>8021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17491</v>
      </c>
      <c r="E15" s="30"/>
      <c r="F15" s="30">
        <v>50</v>
      </c>
      <c r="G15" s="30"/>
      <c r="H15" s="30">
        <v>60</v>
      </c>
      <c r="I15" s="20"/>
      <c r="J15" s="20"/>
      <c r="K15" s="20"/>
      <c r="L15" s="20"/>
      <c r="M15" s="20">
        <f t="shared" si="0"/>
        <v>18531</v>
      </c>
      <c r="N15" s="24">
        <f t="shared" si="1"/>
        <v>18531</v>
      </c>
      <c r="O15" s="25">
        <f t="shared" si="2"/>
        <v>509.60250000000002</v>
      </c>
      <c r="P15" s="26"/>
      <c r="Q15" s="26">
        <v>130</v>
      </c>
      <c r="R15" s="24">
        <f t="shared" si="3"/>
        <v>17891.397499999999</v>
      </c>
      <c r="S15" s="25">
        <f t="shared" si="4"/>
        <v>176.0445</v>
      </c>
      <c r="T15" s="55">
        <f t="shared" si="5"/>
        <v>46.044499999999999</v>
      </c>
      <c r="U15" s="76">
        <v>14728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20088</v>
      </c>
      <c r="E16" s="30">
        <v>40</v>
      </c>
      <c r="F16" s="30">
        <v>70</v>
      </c>
      <c r="G16" s="30"/>
      <c r="H16" s="30">
        <v>250</v>
      </c>
      <c r="I16" s="20">
        <v>10</v>
      </c>
      <c r="J16" s="20"/>
      <c r="K16" s="20"/>
      <c r="L16" s="20"/>
      <c r="M16" s="20">
        <f t="shared" si="0"/>
        <v>23838</v>
      </c>
      <c r="N16" s="24">
        <f t="shared" si="1"/>
        <v>25748</v>
      </c>
      <c r="O16" s="25">
        <f t="shared" si="2"/>
        <v>655.54499999999996</v>
      </c>
      <c r="P16" s="26"/>
      <c r="Q16" s="26">
        <v>122</v>
      </c>
      <c r="R16" s="24">
        <f t="shared" si="3"/>
        <v>24970.455000000002</v>
      </c>
      <c r="S16" s="25">
        <f t="shared" si="4"/>
        <v>226.46099999999998</v>
      </c>
      <c r="T16" s="55">
        <f t="shared" si="5"/>
        <v>104.46099999999998</v>
      </c>
      <c r="U16" s="76">
        <v>7805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26459</v>
      </c>
      <c r="E17" s="30"/>
      <c r="F17" s="30"/>
      <c r="G17" s="30"/>
      <c r="H17" s="30"/>
      <c r="I17" s="20">
        <v>4</v>
      </c>
      <c r="J17" s="20"/>
      <c r="K17" s="20"/>
      <c r="L17" s="20"/>
      <c r="M17" s="20">
        <f t="shared" si="0"/>
        <v>26459</v>
      </c>
      <c r="N17" s="24">
        <f t="shared" si="1"/>
        <v>27223</v>
      </c>
      <c r="O17" s="25">
        <f t="shared" si="2"/>
        <v>727.62250000000006</v>
      </c>
      <c r="P17" s="26"/>
      <c r="Q17" s="26">
        <v>205</v>
      </c>
      <c r="R17" s="24">
        <f t="shared" si="3"/>
        <v>26290.377499999999</v>
      </c>
      <c r="S17" s="25">
        <f t="shared" si="4"/>
        <v>251.3605</v>
      </c>
      <c r="T17" s="55">
        <f t="shared" si="5"/>
        <v>46.360500000000002</v>
      </c>
      <c r="U17" s="76">
        <v>8326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>
        <v>14500</v>
      </c>
      <c r="E18" s="30"/>
      <c r="F18" s="30"/>
      <c r="G18" s="30"/>
      <c r="H18" s="30"/>
      <c r="I18" s="20">
        <v>3</v>
      </c>
      <c r="J18" s="20"/>
      <c r="K18" s="20"/>
      <c r="L18" s="20"/>
      <c r="M18" s="20">
        <f t="shared" si="0"/>
        <v>14500</v>
      </c>
      <c r="N18" s="24">
        <f t="shared" si="1"/>
        <v>15073</v>
      </c>
      <c r="O18" s="25">
        <f t="shared" si="2"/>
        <v>398.75</v>
      </c>
      <c r="P18" s="26"/>
      <c r="Q18" s="26">
        <v>250</v>
      </c>
      <c r="R18" s="24">
        <f t="shared" si="3"/>
        <v>14424.25</v>
      </c>
      <c r="S18" s="25">
        <f t="shared" si="4"/>
        <v>137.75</v>
      </c>
      <c r="T18" s="55">
        <f t="shared" si="5"/>
        <v>-112.25</v>
      </c>
      <c r="U18" s="76">
        <v>4628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27916</v>
      </c>
      <c r="E19" s="30"/>
      <c r="F19" s="30"/>
      <c r="G19" s="30"/>
      <c r="H19" s="30"/>
      <c r="I19" s="20"/>
      <c r="J19" s="20"/>
      <c r="K19" s="20">
        <v>5</v>
      </c>
      <c r="L19" s="20"/>
      <c r="M19" s="20">
        <f t="shared" si="0"/>
        <v>27916</v>
      </c>
      <c r="N19" s="24">
        <f t="shared" si="1"/>
        <v>28826</v>
      </c>
      <c r="O19" s="25">
        <f t="shared" si="2"/>
        <v>767.69</v>
      </c>
      <c r="P19" s="26"/>
      <c r="Q19" s="26">
        <v>340</v>
      </c>
      <c r="R19" s="24">
        <f t="shared" si="3"/>
        <v>27718.31</v>
      </c>
      <c r="S19" s="25">
        <f t="shared" si="4"/>
        <v>265.202</v>
      </c>
      <c r="T19" s="55">
        <f t="shared" si="5"/>
        <v>-74.798000000000002</v>
      </c>
      <c r="U19" s="76">
        <v>9468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10825</v>
      </c>
      <c r="E20" s="30">
        <v>30</v>
      </c>
      <c r="F20" s="30"/>
      <c r="G20" s="30"/>
      <c r="H20" s="30">
        <v>50</v>
      </c>
      <c r="I20" s="20">
        <v>5</v>
      </c>
      <c r="J20" s="20"/>
      <c r="K20" s="20"/>
      <c r="L20" s="20"/>
      <c r="M20" s="20">
        <f t="shared" si="0"/>
        <v>11875</v>
      </c>
      <c r="N20" s="24">
        <f t="shared" si="1"/>
        <v>12830</v>
      </c>
      <c r="O20" s="25">
        <f t="shared" si="2"/>
        <v>326.5625</v>
      </c>
      <c r="P20" s="26"/>
      <c r="Q20" s="26">
        <v>150</v>
      </c>
      <c r="R20" s="24">
        <f t="shared" si="3"/>
        <v>12353.4375</v>
      </c>
      <c r="S20" s="25">
        <f t="shared" si="4"/>
        <v>112.8125</v>
      </c>
      <c r="T20" s="55">
        <f t="shared" si="5"/>
        <v>-37.1875</v>
      </c>
      <c r="U20" s="76">
        <v>3804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10897</v>
      </c>
      <c r="E21" s="30"/>
      <c r="F21" s="30"/>
      <c r="G21" s="30"/>
      <c r="H21" s="30">
        <v>50</v>
      </c>
      <c r="I21" s="20">
        <v>5</v>
      </c>
      <c r="J21" s="20"/>
      <c r="K21" s="20"/>
      <c r="L21" s="20"/>
      <c r="M21" s="20">
        <f t="shared" si="0"/>
        <v>11347</v>
      </c>
      <c r="N21" s="24">
        <f t="shared" si="1"/>
        <v>12302</v>
      </c>
      <c r="O21" s="25">
        <f t="shared" si="2"/>
        <v>312.04250000000002</v>
      </c>
      <c r="P21" s="26"/>
      <c r="Q21" s="26">
        <v>20</v>
      </c>
      <c r="R21" s="24">
        <f t="shared" si="3"/>
        <v>11969.9575</v>
      </c>
      <c r="S21" s="25">
        <f t="shared" si="4"/>
        <v>107.79649999999999</v>
      </c>
      <c r="T21" s="55">
        <f t="shared" si="5"/>
        <v>87.796499999999995</v>
      </c>
      <c r="U21" s="76">
        <v>3241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39161</v>
      </c>
      <c r="E22" s="30">
        <v>10</v>
      </c>
      <c r="F22" s="30">
        <v>40</v>
      </c>
      <c r="G22" s="20"/>
      <c r="H22" s="30">
        <v>90</v>
      </c>
      <c r="I22" s="20">
        <v>9</v>
      </c>
      <c r="J22" s="20"/>
      <c r="K22" s="20">
        <v>5</v>
      </c>
      <c r="L22" s="20"/>
      <c r="M22" s="20">
        <f t="shared" si="0"/>
        <v>40571</v>
      </c>
      <c r="N22" s="24">
        <f t="shared" si="1"/>
        <v>43200</v>
      </c>
      <c r="O22" s="25">
        <f t="shared" si="2"/>
        <v>1115.7025000000001</v>
      </c>
      <c r="P22" s="26"/>
      <c r="Q22" s="26">
        <v>250</v>
      </c>
      <c r="R22" s="24">
        <f t="shared" si="3"/>
        <v>41834.297500000001</v>
      </c>
      <c r="S22" s="25">
        <f t="shared" si="4"/>
        <v>385.42449999999997</v>
      </c>
      <c r="T22" s="55">
        <f t="shared" si="5"/>
        <v>135.42449999999997</v>
      </c>
      <c r="U22" s="76">
        <v>9067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11464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11464</v>
      </c>
      <c r="N23" s="24">
        <f t="shared" si="1"/>
        <v>15284</v>
      </c>
      <c r="O23" s="25">
        <f t="shared" si="2"/>
        <v>315.26</v>
      </c>
      <c r="P23" s="26"/>
      <c r="Q23" s="26">
        <v>110</v>
      </c>
      <c r="R23" s="24">
        <f t="shared" si="3"/>
        <v>14858.74</v>
      </c>
      <c r="S23" s="25">
        <f t="shared" si="4"/>
        <v>108.908</v>
      </c>
      <c r="T23" s="55">
        <f t="shared" si="5"/>
        <v>-1.0919999999999987</v>
      </c>
      <c r="U23" s="76">
        <v>3394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40000</v>
      </c>
      <c r="E24" s="30">
        <v>100</v>
      </c>
      <c r="F24" s="30">
        <v>100</v>
      </c>
      <c r="G24" s="30"/>
      <c r="H24" s="30">
        <v>500</v>
      </c>
      <c r="I24" s="20">
        <v>10</v>
      </c>
      <c r="J24" s="20"/>
      <c r="K24" s="20"/>
      <c r="L24" s="20"/>
      <c r="M24" s="20">
        <f t="shared" si="0"/>
        <v>47500</v>
      </c>
      <c r="N24" s="24">
        <f t="shared" si="1"/>
        <v>49410</v>
      </c>
      <c r="O24" s="25">
        <f t="shared" si="2"/>
        <v>1306.25</v>
      </c>
      <c r="P24" s="26"/>
      <c r="Q24" s="26">
        <v>243</v>
      </c>
      <c r="R24" s="24">
        <f t="shared" si="3"/>
        <v>47860.75</v>
      </c>
      <c r="S24" s="25">
        <f t="shared" si="4"/>
        <v>451.25</v>
      </c>
      <c r="T24" s="55">
        <f t="shared" si="5"/>
        <v>208.25</v>
      </c>
      <c r="U24" s="76">
        <v>14334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20000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20000</v>
      </c>
      <c r="N25" s="24">
        <f t="shared" si="1"/>
        <v>20000</v>
      </c>
      <c r="O25" s="25">
        <f t="shared" si="2"/>
        <v>550</v>
      </c>
      <c r="P25" s="26"/>
      <c r="Q25" s="26">
        <v>150</v>
      </c>
      <c r="R25" s="24">
        <f t="shared" si="3"/>
        <v>19300</v>
      </c>
      <c r="S25" s="25">
        <f t="shared" si="4"/>
        <v>190</v>
      </c>
      <c r="T25" s="55">
        <f t="shared" si="5"/>
        <v>40</v>
      </c>
      <c r="U25" s="76">
        <v>6362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>
        <v>13401</v>
      </c>
      <c r="E26" s="29"/>
      <c r="F26" s="30"/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13851</v>
      </c>
      <c r="N26" s="24">
        <f t="shared" si="1"/>
        <v>20491</v>
      </c>
      <c r="O26" s="25">
        <f t="shared" si="2"/>
        <v>380.90249999999997</v>
      </c>
      <c r="P26" s="26"/>
      <c r="Q26" s="26">
        <v>200</v>
      </c>
      <c r="R26" s="24">
        <f t="shared" si="3"/>
        <v>19910.0975</v>
      </c>
      <c r="S26" s="25">
        <f t="shared" si="4"/>
        <v>131.58449999999999</v>
      </c>
      <c r="T26" s="55">
        <f t="shared" si="5"/>
        <v>-68.415500000000009</v>
      </c>
      <c r="U26" s="76">
        <v>3401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18520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18520</v>
      </c>
      <c r="N27" s="40">
        <f t="shared" si="1"/>
        <v>18520</v>
      </c>
      <c r="O27" s="25">
        <f t="shared" si="2"/>
        <v>509.3</v>
      </c>
      <c r="P27" s="41"/>
      <c r="Q27" s="41">
        <v>200</v>
      </c>
      <c r="R27" s="24">
        <f t="shared" si="3"/>
        <v>17810.7</v>
      </c>
      <c r="S27" s="42">
        <f t="shared" si="4"/>
        <v>175.94</v>
      </c>
      <c r="T27" s="56">
        <f t="shared" si="5"/>
        <v>-24.060000000000002</v>
      </c>
      <c r="U27" s="76">
        <v>3394</v>
      </c>
    </row>
    <row r="28" spans="1:21" ht="16.5" thickBot="1" x14ac:dyDescent="0.3">
      <c r="A28" s="105" t="s">
        <v>44</v>
      </c>
      <c r="B28" s="106"/>
      <c r="C28" s="107"/>
      <c r="D28" s="44">
        <f t="shared" ref="D28:E28" si="6">SUM(D7:D27)</f>
        <v>419417</v>
      </c>
      <c r="E28" s="45">
        <f t="shared" si="6"/>
        <v>300</v>
      </c>
      <c r="F28" s="45">
        <f t="shared" ref="F28:T28" si="7">SUM(F7:F27)</f>
        <v>380</v>
      </c>
      <c r="G28" s="45">
        <f t="shared" si="7"/>
        <v>0</v>
      </c>
      <c r="H28" s="45">
        <f t="shared" si="7"/>
        <v>1520</v>
      </c>
      <c r="I28" s="45">
        <f t="shared" si="7"/>
        <v>212</v>
      </c>
      <c r="J28" s="45">
        <f t="shared" si="7"/>
        <v>2</v>
      </c>
      <c r="K28" s="45">
        <f t="shared" si="7"/>
        <v>20</v>
      </c>
      <c r="L28" s="45">
        <f t="shared" si="7"/>
        <v>0</v>
      </c>
      <c r="M28" s="61">
        <f t="shared" si="7"/>
        <v>442897</v>
      </c>
      <c r="N28" s="61">
        <f t="shared" si="7"/>
        <v>487411</v>
      </c>
      <c r="O28" s="62">
        <f t="shared" si="7"/>
        <v>12179.6675</v>
      </c>
      <c r="P28" s="61">
        <f t="shared" si="7"/>
        <v>0</v>
      </c>
      <c r="Q28" s="61">
        <f t="shared" si="7"/>
        <v>3255</v>
      </c>
      <c r="R28" s="61">
        <f t="shared" si="7"/>
        <v>471976.33249999996</v>
      </c>
      <c r="S28" s="61">
        <f t="shared" si="7"/>
        <v>4207.5214999999998</v>
      </c>
      <c r="T28" s="77">
        <f t="shared" si="7"/>
        <v>952.52149999999983</v>
      </c>
      <c r="U28" s="78">
        <f>SUM(U7:U27)</f>
        <v>131503</v>
      </c>
    </row>
    <row r="29" spans="1:21" ht="15.75" thickBot="1" x14ac:dyDescent="0.3">
      <c r="A29" s="108" t="s">
        <v>45</v>
      </c>
      <c r="B29" s="109"/>
      <c r="C29" s="110"/>
      <c r="D29" s="48">
        <f>D4+D5-D28</f>
        <v>530478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124"/>
      <c r="N29" s="124"/>
      <c r="O29" s="124"/>
      <c r="P29" s="124"/>
      <c r="Q29" s="124"/>
      <c r="R29" s="124"/>
      <c r="S29" s="124"/>
      <c r="T29" s="124"/>
      <c r="U29" s="124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>
        <v>7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N4:T4"/>
    <mergeCell ref="A5:B5"/>
    <mergeCell ref="N5:T5"/>
    <mergeCell ref="M29:U29"/>
  </mergeCells>
  <conditionalFormatting sqref="D29 E4:H6 E28:K29">
    <cfRule type="cellIs" dxfId="679" priority="45" operator="equal">
      <formula>212030016606640</formula>
    </cfRule>
  </conditionalFormatting>
  <conditionalFormatting sqref="D29 E4:E6 E28:K29">
    <cfRule type="cellIs" dxfId="678" priority="43" operator="equal">
      <formula>$E$4</formula>
    </cfRule>
    <cfRule type="cellIs" dxfId="677" priority="44" operator="equal">
      <formula>2120</formula>
    </cfRule>
  </conditionalFormatting>
  <conditionalFormatting sqref="D29:E29 F4:F6 F28:F29">
    <cfRule type="cellIs" dxfId="676" priority="41" operator="equal">
      <formula>$F$4</formula>
    </cfRule>
    <cfRule type="cellIs" dxfId="675" priority="42" operator="equal">
      <formula>300</formula>
    </cfRule>
  </conditionalFormatting>
  <conditionalFormatting sqref="G4:G6 G28:G29">
    <cfRule type="cellIs" dxfId="674" priority="39" operator="equal">
      <formula>$G$4</formula>
    </cfRule>
    <cfRule type="cellIs" dxfId="673" priority="40" operator="equal">
      <formula>1660</formula>
    </cfRule>
  </conditionalFormatting>
  <conditionalFormatting sqref="H4:H6 H28:H29">
    <cfRule type="cellIs" dxfId="672" priority="37" operator="equal">
      <formula>$H$4</formula>
    </cfRule>
    <cfRule type="cellIs" dxfId="671" priority="38" operator="equal">
      <formula>6640</formula>
    </cfRule>
  </conditionalFormatting>
  <conditionalFormatting sqref="T6:T28 U28">
    <cfRule type="cellIs" dxfId="670" priority="36" operator="lessThan">
      <formula>0</formula>
    </cfRule>
  </conditionalFormatting>
  <conditionalFormatting sqref="T7:T27">
    <cfRule type="cellIs" dxfId="669" priority="33" operator="lessThan">
      <formula>0</formula>
    </cfRule>
    <cfRule type="cellIs" dxfId="668" priority="34" operator="lessThan">
      <formula>0</formula>
    </cfRule>
    <cfRule type="cellIs" dxfId="667" priority="35" operator="lessThan">
      <formula>0</formula>
    </cfRule>
  </conditionalFormatting>
  <conditionalFormatting sqref="E4:E6 E28:K28">
    <cfRule type="cellIs" dxfId="666" priority="32" operator="equal">
      <formula>$E$4</formula>
    </cfRule>
  </conditionalFormatting>
  <conditionalFormatting sqref="D28:D29 D6 D4:M4">
    <cfRule type="cellIs" dxfId="665" priority="31" operator="equal">
      <formula>$D$4</formula>
    </cfRule>
  </conditionalFormatting>
  <conditionalFormatting sqref="I4:I6 I28:I29">
    <cfRule type="cellIs" dxfId="664" priority="30" operator="equal">
      <formula>$I$4</formula>
    </cfRule>
  </conditionalFormatting>
  <conditionalFormatting sqref="J4:J6 J28:J29">
    <cfRule type="cellIs" dxfId="663" priority="29" operator="equal">
      <formula>$J$4</formula>
    </cfRule>
  </conditionalFormatting>
  <conditionalFormatting sqref="K4:K6 K28:K29">
    <cfRule type="cellIs" dxfId="662" priority="28" operator="equal">
      <formula>$K$4</formula>
    </cfRule>
  </conditionalFormatting>
  <conditionalFormatting sqref="M4:M6">
    <cfRule type="cellIs" dxfId="661" priority="27" operator="equal">
      <formula>$L$4</formula>
    </cfRule>
  </conditionalFormatting>
  <conditionalFormatting sqref="T7:T28 U28">
    <cfRule type="cellIs" dxfId="660" priority="24" operator="lessThan">
      <formula>0</formula>
    </cfRule>
    <cfRule type="cellIs" dxfId="659" priority="25" operator="lessThan">
      <formula>0</formula>
    </cfRule>
    <cfRule type="cellIs" dxfId="658" priority="26" operator="lessThan">
      <formula>0</formula>
    </cfRule>
  </conditionalFormatting>
  <conditionalFormatting sqref="D5:K5">
    <cfRule type="cellIs" dxfId="657" priority="23" operator="greaterThan">
      <formula>0</formula>
    </cfRule>
  </conditionalFormatting>
  <conditionalFormatting sqref="T6:T28 U28">
    <cfRule type="cellIs" dxfId="656" priority="22" operator="lessThan">
      <formula>0</formula>
    </cfRule>
  </conditionalFormatting>
  <conditionalFormatting sqref="T7:T27">
    <cfRule type="cellIs" dxfId="655" priority="19" operator="lessThan">
      <formula>0</formula>
    </cfRule>
    <cfRule type="cellIs" dxfId="654" priority="20" operator="lessThan">
      <formula>0</formula>
    </cfRule>
    <cfRule type="cellIs" dxfId="653" priority="21" operator="lessThan">
      <formula>0</formula>
    </cfRule>
  </conditionalFormatting>
  <conditionalFormatting sqref="T7:T28 U28">
    <cfRule type="cellIs" dxfId="652" priority="16" operator="lessThan">
      <formula>0</formula>
    </cfRule>
    <cfRule type="cellIs" dxfId="651" priority="17" operator="lessThan">
      <formula>0</formula>
    </cfRule>
    <cfRule type="cellIs" dxfId="650" priority="18" operator="lessThan">
      <formula>0</formula>
    </cfRule>
  </conditionalFormatting>
  <conditionalFormatting sqref="D5:K5">
    <cfRule type="cellIs" dxfId="649" priority="15" operator="greaterThan">
      <formula>0</formula>
    </cfRule>
  </conditionalFormatting>
  <conditionalFormatting sqref="L4 L6 L28:L29">
    <cfRule type="cellIs" dxfId="648" priority="14" operator="equal">
      <formula>$L$4</formula>
    </cfRule>
  </conditionalFormatting>
  <conditionalFormatting sqref="D7:S7">
    <cfRule type="cellIs" dxfId="647" priority="13" operator="greaterThan">
      <formula>0</formula>
    </cfRule>
  </conditionalFormatting>
  <conditionalFormatting sqref="D9:S9">
    <cfRule type="cellIs" dxfId="646" priority="12" operator="greaterThan">
      <formula>0</formula>
    </cfRule>
  </conditionalFormatting>
  <conditionalFormatting sqref="D11:S11">
    <cfRule type="cellIs" dxfId="645" priority="11" operator="greaterThan">
      <formula>0</formula>
    </cfRule>
  </conditionalFormatting>
  <conditionalFormatting sqref="D13:S13">
    <cfRule type="cellIs" dxfId="644" priority="10" operator="greaterThan">
      <formula>0</formula>
    </cfRule>
  </conditionalFormatting>
  <conditionalFormatting sqref="D15:S15">
    <cfRule type="cellIs" dxfId="643" priority="9" operator="greaterThan">
      <formula>0</formula>
    </cfRule>
  </conditionalFormatting>
  <conditionalFormatting sqref="D17:S17">
    <cfRule type="cellIs" dxfId="642" priority="8" operator="greaterThan">
      <formula>0</formula>
    </cfRule>
  </conditionalFormatting>
  <conditionalFormatting sqref="D19:S19">
    <cfRule type="cellIs" dxfId="641" priority="7" operator="greaterThan">
      <formula>0</formula>
    </cfRule>
  </conditionalFormatting>
  <conditionalFormatting sqref="D21:S21">
    <cfRule type="cellIs" dxfId="640" priority="6" operator="greaterThan">
      <formula>0</formula>
    </cfRule>
  </conditionalFormatting>
  <conditionalFormatting sqref="D23:S23">
    <cfRule type="cellIs" dxfId="639" priority="5" operator="greaterThan">
      <formula>0</formula>
    </cfRule>
  </conditionalFormatting>
  <conditionalFormatting sqref="D25:S25">
    <cfRule type="cellIs" dxfId="638" priority="4" operator="greaterThan">
      <formula>0</formula>
    </cfRule>
  </conditionalFormatting>
  <conditionalFormatting sqref="D27:S27">
    <cfRule type="cellIs" dxfId="637" priority="3" operator="greaterThan">
      <formula>0</formula>
    </cfRule>
  </conditionalFormatting>
  <conditionalFormatting sqref="U6">
    <cfRule type="cellIs" dxfId="636" priority="2" operator="lessThan">
      <formula>0</formula>
    </cfRule>
  </conditionalFormatting>
  <conditionalFormatting sqref="U6">
    <cfRule type="cellIs" dxfId="635" priority="1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0" ht="18.75" x14ac:dyDescent="0.25">
      <c r="A3" s="115" t="s">
        <v>71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0" x14ac:dyDescent="0.25">
      <c r="A4" s="119" t="s">
        <v>1</v>
      </c>
      <c r="B4" s="119"/>
      <c r="C4" s="1"/>
      <c r="D4" s="2">
        <f>'18'!D29</f>
        <v>530478</v>
      </c>
      <c r="E4" s="2">
        <f>'18'!E29</f>
        <v>6960</v>
      </c>
      <c r="F4" s="2">
        <f>'18'!F29</f>
        <v>9270</v>
      </c>
      <c r="G4" s="2">
        <f>'18'!G29</f>
        <v>350</v>
      </c>
      <c r="H4" s="2">
        <f>'18'!H29</f>
        <v>12030</v>
      </c>
      <c r="I4" s="2">
        <f>'18'!I29</f>
        <v>683</v>
      </c>
      <c r="J4" s="2">
        <f>'18'!J29</f>
        <v>194</v>
      </c>
      <c r="K4" s="2">
        <f>'18'!K29</f>
        <v>75</v>
      </c>
      <c r="L4" s="2">
        <f>'18'!L29</f>
        <v>5</v>
      </c>
      <c r="M4" s="3"/>
      <c r="N4" s="120"/>
      <c r="O4" s="120"/>
      <c r="P4" s="120"/>
      <c r="Q4" s="120"/>
      <c r="R4" s="120"/>
      <c r="S4" s="120"/>
      <c r="T4" s="120"/>
    </row>
    <row r="5" spans="1:20" x14ac:dyDescent="0.25">
      <c r="A5" s="119" t="s">
        <v>2</v>
      </c>
      <c r="B5" s="11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20"/>
      <c r="O5" s="120"/>
      <c r="P5" s="120"/>
      <c r="Q5" s="120"/>
      <c r="R5" s="120"/>
      <c r="S5" s="120"/>
      <c r="T5" s="12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5" t="s">
        <v>44</v>
      </c>
      <c r="B28" s="106"/>
      <c r="C28" s="10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8" t="s">
        <v>45</v>
      </c>
      <c r="B29" s="109"/>
      <c r="C29" s="110"/>
      <c r="D29" s="48">
        <f>D4+D5-D28</f>
        <v>530478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111"/>
      <c r="N29" s="112"/>
      <c r="O29" s="112"/>
      <c r="P29" s="112"/>
      <c r="Q29" s="112"/>
      <c r="R29" s="112"/>
      <c r="S29" s="112"/>
      <c r="T29" s="11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34" priority="43" operator="equal">
      <formula>212030016606640</formula>
    </cfRule>
  </conditionalFormatting>
  <conditionalFormatting sqref="D29 E4:E6 E28:K29">
    <cfRule type="cellIs" dxfId="633" priority="41" operator="equal">
      <formula>$E$4</formula>
    </cfRule>
    <cfRule type="cellIs" dxfId="632" priority="42" operator="equal">
      <formula>2120</formula>
    </cfRule>
  </conditionalFormatting>
  <conditionalFormatting sqref="D29:E29 F4:F6 F28:F29">
    <cfRule type="cellIs" dxfId="631" priority="39" operator="equal">
      <formula>$F$4</formula>
    </cfRule>
    <cfRule type="cellIs" dxfId="630" priority="40" operator="equal">
      <formula>300</formula>
    </cfRule>
  </conditionalFormatting>
  <conditionalFormatting sqref="G4:G6 G28:G29">
    <cfRule type="cellIs" dxfId="629" priority="37" operator="equal">
      <formula>$G$4</formula>
    </cfRule>
    <cfRule type="cellIs" dxfId="628" priority="38" operator="equal">
      <formula>1660</formula>
    </cfRule>
  </conditionalFormatting>
  <conditionalFormatting sqref="H4:H6 H28:H29">
    <cfRule type="cellIs" dxfId="627" priority="35" operator="equal">
      <formula>$H$4</formula>
    </cfRule>
    <cfRule type="cellIs" dxfId="626" priority="36" operator="equal">
      <formula>6640</formula>
    </cfRule>
  </conditionalFormatting>
  <conditionalFormatting sqref="T6:T28">
    <cfRule type="cellIs" dxfId="625" priority="34" operator="lessThan">
      <formula>0</formula>
    </cfRule>
  </conditionalFormatting>
  <conditionalFormatting sqref="T7:T27">
    <cfRule type="cellIs" dxfId="624" priority="31" operator="lessThan">
      <formula>0</formula>
    </cfRule>
    <cfRule type="cellIs" dxfId="623" priority="32" operator="lessThan">
      <formula>0</formula>
    </cfRule>
    <cfRule type="cellIs" dxfId="622" priority="33" operator="lessThan">
      <formula>0</formula>
    </cfRule>
  </conditionalFormatting>
  <conditionalFormatting sqref="E4:E6 E28:K28">
    <cfRule type="cellIs" dxfId="621" priority="30" operator="equal">
      <formula>$E$4</formula>
    </cfRule>
  </conditionalFormatting>
  <conditionalFormatting sqref="D28:D29 D6 D4:M4">
    <cfRule type="cellIs" dxfId="620" priority="29" operator="equal">
      <formula>$D$4</formula>
    </cfRule>
  </conditionalFormatting>
  <conditionalFormatting sqref="I4:I6 I28:I29">
    <cfRule type="cellIs" dxfId="619" priority="28" operator="equal">
      <formula>$I$4</formula>
    </cfRule>
  </conditionalFormatting>
  <conditionalFormatting sqref="J4:J6 J28:J29">
    <cfRule type="cellIs" dxfId="618" priority="27" operator="equal">
      <formula>$J$4</formula>
    </cfRule>
  </conditionalFormatting>
  <conditionalFormatting sqref="K4:K6 K28:K29">
    <cfRule type="cellIs" dxfId="617" priority="26" operator="equal">
      <formula>$K$4</formula>
    </cfRule>
  </conditionalFormatting>
  <conditionalFormatting sqref="M4:M6">
    <cfRule type="cellIs" dxfId="616" priority="25" operator="equal">
      <formula>$L$4</formula>
    </cfRule>
  </conditionalFormatting>
  <conditionalFormatting sqref="T7:T28">
    <cfRule type="cellIs" dxfId="615" priority="22" operator="lessThan">
      <formula>0</formula>
    </cfRule>
    <cfRule type="cellIs" dxfId="614" priority="23" operator="lessThan">
      <formula>0</formula>
    </cfRule>
    <cfRule type="cellIs" dxfId="613" priority="24" operator="lessThan">
      <formula>0</formula>
    </cfRule>
  </conditionalFormatting>
  <conditionalFormatting sqref="D5:K5">
    <cfRule type="cellIs" dxfId="612" priority="21" operator="greaterThan">
      <formula>0</formula>
    </cfRule>
  </conditionalFormatting>
  <conditionalFormatting sqref="T6:T28">
    <cfRule type="cellIs" dxfId="611" priority="20" operator="lessThan">
      <formula>0</formula>
    </cfRule>
  </conditionalFormatting>
  <conditionalFormatting sqref="T7:T27">
    <cfRule type="cellIs" dxfId="610" priority="17" operator="lessThan">
      <formula>0</formula>
    </cfRule>
    <cfRule type="cellIs" dxfId="609" priority="18" operator="lessThan">
      <formula>0</formula>
    </cfRule>
    <cfRule type="cellIs" dxfId="608" priority="19" operator="lessThan">
      <formula>0</formula>
    </cfRule>
  </conditionalFormatting>
  <conditionalFormatting sqref="T7:T28">
    <cfRule type="cellIs" dxfId="607" priority="14" operator="lessThan">
      <formula>0</formula>
    </cfRule>
    <cfRule type="cellIs" dxfId="606" priority="15" operator="lessThan">
      <formula>0</formula>
    </cfRule>
    <cfRule type="cellIs" dxfId="605" priority="16" operator="lessThan">
      <formula>0</formula>
    </cfRule>
  </conditionalFormatting>
  <conditionalFormatting sqref="D5:K5">
    <cfRule type="cellIs" dxfId="604" priority="13" operator="greaterThan">
      <formula>0</formula>
    </cfRule>
  </conditionalFormatting>
  <conditionalFormatting sqref="L4 L6 L28:L29">
    <cfRule type="cellIs" dxfId="603" priority="12" operator="equal">
      <formula>$L$4</formula>
    </cfRule>
  </conditionalFormatting>
  <conditionalFormatting sqref="D7:S7">
    <cfRule type="cellIs" dxfId="602" priority="11" operator="greaterThan">
      <formula>0</formula>
    </cfRule>
  </conditionalFormatting>
  <conditionalFormatting sqref="D9:S9">
    <cfRule type="cellIs" dxfId="601" priority="10" operator="greaterThan">
      <formula>0</formula>
    </cfRule>
  </conditionalFormatting>
  <conditionalFormatting sqref="D11:S11">
    <cfRule type="cellIs" dxfId="600" priority="9" operator="greaterThan">
      <formula>0</formula>
    </cfRule>
  </conditionalFormatting>
  <conditionalFormatting sqref="D13:S13">
    <cfRule type="cellIs" dxfId="599" priority="8" operator="greaterThan">
      <formula>0</formula>
    </cfRule>
  </conditionalFormatting>
  <conditionalFormatting sqref="D15:S15">
    <cfRule type="cellIs" dxfId="598" priority="7" operator="greaterThan">
      <formula>0</formula>
    </cfRule>
  </conditionalFormatting>
  <conditionalFormatting sqref="D17:S17">
    <cfRule type="cellIs" dxfId="597" priority="6" operator="greaterThan">
      <formula>0</formula>
    </cfRule>
  </conditionalFormatting>
  <conditionalFormatting sqref="D19:S19">
    <cfRule type="cellIs" dxfId="596" priority="5" operator="greaterThan">
      <formula>0</formula>
    </cfRule>
  </conditionalFormatting>
  <conditionalFormatting sqref="D21:S21">
    <cfRule type="cellIs" dxfId="595" priority="4" operator="greaterThan">
      <formula>0</formula>
    </cfRule>
  </conditionalFormatting>
  <conditionalFormatting sqref="D23:S23">
    <cfRule type="cellIs" dxfId="594" priority="3" operator="greaterThan">
      <formula>0</formula>
    </cfRule>
  </conditionalFormatting>
  <conditionalFormatting sqref="D25:S25">
    <cfRule type="cellIs" dxfId="593" priority="2" operator="greaterThan">
      <formula>0</formula>
    </cfRule>
  </conditionalFormatting>
  <conditionalFormatting sqref="D27:S27">
    <cfRule type="cellIs" dxfId="592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0"/>
  <sheetViews>
    <sheetView workbookViewId="0">
      <pane ySplit="6" topLeftCell="A16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0" ht="18.75" x14ac:dyDescent="0.25">
      <c r="A3" s="115" t="s">
        <v>48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0" x14ac:dyDescent="0.25">
      <c r="A4" s="119" t="s">
        <v>1</v>
      </c>
      <c r="B4" s="119"/>
      <c r="C4" s="1"/>
      <c r="D4" s="2">
        <f>'1'!D29</f>
        <v>537222</v>
      </c>
      <c r="E4" s="2">
        <f>'1'!E29</f>
        <v>1690</v>
      </c>
      <c r="F4" s="2">
        <f>'1'!F29</f>
        <v>3900</v>
      </c>
      <c r="G4" s="2">
        <f>'1'!G29</f>
        <v>520</v>
      </c>
      <c r="H4" s="2">
        <f>'1'!H29</f>
        <v>1810</v>
      </c>
      <c r="I4" s="2">
        <f>'1'!I29</f>
        <v>1463</v>
      </c>
      <c r="J4" s="2">
        <f>'1'!J29</f>
        <v>311</v>
      </c>
      <c r="K4" s="2">
        <f>'1'!K29</f>
        <v>312</v>
      </c>
      <c r="L4" s="2">
        <f>'1'!L29</f>
        <v>5</v>
      </c>
      <c r="M4" s="3"/>
      <c r="N4" s="120"/>
      <c r="O4" s="120"/>
      <c r="P4" s="120"/>
      <c r="Q4" s="120"/>
      <c r="R4" s="120"/>
      <c r="S4" s="120"/>
      <c r="T4" s="120"/>
    </row>
    <row r="5" spans="1:20" x14ac:dyDescent="0.25">
      <c r="A5" s="119" t="s">
        <v>2</v>
      </c>
      <c r="B5" s="119"/>
      <c r="C5" s="1"/>
      <c r="D5" s="1">
        <v>474480</v>
      </c>
      <c r="E5" s="4"/>
      <c r="F5" s="4"/>
      <c r="G5" s="4"/>
      <c r="H5" s="4"/>
      <c r="I5" s="1"/>
      <c r="J5" s="1"/>
      <c r="K5" s="1"/>
      <c r="L5" s="1"/>
      <c r="M5" s="5"/>
      <c r="N5" s="120"/>
      <c r="O5" s="120"/>
      <c r="P5" s="120"/>
      <c r="Q5" s="120"/>
      <c r="R5" s="120"/>
      <c r="S5" s="120"/>
      <c r="T5" s="120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8017</v>
      </c>
      <c r="E7" s="22"/>
      <c r="F7" s="22">
        <v>40</v>
      </c>
      <c r="G7" s="22">
        <v>10</v>
      </c>
      <c r="H7" s="22">
        <v>40</v>
      </c>
      <c r="I7" s="23">
        <v>37</v>
      </c>
      <c r="J7" s="23">
        <v>9</v>
      </c>
      <c r="K7" s="23">
        <v>5</v>
      </c>
      <c r="L7" s="23"/>
      <c r="M7" s="20">
        <f>D7+E7*20+F7*10+G7*9+H7*9</f>
        <v>8867</v>
      </c>
      <c r="N7" s="24">
        <f>D7+E7*20+F7*10+G7*9+H7*9+I7*191+J7*191+K7*182+L7*100</f>
        <v>18563</v>
      </c>
      <c r="O7" s="25">
        <f>M7*2.75%</f>
        <v>243.8425</v>
      </c>
      <c r="P7" s="26"/>
      <c r="Q7" s="26">
        <v>79</v>
      </c>
      <c r="R7" s="24">
        <f>M7-(M7*2.75%)+I7*191+J7*191+K7*182+L7*100-Q7</f>
        <v>18240.157500000001</v>
      </c>
      <c r="S7" s="25">
        <f>M7*0.95%</f>
        <v>84.236499999999992</v>
      </c>
      <c r="T7" s="27">
        <f>S7-Q7</f>
        <v>5.2364999999999924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3702</v>
      </c>
      <c r="E8" s="30"/>
      <c r="F8" s="30"/>
      <c r="G8" s="30"/>
      <c r="H8" s="30"/>
      <c r="I8" s="20">
        <v>40</v>
      </c>
      <c r="J8" s="20"/>
      <c r="K8" s="20"/>
      <c r="L8" s="20"/>
      <c r="M8" s="20">
        <f t="shared" ref="M8:M27" si="0">D8+E8*20+F8*10+G8*9+H8*9</f>
        <v>3702</v>
      </c>
      <c r="N8" s="24">
        <f t="shared" ref="N8:N27" si="1">D8+E8*20+F8*10+G8*9+H8*9+I8*191+J8*191+K8*182+L8*100</f>
        <v>11342</v>
      </c>
      <c r="O8" s="25">
        <f t="shared" ref="O8:O27" si="2">M8*2.75%</f>
        <v>101.80500000000001</v>
      </c>
      <c r="P8" s="26"/>
      <c r="Q8" s="26">
        <v>75</v>
      </c>
      <c r="R8" s="24">
        <f t="shared" ref="R8:R27" si="3">M8-(M8*2.75%)+I8*191+J8*191+K8*182+L8*100-Q8</f>
        <v>11165.195</v>
      </c>
      <c r="S8" s="25">
        <f t="shared" ref="S8:S27" si="4">M8*0.95%</f>
        <v>35.168999999999997</v>
      </c>
      <c r="T8" s="27">
        <f t="shared" ref="T8:T27" si="5">S8-Q8</f>
        <v>-39.831000000000003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9344</v>
      </c>
      <c r="E9" s="30"/>
      <c r="F9" s="30"/>
      <c r="G9" s="30"/>
      <c r="H9" s="30"/>
      <c r="I9" s="20">
        <v>41</v>
      </c>
      <c r="J9" s="20"/>
      <c r="K9" s="20"/>
      <c r="L9" s="20"/>
      <c r="M9" s="20">
        <f t="shared" si="0"/>
        <v>9344</v>
      </c>
      <c r="N9" s="24">
        <f t="shared" si="1"/>
        <v>17175</v>
      </c>
      <c r="O9" s="25">
        <f t="shared" si="2"/>
        <v>256.95999999999998</v>
      </c>
      <c r="P9" s="26"/>
      <c r="Q9" s="26">
        <v>88</v>
      </c>
      <c r="R9" s="24">
        <f t="shared" si="3"/>
        <v>16830.04</v>
      </c>
      <c r="S9" s="25">
        <f t="shared" si="4"/>
        <v>88.768000000000001</v>
      </c>
      <c r="T9" s="27">
        <f t="shared" si="5"/>
        <v>0.76800000000000068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4834</v>
      </c>
      <c r="N10" s="24">
        <f t="shared" si="1"/>
        <v>5216</v>
      </c>
      <c r="O10" s="25">
        <f t="shared" si="2"/>
        <v>132.935</v>
      </c>
      <c r="P10" s="26"/>
      <c r="Q10" s="26">
        <v>33</v>
      </c>
      <c r="R10" s="24">
        <f t="shared" si="3"/>
        <v>5050.0649999999996</v>
      </c>
      <c r="S10" s="25">
        <f t="shared" si="4"/>
        <v>45.923000000000002</v>
      </c>
      <c r="T10" s="27">
        <f t="shared" si="5"/>
        <v>12.923000000000002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3946</v>
      </c>
      <c r="E11" s="30">
        <v>50</v>
      </c>
      <c r="F11" s="30">
        <v>50</v>
      </c>
      <c r="G11" s="32"/>
      <c r="H11" s="30">
        <v>10</v>
      </c>
      <c r="I11" s="53">
        <v>191</v>
      </c>
      <c r="J11" s="53">
        <v>58</v>
      </c>
      <c r="K11" s="53">
        <v>29</v>
      </c>
      <c r="L11" s="20"/>
      <c r="M11" s="20">
        <f t="shared" si="0"/>
        <v>5536</v>
      </c>
      <c r="N11" s="24">
        <f t="shared" si="1"/>
        <v>58373</v>
      </c>
      <c r="O11" s="25">
        <f t="shared" si="2"/>
        <v>152.24</v>
      </c>
      <c r="P11" s="26"/>
      <c r="Q11" s="26">
        <v>30</v>
      </c>
      <c r="R11" s="24">
        <f t="shared" si="3"/>
        <v>58190.76</v>
      </c>
      <c r="S11" s="25">
        <f t="shared" si="4"/>
        <v>52.591999999999999</v>
      </c>
      <c r="T11" s="27">
        <f t="shared" si="5"/>
        <v>22.591999999999999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5258</v>
      </c>
      <c r="E12" s="30">
        <v>50</v>
      </c>
      <c r="F12" s="30">
        <v>50</v>
      </c>
      <c r="G12" s="30"/>
      <c r="H12" s="30">
        <v>50</v>
      </c>
      <c r="I12" s="20">
        <v>15</v>
      </c>
      <c r="J12" s="20"/>
      <c r="K12" s="20">
        <v>10</v>
      </c>
      <c r="L12" s="20"/>
      <c r="M12" s="20">
        <f t="shared" si="0"/>
        <v>7208</v>
      </c>
      <c r="N12" s="24">
        <f t="shared" si="1"/>
        <v>11893</v>
      </c>
      <c r="O12" s="25">
        <f t="shared" si="2"/>
        <v>198.22</v>
      </c>
      <c r="P12" s="26"/>
      <c r="Q12" s="26">
        <v>34</v>
      </c>
      <c r="R12" s="24">
        <f t="shared" si="3"/>
        <v>11660.779999999999</v>
      </c>
      <c r="S12" s="25">
        <f t="shared" si="4"/>
        <v>68.475999999999999</v>
      </c>
      <c r="T12" s="27">
        <f t="shared" si="5"/>
        <v>34.475999999999999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3503</v>
      </c>
      <c r="E13" s="30"/>
      <c r="F13" s="30"/>
      <c r="G13" s="30"/>
      <c r="H13" s="30"/>
      <c r="I13" s="20">
        <v>3</v>
      </c>
      <c r="J13" s="20"/>
      <c r="K13" s="20"/>
      <c r="L13" s="20"/>
      <c r="M13" s="20">
        <f t="shared" si="0"/>
        <v>3503</v>
      </c>
      <c r="N13" s="24">
        <f t="shared" si="1"/>
        <v>4076</v>
      </c>
      <c r="O13" s="25">
        <f t="shared" si="2"/>
        <v>96.332499999999996</v>
      </c>
      <c r="P13" s="26"/>
      <c r="Q13" s="26">
        <v>30</v>
      </c>
      <c r="R13" s="24">
        <f t="shared" si="3"/>
        <v>3949.6675</v>
      </c>
      <c r="S13" s="25">
        <f t="shared" si="4"/>
        <v>33.278500000000001</v>
      </c>
      <c r="T13" s="27">
        <f t="shared" si="5"/>
        <v>3.2785000000000011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6076</v>
      </c>
      <c r="E14" s="30"/>
      <c r="F14" s="30"/>
      <c r="G14" s="30"/>
      <c r="H14" s="30"/>
      <c r="I14" s="20">
        <v>10</v>
      </c>
      <c r="J14" s="20"/>
      <c r="K14" s="20"/>
      <c r="L14" s="20"/>
      <c r="M14" s="20">
        <f t="shared" si="0"/>
        <v>6076</v>
      </c>
      <c r="N14" s="24">
        <f t="shared" si="1"/>
        <v>7986</v>
      </c>
      <c r="O14" s="25">
        <f t="shared" si="2"/>
        <v>167.09</v>
      </c>
      <c r="P14" s="26"/>
      <c r="Q14" s="26">
        <v>78</v>
      </c>
      <c r="R14" s="24">
        <f t="shared" si="3"/>
        <v>7740.91</v>
      </c>
      <c r="S14" s="25">
        <f t="shared" si="4"/>
        <v>57.722000000000001</v>
      </c>
      <c r="T14" s="27">
        <f t="shared" si="5"/>
        <v>-20.277999999999999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8860</v>
      </c>
      <c r="E15" s="30">
        <v>30</v>
      </c>
      <c r="F15" s="30"/>
      <c r="G15" s="30"/>
      <c r="H15" s="30"/>
      <c r="I15" s="20">
        <v>6</v>
      </c>
      <c r="J15" s="20"/>
      <c r="K15" s="20"/>
      <c r="L15" s="20"/>
      <c r="M15" s="20">
        <f t="shared" si="0"/>
        <v>9460</v>
      </c>
      <c r="N15" s="24">
        <f t="shared" si="1"/>
        <v>10606</v>
      </c>
      <c r="O15" s="25">
        <f t="shared" si="2"/>
        <v>260.14999999999998</v>
      </c>
      <c r="P15" s="26"/>
      <c r="Q15" s="26">
        <v>80</v>
      </c>
      <c r="R15" s="24">
        <f t="shared" si="3"/>
        <v>10265.85</v>
      </c>
      <c r="S15" s="25">
        <f t="shared" si="4"/>
        <v>89.87</v>
      </c>
      <c r="T15" s="27">
        <f t="shared" si="5"/>
        <v>9.8700000000000045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5242</v>
      </c>
      <c r="E16" s="30">
        <v>50</v>
      </c>
      <c r="F16" s="30"/>
      <c r="G16" s="30"/>
      <c r="H16" s="30">
        <v>100</v>
      </c>
      <c r="I16" s="20">
        <v>1</v>
      </c>
      <c r="J16" s="20"/>
      <c r="K16" s="20">
        <v>2</v>
      </c>
      <c r="L16" s="20"/>
      <c r="M16" s="20">
        <f t="shared" si="0"/>
        <v>7142</v>
      </c>
      <c r="N16" s="24">
        <f t="shared" si="1"/>
        <v>7697</v>
      </c>
      <c r="O16" s="25">
        <f t="shared" si="2"/>
        <v>196.405</v>
      </c>
      <c r="P16" s="26"/>
      <c r="Q16" s="26">
        <v>60</v>
      </c>
      <c r="R16" s="24">
        <f t="shared" si="3"/>
        <v>7440.5950000000003</v>
      </c>
      <c r="S16" s="25">
        <f t="shared" si="4"/>
        <v>67.849000000000004</v>
      </c>
      <c r="T16" s="27">
        <f t="shared" si="5"/>
        <v>7.8490000000000038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4419</v>
      </c>
      <c r="E17" s="30"/>
      <c r="F17" s="30">
        <v>30</v>
      </c>
      <c r="G17" s="30"/>
      <c r="H17" s="30">
        <v>20</v>
      </c>
      <c r="I17" s="20">
        <v>2</v>
      </c>
      <c r="J17" s="20"/>
      <c r="K17" s="20">
        <v>3</v>
      </c>
      <c r="L17" s="20"/>
      <c r="M17" s="20">
        <f t="shared" si="0"/>
        <v>4899</v>
      </c>
      <c r="N17" s="24">
        <f t="shared" si="1"/>
        <v>5827</v>
      </c>
      <c r="O17" s="25">
        <f t="shared" si="2"/>
        <v>134.7225</v>
      </c>
      <c r="P17" s="26"/>
      <c r="Q17" s="26">
        <v>45</v>
      </c>
      <c r="R17" s="24">
        <f t="shared" si="3"/>
        <v>5647.2775000000001</v>
      </c>
      <c r="S17" s="25">
        <f t="shared" si="4"/>
        <v>46.540500000000002</v>
      </c>
      <c r="T17" s="27">
        <f t="shared" si="5"/>
        <v>1.5405000000000015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3705</v>
      </c>
      <c r="E18" s="30">
        <v>30</v>
      </c>
      <c r="F18" s="30">
        <v>60</v>
      </c>
      <c r="G18" s="30"/>
      <c r="H18" s="30">
        <v>20</v>
      </c>
      <c r="I18" s="20">
        <v>5</v>
      </c>
      <c r="J18" s="20"/>
      <c r="K18" s="20"/>
      <c r="L18" s="20"/>
      <c r="M18" s="20">
        <f t="shared" si="0"/>
        <v>5085</v>
      </c>
      <c r="N18" s="24">
        <f t="shared" si="1"/>
        <v>6040</v>
      </c>
      <c r="O18" s="25">
        <f t="shared" si="2"/>
        <v>139.83750000000001</v>
      </c>
      <c r="P18" s="26"/>
      <c r="Q18" s="26">
        <v>100</v>
      </c>
      <c r="R18" s="24">
        <f t="shared" si="3"/>
        <v>5800.1625000000004</v>
      </c>
      <c r="S18" s="25">
        <f t="shared" si="4"/>
        <v>48.307499999999997</v>
      </c>
      <c r="T18" s="27">
        <f t="shared" si="5"/>
        <v>-51.692500000000003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9149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9149</v>
      </c>
      <c r="N19" s="24">
        <f t="shared" si="1"/>
        <v>9149</v>
      </c>
      <c r="O19" s="25">
        <f t="shared" si="2"/>
        <v>251.5975</v>
      </c>
      <c r="P19" s="26"/>
      <c r="Q19" s="26">
        <v>157</v>
      </c>
      <c r="R19" s="24">
        <f t="shared" si="3"/>
        <v>8740.4025000000001</v>
      </c>
      <c r="S19" s="25">
        <f t="shared" si="4"/>
        <v>86.915499999999994</v>
      </c>
      <c r="T19" s="27">
        <f t="shared" si="5"/>
        <v>-70.084500000000006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3703</v>
      </c>
      <c r="E20" s="30"/>
      <c r="F20" s="30"/>
      <c r="G20" s="30"/>
      <c r="H20" s="30"/>
      <c r="I20" s="20">
        <v>58</v>
      </c>
      <c r="J20" s="20">
        <v>3</v>
      </c>
      <c r="K20" s="20">
        <v>15</v>
      </c>
      <c r="L20" s="20"/>
      <c r="M20" s="20">
        <f t="shared" si="0"/>
        <v>3703</v>
      </c>
      <c r="N20" s="24">
        <f t="shared" si="1"/>
        <v>18084</v>
      </c>
      <c r="O20" s="25">
        <f t="shared" si="2"/>
        <v>101.8325</v>
      </c>
      <c r="P20" s="26"/>
      <c r="Q20" s="26">
        <v>100</v>
      </c>
      <c r="R20" s="24">
        <f t="shared" si="3"/>
        <v>17882.1675</v>
      </c>
      <c r="S20" s="25">
        <f t="shared" si="4"/>
        <v>35.1785</v>
      </c>
      <c r="T20" s="27">
        <f t="shared" si="5"/>
        <v>-64.8215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3316</v>
      </c>
      <c r="E21" s="30">
        <v>50</v>
      </c>
      <c r="F21" s="30">
        <v>50</v>
      </c>
      <c r="G21" s="30"/>
      <c r="H21" s="30">
        <v>20</v>
      </c>
      <c r="I21" s="20">
        <v>5</v>
      </c>
      <c r="J21" s="20"/>
      <c r="K21" s="20"/>
      <c r="L21" s="20"/>
      <c r="M21" s="20">
        <f t="shared" si="0"/>
        <v>4996</v>
      </c>
      <c r="N21" s="24">
        <f t="shared" si="1"/>
        <v>5951</v>
      </c>
      <c r="O21" s="25">
        <f t="shared" si="2"/>
        <v>137.39000000000001</v>
      </c>
      <c r="P21" s="26"/>
      <c r="Q21" s="26">
        <v>33</v>
      </c>
      <c r="R21" s="24">
        <f t="shared" si="3"/>
        <v>5780.61</v>
      </c>
      <c r="S21" s="25">
        <f t="shared" si="4"/>
        <v>47.461999999999996</v>
      </c>
      <c r="T21" s="27">
        <f t="shared" si="5"/>
        <v>14.461999999999996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7000</v>
      </c>
      <c r="E22" s="30"/>
      <c r="F22" s="30"/>
      <c r="G22" s="20"/>
      <c r="H22" s="30">
        <v>100</v>
      </c>
      <c r="I22" s="20">
        <v>30</v>
      </c>
      <c r="J22" s="20"/>
      <c r="K22" s="20">
        <v>1</v>
      </c>
      <c r="L22" s="20"/>
      <c r="M22" s="20">
        <f t="shared" si="0"/>
        <v>7900</v>
      </c>
      <c r="N22" s="24">
        <f t="shared" si="1"/>
        <v>13812</v>
      </c>
      <c r="O22" s="25">
        <f t="shared" si="2"/>
        <v>217.25</v>
      </c>
      <c r="P22" s="26"/>
      <c r="Q22" s="26">
        <v>87</v>
      </c>
      <c r="R22" s="24">
        <f t="shared" si="3"/>
        <v>13507.75</v>
      </c>
      <c r="S22" s="25">
        <f t="shared" si="4"/>
        <v>75.05</v>
      </c>
      <c r="T22" s="27">
        <f t="shared" si="5"/>
        <v>-11.950000000000003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5527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5527</v>
      </c>
      <c r="N23" s="24">
        <f t="shared" si="1"/>
        <v>5527</v>
      </c>
      <c r="O23" s="25">
        <f t="shared" si="2"/>
        <v>151.99250000000001</v>
      </c>
      <c r="P23" s="26"/>
      <c r="Q23" s="26">
        <v>50</v>
      </c>
      <c r="R23" s="24">
        <f t="shared" si="3"/>
        <v>5325.0074999999997</v>
      </c>
      <c r="S23" s="25">
        <f t="shared" si="4"/>
        <v>52.506499999999996</v>
      </c>
      <c r="T23" s="27">
        <f t="shared" si="5"/>
        <v>2.5064999999999955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10588</v>
      </c>
      <c r="E24" s="30"/>
      <c r="F24" s="30"/>
      <c r="G24" s="30"/>
      <c r="H24" s="30">
        <v>100</v>
      </c>
      <c r="I24" s="20">
        <v>10</v>
      </c>
      <c r="J24" s="20"/>
      <c r="K24" s="20">
        <v>5</v>
      </c>
      <c r="L24" s="20"/>
      <c r="M24" s="20">
        <f t="shared" si="0"/>
        <v>11488</v>
      </c>
      <c r="N24" s="24">
        <f t="shared" si="1"/>
        <v>14308</v>
      </c>
      <c r="O24" s="25">
        <f t="shared" si="2"/>
        <v>315.92</v>
      </c>
      <c r="P24" s="26"/>
      <c r="Q24" s="26">
        <v>97</v>
      </c>
      <c r="R24" s="24">
        <f t="shared" si="3"/>
        <v>13895.08</v>
      </c>
      <c r="S24" s="25">
        <f t="shared" si="4"/>
        <v>109.136</v>
      </c>
      <c r="T24" s="27">
        <f t="shared" si="5"/>
        <v>12.135999999999996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3396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3396</v>
      </c>
      <c r="N25" s="24">
        <f t="shared" si="1"/>
        <v>3396</v>
      </c>
      <c r="O25" s="25">
        <f t="shared" si="2"/>
        <v>93.39</v>
      </c>
      <c r="P25" s="26"/>
      <c r="Q25" s="26">
        <v>30</v>
      </c>
      <c r="R25" s="24">
        <f t="shared" si="3"/>
        <v>3272.61</v>
      </c>
      <c r="S25" s="25">
        <f t="shared" si="4"/>
        <v>32.262</v>
      </c>
      <c r="T25" s="27">
        <f t="shared" si="5"/>
        <v>2.2620000000000005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2365</v>
      </c>
      <c r="E26" s="29"/>
      <c r="F26" s="30">
        <v>10</v>
      </c>
      <c r="G26" s="30"/>
      <c r="H26" s="30">
        <v>70</v>
      </c>
      <c r="I26" s="20"/>
      <c r="J26" s="20"/>
      <c r="K26" s="20"/>
      <c r="L26" s="20"/>
      <c r="M26" s="20">
        <f t="shared" si="0"/>
        <v>3095</v>
      </c>
      <c r="N26" s="24">
        <f t="shared" si="1"/>
        <v>3095</v>
      </c>
      <c r="O26" s="25">
        <f t="shared" si="2"/>
        <v>85.112499999999997</v>
      </c>
      <c r="P26" s="26"/>
      <c r="Q26" s="26">
        <v>110</v>
      </c>
      <c r="R26" s="24">
        <f t="shared" si="3"/>
        <v>2899.8874999999998</v>
      </c>
      <c r="S26" s="25">
        <f t="shared" si="4"/>
        <v>29.4025</v>
      </c>
      <c r="T26" s="27">
        <f t="shared" si="5"/>
        <v>-80.597499999999997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5550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5550</v>
      </c>
      <c r="N27" s="40">
        <f t="shared" si="1"/>
        <v>6505</v>
      </c>
      <c r="O27" s="25">
        <f t="shared" si="2"/>
        <v>152.625</v>
      </c>
      <c r="P27" s="41"/>
      <c r="Q27" s="41">
        <v>100</v>
      </c>
      <c r="R27" s="24">
        <f t="shared" si="3"/>
        <v>6252.375</v>
      </c>
      <c r="S27" s="42">
        <f t="shared" si="4"/>
        <v>52.725000000000001</v>
      </c>
      <c r="T27" s="43">
        <f t="shared" si="5"/>
        <v>-47.274999999999999</v>
      </c>
    </row>
    <row r="28" spans="1:20" ht="16.5" thickBot="1" x14ac:dyDescent="0.3">
      <c r="A28" s="105" t="s">
        <v>44</v>
      </c>
      <c r="B28" s="106"/>
      <c r="C28" s="107"/>
      <c r="D28" s="44">
        <f t="shared" ref="D28:E28" si="6">SUM(D7:D27)</f>
        <v>117500</v>
      </c>
      <c r="E28" s="45">
        <f t="shared" si="6"/>
        <v>260</v>
      </c>
      <c r="F28" s="45">
        <f t="shared" ref="F28:T28" si="7">SUM(F7:F27)</f>
        <v>290</v>
      </c>
      <c r="G28" s="45">
        <f t="shared" si="7"/>
        <v>10</v>
      </c>
      <c r="H28" s="45">
        <f t="shared" si="7"/>
        <v>530</v>
      </c>
      <c r="I28" s="45">
        <f t="shared" si="7"/>
        <v>461</v>
      </c>
      <c r="J28" s="45">
        <f t="shared" si="7"/>
        <v>70</v>
      </c>
      <c r="K28" s="45">
        <f t="shared" si="7"/>
        <v>70</v>
      </c>
      <c r="L28" s="45">
        <f t="shared" si="7"/>
        <v>0</v>
      </c>
      <c r="M28" s="45">
        <f t="shared" si="7"/>
        <v>130460</v>
      </c>
      <c r="N28" s="45">
        <f t="shared" si="7"/>
        <v>244621</v>
      </c>
      <c r="O28" s="46">
        <f t="shared" si="7"/>
        <v>3587.6499999999996</v>
      </c>
      <c r="P28" s="45">
        <f t="shared" si="7"/>
        <v>0</v>
      </c>
      <c r="Q28" s="45">
        <f t="shared" si="7"/>
        <v>1496</v>
      </c>
      <c r="R28" s="45">
        <f t="shared" si="7"/>
        <v>239537.34999999998</v>
      </c>
      <c r="S28" s="45">
        <f t="shared" si="7"/>
        <v>1239.3699999999997</v>
      </c>
      <c r="T28" s="47">
        <f t="shared" si="7"/>
        <v>-256.63000000000005</v>
      </c>
    </row>
    <row r="29" spans="1:20" ht="15.75" thickBot="1" x14ac:dyDescent="0.3">
      <c r="A29" s="108" t="s">
        <v>45</v>
      </c>
      <c r="B29" s="109"/>
      <c r="C29" s="110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111"/>
      <c r="N29" s="112"/>
      <c r="O29" s="112"/>
      <c r="P29" s="112"/>
      <c r="Q29" s="112"/>
      <c r="R29" s="112"/>
      <c r="S29" s="112"/>
      <c r="T29" s="11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85" priority="43" operator="equal">
      <formula>212030016606640</formula>
    </cfRule>
  </conditionalFormatting>
  <conditionalFormatting sqref="D29 E4:E6 E28:K29">
    <cfRule type="cellIs" dxfId="1384" priority="41" operator="equal">
      <formula>$E$4</formula>
    </cfRule>
    <cfRule type="cellIs" dxfId="1383" priority="42" operator="equal">
      <formula>2120</formula>
    </cfRule>
  </conditionalFormatting>
  <conditionalFormatting sqref="D29:E29 F4:F6 F28:F29">
    <cfRule type="cellIs" dxfId="1382" priority="39" operator="equal">
      <formula>$F$4</formula>
    </cfRule>
    <cfRule type="cellIs" dxfId="1381" priority="40" operator="equal">
      <formula>300</formula>
    </cfRule>
  </conditionalFormatting>
  <conditionalFormatting sqref="G4:G6 G28:G29">
    <cfRule type="cellIs" dxfId="1380" priority="37" operator="equal">
      <formula>$G$4</formula>
    </cfRule>
    <cfRule type="cellIs" dxfId="1379" priority="38" operator="equal">
      <formula>1660</formula>
    </cfRule>
  </conditionalFormatting>
  <conditionalFormatting sqref="H4:H6 H28:H29">
    <cfRule type="cellIs" dxfId="1378" priority="35" operator="equal">
      <formula>$H$4</formula>
    </cfRule>
    <cfRule type="cellIs" dxfId="1377" priority="36" operator="equal">
      <formula>6640</formula>
    </cfRule>
  </conditionalFormatting>
  <conditionalFormatting sqref="T6:T28">
    <cfRule type="cellIs" dxfId="1376" priority="34" operator="lessThan">
      <formula>0</formula>
    </cfRule>
  </conditionalFormatting>
  <conditionalFormatting sqref="T7:T27">
    <cfRule type="cellIs" dxfId="1375" priority="31" operator="lessThan">
      <formula>0</formula>
    </cfRule>
    <cfRule type="cellIs" dxfId="1374" priority="32" operator="lessThan">
      <formula>0</formula>
    </cfRule>
    <cfRule type="cellIs" dxfId="1373" priority="33" operator="lessThan">
      <formula>0</formula>
    </cfRule>
  </conditionalFormatting>
  <conditionalFormatting sqref="E4:E6 E28:K28">
    <cfRule type="cellIs" dxfId="1372" priority="30" operator="equal">
      <formula>$E$4</formula>
    </cfRule>
  </conditionalFormatting>
  <conditionalFormatting sqref="D28:D29 D6 D4:M4">
    <cfRule type="cellIs" dxfId="1371" priority="29" operator="equal">
      <formula>$D$4</formula>
    </cfRule>
  </conditionalFormatting>
  <conditionalFormatting sqref="I4:I6 I28:I29">
    <cfRule type="cellIs" dxfId="1370" priority="28" operator="equal">
      <formula>$I$4</formula>
    </cfRule>
  </conditionalFormatting>
  <conditionalFormatting sqref="J4:J6 J28:J29">
    <cfRule type="cellIs" dxfId="1369" priority="27" operator="equal">
      <formula>$J$4</formula>
    </cfRule>
  </conditionalFormatting>
  <conditionalFormatting sqref="K4:K6 K28:K29">
    <cfRule type="cellIs" dxfId="1368" priority="26" operator="equal">
      <formula>$K$4</formula>
    </cfRule>
  </conditionalFormatting>
  <conditionalFormatting sqref="M4:M6">
    <cfRule type="cellIs" dxfId="1367" priority="25" operator="equal">
      <formula>$L$4</formula>
    </cfRule>
  </conditionalFormatting>
  <conditionalFormatting sqref="T7:T28">
    <cfRule type="cellIs" dxfId="1366" priority="22" operator="lessThan">
      <formula>0</formula>
    </cfRule>
    <cfRule type="cellIs" dxfId="1365" priority="23" operator="lessThan">
      <formula>0</formula>
    </cfRule>
    <cfRule type="cellIs" dxfId="1364" priority="24" operator="lessThan">
      <formula>0</formula>
    </cfRule>
  </conditionalFormatting>
  <conditionalFormatting sqref="D5:K5">
    <cfRule type="cellIs" dxfId="1363" priority="21" operator="greaterThan">
      <formula>0</formula>
    </cfRule>
  </conditionalFormatting>
  <conditionalFormatting sqref="T6:T28">
    <cfRule type="cellIs" dxfId="1362" priority="20" operator="lessThan">
      <formula>0</formula>
    </cfRule>
  </conditionalFormatting>
  <conditionalFormatting sqref="T7:T27">
    <cfRule type="cellIs" dxfId="1361" priority="17" operator="lessThan">
      <formula>0</formula>
    </cfRule>
    <cfRule type="cellIs" dxfId="1360" priority="18" operator="lessThan">
      <formula>0</formula>
    </cfRule>
    <cfRule type="cellIs" dxfId="1359" priority="19" operator="lessThan">
      <formula>0</formula>
    </cfRule>
  </conditionalFormatting>
  <conditionalFormatting sqref="T7:T28">
    <cfRule type="cellIs" dxfId="1358" priority="14" operator="lessThan">
      <formula>0</formula>
    </cfRule>
    <cfRule type="cellIs" dxfId="1357" priority="15" operator="lessThan">
      <formula>0</formula>
    </cfRule>
    <cfRule type="cellIs" dxfId="1356" priority="16" operator="lessThan">
      <formula>0</formula>
    </cfRule>
  </conditionalFormatting>
  <conditionalFormatting sqref="D5:K5">
    <cfRule type="cellIs" dxfId="1355" priority="13" operator="greaterThan">
      <formula>0</formula>
    </cfRule>
  </conditionalFormatting>
  <conditionalFormatting sqref="L4 L6 L28:L29">
    <cfRule type="cellIs" dxfId="1354" priority="12" operator="equal">
      <formula>$L$4</formula>
    </cfRule>
  </conditionalFormatting>
  <conditionalFormatting sqref="D7:S7">
    <cfRule type="cellIs" dxfId="1353" priority="11" operator="greaterThan">
      <formula>0</formula>
    </cfRule>
  </conditionalFormatting>
  <conditionalFormatting sqref="D9:S9">
    <cfRule type="cellIs" dxfId="1352" priority="10" operator="greaterThan">
      <formula>0</formula>
    </cfRule>
  </conditionalFormatting>
  <conditionalFormatting sqref="D11:S11">
    <cfRule type="cellIs" dxfId="1351" priority="9" operator="greaterThan">
      <formula>0</formula>
    </cfRule>
  </conditionalFormatting>
  <conditionalFormatting sqref="D13:S13">
    <cfRule type="cellIs" dxfId="1350" priority="8" operator="greaterThan">
      <formula>0</formula>
    </cfRule>
  </conditionalFormatting>
  <conditionalFormatting sqref="D15:S15">
    <cfRule type="cellIs" dxfId="1349" priority="7" operator="greaterThan">
      <formula>0</formula>
    </cfRule>
  </conditionalFormatting>
  <conditionalFormatting sqref="D17:S17">
    <cfRule type="cellIs" dxfId="1348" priority="6" operator="greaterThan">
      <formula>0</formula>
    </cfRule>
  </conditionalFormatting>
  <conditionalFormatting sqref="D19:S19">
    <cfRule type="cellIs" dxfId="1347" priority="5" operator="greaterThan">
      <formula>0</formula>
    </cfRule>
  </conditionalFormatting>
  <conditionalFormatting sqref="D21:S21">
    <cfRule type="cellIs" dxfId="1346" priority="4" operator="greaterThan">
      <formula>0</formula>
    </cfRule>
  </conditionalFormatting>
  <conditionalFormatting sqref="D23:S23">
    <cfRule type="cellIs" dxfId="1345" priority="3" operator="greaterThan">
      <formula>0</formula>
    </cfRule>
  </conditionalFormatting>
  <conditionalFormatting sqref="D25:S25">
    <cfRule type="cellIs" dxfId="1344" priority="2" operator="greaterThan">
      <formula>0</formula>
    </cfRule>
  </conditionalFormatting>
  <conditionalFormatting sqref="D27:S27">
    <cfRule type="cellIs" dxfId="1343" priority="1" operator="greaterThan">
      <formula>0</formula>
    </cfRule>
  </conditionalFormatting>
  <pageMargins left="0.7" right="0.7" top="0.75" bottom="0.75" header="0.3" footer="0.3"/>
  <pageSetup scale="66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9" sqref="D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0" ht="18.75" x14ac:dyDescent="0.25">
      <c r="A3" s="115" t="s">
        <v>72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0" x14ac:dyDescent="0.25">
      <c r="A4" s="119" t="s">
        <v>1</v>
      </c>
      <c r="B4" s="119"/>
      <c r="C4" s="1"/>
      <c r="D4" s="2">
        <f>'19'!D29</f>
        <v>530478</v>
      </c>
      <c r="E4" s="2">
        <f>'19'!E29</f>
        <v>6960</v>
      </c>
      <c r="F4" s="2">
        <f>'19'!F29</f>
        <v>9270</v>
      </c>
      <c r="G4" s="2">
        <f>'19'!G29</f>
        <v>350</v>
      </c>
      <c r="H4" s="2">
        <f>'19'!H29</f>
        <v>12030</v>
      </c>
      <c r="I4" s="2">
        <f>'19'!I29</f>
        <v>683</v>
      </c>
      <c r="J4" s="2">
        <f>'19'!J29</f>
        <v>194</v>
      </c>
      <c r="K4" s="2">
        <f>'19'!K29</f>
        <v>75</v>
      </c>
      <c r="L4" s="2">
        <f>'19'!L29</f>
        <v>5</v>
      </c>
      <c r="M4" s="3"/>
      <c r="N4" s="120"/>
      <c r="O4" s="120"/>
      <c r="P4" s="120"/>
      <c r="Q4" s="120"/>
      <c r="R4" s="120"/>
      <c r="S4" s="120"/>
      <c r="T4" s="120"/>
    </row>
    <row r="5" spans="1:20" x14ac:dyDescent="0.25">
      <c r="A5" s="119" t="s">
        <v>2</v>
      </c>
      <c r="B5" s="119"/>
      <c r="C5" s="1"/>
      <c r="D5" s="1"/>
      <c r="E5" s="4">
        <v>2500</v>
      </c>
      <c r="F5" s="4">
        <v>7500</v>
      </c>
      <c r="G5" s="4"/>
      <c r="H5" s="4">
        <v>27000</v>
      </c>
      <c r="I5" s="1">
        <v>1000</v>
      </c>
      <c r="J5" s="1"/>
      <c r="K5" s="1">
        <v>500</v>
      </c>
      <c r="L5" s="1"/>
      <c r="M5" s="5"/>
      <c r="N5" s="120"/>
      <c r="O5" s="120"/>
      <c r="P5" s="120"/>
      <c r="Q5" s="120"/>
      <c r="R5" s="120"/>
      <c r="S5" s="120"/>
      <c r="T5" s="120"/>
    </row>
    <row r="6" spans="1:20" ht="45.75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2" t="s">
        <v>11</v>
      </c>
      <c r="J6" s="12" t="s">
        <v>12</v>
      </c>
      <c r="K6" s="12" t="s">
        <v>13</v>
      </c>
      <c r="L6" s="12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14107</v>
      </c>
      <c r="E7" s="22">
        <v>10</v>
      </c>
      <c r="F7" s="22">
        <v>100</v>
      </c>
      <c r="G7" s="22"/>
      <c r="H7" s="22">
        <v>100</v>
      </c>
      <c r="I7" s="23"/>
      <c r="J7" s="23">
        <v>2</v>
      </c>
      <c r="K7" s="23"/>
      <c r="L7" s="23"/>
      <c r="M7" s="20">
        <f>D7+E7*20+F7*10+G7*9+H7*9</f>
        <v>16207</v>
      </c>
      <c r="N7" s="24">
        <f>D7+E7*20+F7*10+G7*9+H7*9+I7*191+J7*191+K7*182+L7*100</f>
        <v>16589</v>
      </c>
      <c r="O7" s="25">
        <f>M7*2.75%</f>
        <v>445.6925</v>
      </c>
      <c r="P7" s="26"/>
      <c r="Q7" s="26">
        <v>120</v>
      </c>
      <c r="R7" s="24">
        <f>M7-(M7*2.75%)+I7*191+J7*191+K7*182+L7*100-Q7</f>
        <v>16023.307500000001</v>
      </c>
      <c r="S7" s="25">
        <f>M7*0.95%</f>
        <v>153.9665</v>
      </c>
      <c r="T7" s="27">
        <f>S7-Q7</f>
        <v>33.966499999999996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6184</v>
      </c>
      <c r="E8" s="30"/>
      <c r="F8" s="30"/>
      <c r="G8" s="30"/>
      <c r="H8" s="30"/>
      <c r="I8" s="20">
        <v>9</v>
      </c>
      <c r="J8" s="20"/>
      <c r="K8" s="20"/>
      <c r="L8" s="20"/>
      <c r="M8" s="20">
        <f t="shared" ref="M8:M27" si="0">D8+E8*20+F8*10+G8*9+H8*9</f>
        <v>6184</v>
      </c>
      <c r="N8" s="24">
        <f t="shared" ref="N8:N27" si="1">D8+E8*20+F8*10+G8*9+H8*9+I8*191+J8*191+K8*182+L8*100</f>
        <v>7903</v>
      </c>
      <c r="O8" s="25">
        <f t="shared" ref="O8:O27" si="2">M8*2.75%</f>
        <v>170.06</v>
      </c>
      <c r="P8" s="26"/>
      <c r="Q8" s="26">
        <v>80</v>
      </c>
      <c r="R8" s="24">
        <f t="shared" ref="R8:R27" si="3">M8-(M8*2.75%)+I8*191+J8*191+K8*182+L8*100-Q8</f>
        <v>7652.94</v>
      </c>
      <c r="S8" s="25">
        <f t="shared" ref="S8:S27" si="4">M8*0.95%</f>
        <v>58.747999999999998</v>
      </c>
      <c r="T8" s="27">
        <f t="shared" ref="T8:T27" si="5">S8-Q8</f>
        <v>-21.252000000000002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20046</v>
      </c>
      <c r="E9" s="30"/>
      <c r="F9" s="30"/>
      <c r="G9" s="30"/>
      <c r="H9" s="30"/>
      <c r="I9" s="20">
        <v>14</v>
      </c>
      <c r="J9" s="20"/>
      <c r="K9" s="20"/>
      <c r="L9" s="20"/>
      <c r="M9" s="20">
        <f t="shared" si="0"/>
        <v>20046</v>
      </c>
      <c r="N9" s="24">
        <f t="shared" si="1"/>
        <v>22720</v>
      </c>
      <c r="O9" s="25">
        <f t="shared" si="2"/>
        <v>551.26499999999999</v>
      </c>
      <c r="P9" s="26"/>
      <c r="Q9" s="26">
        <v>168</v>
      </c>
      <c r="R9" s="24">
        <f t="shared" si="3"/>
        <v>22000.735000000001</v>
      </c>
      <c r="S9" s="25">
        <f t="shared" si="4"/>
        <v>190.43699999999998</v>
      </c>
      <c r="T9" s="27">
        <f t="shared" si="5"/>
        <v>22.436999999999983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5976</v>
      </c>
      <c r="E10" s="30"/>
      <c r="F10" s="30"/>
      <c r="G10" s="30"/>
      <c r="H10" s="30"/>
      <c r="I10" s="20">
        <v>4</v>
      </c>
      <c r="J10" s="20">
        <v>1</v>
      </c>
      <c r="K10" s="20"/>
      <c r="L10" s="20"/>
      <c r="M10" s="20">
        <f t="shared" si="0"/>
        <v>5976</v>
      </c>
      <c r="N10" s="24">
        <f t="shared" si="1"/>
        <v>6931</v>
      </c>
      <c r="O10" s="25">
        <f t="shared" si="2"/>
        <v>164.34</v>
      </c>
      <c r="P10" s="26"/>
      <c r="Q10" s="26">
        <v>30</v>
      </c>
      <c r="R10" s="24">
        <f t="shared" si="3"/>
        <v>6736.66</v>
      </c>
      <c r="S10" s="25">
        <f t="shared" si="4"/>
        <v>56.771999999999998</v>
      </c>
      <c r="T10" s="27">
        <f t="shared" si="5"/>
        <v>26.771999999999998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6926</v>
      </c>
      <c r="E11" s="30"/>
      <c r="F11" s="30"/>
      <c r="G11" s="32"/>
      <c r="H11" s="30">
        <v>100</v>
      </c>
      <c r="I11" s="20">
        <v>19</v>
      </c>
      <c r="J11" s="20"/>
      <c r="K11" s="20"/>
      <c r="L11" s="20"/>
      <c r="M11" s="20">
        <f t="shared" si="0"/>
        <v>7826</v>
      </c>
      <c r="N11" s="24">
        <f t="shared" si="1"/>
        <v>11455</v>
      </c>
      <c r="O11" s="25">
        <f t="shared" si="2"/>
        <v>215.215</v>
      </c>
      <c r="P11" s="26"/>
      <c r="Q11" s="26">
        <v>50</v>
      </c>
      <c r="R11" s="24">
        <f t="shared" si="3"/>
        <v>11189.785</v>
      </c>
      <c r="S11" s="25">
        <f t="shared" si="4"/>
        <v>74.346999999999994</v>
      </c>
      <c r="T11" s="27">
        <f t="shared" si="5"/>
        <v>24.346999999999994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3959</v>
      </c>
      <c r="E12" s="30"/>
      <c r="F12" s="30"/>
      <c r="G12" s="30"/>
      <c r="H12" s="30"/>
      <c r="I12" s="20">
        <v>15</v>
      </c>
      <c r="J12" s="20"/>
      <c r="K12" s="20">
        <v>10</v>
      </c>
      <c r="L12" s="20"/>
      <c r="M12" s="20">
        <f t="shared" si="0"/>
        <v>3959</v>
      </c>
      <c r="N12" s="24">
        <f t="shared" si="1"/>
        <v>8644</v>
      </c>
      <c r="O12" s="25">
        <f t="shared" si="2"/>
        <v>108.8725</v>
      </c>
      <c r="P12" s="26"/>
      <c r="Q12" s="26">
        <v>35</v>
      </c>
      <c r="R12" s="24">
        <f t="shared" si="3"/>
        <v>8500.1275000000005</v>
      </c>
      <c r="S12" s="25">
        <f t="shared" si="4"/>
        <v>37.610500000000002</v>
      </c>
      <c r="T12" s="27">
        <f t="shared" si="5"/>
        <v>2.6105000000000018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8441</v>
      </c>
      <c r="E13" s="30"/>
      <c r="F13" s="30"/>
      <c r="G13" s="30"/>
      <c r="H13" s="30"/>
      <c r="I13" s="20">
        <v>3</v>
      </c>
      <c r="J13" s="20"/>
      <c r="K13" s="20"/>
      <c r="L13" s="20"/>
      <c r="M13" s="20">
        <f t="shared" si="0"/>
        <v>8441</v>
      </c>
      <c r="N13" s="24">
        <f t="shared" si="1"/>
        <v>9014</v>
      </c>
      <c r="O13" s="25">
        <f t="shared" si="2"/>
        <v>232.1275</v>
      </c>
      <c r="P13" s="26"/>
      <c r="Q13" s="26">
        <v>55</v>
      </c>
      <c r="R13" s="24">
        <f t="shared" si="3"/>
        <v>8726.8724999999995</v>
      </c>
      <c r="S13" s="25">
        <f t="shared" si="4"/>
        <v>80.189499999999995</v>
      </c>
      <c r="T13" s="27">
        <f t="shared" si="5"/>
        <v>25.189499999999995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29992</v>
      </c>
      <c r="E14" s="30"/>
      <c r="F14" s="30"/>
      <c r="G14" s="30"/>
      <c r="H14" s="30"/>
      <c r="I14" s="20">
        <v>6</v>
      </c>
      <c r="J14" s="20">
        <v>5</v>
      </c>
      <c r="K14" s="20"/>
      <c r="L14" s="20"/>
      <c r="M14" s="20">
        <f t="shared" si="0"/>
        <v>29992</v>
      </c>
      <c r="N14" s="24">
        <f t="shared" si="1"/>
        <v>32093</v>
      </c>
      <c r="O14" s="25">
        <f t="shared" si="2"/>
        <v>824.78</v>
      </c>
      <c r="P14" s="26"/>
      <c r="Q14" s="26">
        <v>158</v>
      </c>
      <c r="R14" s="24">
        <f t="shared" si="3"/>
        <v>31110.22</v>
      </c>
      <c r="S14" s="25">
        <f t="shared" si="4"/>
        <v>284.92399999999998</v>
      </c>
      <c r="T14" s="27">
        <f t="shared" si="5"/>
        <v>126.92399999999998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19558</v>
      </c>
      <c r="E15" s="30">
        <v>10</v>
      </c>
      <c r="F15" s="30">
        <v>10</v>
      </c>
      <c r="G15" s="30">
        <v>70</v>
      </c>
      <c r="H15" s="30">
        <v>10</v>
      </c>
      <c r="I15" s="20">
        <v>23</v>
      </c>
      <c r="J15" s="20"/>
      <c r="K15" s="20"/>
      <c r="L15" s="20"/>
      <c r="M15" s="20">
        <f t="shared" si="0"/>
        <v>20578</v>
      </c>
      <c r="N15" s="24">
        <f t="shared" si="1"/>
        <v>24971</v>
      </c>
      <c r="O15" s="25">
        <f t="shared" si="2"/>
        <v>565.89499999999998</v>
      </c>
      <c r="P15" s="26"/>
      <c r="Q15" s="26">
        <v>140</v>
      </c>
      <c r="R15" s="24">
        <f t="shared" si="3"/>
        <v>24265.105</v>
      </c>
      <c r="S15" s="25">
        <f t="shared" si="4"/>
        <v>195.49099999999999</v>
      </c>
      <c r="T15" s="27">
        <f t="shared" si="5"/>
        <v>55.490999999999985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17736</v>
      </c>
      <c r="E16" s="30"/>
      <c r="F16" s="30">
        <v>200</v>
      </c>
      <c r="G16" s="30"/>
      <c r="H16" s="30">
        <v>100</v>
      </c>
      <c r="I16" s="20">
        <v>14</v>
      </c>
      <c r="J16" s="20"/>
      <c r="K16" s="20">
        <v>11</v>
      </c>
      <c r="L16" s="20"/>
      <c r="M16" s="20">
        <f t="shared" si="0"/>
        <v>20636</v>
      </c>
      <c r="N16" s="24">
        <f t="shared" si="1"/>
        <v>25312</v>
      </c>
      <c r="O16" s="25">
        <f t="shared" si="2"/>
        <v>567.49</v>
      </c>
      <c r="P16" s="26"/>
      <c r="Q16" s="26">
        <v>124</v>
      </c>
      <c r="R16" s="24">
        <f t="shared" si="3"/>
        <v>24620.51</v>
      </c>
      <c r="S16" s="25">
        <f t="shared" si="4"/>
        <v>196.042</v>
      </c>
      <c r="T16" s="27">
        <f t="shared" si="5"/>
        <v>72.042000000000002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11106</v>
      </c>
      <c r="E17" s="30"/>
      <c r="F17" s="30">
        <v>10</v>
      </c>
      <c r="G17" s="30"/>
      <c r="H17" s="30">
        <v>100</v>
      </c>
      <c r="I17" s="20">
        <v>32</v>
      </c>
      <c r="J17" s="20"/>
      <c r="K17" s="20"/>
      <c r="L17" s="20"/>
      <c r="M17" s="20">
        <f t="shared" si="0"/>
        <v>12106</v>
      </c>
      <c r="N17" s="24">
        <f t="shared" si="1"/>
        <v>18218</v>
      </c>
      <c r="O17" s="25">
        <f t="shared" si="2"/>
        <v>332.91500000000002</v>
      </c>
      <c r="P17" s="26"/>
      <c r="Q17" s="26">
        <v>100</v>
      </c>
      <c r="R17" s="24">
        <f t="shared" si="3"/>
        <v>17785.084999999999</v>
      </c>
      <c r="S17" s="25">
        <f t="shared" si="4"/>
        <v>115.00699999999999</v>
      </c>
      <c r="T17" s="27">
        <f t="shared" si="5"/>
        <v>15.006999999999991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26000</v>
      </c>
      <c r="E19" s="30"/>
      <c r="F19" s="30"/>
      <c r="G19" s="30"/>
      <c r="H19" s="30"/>
      <c r="I19" s="20">
        <v>20</v>
      </c>
      <c r="J19" s="20"/>
      <c r="K19" s="20"/>
      <c r="L19" s="20"/>
      <c r="M19" s="20">
        <f t="shared" si="0"/>
        <v>26000</v>
      </c>
      <c r="N19" s="24">
        <f t="shared" si="1"/>
        <v>29820</v>
      </c>
      <c r="O19" s="25">
        <f t="shared" si="2"/>
        <v>715</v>
      </c>
      <c r="P19" s="26"/>
      <c r="Q19" s="26">
        <v>170</v>
      </c>
      <c r="R19" s="24">
        <f t="shared" si="3"/>
        <v>28935</v>
      </c>
      <c r="S19" s="25">
        <f t="shared" si="4"/>
        <v>247</v>
      </c>
      <c r="T19" s="27">
        <f t="shared" si="5"/>
        <v>77</v>
      </c>
    </row>
    <row r="20" spans="1:20" ht="15.75" x14ac:dyDescent="0.25">
      <c r="A20" s="28">
        <v>14</v>
      </c>
      <c r="B20" s="20">
        <v>1908446147</v>
      </c>
      <c r="C20" s="20" t="s">
        <v>73</v>
      </c>
      <c r="D20" s="29">
        <v>9186</v>
      </c>
      <c r="E20" s="30"/>
      <c r="F20" s="30"/>
      <c r="G20" s="30"/>
      <c r="H20" s="30"/>
      <c r="I20" s="20">
        <v>7</v>
      </c>
      <c r="J20" s="20"/>
      <c r="K20" s="20"/>
      <c r="L20" s="20"/>
      <c r="M20" s="20">
        <f t="shared" si="0"/>
        <v>9186</v>
      </c>
      <c r="N20" s="24">
        <f t="shared" si="1"/>
        <v>10523</v>
      </c>
      <c r="O20" s="25">
        <f t="shared" si="2"/>
        <v>252.61500000000001</v>
      </c>
      <c r="P20" s="26"/>
      <c r="Q20" s="26">
        <v>130</v>
      </c>
      <c r="R20" s="24">
        <f t="shared" si="3"/>
        <v>10140.385</v>
      </c>
      <c r="S20" s="25">
        <f t="shared" si="4"/>
        <v>87.266999999999996</v>
      </c>
      <c r="T20" s="27">
        <f t="shared" si="5"/>
        <v>-42.733000000000004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8018</v>
      </c>
      <c r="E21" s="30">
        <v>10</v>
      </c>
      <c r="F21" s="30">
        <v>30</v>
      </c>
      <c r="G21" s="30"/>
      <c r="H21" s="30"/>
      <c r="I21" s="20">
        <v>10</v>
      </c>
      <c r="J21" s="20"/>
      <c r="K21" s="20">
        <v>2</v>
      </c>
      <c r="L21" s="20"/>
      <c r="M21" s="20">
        <f t="shared" si="0"/>
        <v>8518</v>
      </c>
      <c r="N21" s="24">
        <f t="shared" si="1"/>
        <v>10792</v>
      </c>
      <c r="O21" s="25">
        <f t="shared" si="2"/>
        <v>234.245</v>
      </c>
      <c r="P21" s="26"/>
      <c r="Q21" s="26">
        <v>60</v>
      </c>
      <c r="R21" s="24">
        <f t="shared" si="3"/>
        <v>10497.754999999999</v>
      </c>
      <c r="S21" s="25">
        <f t="shared" si="4"/>
        <v>80.920999999999992</v>
      </c>
      <c r="T21" s="27">
        <f t="shared" si="5"/>
        <v>20.920999999999992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12891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12891</v>
      </c>
      <c r="N22" s="24">
        <f t="shared" si="1"/>
        <v>12891</v>
      </c>
      <c r="O22" s="25">
        <f t="shared" si="2"/>
        <v>354.5025</v>
      </c>
      <c r="P22" s="26"/>
      <c r="Q22" s="26">
        <v>100</v>
      </c>
      <c r="R22" s="24">
        <f t="shared" si="3"/>
        <v>12436.497499999999</v>
      </c>
      <c r="S22" s="25">
        <f t="shared" si="4"/>
        <v>122.4645</v>
      </c>
      <c r="T22" s="27">
        <f t="shared" si="5"/>
        <v>22.464500000000001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9215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9215</v>
      </c>
      <c r="N23" s="24">
        <f t="shared" si="1"/>
        <v>9215</v>
      </c>
      <c r="O23" s="25">
        <f t="shared" si="2"/>
        <v>253.41249999999999</v>
      </c>
      <c r="P23" s="26"/>
      <c r="Q23" s="26">
        <v>90</v>
      </c>
      <c r="R23" s="24">
        <f t="shared" si="3"/>
        <v>8871.5874999999996</v>
      </c>
      <c r="S23" s="25">
        <f t="shared" si="4"/>
        <v>87.542500000000004</v>
      </c>
      <c r="T23" s="27">
        <f t="shared" si="5"/>
        <v>-2.457499999999996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22000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22000</v>
      </c>
      <c r="N24" s="24">
        <f t="shared" si="1"/>
        <v>22000</v>
      </c>
      <c r="O24" s="25">
        <f t="shared" si="2"/>
        <v>605</v>
      </c>
      <c r="P24" s="26"/>
      <c r="Q24" s="26">
        <v>125</v>
      </c>
      <c r="R24" s="24">
        <f t="shared" si="3"/>
        <v>21270</v>
      </c>
      <c r="S24" s="25">
        <f t="shared" si="4"/>
        <v>209</v>
      </c>
      <c r="T24" s="27">
        <f t="shared" si="5"/>
        <v>84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7332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7332</v>
      </c>
      <c r="N25" s="24">
        <f t="shared" si="1"/>
        <v>7332</v>
      </c>
      <c r="O25" s="25">
        <f t="shared" si="2"/>
        <v>201.63</v>
      </c>
      <c r="P25" s="26"/>
      <c r="Q25" s="26">
        <v>50</v>
      </c>
      <c r="R25" s="24">
        <f t="shared" si="3"/>
        <v>7080.37</v>
      </c>
      <c r="S25" s="25">
        <f t="shared" si="4"/>
        <v>69.653999999999996</v>
      </c>
      <c r="T25" s="27">
        <f t="shared" si="5"/>
        <v>19.653999999999996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7619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7619</v>
      </c>
      <c r="N26" s="24">
        <f t="shared" si="1"/>
        <v>7619</v>
      </c>
      <c r="O26" s="25">
        <f t="shared" si="2"/>
        <v>209.52250000000001</v>
      </c>
      <c r="P26" s="26"/>
      <c r="Q26" s="26">
        <v>99</v>
      </c>
      <c r="R26" s="24">
        <f t="shared" si="3"/>
        <v>7310.4775</v>
      </c>
      <c r="S26" s="25">
        <f t="shared" si="4"/>
        <v>72.380499999999998</v>
      </c>
      <c r="T26" s="27">
        <f t="shared" si="5"/>
        <v>-26.619500000000002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12306</v>
      </c>
      <c r="E27" s="38"/>
      <c r="F27" s="39"/>
      <c r="G27" s="39"/>
      <c r="H27" s="39"/>
      <c r="I27" s="31"/>
      <c r="J27" s="31"/>
      <c r="K27" s="31">
        <v>10</v>
      </c>
      <c r="L27" s="31"/>
      <c r="M27" s="31">
        <f t="shared" si="0"/>
        <v>12306</v>
      </c>
      <c r="N27" s="40">
        <f t="shared" si="1"/>
        <v>14126</v>
      </c>
      <c r="O27" s="25">
        <f t="shared" si="2"/>
        <v>338.41500000000002</v>
      </c>
      <c r="P27" s="41"/>
      <c r="Q27" s="41">
        <v>100</v>
      </c>
      <c r="R27" s="24">
        <f t="shared" si="3"/>
        <v>13687.584999999999</v>
      </c>
      <c r="S27" s="42">
        <f t="shared" si="4"/>
        <v>116.907</v>
      </c>
      <c r="T27" s="43">
        <f t="shared" si="5"/>
        <v>16.906999999999996</v>
      </c>
    </row>
    <row r="28" spans="1:20" ht="16.5" thickBot="1" x14ac:dyDescent="0.3">
      <c r="A28" s="105" t="s">
        <v>44</v>
      </c>
      <c r="B28" s="106"/>
      <c r="C28" s="107"/>
      <c r="D28" s="44">
        <f t="shared" ref="D28:E28" si="6">SUM(D7:D27)</f>
        <v>258598</v>
      </c>
      <c r="E28" s="45">
        <f t="shared" si="6"/>
        <v>30</v>
      </c>
      <c r="F28" s="45">
        <f t="shared" ref="F28:T28" si="7">SUM(F7:F27)</f>
        <v>350</v>
      </c>
      <c r="G28" s="45">
        <f t="shared" si="7"/>
        <v>70</v>
      </c>
      <c r="H28" s="45">
        <f t="shared" si="7"/>
        <v>410</v>
      </c>
      <c r="I28" s="45">
        <f t="shared" si="7"/>
        <v>176</v>
      </c>
      <c r="J28" s="45">
        <f t="shared" si="7"/>
        <v>8</v>
      </c>
      <c r="K28" s="45">
        <f t="shared" si="7"/>
        <v>33</v>
      </c>
      <c r="L28" s="45">
        <f t="shared" si="7"/>
        <v>0</v>
      </c>
      <c r="M28" s="45">
        <f t="shared" si="7"/>
        <v>267018</v>
      </c>
      <c r="N28" s="45">
        <f t="shared" si="7"/>
        <v>308168</v>
      </c>
      <c r="O28" s="46">
        <f t="shared" si="7"/>
        <v>7342.9949999999999</v>
      </c>
      <c r="P28" s="45">
        <f t="shared" si="7"/>
        <v>0</v>
      </c>
      <c r="Q28" s="45">
        <f t="shared" si="7"/>
        <v>1984</v>
      </c>
      <c r="R28" s="45">
        <f t="shared" si="7"/>
        <v>298841.005</v>
      </c>
      <c r="S28" s="45">
        <f t="shared" si="7"/>
        <v>2536.6710000000003</v>
      </c>
      <c r="T28" s="47">
        <f t="shared" si="7"/>
        <v>552.67099999999994</v>
      </c>
    </row>
    <row r="29" spans="1:20" ht="15.75" thickBot="1" x14ac:dyDescent="0.3">
      <c r="A29" s="108" t="s">
        <v>45</v>
      </c>
      <c r="B29" s="109"/>
      <c r="C29" s="110"/>
      <c r="D29" s="48">
        <f>D4+D5-D28</f>
        <v>271880</v>
      </c>
      <c r="E29" s="48">
        <f t="shared" ref="E29:L29" si="8">E4+E5-E28</f>
        <v>9430</v>
      </c>
      <c r="F29" s="48">
        <f t="shared" si="8"/>
        <v>16420</v>
      </c>
      <c r="G29" s="48">
        <f t="shared" si="8"/>
        <v>280</v>
      </c>
      <c r="H29" s="48">
        <f t="shared" si="8"/>
        <v>38620</v>
      </c>
      <c r="I29" s="48">
        <f t="shared" si="8"/>
        <v>1507</v>
      </c>
      <c r="J29" s="48">
        <f t="shared" si="8"/>
        <v>186</v>
      </c>
      <c r="K29" s="48">
        <f t="shared" si="8"/>
        <v>542</v>
      </c>
      <c r="L29" s="48">
        <f t="shared" si="8"/>
        <v>5</v>
      </c>
      <c r="M29" s="111"/>
      <c r="N29" s="112"/>
      <c r="O29" s="112"/>
      <c r="P29" s="112"/>
      <c r="Q29" s="112"/>
      <c r="R29" s="112"/>
      <c r="S29" s="112"/>
      <c r="T29" s="11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91" priority="55" operator="equal">
      <formula>212030016606640</formula>
    </cfRule>
  </conditionalFormatting>
  <conditionalFormatting sqref="D29 E4:E6 E28:K29">
    <cfRule type="cellIs" dxfId="590" priority="53" operator="equal">
      <formula>$E$4</formula>
    </cfRule>
    <cfRule type="cellIs" dxfId="589" priority="54" operator="equal">
      <formula>2120</formula>
    </cfRule>
  </conditionalFormatting>
  <conditionalFormatting sqref="D29:E29 F4:F6 F28:F29">
    <cfRule type="cellIs" dxfId="588" priority="51" operator="equal">
      <formula>$F$4</formula>
    </cfRule>
    <cfRule type="cellIs" dxfId="587" priority="52" operator="equal">
      <formula>300</formula>
    </cfRule>
  </conditionalFormatting>
  <conditionalFormatting sqref="G4:G6 G28:G29">
    <cfRule type="cellIs" dxfId="586" priority="49" operator="equal">
      <formula>$G$4</formula>
    </cfRule>
    <cfRule type="cellIs" dxfId="585" priority="50" operator="equal">
      <formula>1660</formula>
    </cfRule>
  </conditionalFormatting>
  <conditionalFormatting sqref="H4:H6 H28:H29">
    <cfRule type="cellIs" dxfId="584" priority="47" operator="equal">
      <formula>$H$4</formula>
    </cfRule>
    <cfRule type="cellIs" dxfId="583" priority="48" operator="equal">
      <formula>6640</formula>
    </cfRule>
  </conditionalFormatting>
  <conditionalFormatting sqref="T6:T28">
    <cfRule type="cellIs" dxfId="582" priority="46" operator="lessThan">
      <formula>0</formula>
    </cfRule>
  </conditionalFormatting>
  <conditionalFormatting sqref="T7:T27">
    <cfRule type="cellIs" dxfId="581" priority="43" operator="lessThan">
      <formula>0</formula>
    </cfRule>
    <cfRule type="cellIs" dxfId="580" priority="44" operator="lessThan">
      <formula>0</formula>
    </cfRule>
    <cfRule type="cellIs" dxfId="579" priority="45" operator="lessThan">
      <formula>0</formula>
    </cfRule>
  </conditionalFormatting>
  <conditionalFormatting sqref="E4:E6 E28:K28">
    <cfRule type="cellIs" dxfId="578" priority="42" operator="equal">
      <formula>$E$4</formula>
    </cfRule>
  </conditionalFormatting>
  <conditionalFormatting sqref="D28:D29 D6 D4:M4">
    <cfRule type="cellIs" dxfId="577" priority="41" operator="equal">
      <formula>$D$4</formula>
    </cfRule>
  </conditionalFormatting>
  <conditionalFormatting sqref="I4:I5 I28:I29">
    <cfRule type="cellIs" dxfId="576" priority="40" operator="equal">
      <formula>$I$4</formula>
    </cfRule>
  </conditionalFormatting>
  <conditionalFormatting sqref="J4:J5 J28:J29">
    <cfRule type="cellIs" dxfId="575" priority="39" operator="equal">
      <formula>$J$4</formula>
    </cfRule>
  </conditionalFormatting>
  <conditionalFormatting sqref="K4:K5 K28:K29">
    <cfRule type="cellIs" dxfId="574" priority="38" operator="equal">
      <formula>$K$4</formula>
    </cfRule>
  </conditionalFormatting>
  <conditionalFormatting sqref="M4:M6">
    <cfRule type="cellIs" dxfId="573" priority="37" operator="equal">
      <formula>$L$4</formula>
    </cfRule>
  </conditionalFormatting>
  <conditionalFormatting sqref="T7:T28">
    <cfRule type="cellIs" dxfId="572" priority="34" operator="lessThan">
      <formula>0</formula>
    </cfRule>
    <cfRule type="cellIs" dxfId="571" priority="35" operator="lessThan">
      <formula>0</formula>
    </cfRule>
    <cfRule type="cellIs" dxfId="570" priority="36" operator="lessThan">
      <formula>0</formula>
    </cfRule>
  </conditionalFormatting>
  <conditionalFormatting sqref="D5:K5">
    <cfRule type="cellIs" dxfId="569" priority="33" operator="greaterThan">
      <formula>0</formula>
    </cfRule>
  </conditionalFormatting>
  <conditionalFormatting sqref="T6:T28">
    <cfRule type="cellIs" dxfId="568" priority="32" operator="lessThan">
      <formula>0</formula>
    </cfRule>
  </conditionalFormatting>
  <conditionalFormatting sqref="T7:T27">
    <cfRule type="cellIs" dxfId="567" priority="29" operator="lessThan">
      <formula>0</formula>
    </cfRule>
    <cfRule type="cellIs" dxfId="566" priority="30" operator="lessThan">
      <formula>0</formula>
    </cfRule>
    <cfRule type="cellIs" dxfId="565" priority="31" operator="lessThan">
      <formula>0</formula>
    </cfRule>
  </conditionalFormatting>
  <conditionalFormatting sqref="T7:T28">
    <cfRule type="cellIs" dxfId="564" priority="26" operator="lessThan">
      <formula>0</formula>
    </cfRule>
    <cfRule type="cellIs" dxfId="563" priority="27" operator="lessThan">
      <formula>0</formula>
    </cfRule>
    <cfRule type="cellIs" dxfId="562" priority="28" operator="lessThan">
      <formula>0</formula>
    </cfRule>
  </conditionalFormatting>
  <conditionalFormatting sqref="D5:K5">
    <cfRule type="cellIs" dxfId="561" priority="25" operator="greaterThan">
      <formula>0</formula>
    </cfRule>
  </conditionalFormatting>
  <conditionalFormatting sqref="L4 L28:L29">
    <cfRule type="cellIs" dxfId="560" priority="24" operator="equal">
      <formula>$L$4</formula>
    </cfRule>
  </conditionalFormatting>
  <conditionalFormatting sqref="D7:S7">
    <cfRule type="cellIs" dxfId="559" priority="23" operator="greaterThan">
      <formula>0</formula>
    </cfRule>
  </conditionalFormatting>
  <conditionalFormatting sqref="D9:S9">
    <cfRule type="cellIs" dxfId="558" priority="22" operator="greaterThan">
      <formula>0</formula>
    </cfRule>
  </conditionalFormatting>
  <conditionalFormatting sqref="D11:S11">
    <cfRule type="cellIs" dxfId="557" priority="21" operator="greaterThan">
      <formula>0</formula>
    </cfRule>
  </conditionalFormatting>
  <conditionalFormatting sqref="D13:S13">
    <cfRule type="cellIs" dxfId="556" priority="20" operator="greaterThan">
      <formula>0</formula>
    </cfRule>
  </conditionalFormatting>
  <conditionalFormatting sqref="D15:S15">
    <cfRule type="cellIs" dxfId="555" priority="19" operator="greaterThan">
      <formula>0</formula>
    </cfRule>
  </conditionalFormatting>
  <conditionalFormatting sqref="D17:S17">
    <cfRule type="cellIs" dxfId="554" priority="18" operator="greaterThan">
      <formula>0</formula>
    </cfRule>
  </conditionalFormatting>
  <conditionalFormatting sqref="D19:S19">
    <cfRule type="cellIs" dxfId="553" priority="17" operator="greaterThan">
      <formula>0</formula>
    </cfRule>
  </conditionalFormatting>
  <conditionalFormatting sqref="D21:S21">
    <cfRule type="cellIs" dxfId="552" priority="16" operator="greaterThan">
      <formula>0</formula>
    </cfRule>
  </conditionalFormatting>
  <conditionalFormatting sqref="D23:S23">
    <cfRule type="cellIs" dxfId="551" priority="15" operator="greaterThan">
      <formula>0</formula>
    </cfRule>
  </conditionalFormatting>
  <conditionalFormatting sqref="D25:S25">
    <cfRule type="cellIs" dxfId="550" priority="14" operator="greaterThan">
      <formula>0</formula>
    </cfRule>
  </conditionalFormatting>
  <conditionalFormatting sqref="D27:S27">
    <cfRule type="cellIs" dxfId="549" priority="13" operator="greaterThan">
      <formula>0</formula>
    </cfRule>
  </conditionalFormatting>
  <conditionalFormatting sqref="I6">
    <cfRule type="cellIs" dxfId="548" priority="12" operator="equal">
      <formula>212030016606640</formula>
    </cfRule>
  </conditionalFormatting>
  <conditionalFormatting sqref="I6">
    <cfRule type="cellIs" dxfId="547" priority="10" operator="equal">
      <formula>$H$4</formula>
    </cfRule>
    <cfRule type="cellIs" dxfId="546" priority="11" operator="equal">
      <formula>6640</formula>
    </cfRule>
  </conditionalFormatting>
  <conditionalFormatting sqref="J6">
    <cfRule type="cellIs" dxfId="545" priority="9" operator="equal">
      <formula>212030016606640</formula>
    </cfRule>
  </conditionalFormatting>
  <conditionalFormatting sqref="J6">
    <cfRule type="cellIs" dxfId="544" priority="7" operator="equal">
      <formula>$H$4</formula>
    </cfRule>
    <cfRule type="cellIs" dxfId="543" priority="8" operator="equal">
      <formula>6640</formula>
    </cfRule>
  </conditionalFormatting>
  <conditionalFormatting sqref="K6">
    <cfRule type="cellIs" dxfId="542" priority="6" operator="equal">
      <formula>212030016606640</formula>
    </cfRule>
  </conditionalFormatting>
  <conditionalFormatting sqref="K6">
    <cfRule type="cellIs" dxfId="541" priority="4" operator="equal">
      <formula>$H$4</formula>
    </cfRule>
    <cfRule type="cellIs" dxfId="540" priority="5" operator="equal">
      <formula>6640</formula>
    </cfRule>
  </conditionalFormatting>
  <conditionalFormatting sqref="L6">
    <cfRule type="cellIs" dxfId="539" priority="3" operator="equal">
      <formula>212030016606640</formula>
    </cfRule>
  </conditionalFormatting>
  <conditionalFormatting sqref="L6">
    <cfRule type="cellIs" dxfId="538" priority="1" operator="equal">
      <formula>$H$4</formula>
    </cfRule>
    <cfRule type="cellIs" dxfId="537" priority="2" operator="equal">
      <formula>6640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0" ht="18.75" x14ac:dyDescent="0.25">
      <c r="A3" s="115" t="s">
        <v>74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0" x14ac:dyDescent="0.25">
      <c r="A4" s="119" t="s">
        <v>1</v>
      </c>
      <c r="B4" s="119"/>
      <c r="C4" s="1"/>
      <c r="D4" s="2">
        <f>'20'!D29</f>
        <v>271880</v>
      </c>
      <c r="E4" s="2">
        <f>'20'!E29</f>
        <v>9430</v>
      </c>
      <c r="F4" s="2">
        <f>'20'!F29</f>
        <v>16420</v>
      </c>
      <c r="G4" s="2">
        <f>'20'!G29</f>
        <v>280</v>
      </c>
      <c r="H4" s="2">
        <f>'20'!H29</f>
        <v>38620</v>
      </c>
      <c r="I4" s="2">
        <f>'20'!I29</f>
        <v>1507</v>
      </c>
      <c r="J4" s="2">
        <f>'20'!J29</f>
        <v>186</v>
      </c>
      <c r="K4" s="2">
        <f>'20'!K29</f>
        <v>542</v>
      </c>
      <c r="L4" s="2">
        <f>'20'!L29</f>
        <v>5</v>
      </c>
      <c r="M4" s="3"/>
      <c r="N4" s="120"/>
      <c r="O4" s="120"/>
      <c r="P4" s="120"/>
      <c r="Q4" s="120"/>
      <c r="R4" s="120"/>
      <c r="S4" s="120"/>
      <c r="T4" s="120"/>
    </row>
    <row r="5" spans="1:20" x14ac:dyDescent="0.25">
      <c r="A5" s="119" t="s">
        <v>2</v>
      </c>
      <c r="B5" s="119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20"/>
      <c r="O5" s="120"/>
      <c r="P5" s="120"/>
      <c r="Q5" s="120"/>
      <c r="R5" s="120"/>
      <c r="S5" s="120"/>
      <c r="T5" s="12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81">
        <v>1</v>
      </c>
      <c r="B7" s="82">
        <v>1908446134</v>
      </c>
      <c r="C7" s="83" t="s">
        <v>23</v>
      </c>
      <c r="D7" s="79">
        <v>5040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5040</v>
      </c>
      <c r="N7" s="24">
        <f>D7+E7*20+F7*10+G7*9+H7*9+I7*191+J7*191+K7*182+L7*100</f>
        <v>5040</v>
      </c>
      <c r="O7" s="25">
        <f>M7*2.75%</f>
        <v>138.6</v>
      </c>
      <c r="P7" s="26"/>
      <c r="Q7" s="26">
        <v>42</v>
      </c>
      <c r="R7" s="24">
        <f>M7-(M7*2.75%)+I7*191+J7*191+K7*182+L7*100-Q7</f>
        <v>4859.3999999999996</v>
      </c>
      <c r="S7" s="25">
        <f>M7*0.95%</f>
        <v>47.879999999999995</v>
      </c>
      <c r="T7" s="27">
        <f>S7-Q7</f>
        <v>5.8799999999999955</v>
      </c>
    </row>
    <row r="8" spans="1:20" ht="15.75" x14ac:dyDescent="0.25">
      <c r="A8" s="28">
        <v>2</v>
      </c>
      <c r="B8" s="20">
        <v>1908446135</v>
      </c>
      <c r="C8" s="84" t="s">
        <v>24</v>
      </c>
      <c r="D8" s="80">
        <v>3505</v>
      </c>
      <c r="E8" s="30"/>
      <c r="F8" s="30">
        <v>20</v>
      </c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3885</v>
      </c>
      <c r="N8" s="24">
        <f t="shared" ref="N8:N27" si="1">D8+E8*20+F8*10+G8*9+H8*9+I8*191+J8*191+K8*182+L8*100</f>
        <v>4076</v>
      </c>
      <c r="O8" s="25">
        <f t="shared" ref="O8:O27" si="2">M8*2.75%</f>
        <v>106.83750000000001</v>
      </c>
      <c r="P8" s="26"/>
      <c r="Q8" s="26">
        <v>69</v>
      </c>
      <c r="R8" s="24">
        <f t="shared" ref="R8:R27" si="3">M8-(M8*2.75%)+I8*191+J8*191+K8*182+L8*100-Q8</f>
        <v>3900.1624999999999</v>
      </c>
      <c r="S8" s="25">
        <f t="shared" ref="S8:S27" si="4">M8*0.95%</f>
        <v>36.907499999999999</v>
      </c>
      <c r="T8" s="27">
        <f t="shared" ref="T8:T27" si="5">S8-Q8</f>
        <v>-32.092500000000001</v>
      </c>
    </row>
    <row r="9" spans="1:20" ht="15.75" x14ac:dyDescent="0.25">
      <c r="A9" s="28">
        <v>3</v>
      </c>
      <c r="B9" s="20">
        <v>1908446136</v>
      </c>
      <c r="C9" s="85" t="s">
        <v>25</v>
      </c>
      <c r="D9" s="80">
        <v>14340</v>
      </c>
      <c r="E9" s="30"/>
      <c r="F9" s="30">
        <v>100</v>
      </c>
      <c r="G9" s="30"/>
      <c r="H9" s="30">
        <v>160</v>
      </c>
      <c r="I9" s="20">
        <v>5</v>
      </c>
      <c r="J9" s="20"/>
      <c r="K9" s="20"/>
      <c r="L9" s="20"/>
      <c r="M9" s="20">
        <f t="shared" si="0"/>
        <v>16780</v>
      </c>
      <c r="N9" s="24">
        <f t="shared" si="1"/>
        <v>17735</v>
      </c>
      <c r="O9" s="25">
        <f t="shared" si="2"/>
        <v>461.45</v>
      </c>
      <c r="P9" s="26"/>
      <c r="Q9" s="26">
        <v>134</v>
      </c>
      <c r="R9" s="24">
        <f t="shared" si="3"/>
        <v>17139.55</v>
      </c>
      <c r="S9" s="25">
        <f t="shared" si="4"/>
        <v>159.41</v>
      </c>
      <c r="T9" s="27">
        <f t="shared" si="5"/>
        <v>25.409999999999997</v>
      </c>
    </row>
    <row r="10" spans="1:20" ht="15.75" x14ac:dyDescent="0.25">
      <c r="A10" s="28">
        <v>4</v>
      </c>
      <c r="B10" s="20">
        <v>1908446137</v>
      </c>
      <c r="C10" s="85" t="s">
        <v>26</v>
      </c>
      <c r="D10" s="80">
        <v>4120</v>
      </c>
      <c r="E10" s="30"/>
      <c r="F10" s="30"/>
      <c r="G10" s="30"/>
      <c r="H10" s="30"/>
      <c r="I10" s="20">
        <v>2</v>
      </c>
      <c r="J10" s="20">
        <v>1</v>
      </c>
      <c r="K10" s="20"/>
      <c r="L10" s="20"/>
      <c r="M10" s="20">
        <f t="shared" si="0"/>
        <v>4120</v>
      </c>
      <c r="N10" s="24">
        <f t="shared" si="1"/>
        <v>4693</v>
      </c>
      <c r="O10" s="25">
        <f t="shared" si="2"/>
        <v>113.3</v>
      </c>
      <c r="P10" s="26"/>
      <c r="Q10" s="26">
        <v>29</v>
      </c>
      <c r="R10" s="24">
        <f t="shared" si="3"/>
        <v>4550.7</v>
      </c>
      <c r="S10" s="25">
        <f t="shared" si="4"/>
        <v>39.14</v>
      </c>
      <c r="T10" s="27">
        <f t="shared" si="5"/>
        <v>10.14</v>
      </c>
    </row>
    <row r="11" spans="1:20" ht="15.75" x14ac:dyDescent="0.25">
      <c r="A11" s="28">
        <v>5</v>
      </c>
      <c r="B11" s="20">
        <v>1908446138</v>
      </c>
      <c r="C11" s="86" t="s">
        <v>27</v>
      </c>
      <c r="D11" s="80">
        <v>4392</v>
      </c>
      <c r="E11" s="30"/>
      <c r="F11" s="30"/>
      <c r="G11" s="32"/>
      <c r="H11" s="30"/>
      <c r="I11" s="20"/>
      <c r="J11" s="20"/>
      <c r="K11" s="20">
        <v>10</v>
      </c>
      <c r="L11" s="20"/>
      <c r="M11" s="20">
        <f t="shared" si="0"/>
        <v>4392</v>
      </c>
      <c r="N11" s="24">
        <f t="shared" si="1"/>
        <v>6212</v>
      </c>
      <c r="O11" s="25">
        <f t="shared" si="2"/>
        <v>120.78</v>
      </c>
      <c r="P11" s="26"/>
      <c r="Q11" s="26">
        <v>41</v>
      </c>
      <c r="R11" s="24">
        <f t="shared" si="3"/>
        <v>6050.22</v>
      </c>
      <c r="S11" s="25">
        <f t="shared" si="4"/>
        <v>41.723999999999997</v>
      </c>
      <c r="T11" s="27">
        <f t="shared" si="5"/>
        <v>0.72399999999999665</v>
      </c>
    </row>
    <row r="12" spans="1:20" ht="15.75" x14ac:dyDescent="0.25">
      <c r="A12" s="28">
        <v>6</v>
      </c>
      <c r="B12" s="20">
        <v>1908446139</v>
      </c>
      <c r="C12" s="85" t="s">
        <v>28</v>
      </c>
      <c r="D12" s="80">
        <v>4317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4317</v>
      </c>
      <c r="N12" s="24">
        <f t="shared" si="1"/>
        <v>4317</v>
      </c>
      <c r="O12" s="25">
        <f t="shared" si="2"/>
        <v>118.7175</v>
      </c>
      <c r="P12" s="26"/>
      <c r="Q12" s="26">
        <v>28</v>
      </c>
      <c r="R12" s="24">
        <f t="shared" si="3"/>
        <v>4170.2825000000003</v>
      </c>
      <c r="S12" s="25">
        <f t="shared" si="4"/>
        <v>41.011499999999998</v>
      </c>
      <c r="T12" s="27">
        <f t="shared" si="5"/>
        <v>13.011499999999998</v>
      </c>
    </row>
    <row r="13" spans="1:20" ht="15.75" x14ac:dyDescent="0.25">
      <c r="A13" s="28">
        <v>7</v>
      </c>
      <c r="B13" s="20">
        <v>1908446140</v>
      </c>
      <c r="C13" s="85" t="s">
        <v>29</v>
      </c>
      <c r="D13" s="80">
        <v>4798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4798</v>
      </c>
      <c r="N13" s="24">
        <f t="shared" si="1"/>
        <v>4798</v>
      </c>
      <c r="O13" s="25">
        <f t="shared" si="2"/>
        <v>131.94499999999999</v>
      </c>
      <c r="P13" s="26"/>
      <c r="Q13" s="26">
        <v>55</v>
      </c>
      <c r="R13" s="24">
        <f t="shared" si="3"/>
        <v>4611.0550000000003</v>
      </c>
      <c r="S13" s="25">
        <f t="shared" si="4"/>
        <v>45.580999999999996</v>
      </c>
      <c r="T13" s="27">
        <f t="shared" si="5"/>
        <v>-9.419000000000004</v>
      </c>
    </row>
    <row r="14" spans="1:20" ht="16.5" customHeight="1" x14ac:dyDescent="0.25">
      <c r="A14" s="28">
        <v>8</v>
      </c>
      <c r="B14" s="20">
        <v>1908446141</v>
      </c>
      <c r="C14" s="85" t="s">
        <v>30</v>
      </c>
      <c r="D14" s="80">
        <v>9740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9740</v>
      </c>
      <c r="N14" s="24">
        <f t="shared" si="1"/>
        <v>9740</v>
      </c>
      <c r="O14" s="25">
        <f t="shared" si="2"/>
        <v>267.85000000000002</v>
      </c>
      <c r="P14" s="26"/>
      <c r="Q14" s="26">
        <v>112</v>
      </c>
      <c r="R14" s="24">
        <f t="shared" si="3"/>
        <v>9360.15</v>
      </c>
      <c r="S14" s="25">
        <f t="shared" si="4"/>
        <v>92.53</v>
      </c>
      <c r="T14" s="27">
        <f t="shared" si="5"/>
        <v>-19.47</v>
      </c>
    </row>
    <row r="15" spans="1:20" ht="15.75" x14ac:dyDescent="0.25">
      <c r="A15" s="28">
        <v>9</v>
      </c>
      <c r="B15" s="20">
        <v>1908446142</v>
      </c>
      <c r="C15" s="87" t="s">
        <v>31</v>
      </c>
      <c r="D15" s="80">
        <v>15556</v>
      </c>
      <c r="E15" s="30">
        <v>30</v>
      </c>
      <c r="F15" s="30">
        <v>10</v>
      </c>
      <c r="G15" s="30">
        <v>10</v>
      </c>
      <c r="H15" s="30">
        <v>60</v>
      </c>
      <c r="I15" s="20"/>
      <c r="J15" s="20"/>
      <c r="K15" s="20"/>
      <c r="L15" s="20"/>
      <c r="M15" s="20">
        <f t="shared" si="0"/>
        <v>16886</v>
      </c>
      <c r="N15" s="24">
        <f t="shared" si="1"/>
        <v>16886</v>
      </c>
      <c r="O15" s="25">
        <f t="shared" si="2"/>
        <v>464.36500000000001</v>
      </c>
      <c r="P15" s="26"/>
      <c r="Q15" s="26">
        <v>130</v>
      </c>
      <c r="R15" s="24">
        <f t="shared" si="3"/>
        <v>16291.634999999998</v>
      </c>
      <c r="S15" s="25">
        <f t="shared" si="4"/>
        <v>160.417</v>
      </c>
      <c r="T15" s="27">
        <f t="shared" si="5"/>
        <v>30.417000000000002</v>
      </c>
    </row>
    <row r="16" spans="1:20" ht="15.75" x14ac:dyDescent="0.25">
      <c r="A16" s="28">
        <v>10</v>
      </c>
      <c r="B16" s="20">
        <v>1908446143</v>
      </c>
      <c r="C16" s="85" t="s">
        <v>32</v>
      </c>
      <c r="D16" s="80">
        <v>11409</v>
      </c>
      <c r="E16" s="30"/>
      <c r="F16" s="30"/>
      <c r="G16" s="30"/>
      <c r="H16" s="30">
        <v>200</v>
      </c>
      <c r="I16" s="20"/>
      <c r="J16" s="20">
        <v>1</v>
      </c>
      <c r="K16" s="20"/>
      <c r="L16" s="20"/>
      <c r="M16" s="20">
        <f t="shared" si="0"/>
        <v>13209</v>
      </c>
      <c r="N16" s="24">
        <f t="shared" si="1"/>
        <v>13400</v>
      </c>
      <c r="O16" s="25">
        <f t="shared" si="2"/>
        <v>363.2475</v>
      </c>
      <c r="P16" s="26"/>
      <c r="Q16" s="26">
        <v>106</v>
      </c>
      <c r="R16" s="24">
        <f t="shared" si="3"/>
        <v>12930.752500000001</v>
      </c>
      <c r="S16" s="25">
        <f t="shared" si="4"/>
        <v>125.4855</v>
      </c>
      <c r="T16" s="27">
        <f t="shared" si="5"/>
        <v>19.485500000000002</v>
      </c>
    </row>
    <row r="17" spans="1:20" ht="15.75" x14ac:dyDescent="0.25">
      <c r="A17" s="28">
        <v>11</v>
      </c>
      <c r="B17" s="20">
        <v>1908446144</v>
      </c>
      <c r="C17" s="87" t="s">
        <v>33</v>
      </c>
      <c r="D17" s="80">
        <v>5769</v>
      </c>
      <c r="E17" s="30">
        <v>40</v>
      </c>
      <c r="F17" s="30">
        <v>100</v>
      </c>
      <c r="G17" s="30"/>
      <c r="H17" s="30">
        <v>150</v>
      </c>
      <c r="I17" s="20"/>
      <c r="J17" s="20"/>
      <c r="K17" s="20"/>
      <c r="L17" s="20"/>
      <c r="M17" s="20">
        <f t="shared" si="0"/>
        <v>8919</v>
      </c>
      <c r="N17" s="24">
        <f t="shared" si="1"/>
        <v>8919</v>
      </c>
      <c r="O17" s="25">
        <f t="shared" si="2"/>
        <v>245.27250000000001</v>
      </c>
      <c r="P17" s="26"/>
      <c r="Q17" s="26">
        <v>73</v>
      </c>
      <c r="R17" s="24">
        <f t="shared" si="3"/>
        <v>8600.7275000000009</v>
      </c>
      <c r="S17" s="25">
        <f t="shared" si="4"/>
        <v>84.730499999999992</v>
      </c>
      <c r="T17" s="27">
        <f t="shared" si="5"/>
        <v>11.730499999999992</v>
      </c>
    </row>
    <row r="18" spans="1:20" ht="15.75" x14ac:dyDescent="0.25">
      <c r="A18" s="28">
        <v>12</v>
      </c>
      <c r="B18" s="20">
        <v>1908446145</v>
      </c>
      <c r="C18" s="86" t="s">
        <v>34</v>
      </c>
      <c r="D18" s="80">
        <v>19235</v>
      </c>
      <c r="E18" s="30"/>
      <c r="F18" s="30">
        <v>50</v>
      </c>
      <c r="G18" s="30"/>
      <c r="H18" s="30">
        <v>50</v>
      </c>
      <c r="I18" s="20"/>
      <c r="J18" s="20"/>
      <c r="K18" s="20"/>
      <c r="L18" s="20"/>
      <c r="M18" s="20">
        <f t="shared" si="0"/>
        <v>20185</v>
      </c>
      <c r="N18" s="24">
        <f t="shared" si="1"/>
        <v>20185</v>
      </c>
      <c r="O18" s="25">
        <f t="shared" si="2"/>
        <v>555.08749999999998</v>
      </c>
      <c r="P18" s="26"/>
      <c r="Q18" s="26">
        <v>250</v>
      </c>
      <c r="R18" s="24">
        <f t="shared" si="3"/>
        <v>19379.912499999999</v>
      </c>
      <c r="S18" s="25">
        <f t="shared" si="4"/>
        <v>191.75749999999999</v>
      </c>
      <c r="T18" s="27">
        <f t="shared" si="5"/>
        <v>-58.242500000000007</v>
      </c>
    </row>
    <row r="19" spans="1:20" ht="15.75" x14ac:dyDescent="0.25">
      <c r="A19" s="28">
        <v>13</v>
      </c>
      <c r="B19" s="20">
        <v>1908446146</v>
      </c>
      <c r="C19" s="85" t="s">
        <v>35</v>
      </c>
      <c r="D19" s="80">
        <v>5758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5758</v>
      </c>
      <c r="N19" s="24">
        <f t="shared" si="1"/>
        <v>5758</v>
      </c>
      <c r="O19" s="25">
        <f t="shared" si="2"/>
        <v>158.345</v>
      </c>
      <c r="P19" s="26"/>
      <c r="Q19" s="26">
        <v>48</v>
      </c>
      <c r="R19" s="24">
        <f t="shared" si="3"/>
        <v>5551.6549999999997</v>
      </c>
      <c r="S19" s="25">
        <f t="shared" si="4"/>
        <v>54.701000000000001</v>
      </c>
      <c r="T19" s="27">
        <f t="shared" si="5"/>
        <v>6.7010000000000005</v>
      </c>
    </row>
    <row r="20" spans="1:20" ht="15.75" x14ac:dyDescent="0.25">
      <c r="A20" s="28">
        <v>14</v>
      </c>
      <c r="B20" s="20">
        <v>1908446147</v>
      </c>
      <c r="C20" s="85" t="s">
        <v>51</v>
      </c>
      <c r="D20" s="80">
        <v>4217</v>
      </c>
      <c r="E20" s="30"/>
      <c r="F20" s="30"/>
      <c r="G20" s="30"/>
      <c r="H20" s="30"/>
      <c r="I20" s="20">
        <v>6</v>
      </c>
      <c r="J20" s="20"/>
      <c r="K20" s="20"/>
      <c r="L20" s="20"/>
      <c r="M20" s="20">
        <f t="shared" si="0"/>
        <v>4217</v>
      </c>
      <c r="N20" s="24">
        <f t="shared" si="1"/>
        <v>5363</v>
      </c>
      <c r="O20" s="25">
        <f t="shared" si="2"/>
        <v>115.9675</v>
      </c>
      <c r="P20" s="26"/>
      <c r="Q20" s="26">
        <v>100</v>
      </c>
      <c r="R20" s="24">
        <f t="shared" si="3"/>
        <v>5147.0325000000003</v>
      </c>
      <c r="S20" s="25">
        <f t="shared" si="4"/>
        <v>40.061500000000002</v>
      </c>
      <c r="T20" s="27">
        <f t="shared" si="5"/>
        <v>-59.938499999999998</v>
      </c>
    </row>
    <row r="21" spans="1:20" ht="15.75" x14ac:dyDescent="0.25">
      <c r="A21" s="28">
        <v>15</v>
      </c>
      <c r="B21" s="20">
        <v>1908446148</v>
      </c>
      <c r="C21" s="85" t="s">
        <v>37</v>
      </c>
      <c r="D21" s="80">
        <v>4383</v>
      </c>
      <c r="E21" s="30">
        <v>10</v>
      </c>
      <c r="F21" s="30"/>
      <c r="G21" s="30"/>
      <c r="H21" s="30">
        <v>50</v>
      </c>
      <c r="I21" s="20">
        <v>5</v>
      </c>
      <c r="J21" s="20"/>
      <c r="K21" s="20"/>
      <c r="L21" s="20"/>
      <c r="M21" s="20">
        <f t="shared" si="0"/>
        <v>5033</v>
      </c>
      <c r="N21" s="24">
        <f t="shared" si="1"/>
        <v>5988</v>
      </c>
      <c r="O21" s="25">
        <f t="shared" si="2"/>
        <v>138.4075</v>
      </c>
      <c r="P21" s="26"/>
      <c r="Q21" s="26">
        <v>10</v>
      </c>
      <c r="R21" s="24">
        <f t="shared" si="3"/>
        <v>5839.5924999999997</v>
      </c>
      <c r="S21" s="25">
        <f t="shared" si="4"/>
        <v>47.813499999999998</v>
      </c>
      <c r="T21" s="27">
        <f t="shared" si="5"/>
        <v>37.813499999999998</v>
      </c>
    </row>
    <row r="22" spans="1:20" ht="15.75" x14ac:dyDescent="0.25">
      <c r="A22" s="28">
        <v>16</v>
      </c>
      <c r="B22" s="20">
        <v>1908446149</v>
      </c>
      <c r="C22" s="88" t="s">
        <v>38</v>
      </c>
      <c r="D22" s="80">
        <v>11322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11322</v>
      </c>
      <c r="N22" s="24">
        <f t="shared" si="1"/>
        <v>13142</v>
      </c>
      <c r="O22" s="25">
        <f t="shared" si="2"/>
        <v>311.35500000000002</v>
      </c>
      <c r="P22" s="26"/>
      <c r="Q22" s="26"/>
      <c r="R22" s="24">
        <f t="shared" si="3"/>
        <v>12830.645</v>
      </c>
      <c r="S22" s="25">
        <f t="shared" si="4"/>
        <v>107.559</v>
      </c>
      <c r="T22" s="27">
        <f t="shared" si="5"/>
        <v>107.559</v>
      </c>
    </row>
    <row r="23" spans="1:20" ht="18.75" x14ac:dyDescent="0.3">
      <c r="A23" s="28">
        <v>17</v>
      </c>
      <c r="B23" s="20">
        <v>1908446150</v>
      </c>
      <c r="C23" s="85" t="s">
        <v>39</v>
      </c>
      <c r="D23" s="37">
        <v>5033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5033</v>
      </c>
      <c r="N23" s="24">
        <f t="shared" si="1"/>
        <v>5033</v>
      </c>
      <c r="O23" s="25">
        <f t="shared" si="2"/>
        <v>138.4075</v>
      </c>
      <c r="P23" s="26"/>
      <c r="Q23" s="26">
        <v>50</v>
      </c>
      <c r="R23" s="24">
        <f t="shared" si="3"/>
        <v>4844.5924999999997</v>
      </c>
      <c r="S23" s="25">
        <f t="shared" si="4"/>
        <v>47.813499999999998</v>
      </c>
      <c r="T23" s="27">
        <f t="shared" si="5"/>
        <v>-2.1865000000000023</v>
      </c>
    </row>
    <row r="24" spans="1:20" ht="15.75" x14ac:dyDescent="0.25">
      <c r="A24" s="28">
        <v>18</v>
      </c>
      <c r="B24" s="20">
        <v>1908446151</v>
      </c>
      <c r="C24" s="85" t="s">
        <v>40</v>
      </c>
      <c r="D24" s="80">
        <v>17423</v>
      </c>
      <c r="E24" s="30">
        <v>100</v>
      </c>
      <c r="F24" s="30">
        <v>200</v>
      </c>
      <c r="G24" s="30"/>
      <c r="H24" s="30">
        <v>500</v>
      </c>
      <c r="I24" s="20"/>
      <c r="J24" s="20"/>
      <c r="K24" s="20"/>
      <c r="L24" s="20"/>
      <c r="M24" s="20">
        <f t="shared" si="0"/>
        <v>25923</v>
      </c>
      <c r="N24" s="24">
        <f t="shared" si="1"/>
        <v>25923</v>
      </c>
      <c r="O24" s="25">
        <f t="shared" si="2"/>
        <v>712.88250000000005</v>
      </c>
      <c r="P24" s="26"/>
      <c r="Q24" s="26">
        <v>120</v>
      </c>
      <c r="R24" s="24">
        <f t="shared" si="3"/>
        <v>25090.1175</v>
      </c>
      <c r="S24" s="25">
        <f t="shared" si="4"/>
        <v>246.26849999999999</v>
      </c>
      <c r="T24" s="27">
        <f t="shared" si="5"/>
        <v>126.26849999999999</v>
      </c>
    </row>
    <row r="25" spans="1:20" ht="15.75" x14ac:dyDescent="0.25">
      <c r="A25" s="28">
        <v>19</v>
      </c>
      <c r="B25" s="20">
        <v>1908446152</v>
      </c>
      <c r="C25" s="85" t="s">
        <v>41</v>
      </c>
      <c r="D25" s="80">
        <v>8431</v>
      </c>
      <c r="E25" s="30">
        <v>30</v>
      </c>
      <c r="F25" s="30"/>
      <c r="G25" s="30"/>
      <c r="H25" s="30">
        <v>250</v>
      </c>
      <c r="I25" s="20">
        <v>20</v>
      </c>
      <c r="J25" s="20"/>
      <c r="K25" s="20">
        <v>4</v>
      </c>
      <c r="L25" s="20"/>
      <c r="M25" s="20">
        <f t="shared" si="0"/>
        <v>11281</v>
      </c>
      <c r="N25" s="24">
        <f t="shared" si="1"/>
        <v>15829</v>
      </c>
      <c r="O25" s="25">
        <f t="shared" si="2"/>
        <v>310.22750000000002</v>
      </c>
      <c r="P25" s="26"/>
      <c r="Q25" s="26">
        <v>60</v>
      </c>
      <c r="R25" s="24">
        <f t="shared" si="3"/>
        <v>15458.772499999999</v>
      </c>
      <c r="S25" s="25">
        <f t="shared" si="4"/>
        <v>107.1695</v>
      </c>
      <c r="T25" s="27">
        <f t="shared" si="5"/>
        <v>47.169499999999999</v>
      </c>
    </row>
    <row r="26" spans="1:20" ht="15.75" x14ac:dyDescent="0.25">
      <c r="A26" s="28">
        <v>70</v>
      </c>
      <c r="B26" s="20">
        <v>1908446153</v>
      </c>
      <c r="C26" s="89" t="s">
        <v>42</v>
      </c>
      <c r="D26" s="80">
        <v>3497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3497</v>
      </c>
      <c r="N26" s="24">
        <f t="shared" si="1"/>
        <v>3497</v>
      </c>
      <c r="O26" s="25">
        <f t="shared" si="2"/>
        <v>96.167500000000004</v>
      </c>
      <c r="P26" s="26"/>
      <c r="Q26" s="26"/>
      <c r="R26" s="24">
        <f t="shared" si="3"/>
        <v>3400.8325</v>
      </c>
      <c r="S26" s="25">
        <f t="shared" si="4"/>
        <v>33.221499999999999</v>
      </c>
      <c r="T26" s="27">
        <f t="shared" si="5"/>
        <v>33.221499999999999</v>
      </c>
    </row>
    <row r="27" spans="1:20" ht="19.5" thickBot="1" x14ac:dyDescent="0.35">
      <c r="A27" s="90">
        <v>21</v>
      </c>
      <c r="B27" s="91">
        <v>1908446154</v>
      </c>
      <c r="C27" s="92" t="s">
        <v>43</v>
      </c>
      <c r="D27" s="37">
        <v>4592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4592</v>
      </c>
      <c r="N27" s="40">
        <f t="shared" si="1"/>
        <v>4592</v>
      </c>
      <c r="O27" s="25">
        <f t="shared" si="2"/>
        <v>126.28</v>
      </c>
      <c r="P27" s="41"/>
      <c r="Q27" s="41">
        <v>100</v>
      </c>
      <c r="R27" s="24">
        <f t="shared" si="3"/>
        <v>4365.72</v>
      </c>
      <c r="S27" s="42">
        <f t="shared" si="4"/>
        <v>43.624000000000002</v>
      </c>
      <c r="T27" s="43">
        <f t="shared" si="5"/>
        <v>-56.375999999999998</v>
      </c>
    </row>
    <row r="28" spans="1:20" ht="16.5" thickBot="1" x14ac:dyDescent="0.3">
      <c r="A28" s="105" t="s">
        <v>44</v>
      </c>
      <c r="B28" s="106"/>
      <c r="C28" s="107"/>
      <c r="D28" s="44">
        <f t="shared" ref="D28:E28" si="6">SUM(D7:D27)</f>
        <v>166877</v>
      </c>
      <c r="E28" s="45">
        <f t="shared" si="6"/>
        <v>210</v>
      </c>
      <c r="F28" s="45">
        <f t="shared" ref="F28:T28" si="7">SUM(F7:F27)</f>
        <v>480</v>
      </c>
      <c r="G28" s="45">
        <f t="shared" si="7"/>
        <v>10</v>
      </c>
      <c r="H28" s="45">
        <f t="shared" si="7"/>
        <v>1440</v>
      </c>
      <c r="I28" s="45">
        <f t="shared" si="7"/>
        <v>39</v>
      </c>
      <c r="J28" s="45">
        <f t="shared" si="7"/>
        <v>2</v>
      </c>
      <c r="K28" s="45">
        <f t="shared" si="7"/>
        <v>24</v>
      </c>
      <c r="L28" s="45">
        <f t="shared" si="7"/>
        <v>0</v>
      </c>
      <c r="M28" s="45">
        <f t="shared" si="7"/>
        <v>188927</v>
      </c>
      <c r="N28" s="45">
        <f t="shared" si="7"/>
        <v>201126</v>
      </c>
      <c r="O28" s="46">
        <f t="shared" si="7"/>
        <v>5195.4924999999994</v>
      </c>
      <c r="P28" s="45">
        <f t="shared" si="7"/>
        <v>0</v>
      </c>
      <c r="Q28" s="45">
        <f t="shared" si="7"/>
        <v>1557</v>
      </c>
      <c r="R28" s="45">
        <f t="shared" si="7"/>
        <v>194373.50749999998</v>
      </c>
      <c r="S28" s="45">
        <f t="shared" si="7"/>
        <v>1794.8064999999999</v>
      </c>
      <c r="T28" s="47">
        <f t="shared" si="7"/>
        <v>237.80649999999994</v>
      </c>
    </row>
    <row r="29" spans="1:20" ht="15.75" thickBot="1" x14ac:dyDescent="0.3">
      <c r="A29" s="108" t="s">
        <v>45</v>
      </c>
      <c r="B29" s="109"/>
      <c r="C29" s="110"/>
      <c r="D29" s="48">
        <f>D4+D5-D28</f>
        <v>520587</v>
      </c>
      <c r="E29" s="48">
        <f t="shared" ref="E29:L29" si="8">E4+E5-E28</f>
        <v>9220</v>
      </c>
      <c r="F29" s="48">
        <f t="shared" si="8"/>
        <v>15940</v>
      </c>
      <c r="G29" s="48">
        <f t="shared" si="8"/>
        <v>270</v>
      </c>
      <c r="H29" s="48">
        <f t="shared" si="8"/>
        <v>37180</v>
      </c>
      <c r="I29" s="48">
        <f t="shared" si="8"/>
        <v>1468</v>
      </c>
      <c r="J29" s="48">
        <f t="shared" si="8"/>
        <v>184</v>
      </c>
      <c r="K29" s="48">
        <f t="shared" si="8"/>
        <v>518</v>
      </c>
      <c r="L29" s="48">
        <f t="shared" si="8"/>
        <v>5</v>
      </c>
      <c r="M29" s="111"/>
      <c r="N29" s="112"/>
      <c r="O29" s="112"/>
      <c r="P29" s="112"/>
      <c r="Q29" s="112"/>
      <c r="R29" s="112"/>
      <c r="S29" s="112"/>
      <c r="T29" s="11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36" priority="43" operator="equal">
      <formula>212030016606640</formula>
    </cfRule>
  </conditionalFormatting>
  <conditionalFormatting sqref="D29 E4:E6 E28:K29">
    <cfRule type="cellIs" dxfId="535" priority="41" operator="equal">
      <formula>$E$4</formula>
    </cfRule>
    <cfRule type="cellIs" dxfId="534" priority="42" operator="equal">
      <formula>2120</formula>
    </cfRule>
  </conditionalFormatting>
  <conditionalFormatting sqref="D29:E29 F4:F6 F28:F29">
    <cfRule type="cellIs" dxfId="533" priority="39" operator="equal">
      <formula>$F$4</formula>
    </cfRule>
    <cfRule type="cellIs" dxfId="532" priority="40" operator="equal">
      <formula>300</formula>
    </cfRule>
  </conditionalFormatting>
  <conditionalFormatting sqref="G4:G6 G28:G29">
    <cfRule type="cellIs" dxfId="531" priority="37" operator="equal">
      <formula>$G$4</formula>
    </cfRule>
    <cfRule type="cellIs" dxfId="530" priority="38" operator="equal">
      <formula>1660</formula>
    </cfRule>
  </conditionalFormatting>
  <conditionalFormatting sqref="H4:H6 H28:H29">
    <cfRule type="cellIs" dxfId="529" priority="35" operator="equal">
      <formula>$H$4</formula>
    </cfRule>
    <cfRule type="cellIs" dxfId="528" priority="36" operator="equal">
      <formula>6640</formula>
    </cfRule>
  </conditionalFormatting>
  <conditionalFormatting sqref="T6:T28">
    <cfRule type="cellIs" dxfId="527" priority="34" operator="lessThan">
      <formula>0</formula>
    </cfRule>
  </conditionalFormatting>
  <conditionalFormatting sqref="T7:T27">
    <cfRule type="cellIs" dxfId="526" priority="31" operator="lessThan">
      <formula>0</formula>
    </cfRule>
    <cfRule type="cellIs" dxfId="525" priority="32" operator="lessThan">
      <formula>0</formula>
    </cfRule>
    <cfRule type="cellIs" dxfId="524" priority="33" operator="lessThan">
      <formula>0</formula>
    </cfRule>
  </conditionalFormatting>
  <conditionalFormatting sqref="E4:E6 E28:K28">
    <cfRule type="cellIs" dxfId="523" priority="30" operator="equal">
      <formula>$E$4</formula>
    </cfRule>
  </conditionalFormatting>
  <conditionalFormatting sqref="D28:D29 D6 D4:M4">
    <cfRule type="cellIs" dxfId="522" priority="29" operator="equal">
      <formula>$D$4</formula>
    </cfRule>
  </conditionalFormatting>
  <conditionalFormatting sqref="I4:I6 I28:I29">
    <cfRule type="cellIs" dxfId="521" priority="28" operator="equal">
      <formula>$I$4</formula>
    </cfRule>
  </conditionalFormatting>
  <conditionalFormatting sqref="J4:J6 J28:J29">
    <cfRule type="cellIs" dxfId="520" priority="27" operator="equal">
      <formula>$J$4</formula>
    </cfRule>
  </conditionalFormatting>
  <conditionalFormatting sqref="K4:K6 K28:K29">
    <cfRule type="cellIs" dxfId="519" priority="26" operator="equal">
      <formula>$K$4</formula>
    </cfRule>
  </conditionalFormatting>
  <conditionalFormatting sqref="M4:M6">
    <cfRule type="cellIs" dxfId="518" priority="25" operator="equal">
      <formula>$L$4</formula>
    </cfRule>
  </conditionalFormatting>
  <conditionalFormatting sqref="T7:T28">
    <cfRule type="cellIs" dxfId="517" priority="22" operator="lessThan">
      <formula>0</formula>
    </cfRule>
    <cfRule type="cellIs" dxfId="516" priority="23" operator="lessThan">
      <formula>0</formula>
    </cfRule>
    <cfRule type="cellIs" dxfId="515" priority="24" operator="lessThan">
      <formula>0</formula>
    </cfRule>
  </conditionalFormatting>
  <conditionalFormatting sqref="D5:K5">
    <cfRule type="cellIs" dxfId="514" priority="21" operator="greaterThan">
      <formula>0</formula>
    </cfRule>
  </conditionalFormatting>
  <conditionalFormatting sqref="T6:T28">
    <cfRule type="cellIs" dxfId="513" priority="20" operator="lessThan">
      <formula>0</formula>
    </cfRule>
  </conditionalFormatting>
  <conditionalFormatting sqref="T7:T27">
    <cfRule type="cellIs" dxfId="512" priority="17" operator="lessThan">
      <formula>0</formula>
    </cfRule>
    <cfRule type="cellIs" dxfId="511" priority="18" operator="lessThan">
      <formula>0</formula>
    </cfRule>
    <cfRule type="cellIs" dxfId="510" priority="19" operator="lessThan">
      <formula>0</formula>
    </cfRule>
  </conditionalFormatting>
  <conditionalFormatting sqref="T7:T28">
    <cfRule type="cellIs" dxfId="509" priority="14" operator="lessThan">
      <formula>0</formula>
    </cfRule>
    <cfRule type="cellIs" dxfId="508" priority="15" operator="lessThan">
      <formula>0</formula>
    </cfRule>
    <cfRule type="cellIs" dxfId="507" priority="16" operator="lessThan">
      <formula>0</formula>
    </cfRule>
  </conditionalFormatting>
  <conditionalFormatting sqref="D5:K5">
    <cfRule type="cellIs" dxfId="506" priority="13" operator="greaterThan">
      <formula>0</formula>
    </cfRule>
  </conditionalFormatting>
  <conditionalFormatting sqref="L4 L6 L28:L29">
    <cfRule type="cellIs" dxfId="505" priority="12" operator="equal">
      <formula>$L$4</formula>
    </cfRule>
  </conditionalFormatting>
  <conditionalFormatting sqref="D7:S7">
    <cfRule type="cellIs" dxfId="504" priority="11" operator="greaterThan">
      <formula>0</formula>
    </cfRule>
  </conditionalFormatting>
  <conditionalFormatting sqref="D9:S9">
    <cfRule type="cellIs" dxfId="503" priority="10" operator="greaterThan">
      <formula>0</formula>
    </cfRule>
  </conditionalFormatting>
  <conditionalFormatting sqref="D11:S11">
    <cfRule type="cellIs" dxfId="502" priority="9" operator="greaterThan">
      <formula>0</formula>
    </cfRule>
  </conditionalFormatting>
  <conditionalFormatting sqref="D13:S13">
    <cfRule type="cellIs" dxfId="501" priority="8" operator="greaterThan">
      <formula>0</formula>
    </cfRule>
  </conditionalFormatting>
  <conditionalFormatting sqref="D15:S15">
    <cfRule type="cellIs" dxfId="500" priority="7" operator="greaterThan">
      <formula>0</formula>
    </cfRule>
  </conditionalFormatting>
  <conditionalFormatting sqref="D17:S17">
    <cfRule type="cellIs" dxfId="499" priority="6" operator="greaterThan">
      <formula>0</formula>
    </cfRule>
  </conditionalFormatting>
  <conditionalFormatting sqref="D19:S19">
    <cfRule type="cellIs" dxfId="498" priority="5" operator="greaterThan">
      <formula>0</formula>
    </cfRule>
  </conditionalFormatting>
  <conditionalFormatting sqref="D21:S21">
    <cfRule type="cellIs" dxfId="497" priority="4" operator="greaterThan">
      <formula>0</formula>
    </cfRule>
  </conditionalFormatting>
  <conditionalFormatting sqref="E23:S23">
    <cfRule type="cellIs" dxfId="496" priority="3" operator="greaterThan">
      <formula>0</formula>
    </cfRule>
  </conditionalFormatting>
  <conditionalFormatting sqref="D25:S25">
    <cfRule type="cellIs" dxfId="495" priority="2" operator="greaterThan">
      <formula>0</formula>
    </cfRule>
  </conditionalFormatting>
  <conditionalFormatting sqref="D27:S27">
    <cfRule type="cellIs" dxfId="494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28" sqref="Q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0" ht="18.75" x14ac:dyDescent="0.25">
      <c r="A3" s="115" t="s">
        <v>75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0" x14ac:dyDescent="0.25">
      <c r="A4" s="119" t="s">
        <v>1</v>
      </c>
      <c r="B4" s="119"/>
      <c r="C4" s="1"/>
      <c r="D4" s="2">
        <f>'21'!D29</f>
        <v>520587</v>
      </c>
      <c r="E4" s="2">
        <f>'21'!E29</f>
        <v>9220</v>
      </c>
      <c r="F4" s="2">
        <f>'21'!F29</f>
        <v>15940</v>
      </c>
      <c r="G4" s="2">
        <f>'21'!G29</f>
        <v>270</v>
      </c>
      <c r="H4" s="2">
        <f>'21'!H29</f>
        <v>37180</v>
      </c>
      <c r="I4" s="2">
        <f>'21'!I29</f>
        <v>1468</v>
      </c>
      <c r="J4" s="2">
        <f>'21'!J29</f>
        <v>184</v>
      </c>
      <c r="K4" s="2">
        <f>'21'!K29</f>
        <v>518</v>
      </c>
      <c r="L4" s="2">
        <f>'21'!L29</f>
        <v>5</v>
      </c>
      <c r="M4" s="3"/>
      <c r="N4" s="120"/>
      <c r="O4" s="120"/>
      <c r="P4" s="120"/>
      <c r="Q4" s="120"/>
      <c r="R4" s="120"/>
      <c r="S4" s="120"/>
      <c r="T4" s="120"/>
    </row>
    <row r="5" spans="1:20" x14ac:dyDescent="0.25">
      <c r="A5" s="119" t="s">
        <v>2</v>
      </c>
      <c r="B5" s="11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20"/>
      <c r="O5" s="120"/>
      <c r="P5" s="120"/>
      <c r="Q5" s="120"/>
      <c r="R5" s="120"/>
      <c r="S5" s="120"/>
      <c r="T5" s="12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10095</v>
      </c>
      <c r="E7" s="22"/>
      <c r="F7" s="22"/>
      <c r="G7" s="22"/>
      <c r="H7" s="22">
        <v>150</v>
      </c>
      <c r="I7" s="23">
        <v>4</v>
      </c>
      <c r="J7" s="23">
        <v>1</v>
      </c>
      <c r="K7" s="23"/>
      <c r="L7" s="23"/>
      <c r="M7" s="20">
        <f>D7+E7*20+F7*10+G7*9+H7*9</f>
        <v>11445</v>
      </c>
      <c r="N7" s="24">
        <f>D7+E7*20+F7*10+G7*9+H7*9+I7*191+J7*191+K7*182+L7*100</f>
        <v>12400</v>
      </c>
      <c r="O7" s="25">
        <f>M7*2.75%</f>
        <v>314.73750000000001</v>
      </c>
      <c r="P7" s="26"/>
      <c r="Q7" s="26">
        <v>85</v>
      </c>
      <c r="R7" s="24">
        <f>M7-(M7*2.75%)+I7*191+J7*191+K7*182+L7*100-Q7</f>
        <v>12000.262500000001</v>
      </c>
      <c r="S7" s="25">
        <f>M7*0.95%</f>
        <v>108.72749999999999</v>
      </c>
      <c r="T7" s="27">
        <f>S7-Q7</f>
        <v>23.727499999999992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4566</v>
      </c>
      <c r="E8" s="30"/>
      <c r="F8" s="30">
        <v>10</v>
      </c>
      <c r="G8" s="30"/>
      <c r="H8" s="30">
        <v>20</v>
      </c>
      <c r="I8" s="20"/>
      <c r="J8" s="20"/>
      <c r="K8" s="20">
        <v>1</v>
      </c>
      <c r="L8" s="20"/>
      <c r="M8" s="20">
        <f t="shared" ref="M8:M27" si="0">D8+E8*20+F8*10+G8*9+H8*9</f>
        <v>4846</v>
      </c>
      <c r="N8" s="24">
        <f t="shared" ref="N8:N27" si="1">D8+E8*20+F8*10+G8*9+H8*9+I8*191+J8*191+K8*182+L8*100</f>
        <v>5028</v>
      </c>
      <c r="O8" s="25">
        <f t="shared" ref="O8:O27" si="2">M8*2.75%</f>
        <v>133.26500000000001</v>
      </c>
      <c r="P8" s="26"/>
      <c r="Q8" s="26">
        <v>50</v>
      </c>
      <c r="R8" s="24">
        <f t="shared" ref="R8:R27" si="3">M8-(M8*2.75%)+I8*191+J8*191+K8*182+L8*100-Q8</f>
        <v>4844.7349999999997</v>
      </c>
      <c r="S8" s="25">
        <f t="shared" ref="S8:S27" si="4">M8*0.95%</f>
        <v>46.036999999999999</v>
      </c>
      <c r="T8" s="27">
        <f t="shared" ref="T8:T27" si="5">S8-Q8</f>
        <v>-3.963000000000001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13455</v>
      </c>
      <c r="E9" s="30"/>
      <c r="F9" s="30"/>
      <c r="G9" s="30"/>
      <c r="H9" s="30">
        <v>150</v>
      </c>
      <c r="I9" s="20">
        <v>1</v>
      </c>
      <c r="J9" s="20"/>
      <c r="K9" s="20"/>
      <c r="L9" s="20"/>
      <c r="M9" s="20">
        <f t="shared" si="0"/>
        <v>14805</v>
      </c>
      <c r="N9" s="24">
        <f t="shared" si="1"/>
        <v>14996</v>
      </c>
      <c r="O9" s="25">
        <f t="shared" si="2"/>
        <v>407.13749999999999</v>
      </c>
      <c r="P9" s="26"/>
      <c r="Q9" s="26">
        <v>103</v>
      </c>
      <c r="R9" s="24">
        <f t="shared" si="3"/>
        <v>14485.862499999999</v>
      </c>
      <c r="S9" s="25">
        <f t="shared" si="4"/>
        <v>140.64750000000001</v>
      </c>
      <c r="T9" s="27">
        <f t="shared" si="5"/>
        <v>37.647500000000008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5290</v>
      </c>
      <c r="E10" s="30">
        <v>40</v>
      </c>
      <c r="F10" s="30">
        <v>30</v>
      </c>
      <c r="G10" s="30"/>
      <c r="H10" s="30">
        <v>10</v>
      </c>
      <c r="I10" s="20">
        <v>1</v>
      </c>
      <c r="J10" s="20"/>
      <c r="K10" s="20"/>
      <c r="L10" s="20"/>
      <c r="M10" s="20">
        <f t="shared" si="0"/>
        <v>6480</v>
      </c>
      <c r="N10" s="24">
        <f t="shared" si="1"/>
        <v>6671</v>
      </c>
      <c r="O10" s="25">
        <f t="shared" si="2"/>
        <v>178.2</v>
      </c>
      <c r="P10" s="26"/>
      <c r="Q10" s="26">
        <v>27</v>
      </c>
      <c r="R10" s="24">
        <f t="shared" si="3"/>
        <v>6465.8</v>
      </c>
      <c r="S10" s="25">
        <f t="shared" si="4"/>
        <v>61.559999999999995</v>
      </c>
      <c r="T10" s="27">
        <f t="shared" si="5"/>
        <v>34.559999999999995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3601</v>
      </c>
      <c r="E11" s="30"/>
      <c r="F11" s="30">
        <v>100</v>
      </c>
      <c r="G11" s="32"/>
      <c r="H11" s="30">
        <v>300</v>
      </c>
      <c r="I11" s="20"/>
      <c r="J11" s="20"/>
      <c r="K11" s="20"/>
      <c r="L11" s="20"/>
      <c r="M11" s="20">
        <f t="shared" si="0"/>
        <v>7301</v>
      </c>
      <c r="N11" s="24">
        <f t="shared" si="1"/>
        <v>7301</v>
      </c>
      <c r="O11" s="25">
        <f t="shared" si="2"/>
        <v>200.7775</v>
      </c>
      <c r="P11" s="26"/>
      <c r="Q11" s="26">
        <v>40</v>
      </c>
      <c r="R11" s="24">
        <f t="shared" si="3"/>
        <v>7060.2224999999999</v>
      </c>
      <c r="S11" s="25">
        <f t="shared" si="4"/>
        <v>69.359499999999997</v>
      </c>
      <c r="T11" s="27">
        <f t="shared" si="5"/>
        <v>29.359499999999997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4969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4969</v>
      </c>
      <c r="N12" s="24">
        <f t="shared" si="1"/>
        <v>4969</v>
      </c>
      <c r="O12" s="25">
        <f t="shared" si="2"/>
        <v>136.64750000000001</v>
      </c>
      <c r="P12" s="26"/>
      <c r="Q12" s="26">
        <v>32</v>
      </c>
      <c r="R12" s="24">
        <f t="shared" si="3"/>
        <v>4800.3525</v>
      </c>
      <c r="S12" s="25">
        <f t="shared" si="4"/>
        <v>47.205500000000001</v>
      </c>
      <c r="T12" s="27">
        <f t="shared" si="5"/>
        <v>15.205500000000001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4224</v>
      </c>
      <c r="E13" s="30">
        <v>30</v>
      </c>
      <c r="F13" s="30"/>
      <c r="G13" s="30"/>
      <c r="H13" s="30">
        <v>200</v>
      </c>
      <c r="I13" s="20"/>
      <c r="J13" s="20"/>
      <c r="K13" s="20"/>
      <c r="L13" s="20"/>
      <c r="M13" s="20">
        <f t="shared" si="0"/>
        <v>6624</v>
      </c>
      <c r="N13" s="24">
        <f t="shared" si="1"/>
        <v>6624</v>
      </c>
      <c r="O13" s="25">
        <f t="shared" si="2"/>
        <v>182.16</v>
      </c>
      <c r="P13" s="26"/>
      <c r="Q13" s="26">
        <v>55</v>
      </c>
      <c r="R13" s="24">
        <f t="shared" si="3"/>
        <v>6386.84</v>
      </c>
      <c r="S13" s="25">
        <f t="shared" si="4"/>
        <v>62.927999999999997</v>
      </c>
      <c r="T13" s="27">
        <f t="shared" si="5"/>
        <v>7.9279999999999973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15009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15009</v>
      </c>
      <c r="N14" s="24">
        <f t="shared" si="1"/>
        <v>15009</v>
      </c>
      <c r="O14" s="25">
        <f t="shared" si="2"/>
        <v>412.7475</v>
      </c>
      <c r="P14" s="26"/>
      <c r="Q14" s="26">
        <v>107</v>
      </c>
      <c r="R14" s="24">
        <f t="shared" si="3"/>
        <v>14489.252500000001</v>
      </c>
      <c r="S14" s="25">
        <f t="shared" si="4"/>
        <v>142.5855</v>
      </c>
      <c r="T14" s="27">
        <f t="shared" si="5"/>
        <v>35.585499999999996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23340</v>
      </c>
      <c r="E15" s="30">
        <v>20</v>
      </c>
      <c r="F15" s="30">
        <v>10</v>
      </c>
      <c r="G15" s="30"/>
      <c r="H15" s="30">
        <v>100</v>
      </c>
      <c r="I15" s="20"/>
      <c r="J15" s="20"/>
      <c r="K15" s="20"/>
      <c r="L15" s="20"/>
      <c r="M15" s="20">
        <f t="shared" si="0"/>
        <v>24740</v>
      </c>
      <c r="N15" s="24">
        <f t="shared" si="1"/>
        <v>24740</v>
      </c>
      <c r="O15" s="25">
        <f t="shared" si="2"/>
        <v>680.35</v>
      </c>
      <c r="P15" s="26"/>
      <c r="Q15" s="26">
        <v>150</v>
      </c>
      <c r="R15" s="24">
        <f t="shared" si="3"/>
        <v>23909.65</v>
      </c>
      <c r="S15" s="25">
        <f t="shared" si="4"/>
        <v>235.03</v>
      </c>
      <c r="T15" s="27">
        <f t="shared" si="5"/>
        <v>85.03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9451</v>
      </c>
      <c r="E16" s="30"/>
      <c r="F16" s="30"/>
      <c r="G16" s="30">
        <v>50</v>
      </c>
      <c r="H16" s="30">
        <v>100</v>
      </c>
      <c r="I16" s="20">
        <v>35</v>
      </c>
      <c r="J16" s="20"/>
      <c r="K16" s="20"/>
      <c r="L16" s="20"/>
      <c r="M16" s="20">
        <f t="shared" si="0"/>
        <v>10801</v>
      </c>
      <c r="N16" s="24">
        <f t="shared" si="1"/>
        <v>17486</v>
      </c>
      <c r="O16" s="25">
        <f t="shared" si="2"/>
        <v>297.02749999999997</v>
      </c>
      <c r="P16" s="26"/>
      <c r="Q16" s="26">
        <v>98</v>
      </c>
      <c r="R16" s="24">
        <f t="shared" si="3"/>
        <v>17090.9725</v>
      </c>
      <c r="S16" s="25">
        <f t="shared" si="4"/>
        <v>102.6095</v>
      </c>
      <c r="T16" s="27">
        <f>S16-Q16</f>
        <v>4.609499999999997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8384</v>
      </c>
      <c r="E17" s="30"/>
      <c r="F17" s="30"/>
      <c r="G17" s="30"/>
      <c r="H17" s="30">
        <v>50</v>
      </c>
      <c r="I17" s="20">
        <v>10</v>
      </c>
      <c r="J17" s="20"/>
      <c r="K17" s="20"/>
      <c r="L17" s="20"/>
      <c r="M17" s="20">
        <f t="shared" si="0"/>
        <v>8834</v>
      </c>
      <c r="N17" s="24">
        <f t="shared" si="1"/>
        <v>10744</v>
      </c>
      <c r="O17" s="25">
        <f t="shared" si="2"/>
        <v>242.935</v>
      </c>
      <c r="P17" s="26"/>
      <c r="Q17" s="26">
        <v>70</v>
      </c>
      <c r="R17" s="24">
        <f t="shared" si="3"/>
        <v>10431.065000000001</v>
      </c>
      <c r="S17" s="25">
        <f t="shared" si="4"/>
        <v>83.923000000000002</v>
      </c>
      <c r="T17" s="27">
        <f t="shared" si="5"/>
        <v>13.923000000000002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7305</v>
      </c>
      <c r="E18" s="30">
        <v>20</v>
      </c>
      <c r="F18" s="30">
        <v>20</v>
      </c>
      <c r="G18" s="30"/>
      <c r="H18" s="30">
        <v>50</v>
      </c>
      <c r="I18" s="20">
        <v>7</v>
      </c>
      <c r="J18" s="20"/>
      <c r="K18" s="20"/>
      <c r="L18" s="20"/>
      <c r="M18" s="20">
        <f t="shared" si="0"/>
        <v>8355</v>
      </c>
      <c r="N18" s="24">
        <f t="shared" si="1"/>
        <v>9692</v>
      </c>
      <c r="O18" s="25">
        <f t="shared" si="2"/>
        <v>229.76249999999999</v>
      </c>
      <c r="P18" s="26"/>
      <c r="Q18" s="26">
        <v>400</v>
      </c>
      <c r="R18" s="24">
        <f t="shared" si="3"/>
        <v>9062.2374999999993</v>
      </c>
      <c r="S18" s="25">
        <f t="shared" si="4"/>
        <v>79.372500000000002</v>
      </c>
      <c r="T18" s="27">
        <f t="shared" si="5"/>
        <v>-320.6275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11755</v>
      </c>
      <c r="E19" s="30">
        <v>50</v>
      </c>
      <c r="F19" s="30">
        <v>50</v>
      </c>
      <c r="G19" s="30"/>
      <c r="H19" s="30">
        <v>180</v>
      </c>
      <c r="I19" s="20">
        <v>15</v>
      </c>
      <c r="J19" s="20"/>
      <c r="K19" s="20">
        <v>10</v>
      </c>
      <c r="L19" s="20"/>
      <c r="M19" s="20">
        <f t="shared" si="0"/>
        <v>14875</v>
      </c>
      <c r="N19" s="24">
        <f t="shared" si="1"/>
        <v>19560</v>
      </c>
      <c r="O19" s="25">
        <f t="shared" si="2"/>
        <v>409.0625</v>
      </c>
      <c r="P19" s="26"/>
      <c r="Q19" s="26">
        <v>170</v>
      </c>
      <c r="R19" s="24">
        <f t="shared" si="3"/>
        <v>18980.9375</v>
      </c>
      <c r="S19" s="25">
        <f t="shared" si="4"/>
        <v>141.3125</v>
      </c>
      <c r="T19" s="27">
        <f t="shared" si="5"/>
        <v>-28.6875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3480</v>
      </c>
      <c r="E20" s="30">
        <v>50</v>
      </c>
      <c r="F20" s="30">
        <v>200</v>
      </c>
      <c r="G20" s="30"/>
      <c r="H20" s="30">
        <v>250</v>
      </c>
      <c r="I20" s="20">
        <v>7</v>
      </c>
      <c r="J20" s="20"/>
      <c r="K20" s="20"/>
      <c r="L20" s="20"/>
      <c r="M20" s="20">
        <f t="shared" si="0"/>
        <v>8730</v>
      </c>
      <c r="N20" s="24">
        <f t="shared" si="1"/>
        <v>10067</v>
      </c>
      <c r="O20" s="25">
        <f t="shared" si="2"/>
        <v>240.07499999999999</v>
      </c>
      <c r="P20" s="26"/>
      <c r="Q20" s="26">
        <v>120</v>
      </c>
      <c r="R20" s="24">
        <f t="shared" si="3"/>
        <v>9706.9249999999993</v>
      </c>
      <c r="S20" s="25">
        <f t="shared" si="4"/>
        <v>82.935000000000002</v>
      </c>
      <c r="T20" s="27">
        <f t="shared" si="5"/>
        <v>-37.064999999999998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2528</v>
      </c>
      <c r="E21" s="30"/>
      <c r="F21" s="30">
        <v>20</v>
      </c>
      <c r="G21" s="30"/>
      <c r="H21" s="30"/>
      <c r="I21" s="20">
        <v>7</v>
      </c>
      <c r="J21" s="20"/>
      <c r="K21" s="20">
        <v>10</v>
      </c>
      <c r="L21" s="20"/>
      <c r="M21" s="20">
        <f t="shared" si="0"/>
        <v>2728</v>
      </c>
      <c r="N21" s="24">
        <f t="shared" si="1"/>
        <v>5885</v>
      </c>
      <c r="O21" s="25">
        <f t="shared" si="2"/>
        <v>75.02</v>
      </c>
      <c r="P21" s="26"/>
      <c r="Q21" s="26">
        <v>60</v>
      </c>
      <c r="R21" s="24">
        <f t="shared" si="3"/>
        <v>5749.98</v>
      </c>
      <c r="S21" s="25">
        <f t="shared" si="4"/>
        <v>25.916</v>
      </c>
      <c r="T21" s="27">
        <f t="shared" si="5"/>
        <v>-34.084000000000003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8774</v>
      </c>
      <c r="E22" s="30">
        <v>30</v>
      </c>
      <c r="F22" s="30">
        <v>50</v>
      </c>
      <c r="G22" s="20"/>
      <c r="H22" s="30">
        <v>110</v>
      </c>
      <c r="I22" s="20"/>
      <c r="J22" s="20"/>
      <c r="K22" s="20"/>
      <c r="L22" s="20"/>
      <c r="M22" s="20">
        <f t="shared" si="0"/>
        <v>10864</v>
      </c>
      <c r="N22" s="24">
        <f t="shared" si="1"/>
        <v>10864</v>
      </c>
      <c r="O22" s="25">
        <f t="shared" si="2"/>
        <v>298.76</v>
      </c>
      <c r="P22" s="26"/>
      <c r="Q22" s="26">
        <v>100</v>
      </c>
      <c r="R22" s="24">
        <f t="shared" si="3"/>
        <v>10465.24</v>
      </c>
      <c r="S22" s="25">
        <f t="shared" si="4"/>
        <v>103.208</v>
      </c>
      <c r="T22" s="27">
        <f t="shared" si="5"/>
        <v>3.2079999999999984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5167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5167</v>
      </c>
      <c r="N23" s="24">
        <f t="shared" si="1"/>
        <v>5167</v>
      </c>
      <c r="O23" s="25">
        <f t="shared" si="2"/>
        <v>142.0925</v>
      </c>
      <c r="P23" s="26"/>
      <c r="Q23" s="26">
        <v>50</v>
      </c>
      <c r="R23" s="24">
        <f t="shared" si="3"/>
        <v>4974.9075000000003</v>
      </c>
      <c r="S23" s="25">
        <f t="shared" si="4"/>
        <v>49.086500000000001</v>
      </c>
      <c r="T23" s="27">
        <f t="shared" si="5"/>
        <v>-0.91349999999999909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11204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11204</v>
      </c>
      <c r="N24" s="24">
        <f t="shared" si="1"/>
        <v>11204</v>
      </c>
      <c r="O24" s="25">
        <f t="shared" si="2"/>
        <v>308.11</v>
      </c>
      <c r="P24" s="26"/>
      <c r="Q24" s="26">
        <v>96</v>
      </c>
      <c r="R24" s="24">
        <f t="shared" si="3"/>
        <v>10799.89</v>
      </c>
      <c r="S24" s="25">
        <f t="shared" si="4"/>
        <v>106.438</v>
      </c>
      <c r="T24" s="27">
        <f t="shared" si="5"/>
        <v>10.438000000000002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3600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3600</v>
      </c>
      <c r="N25" s="24">
        <f t="shared" si="1"/>
        <v>3600</v>
      </c>
      <c r="O25" s="25">
        <f t="shared" si="2"/>
        <v>99</v>
      </c>
      <c r="P25" s="26"/>
      <c r="Q25" s="26">
        <v>30</v>
      </c>
      <c r="R25" s="24">
        <f t="shared" si="3"/>
        <v>3471</v>
      </c>
      <c r="S25" s="25">
        <f t="shared" si="4"/>
        <v>34.199999999999996</v>
      </c>
      <c r="T25" s="27">
        <f t="shared" si="5"/>
        <v>4.1999999999999957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4466</v>
      </c>
      <c r="E27" s="38">
        <v>70</v>
      </c>
      <c r="F27" s="39">
        <v>50</v>
      </c>
      <c r="G27" s="39"/>
      <c r="H27" s="39">
        <v>30</v>
      </c>
      <c r="I27" s="31">
        <v>5</v>
      </c>
      <c r="J27" s="31"/>
      <c r="K27" s="31"/>
      <c r="L27" s="31"/>
      <c r="M27" s="31">
        <f t="shared" si="0"/>
        <v>6636</v>
      </c>
      <c r="N27" s="40">
        <f t="shared" si="1"/>
        <v>7591</v>
      </c>
      <c r="O27" s="25">
        <f t="shared" si="2"/>
        <v>182.49</v>
      </c>
      <c r="P27" s="41"/>
      <c r="Q27" s="41">
        <v>100</v>
      </c>
      <c r="R27" s="24">
        <f t="shared" si="3"/>
        <v>7308.51</v>
      </c>
      <c r="S27" s="42">
        <f t="shared" si="4"/>
        <v>63.042000000000002</v>
      </c>
      <c r="T27" s="43">
        <f t="shared" si="5"/>
        <v>-36.957999999999998</v>
      </c>
    </row>
    <row r="28" spans="1:20" ht="16.5" thickBot="1" x14ac:dyDescent="0.3">
      <c r="A28" s="105" t="s">
        <v>44</v>
      </c>
      <c r="B28" s="106"/>
      <c r="C28" s="107"/>
      <c r="D28" s="44">
        <f t="shared" ref="D28:E28" si="6">SUM(D7:D27)</f>
        <v>160663</v>
      </c>
      <c r="E28" s="45">
        <f t="shared" si="6"/>
        <v>310</v>
      </c>
      <c r="F28" s="45">
        <f t="shared" ref="F28:T28" si="7">SUM(F7:F27)</f>
        <v>540</v>
      </c>
      <c r="G28" s="45">
        <f t="shared" si="7"/>
        <v>50</v>
      </c>
      <c r="H28" s="45">
        <f t="shared" si="7"/>
        <v>1700</v>
      </c>
      <c r="I28" s="45">
        <f t="shared" si="7"/>
        <v>92</v>
      </c>
      <c r="J28" s="45">
        <f t="shared" si="7"/>
        <v>1</v>
      </c>
      <c r="K28" s="45">
        <f t="shared" si="7"/>
        <v>21</v>
      </c>
      <c r="L28" s="45">
        <f t="shared" si="7"/>
        <v>0</v>
      </c>
      <c r="M28" s="45">
        <f t="shared" si="7"/>
        <v>188013</v>
      </c>
      <c r="N28" s="45">
        <f t="shared" si="7"/>
        <v>209598</v>
      </c>
      <c r="O28" s="46">
        <f t="shared" si="7"/>
        <v>5170.3574999999992</v>
      </c>
      <c r="P28" s="45">
        <f t="shared" si="7"/>
        <v>0</v>
      </c>
      <c r="Q28" s="45">
        <f t="shared" si="7"/>
        <v>1943</v>
      </c>
      <c r="R28" s="45">
        <f t="shared" si="7"/>
        <v>202484.64250000002</v>
      </c>
      <c r="S28" s="45">
        <f t="shared" si="7"/>
        <v>1786.1234999999999</v>
      </c>
      <c r="T28" s="47">
        <f t="shared" si="7"/>
        <v>-156.87650000000005</v>
      </c>
    </row>
    <row r="29" spans="1:20" ht="15.75" thickBot="1" x14ac:dyDescent="0.3">
      <c r="A29" s="108" t="s">
        <v>45</v>
      </c>
      <c r="B29" s="109"/>
      <c r="C29" s="110"/>
      <c r="D29" s="48">
        <f>D4+D5-D28</f>
        <v>671612</v>
      </c>
      <c r="E29" s="48">
        <f t="shared" ref="E29:L29" si="8">E4+E5-E28</f>
        <v>8910</v>
      </c>
      <c r="F29" s="48">
        <f t="shared" si="8"/>
        <v>15400</v>
      </c>
      <c r="G29" s="48">
        <f t="shared" si="8"/>
        <v>220</v>
      </c>
      <c r="H29" s="48">
        <f t="shared" si="8"/>
        <v>35480</v>
      </c>
      <c r="I29" s="48">
        <f t="shared" si="8"/>
        <v>1376</v>
      </c>
      <c r="J29" s="48">
        <f t="shared" si="8"/>
        <v>183</v>
      </c>
      <c r="K29" s="48">
        <f t="shared" si="8"/>
        <v>497</v>
      </c>
      <c r="L29" s="48">
        <f t="shared" si="8"/>
        <v>5</v>
      </c>
      <c r="M29" s="111"/>
      <c r="N29" s="112"/>
      <c r="O29" s="112"/>
      <c r="P29" s="112"/>
      <c r="Q29" s="112"/>
      <c r="R29" s="112"/>
      <c r="S29" s="112"/>
      <c r="T29" s="11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93" priority="43" operator="equal">
      <formula>212030016606640</formula>
    </cfRule>
  </conditionalFormatting>
  <conditionalFormatting sqref="D29 E4:E6 E28:K29">
    <cfRule type="cellIs" dxfId="492" priority="41" operator="equal">
      <formula>$E$4</formula>
    </cfRule>
    <cfRule type="cellIs" dxfId="491" priority="42" operator="equal">
      <formula>2120</formula>
    </cfRule>
  </conditionalFormatting>
  <conditionalFormatting sqref="D29:E29 F4:F6 F28:F29">
    <cfRule type="cellIs" dxfId="490" priority="39" operator="equal">
      <formula>$F$4</formula>
    </cfRule>
    <cfRule type="cellIs" dxfId="489" priority="40" operator="equal">
      <formula>300</formula>
    </cfRule>
  </conditionalFormatting>
  <conditionalFormatting sqref="G4:G6 G28:G29">
    <cfRule type="cellIs" dxfId="488" priority="37" operator="equal">
      <formula>$G$4</formula>
    </cfRule>
    <cfRule type="cellIs" dxfId="487" priority="38" operator="equal">
      <formula>1660</formula>
    </cfRule>
  </conditionalFormatting>
  <conditionalFormatting sqref="H4:H6 H28:H29">
    <cfRule type="cellIs" dxfId="486" priority="35" operator="equal">
      <formula>$H$4</formula>
    </cfRule>
    <cfRule type="cellIs" dxfId="485" priority="36" operator="equal">
      <formula>6640</formula>
    </cfRule>
  </conditionalFormatting>
  <conditionalFormatting sqref="T6:T28">
    <cfRule type="cellIs" dxfId="484" priority="34" operator="lessThan">
      <formula>0</formula>
    </cfRule>
  </conditionalFormatting>
  <conditionalFormatting sqref="T7:T27">
    <cfRule type="cellIs" dxfId="483" priority="31" operator="lessThan">
      <formula>0</formula>
    </cfRule>
    <cfRule type="cellIs" dxfId="482" priority="32" operator="lessThan">
      <formula>0</formula>
    </cfRule>
    <cfRule type="cellIs" dxfId="481" priority="33" operator="lessThan">
      <formula>0</formula>
    </cfRule>
  </conditionalFormatting>
  <conditionalFormatting sqref="E4:E6 E28:K28">
    <cfRule type="cellIs" dxfId="480" priority="30" operator="equal">
      <formula>$E$4</formula>
    </cfRule>
  </conditionalFormatting>
  <conditionalFormatting sqref="D28:D29 D6 D4:M4">
    <cfRule type="cellIs" dxfId="479" priority="29" operator="equal">
      <formula>$D$4</formula>
    </cfRule>
  </conditionalFormatting>
  <conditionalFormatting sqref="I4:I6 I28:I29">
    <cfRule type="cellIs" dxfId="478" priority="28" operator="equal">
      <formula>$I$4</formula>
    </cfRule>
  </conditionalFormatting>
  <conditionalFormatting sqref="J4:J6 J28:J29">
    <cfRule type="cellIs" dxfId="477" priority="27" operator="equal">
      <formula>$J$4</formula>
    </cfRule>
  </conditionalFormatting>
  <conditionalFormatting sqref="K4:K6 K28:K29">
    <cfRule type="cellIs" dxfId="476" priority="26" operator="equal">
      <formula>$K$4</formula>
    </cfRule>
  </conditionalFormatting>
  <conditionalFormatting sqref="M4:M6">
    <cfRule type="cellIs" dxfId="475" priority="25" operator="equal">
      <formula>$L$4</formula>
    </cfRule>
  </conditionalFormatting>
  <conditionalFormatting sqref="T7:T28">
    <cfRule type="cellIs" dxfId="474" priority="22" operator="lessThan">
      <formula>0</formula>
    </cfRule>
    <cfRule type="cellIs" dxfId="473" priority="23" operator="lessThan">
      <formula>0</formula>
    </cfRule>
    <cfRule type="cellIs" dxfId="472" priority="24" operator="lessThan">
      <formula>0</formula>
    </cfRule>
  </conditionalFormatting>
  <conditionalFormatting sqref="D5:K5">
    <cfRule type="cellIs" dxfId="471" priority="21" operator="greaterThan">
      <formula>0</formula>
    </cfRule>
  </conditionalFormatting>
  <conditionalFormatting sqref="T6:T28">
    <cfRule type="cellIs" dxfId="470" priority="20" operator="lessThan">
      <formula>0</formula>
    </cfRule>
  </conditionalFormatting>
  <conditionalFormatting sqref="T7:T27">
    <cfRule type="cellIs" dxfId="469" priority="17" operator="lessThan">
      <formula>0</formula>
    </cfRule>
    <cfRule type="cellIs" dxfId="468" priority="18" operator="lessThan">
      <formula>0</formula>
    </cfRule>
    <cfRule type="cellIs" dxfId="467" priority="19" operator="lessThan">
      <formula>0</formula>
    </cfRule>
  </conditionalFormatting>
  <conditionalFormatting sqref="T7:T28">
    <cfRule type="cellIs" dxfId="466" priority="14" operator="lessThan">
      <formula>0</formula>
    </cfRule>
    <cfRule type="cellIs" dxfId="465" priority="15" operator="lessThan">
      <formula>0</formula>
    </cfRule>
    <cfRule type="cellIs" dxfId="464" priority="16" operator="lessThan">
      <formula>0</formula>
    </cfRule>
  </conditionalFormatting>
  <conditionalFormatting sqref="D5:K5">
    <cfRule type="cellIs" dxfId="463" priority="13" operator="greaterThan">
      <formula>0</formula>
    </cfRule>
  </conditionalFormatting>
  <conditionalFormatting sqref="L4 L6 L28:L29">
    <cfRule type="cellIs" dxfId="462" priority="12" operator="equal">
      <formula>$L$4</formula>
    </cfRule>
  </conditionalFormatting>
  <conditionalFormatting sqref="D7:S7">
    <cfRule type="cellIs" dxfId="461" priority="11" operator="greaterThan">
      <formula>0</formula>
    </cfRule>
  </conditionalFormatting>
  <conditionalFormatting sqref="D9:S9">
    <cfRule type="cellIs" dxfId="460" priority="10" operator="greaterThan">
      <formula>0</formula>
    </cfRule>
  </conditionalFormatting>
  <conditionalFormatting sqref="D11:S11">
    <cfRule type="cellIs" dxfId="459" priority="9" operator="greaterThan">
      <formula>0</formula>
    </cfRule>
  </conditionalFormatting>
  <conditionalFormatting sqref="D13:S13">
    <cfRule type="cellIs" dxfId="458" priority="8" operator="greaterThan">
      <formula>0</formula>
    </cfRule>
  </conditionalFormatting>
  <conditionalFormatting sqref="D15:S15">
    <cfRule type="cellIs" dxfId="457" priority="7" operator="greaterThan">
      <formula>0</formula>
    </cfRule>
  </conditionalFormatting>
  <conditionalFormatting sqref="D17:S17">
    <cfRule type="cellIs" dxfId="456" priority="6" operator="greaterThan">
      <formula>0</formula>
    </cfRule>
  </conditionalFormatting>
  <conditionalFormatting sqref="D19:S19">
    <cfRule type="cellIs" dxfId="455" priority="5" operator="greaterThan">
      <formula>0</formula>
    </cfRule>
  </conditionalFormatting>
  <conditionalFormatting sqref="D21:S21">
    <cfRule type="cellIs" dxfId="454" priority="4" operator="greaterThan">
      <formula>0</formula>
    </cfRule>
  </conditionalFormatting>
  <conditionalFormatting sqref="D23:S23">
    <cfRule type="cellIs" dxfId="453" priority="3" operator="greaterThan">
      <formula>0</formula>
    </cfRule>
  </conditionalFormatting>
  <conditionalFormatting sqref="D25:S25">
    <cfRule type="cellIs" dxfId="452" priority="2" operator="greaterThan">
      <formula>0</formula>
    </cfRule>
  </conditionalFormatting>
  <conditionalFormatting sqref="D27:S27">
    <cfRule type="cellIs" dxfId="451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19" activePane="bottomLeft" state="frozen"/>
      <selection pane="bottomLeft" activeCell="D4" sqref="D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0" ht="18.75" x14ac:dyDescent="0.25">
      <c r="A3" s="115" t="s">
        <v>76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0" x14ac:dyDescent="0.25">
      <c r="A4" s="119" t="s">
        <v>1</v>
      </c>
      <c r="B4" s="119"/>
      <c r="C4" s="1"/>
      <c r="D4" s="2">
        <f>'22'!D29</f>
        <v>671612</v>
      </c>
      <c r="E4" s="2">
        <f>'22'!E29</f>
        <v>8910</v>
      </c>
      <c r="F4" s="2">
        <f>'22'!F29</f>
        <v>15400</v>
      </c>
      <c r="G4" s="2">
        <f>'22'!G29</f>
        <v>220</v>
      </c>
      <c r="H4" s="2">
        <f>'22'!H29</f>
        <v>35480</v>
      </c>
      <c r="I4" s="2">
        <f>'22'!I29</f>
        <v>1376</v>
      </c>
      <c r="J4" s="2">
        <f>'22'!J29</f>
        <v>183</v>
      </c>
      <c r="K4" s="2">
        <f>'22'!K29</f>
        <v>497</v>
      </c>
      <c r="L4" s="2">
        <f>'22'!L29</f>
        <v>5</v>
      </c>
      <c r="M4" s="3"/>
      <c r="N4" s="120"/>
      <c r="O4" s="120"/>
      <c r="P4" s="120"/>
      <c r="Q4" s="120"/>
      <c r="R4" s="120"/>
      <c r="S4" s="120"/>
      <c r="T4" s="120"/>
    </row>
    <row r="5" spans="1:20" x14ac:dyDescent="0.25">
      <c r="A5" s="119" t="s">
        <v>2</v>
      </c>
      <c r="B5" s="11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20"/>
      <c r="O5" s="120"/>
      <c r="P5" s="120"/>
      <c r="Q5" s="120"/>
      <c r="R5" s="120"/>
      <c r="S5" s="120"/>
      <c r="T5" s="12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9240</v>
      </c>
      <c r="E7" s="22">
        <v>50</v>
      </c>
      <c r="F7" s="22">
        <v>50</v>
      </c>
      <c r="G7" s="22"/>
      <c r="H7" s="22"/>
      <c r="I7" s="23"/>
      <c r="J7" s="23"/>
      <c r="K7" s="23">
        <v>1</v>
      </c>
      <c r="L7" s="23"/>
      <c r="M7" s="20">
        <f>D7+E7*20+F7*10+G7*9+H7*9</f>
        <v>10740</v>
      </c>
      <c r="N7" s="24">
        <f>D7+E7*20+F7*10+G7*9+H7*9+I7*191+J7*191+K7*182+L7*100</f>
        <v>10922</v>
      </c>
      <c r="O7" s="25">
        <f>M7*2.75%</f>
        <v>295.35000000000002</v>
      </c>
      <c r="P7" s="26"/>
      <c r="Q7" s="26">
        <v>76</v>
      </c>
      <c r="R7" s="24">
        <f>M7-(M7*2.75%)+I7*191+J7*191+K7*182+L7*100-Q7</f>
        <v>10550.65</v>
      </c>
      <c r="S7" s="25">
        <f>M7*0.95%</f>
        <v>102.03</v>
      </c>
      <c r="T7" s="27">
        <f>S7-Q7</f>
        <v>26.03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5278</v>
      </c>
      <c r="E8" s="30"/>
      <c r="F8" s="30"/>
      <c r="G8" s="30"/>
      <c r="H8" s="30">
        <v>30</v>
      </c>
      <c r="I8" s="20">
        <v>3</v>
      </c>
      <c r="J8" s="20"/>
      <c r="K8" s="20">
        <v>1</v>
      </c>
      <c r="L8" s="20"/>
      <c r="M8" s="20">
        <f t="shared" ref="M8:M27" si="0">D8+E8*20+F8*10+G8*9+H8*9</f>
        <v>5548</v>
      </c>
      <c r="N8" s="24">
        <f t="shared" ref="N8:N27" si="1">D8+E8*20+F8*10+G8*9+H8*9+I8*191+J8*191+K8*182+L8*100</f>
        <v>6303</v>
      </c>
      <c r="O8" s="25">
        <f t="shared" ref="O8:O27" si="2">M8*2.75%</f>
        <v>152.57</v>
      </c>
      <c r="P8" s="26"/>
      <c r="Q8" s="26">
        <v>84</v>
      </c>
      <c r="R8" s="24">
        <f t="shared" ref="R8:R27" si="3">M8-(M8*2.75%)+I8*191+J8*191+K8*182+L8*100-Q8</f>
        <v>6066.43</v>
      </c>
      <c r="S8" s="25">
        <f t="shared" ref="S8:S27" si="4">M8*0.95%</f>
        <v>52.705999999999996</v>
      </c>
      <c r="T8" s="27">
        <f t="shared" ref="T8:T27" si="5">S8-Q8</f>
        <v>-31.294000000000004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16738</v>
      </c>
      <c r="E9" s="30">
        <v>60</v>
      </c>
      <c r="F9" s="30">
        <v>50</v>
      </c>
      <c r="G9" s="30"/>
      <c r="H9" s="30">
        <v>20</v>
      </c>
      <c r="I9" s="20">
        <v>4</v>
      </c>
      <c r="J9" s="20"/>
      <c r="K9" s="20"/>
      <c r="L9" s="20"/>
      <c r="M9" s="20">
        <f t="shared" si="0"/>
        <v>18618</v>
      </c>
      <c r="N9" s="24">
        <f t="shared" si="1"/>
        <v>19382</v>
      </c>
      <c r="O9" s="25">
        <f t="shared" si="2"/>
        <v>511.995</v>
      </c>
      <c r="P9" s="26"/>
      <c r="Q9" s="26">
        <v>140</v>
      </c>
      <c r="R9" s="24">
        <f t="shared" si="3"/>
        <v>18730.005000000001</v>
      </c>
      <c r="S9" s="25">
        <f t="shared" si="4"/>
        <v>176.87100000000001</v>
      </c>
      <c r="T9" s="27">
        <f t="shared" si="5"/>
        <v>36.871000000000009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4835</v>
      </c>
      <c r="E10" s="30"/>
      <c r="F10" s="30"/>
      <c r="G10" s="30"/>
      <c r="H10" s="30"/>
      <c r="I10" s="20">
        <v>8</v>
      </c>
      <c r="J10" s="20">
        <v>1</v>
      </c>
      <c r="K10" s="20">
        <v>1</v>
      </c>
      <c r="L10" s="20"/>
      <c r="M10" s="20">
        <f t="shared" si="0"/>
        <v>4835</v>
      </c>
      <c r="N10" s="24">
        <f t="shared" si="1"/>
        <v>6736</v>
      </c>
      <c r="O10" s="25">
        <f t="shared" si="2"/>
        <v>132.96250000000001</v>
      </c>
      <c r="P10" s="26"/>
      <c r="Q10" s="26">
        <v>28</v>
      </c>
      <c r="R10" s="24">
        <f t="shared" si="3"/>
        <v>6575.0375000000004</v>
      </c>
      <c r="S10" s="25">
        <f t="shared" si="4"/>
        <v>45.932499999999997</v>
      </c>
      <c r="T10" s="27">
        <f t="shared" si="5"/>
        <v>17.932499999999997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5039</v>
      </c>
      <c r="E11" s="30"/>
      <c r="F11" s="30">
        <v>100</v>
      </c>
      <c r="G11" s="32"/>
      <c r="H11" s="30">
        <v>100</v>
      </c>
      <c r="I11" s="20"/>
      <c r="J11" s="20"/>
      <c r="K11" s="20"/>
      <c r="L11" s="20"/>
      <c r="M11" s="20">
        <f t="shared" si="0"/>
        <v>6939</v>
      </c>
      <c r="N11" s="24">
        <f t="shared" si="1"/>
        <v>6939</v>
      </c>
      <c r="O11" s="25">
        <f t="shared" si="2"/>
        <v>190.82249999999999</v>
      </c>
      <c r="P11" s="26"/>
      <c r="Q11" s="26">
        <v>38</v>
      </c>
      <c r="R11" s="24">
        <f t="shared" si="3"/>
        <v>6710.1774999999998</v>
      </c>
      <c r="S11" s="25">
        <f t="shared" si="4"/>
        <v>65.920500000000004</v>
      </c>
      <c r="T11" s="27">
        <f t="shared" si="5"/>
        <v>27.920500000000004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5686</v>
      </c>
      <c r="N12" s="24">
        <f t="shared" si="1"/>
        <v>5686</v>
      </c>
      <c r="O12" s="25">
        <f t="shared" si="2"/>
        <v>156.36500000000001</v>
      </c>
      <c r="P12" s="26"/>
      <c r="Q12" s="26">
        <v>29</v>
      </c>
      <c r="R12" s="24">
        <f t="shared" si="3"/>
        <v>5500.6350000000002</v>
      </c>
      <c r="S12" s="25">
        <f t="shared" si="4"/>
        <v>54.016999999999996</v>
      </c>
      <c r="T12" s="27">
        <f t="shared" si="5"/>
        <v>25.016999999999996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4484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4484</v>
      </c>
      <c r="N13" s="24">
        <f t="shared" si="1"/>
        <v>4484</v>
      </c>
      <c r="O13" s="25">
        <f t="shared" si="2"/>
        <v>123.31</v>
      </c>
      <c r="P13" s="26"/>
      <c r="Q13" s="26">
        <v>55</v>
      </c>
      <c r="R13" s="24">
        <f t="shared" si="3"/>
        <v>4305.6899999999996</v>
      </c>
      <c r="S13" s="25">
        <f t="shared" si="4"/>
        <v>42.597999999999999</v>
      </c>
      <c r="T13" s="27">
        <f t="shared" si="5"/>
        <v>-12.402000000000001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13814</v>
      </c>
      <c r="E14" s="30">
        <v>100</v>
      </c>
      <c r="F14" s="30">
        <v>100</v>
      </c>
      <c r="G14" s="30"/>
      <c r="H14" s="30">
        <v>200</v>
      </c>
      <c r="I14" s="20">
        <v>3</v>
      </c>
      <c r="J14" s="20"/>
      <c r="K14" s="20"/>
      <c r="L14" s="20"/>
      <c r="M14" s="20">
        <f t="shared" si="0"/>
        <v>18614</v>
      </c>
      <c r="N14" s="24">
        <f t="shared" si="1"/>
        <v>19187</v>
      </c>
      <c r="O14" s="25">
        <f t="shared" si="2"/>
        <v>511.88499999999999</v>
      </c>
      <c r="P14" s="26"/>
      <c r="Q14" s="26">
        <v>125</v>
      </c>
      <c r="R14" s="24">
        <f t="shared" si="3"/>
        <v>18550.115000000002</v>
      </c>
      <c r="S14" s="25">
        <f t="shared" si="4"/>
        <v>176.833</v>
      </c>
      <c r="T14" s="27">
        <f t="shared" si="5"/>
        <v>51.832999999999998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19062</v>
      </c>
      <c r="E15" s="30">
        <v>20</v>
      </c>
      <c r="F15" s="30">
        <v>20</v>
      </c>
      <c r="G15" s="30"/>
      <c r="H15" s="30"/>
      <c r="I15" s="20">
        <v>3</v>
      </c>
      <c r="J15" s="20"/>
      <c r="K15" s="20"/>
      <c r="L15" s="20"/>
      <c r="M15" s="20">
        <f t="shared" si="0"/>
        <v>19662</v>
      </c>
      <c r="N15" s="24">
        <f t="shared" si="1"/>
        <v>20235</v>
      </c>
      <c r="O15" s="25">
        <f t="shared" si="2"/>
        <v>540.70500000000004</v>
      </c>
      <c r="P15" s="26"/>
      <c r="Q15" s="26">
        <v>180</v>
      </c>
      <c r="R15" s="24">
        <f t="shared" si="3"/>
        <v>19514.294999999998</v>
      </c>
      <c r="S15" s="25">
        <f t="shared" si="4"/>
        <v>186.78899999999999</v>
      </c>
      <c r="T15" s="27">
        <f t="shared" si="5"/>
        <v>6.7889999999999873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9661</v>
      </c>
      <c r="E16" s="30"/>
      <c r="F16" s="30"/>
      <c r="G16" s="30">
        <v>50</v>
      </c>
      <c r="H16" s="30">
        <v>130</v>
      </c>
      <c r="I16" s="20"/>
      <c r="J16" s="20"/>
      <c r="K16" s="20"/>
      <c r="L16" s="20"/>
      <c r="M16" s="20">
        <f t="shared" si="0"/>
        <v>11281</v>
      </c>
      <c r="N16" s="24">
        <f t="shared" si="1"/>
        <v>11281</v>
      </c>
      <c r="O16" s="25">
        <f t="shared" si="2"/>
        <v>310.22750000000002</v>
      </c>
      <c r="P16" s="26"/>
      <c r="Q16" s="26">
        <v>91</v>
      </c>
      <c r="R16" s="24">
        <f t="shared" si="3"/>
        <v>10879.772499999999</v>
      </c>
      <c r="S16" s="25">
        <f t="shared" si="4"/>
        <v>107.1695</v>
      </c>
      <c r="T16" s="27">
        <f t="shared" si="5"/>
        <v>16.169499999999999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4477</v>
      </c>
      <c r="E17" s="30">
        <v>40</v>
      </c>
      <c r="F17" s="30">
        <v>50</v>
      </c>
      <c r="G17" s="30"/>
      <c r="H17" s="30">
        <v>100</v>
      </c>
      <c r="I17" s="20"/>
      <c r="J17" s="20"/>
      <c r="K17" s="20"/>
      <c r="L17" s="20"/>
      <c r="M17" s="20">
        <f t="shared" si="0"/>
        <v>6677</v>
      </c>
      <c r="N17" s="24">
        <f t="shared" si="1"/>
        <v>6677</v>
      </c>
      <c r="O17" s="25">
        <f t="shared" si="2"/>
        <v>183.61750000000001</v>
      </c>
      <c r="P17" s="26"/>
      <c r="Q17" s="26">
        <v>50</v>
      </c>
      <c r="R17" s="24">
        <f t="shared" si="3"/>
        <v>6443.3824999999997</v>
      </c>
      <c r="S17" s="25">
        <f t="shared" si="4"/>
        <v>63.4315</v>
      </c>
      <c r="T17" s="27">
        <f t="shared" si="5"/>
        <v>13.4315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6377</v>
      </c>
      <c r="E18" s="30"/>
      <c r="F18" s="30">
        <v>30</v>
      </c>
      <c r="G18" s="30"/>
      <c r="H18" s="30">
        <v>50</v>
      </c>
      <c r="I18" s="20"/>
      <c r="J18" s="20"/>
      <c r="K18" s="20"/>
      <c r="L18" s="20"/>
      <c r="M18" s="20">
        <f t="shared" si="0"/>
        <v>7127</v>
      </c>
      <c r="N18" s="24">
        <f t="shared" si="1"/>
        <v>7127</v>
      </c>
      <c r="O18" s="25">
        <f t="shared" si="2"/>
        <v>195.99250000000001</v>
      </c>
      <c r="P18" s="26"/>
      <c r="Q18" s="26">
        <v>150</v>
      </c>
      <c r="R18" s="24">
        <f>M18-(M18*2.75%)+I18*191+J18*191+K18*182+L18*100-Q18</f>
        <v>6781.0074999999997</v>
      </c>
      <c r="S18" s="25">
        <f t="shared" si="4"/>
        <v>67.706499999999991</v>
      </c>
      <c r="T18" s="27">
        <f t="shared" si="5"/>
        <v>-82.293500000000009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9033</v>
      </c>
      <c r="E19" s="30">
        <v>20</v>
      </c>
      <c r="F19" s="30">
        <v>40</v>
      </c>
      <c r="G19" s="30"/>
      <c r="H19" s="30">
        <v>90</v>
      </c>
      <c r="I19" s="20">
        <v>12</v>
      </c>
      <c r="J19" s="20"/>
      <c r="K19" s="20"/>
      <c r="L19" s="20"/>
      <c r="M19" s="20">
        <f t="shared" si="0"/>
        <v>10643</v>
      </c>
      <c r="N19" s="24">
        <f t="shared" si="1"/>
        <v>12935</v>
      </c>
      <c r="O19" s="25">
        <f t="shared" si="2"/>
        <v>292.6825</v>
      </c>
      <c r="P19" s="26"/>
      <c r="Q19" s="26">
        <v>170</v>
      </c>
      <c r="R19" s="24">
        <f t="shared" si="3"/>
        <v>12472.317499999999</v>
      </c>
      <c r="S19" s="25">
        <f t="shared" si="4"/>
        <v>101.10849999999999</v>
      </c>
      <c r="T19" s="27">
        <f t="shared" si="5"/>
        <v>-68.891500000000008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6376</v>
      </c>
      <c r="E21" s="30"/>
      <c r="F21" s="30"/>
      <c r="G21" s="30"/>
      <c r="H21" s="30">
        <v>50</v>
      </c>
      <c r="I21" s="20">
        <v>5</v>
      </c>
      <c r="J21" s="20"/>
      <c r="K21" s="20">
        <v>5</v>
      </c>
      <c r="L21" s="20"/>
      <c r="M21" s="20">
        <f t="shared" si="0"/>
        <v>6826</v>
      </c>
      <c r="N21" s="24">
        <f t="shared" si="1"/>
        <v>8691</v>
      </c>
      <c r="O21" s="25">
        <f t="shared" si="2"/>
        <v>187.715</v>
      </c>
      <c r="P21" s="26"/>
      <c r="Q21" s="26">
        <v>60</v>
      </c>
      <c r="R21" s="24">
        <f t="shared" si="3"/>
        <v>8443.2849999999999</v>
      </c>
      <c r="S21" s="25">
        <f t="shared" si="4"/>
        <v>64.846999999999994</v>
      </c>
      <c r="T21" s="27">
        <f t="shared" si="5"/>
        <v>4.8469999999999942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15000</v>
      </c>
      <c r="E22" s="30">
        <v>120</v>
      </c>
      <c r="F22" s="30">
        <v>10</v>
      </c>
      <c r="G22" s="20"/>
      <c r="H22" s="30"/>
      <c r="I22" s="20"/>
      <c r="J22" s="20"/>
      <c r="K22" s="20"/>
      <c r="L22" s="20"/>
      <c r="M22" s="20">
        <f t="shared" si="0"/>
        <v>17500</v>
      </c>
      <c r="N22" s="24">
        <f t="shared" si="1"/>
        <v>17500</v>
      </c>
      <c r="O22" s="25">
        <f t="shared" si="2"/>
        <v>481.25</v>
      </c>
      <c r="P22" s="26"/>
      <c r="Q22" s="26">
        <v>150</v>
      </c>
      <c r="R22" s="24">
        <f t="shared" si="3"/>
        <v>16868.75</v>
      </c>
      <c r="S22" s="25">
        <f t="shared" si="4"/>
        <v>166.25</v>
      </c>
      <c r="T22" s="27">
        <f t="shared" si="5"/>
        <v>16.25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8669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8669</v>
      </c>
      <c r="N23" s="24">
        <f t="shared" si="1"/>
        <v>8669</v>
      </c>
      <c r="O23" s="25">
        <f t="shared" si="2"/>
        <v>238.39750000000001</v>
      </c>
      <c r="P23" s="26"/>
      <c r="Q23" s="26">
        <v>80</v>
      </c>
      <c r="R23" s="24">
        <f t="shared" si="3"/>
        <v>8350.6025000000009</v>
      </c>
      <c r="S23" s="25">
        <f t="shared" si="4"/>
        <v>82.355499999999992</v>
      </c>
      <c r="T23" s="27">
        <f t="shared" si="5"/>
        <v>2.3554999999999922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20265</v>
      </c>
      <c r="E24" s="30"/>
      <c r="F24" s="30"/>
      <c r="G24" s="30"/>
      <c r="H24" s="30">
        <v>20</v>
      </c>
      <c r="I24" s="20">
        <v>14</v>
      </c>
      <c r="J24" s="20"/>
      <c r="K24" s="20"/>
      <c r="L24" s="20"/>
      <c r="M24" s="20">
        <f t="shared" si="0"/>
        <v>20445</v>
      </c>
      <c r="N24" s="24">
        <f t="shared" si="1"/>
        <v>23119</v>
      </c>
      <c r="O24" s="25">
        <f t="shared" si="2"/>
        <v>562.23749999999995</v>
      </c>
      <c r="P24" s="26"/>
      <c r="Q24" s="26">
        <v>117</v>
      </c>
      <c r="R24" s="24">
        <f t="shared" si="3"/>
        <v>22439.762500000001</v>
      </c>
      <c r="S24" s="25">
        <f t="shared" si="4"/>
        <v>194.22749999999999</v>
      </c>
      <c r="T24" s="27">
        <f t="shared" si="5"/>
        <v>77.227499999999992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5861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5861</v>
      </c>
      <c r="N25" s="24">
        <f t="shared" si="1"/>
        <v>5861</v>
      </c>
      <c r="O25" s="25">
        <f t="shared" si="2"/>
        <v>161.17750000000001</v>
      </c>
      <c r="P25" s="26"/>
      <c r="Q25" s="26">
        <v>50</v>
      </c>
      <c r="R25" s="24">
        <f t="shared" si="3"/>
        <v>5649.8225000000002</v>
      </c>
      <c r="S25" s="25">
        <f t="shared" si="4"/>
        <v>55.679499999999997</v>
      </c>
      <c r="T25" s="27">
        <f t="shared" si="5"/>
        <v>5.6794999999999973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4086</v>
      </c>
      <c r="E26" s="29"/>
      <c r="F26" s="30"/>
      <c r="G26" s="30"/>
      <c r="H26" s="30">
        <v>20</v>
      </c>
      <c r="I26" s="20"/>
      <c r="J26" s="20"/>
      <c r="K26" s="20"/>
      <c r="L26" s="20"/>
      <c r="M26" s="20">
        <f t="shared" si="0"/>
        <v>4266</v>
      </c>
      <c r="N26" s="24">
        <f t="shared" si="1"/>
        <v>4266</v>
      </c>
      <c r="O26" s="25">
        <f t="shared" si="2"/>
        <v>117.315</v>
      </c>
      <c r="P26" s="26"/>
      <c r="Q26" s="26">
        <v>49</v>
      </c>
      <c r="R26" s="24">
        <f t="shared" si="3"/>
        <v>4099.6850000000004</v>
      </c>
      <c r="S26" s="25">
        <f t="shared" si="4"/>
        <v>40.527000000000001</v>
      </c>
      <c r="T26" s="27">
        <f t="shared" si="5"/>
        <v>-8.472999999999999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5965</v>
      </c>
      <c r="E27" s="38">
        <v>100</v>
      </c>
      <c r="F27" s="39">
        <v>100</v>
      </c>
      <c r="G27" s="39"/>
      <c r="H27" s="39">
        <v>100</v>
      </c>
      <c r="I27" s="31"/>
      <c r="J27" s="31"/>
      <c r="K27" s="31"/>
      <c r="L27" s="31"/>
      <c r="M27" s="31">
        <f t="shared" si="0"/>
        <v>9865</v>
      </c>
      <c r="N27" s="40">
        <f t="shared" si="1"/>
        <v>9865</v>
      </c>
      <c r="O27" s="25">
        <f t="shared" si="2"/>
        <v>271.28750000000002</v>
      </c>
      <c r="P27" s="41"/>
      <c r="Q27" s="41">
        <v>100</v>
      </c>
      <c r="R27" s="24">
        <f t="shared" si="3"/>
        <v>9493.7124999999996</v>
      </c>
      <c r="S27" s="42">
        <f t="shared" si="4"/>
        <v>93.717500000000001</v>
      </c>
      <c r="T27" s="43">
        <f t="shared" si="5"/>
        <v>-6.2824999999999989</v>
      </c>
    </row>
    <row r="28" spans="1:20" ht="16.5" thickBot="1" x14ac:dyDescent="0.3">
      <c r="A28" s="105" t="s">
        <v>44</v>
      </c>
      <c r="B28" s="106"/>
      <c r="C28" s="107"/>
      <c r="D28" s="44">
        <f t="shared" ref="D28:E28" si="6">SUM(D7:D27)</f>
        <v>180974</v>
      </c>
      <c r="E28" s="45">
        <f t="shared" si="6"/>
        <v>510</v>
      </c>
      <c r="F28" s="45">
        <f t="shared" ref="F28:T28" si="7">SUM(F7:F27)</f>
        <v>550</v>
      </c>
      <c r="G28" s="45">
        <f t="shared" si="7"/>
        <v>50</v>
      </c>
      <c r="H28" s="45">
        <f t="shared" si="7"/>
        <v>910</v>
      </c>
      <c r="I28" s="45">
        <f t="shared" si="7"/>
        <v>52</v>
      </c>
      <c r="J28" s="45">
        <f t="shared" si="7"/>
        <v>1</v>
      </c>
      <c r="K28" s="45">
        <f t="shared" si="7"/>
        <v>8</v>
      </c>
      <c r="L28" s="45">
        <f t="shared" si="7"/>
        <v>0</v>
      </c>
      <c r="M28" s="45">
        <f t="shared" si="7"/>
        <v>205314</v>
      </c>
      <c r="N28" s="45">
        <f t="shared" si="7"/>
        <v>216893</v>
      </c>
      <c r="O28" s="46">
        <f t="shared" si="7"/>
        <v>5646.1349999999993</v>
      </c>
      <c r="P28" s="45">
        <f t="shared" si="7"/>
        <v>0</v>
      </c>
      <c r="Q28" s="45">
        <f t="shared" si="7"/>
        <v>1822</v>
      </c>
      <c r="R28" s="45">
        <f t="shared" si="7"/>
        <v>209424.86500000005</v>
      </c>
      <c r="S28" s="45">
        <f t="shared" si="7"/>
        <v>1950.4829999999997</v>
      </c>
      <c r="T28" s="47">
        <f t="shared" si="7"/>
        <v>128.48299999999998</v>
      </c>
    </row>
    <row r="29" spans="1:20" ht="15.75" thickBot="1" x14ac:dyDescent="0.3">
      <c r="A29" s="108" t="s">
        <v>45</v>
      </c>
      <c r="B29" s="109"/>
      <c r="C29" s="110"/>
      <c r="D29" s="48">
        <f>D4+D5-D28</f>
        <v>490638</v>
      </c>
      <c r="E29" s="48">
        <f t="shared" ref="E29:L29" si="8">E4+E5-E28</f>
        <v>8400</v>
      </c>
      <c r="F29" s="48">
        <f t="shared" si="8"/>
        <v>14850</v>
      </c>
      <c r="G29" s="48">
        <f t="shared" si="8"/>
        <v>170</v>
      </c>
      <c r="H29" s="48">
        <f t="shared" si="8"/>
        <v>34570</v>
      </c>
      <c r="I29" s="48">
        <f t="shared" si="8"/>
        <v>1324</v>
      </c>
      <c r="J29" s="48">
        <f t="shared" si="8"/>
        <v>182</v>
      </c>
      <c r="K29" s="48">
        <f t="shared" si="8"/>
        <v>489</v>
      </c>
      <c r="L29" s="48">
        <f t="shared" si="8"/>
        <v>5</v>
      </c>
      <c r="M29" s="111"/>
      <c r="N29" s="112"/>
      <c r="O29" s="112"/>
      <c r="P29" s="112"/>
      <c r="Q29" s="112"/>
      <c r="R29" s="112"/>
      <c r="S29" s="112"/>
      <c r="T29" s="11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50" priority="43" operator="equal">
      <formula>212030016606640</formula>
    </cfRule>
  </conditionalFormatting>
  <conditionalFormatting sqref="D29 E4:E6 E28:K29">
    <cfRule type="cellIs" dxfId="449" priority="41" operator="equal">
      <formula>$E$4</formula>
    </cfRule>
    <cfRule type="cellIs" dxfId="448" priority="42" operator="equal">
      <formula>2120</formula>
    </cfRule>
  </conditionalFormatting>
  <conditionalFormatting sqref="D29:E29 F4:F6 F28:F29">
    <cfRule type="cellIs" dxfId="447" priority="39" operator="equal">
      <formula>$F$4</formula>
    </cfRule>
    <cfRule type="cellIs" dxfId="446" priority="40" operator="equal">
      <formula>300</formula>
    </cfRule>
  </conditionalFormatting>
  <conditionalFormatting sqref="G4:G6 G28:G29">
    <cfRule type="cellIs" dxfId="445" priority="37" operator="equal">
      <formula>$G$4</formula>
    </cfRule>
    <cfRule type="cellIs" dxfId="444" priority="38" operator="equal">
      <formula>1660</formula>
    </cfRule>
  </conditionalFormatting>
  <conditionalFormatting sqref="H4:H6 H28:H29">
    <cfRule type="cellIs" dxfId="443" priority="35" operator="equal">
      <formula>$H$4</formula>
    </cfRule>
    <cfRule type="cellIs" dxfId="442" priority="36" operator="equal">
      <formula>6640</formula>
    </cfRule>
  </conditionalFormatting>
  <conditionalFormatting sqref="T6:T28">
    <cfRule type="cellIs" dxfId="441" priority="34" operator="lessThan">
      <formula>0</formula>
    </cfRule>
  </conditionalFormatting>
  <conditionalFormatting sqref="T7:T27">
    <cfRule type="cellIs" dxfId="440" priority="31" operator="lessThan">
      <formula>0</formula>
    </cfRule>
    <cfRule type="cellIs" dxfId="439" priority="32" operator="lessThan">
      <formula>0</formula>
    </cfRule>
    <cfRule type="cellIs" dxfId="438" priority="33" operator="lessThan">
      <formula>0</formula>
    </cfRule>
  </conditionalFormatting>
  <conditionalFormatting sqref="E4:E6 E28:K28">
    <cfRule type="cellIs" dxfId="437" priority="30" operator="equal">
      <formula>$E$4</formula>
    </cfRule>
  </conditionalFormatting>
  <conditionalFormatting sqref="D28:D29 D6 D4:M4">
    <cfRule type="cellIs" dxfId="436" priority="29" operator="equal">
      <formula>$D$4</formula>
    </cfRule>
  </conditionalFormatting>
  <conditionalFormatting sqref="I4:I6 I28:I29">
    <cfRule type="cellIs" dxfId="435" priority="28" operator="equal">
      <formula>$I$4</formula>
    </cfRule>
  </conditionalFormatting>
  <conditionalFormatting sqref="J4:J6 J28:J29">
    <cfRule type="cellIs" dxfId="434" priority="27" operator="equal">
      <formula>$J$4</formula>
    </cfRule>
  </conditionalFormatting>
  <conditionalFormatting sqref="K4:K6 K28:K29">
    <cfRule type="cellIs" dxfId="433" priority="26" operator="equal">
      <formula>$K$4</formula>
    </cfRule>
  </conditionalFormatting>
  <conditionalFormatting sqref="M4:M6">
    <cfRule type="cellIs" dxfId="432" priority="25" operator="equal">
      <formula>$L$4</formula>
    </cfRule>
  </conditionalFormatting>
  <conditionalFormatting sqref="T7:T28">
    <cfRule type="cellIs" dxfId="431" priority="22" operator="lessThan">
      <formula>0</formula>
    </cfRule>
    <cfRule type="cellIs" dxfId="430" priority="23" operator="lessThan">
      <formula>0</formula>
    </cfRule>
    <cfRule type="cellIs" dxfId="429" priority="24" operator="lessThan">
      <formula>0</formula>
    </cfRule>
  </conditionalFormatting>
  <conditionalFormatting sqref="D5:K5">
    <cfRule type="cellIs" dxfId="428" priority="21" operator="greaterThan">
      <formula>0</formula>
    </cfRule>
  </conditionalFormatting>
  <conditionalFormatting sqref="T6:T28">
    <cfRule type="cellIs" dxfId="427" priority="20" operator="lessThan">
      <formula>0</formula>
    </cfRule>
  </conditionalFormatting>
  <conditionalFormatting sqref="T7:T27">
    <cfRule type="cellIs" dxfId="426" priority="17" operator="lessThan">
      <formula>0</formula>
    </cfRule>
    <cfRule type="cellIs" dxfId="425" priority="18" operator="lessThan">
      <formula>0</formula>
    </cfRule>
    <cfRule type="cellIs" dxfId="424" priority="19" operator="lessThan">
      <formula>0</formula>
    </cfRule>
  </conditionalFormatting>
  <conditionalFormatting sqref="T7:T28">
    <cfRule type="cellIs" dxfId="423" priority="14" operator="lessThan">
      <formula>0</formula>
    </cfRule>
    <cfRule type="cellIs" dxfId="422" priority="15" operator="lessThan">
      <formula>0</formula>
    </cfRule>
    <cfRule type="cellIs" dxfId="421" priority="16" operator="lessThan">
      <formula>0</formula>
    </cfRule>
  </conditionalFormatting>
  <conditionalFormatting sqref="D5:K5">
    <cfRule type="cellIs" dxfId="420" priority="13" operator="greaterThan">
      <formula>0</formula>
    </cfRule>
  </conditionalFormatting>
  <conditionalFormatting sqref="L4 L6 L28:L29">
    <cfRule type="cellIs" dxfId="419" priority="12" operator="equal">
      <formula>$L$4</formula>
    </cfRule>
  </conditionalFormatting>
  <conditionalFormatting sqref="D7:S7">
    <cfRule type="cellIs" dxfId="418" priority="11" operator="greaterThan">
      <formula>0</formula>
    </cfRule>
  </conditionalFormatting>
  <conditionalFormatting sqref="D9:S9">
    <cfRule type="cellIs" dxfId="417" priority="10" operator="greaterThan">
      <formula>0</formula>
    </cfRule>
  </conditionalFormatting>
  <conditionalFormatting sqref="D11:S11">
    <cfRule type="cellIs" dxfId="416" priority="9" operator="greaterThan">
      <formula>0</formula>
    </cfRule>
  </conditionalFormatting>
  <conditionalFormatting sqref="D13:S13">
    <cfRule type="cellIs" dxfId="415" priority="8" operator="greaterThan">
      <formula>0</formula>
    </cfRule>
  </conditionalFormatting>
  <conditionalFormatting sqref="D15:S15">
    <cfRule type="cellIs" dxfId="414" priority="7" operator="greaterThan">
      <formula>0</formula>
    </cfRule>
  </conditionalFormatting>
  <conditionalFormatting sqref="D17:S17">
    <cfRule type="cellIs" dxfId="413" priority="6" operator="greaterThan">
      <formula>0</formula>
    </cfRule>
  </conditionalFormatting>
  <conditionalFormatting sqref="D19:S19">
    <cfRule type="cellIs" dxfId="412" priority="5" operator="greaterThan">
      <formula>0</formula>
    </cfRule>
  </conditionalFormatting>
  <conditionalFormatting sqref="D21:S21">
    <cfRule type="cellIs" dxfId="411" priority="4" operator="greaterThan">
      <formula>0</formula>
    </cfRule>
  </conditionalFormatting>
  <conditionalFormatting sqref="D23:S23">
    <cfRule type="cellIs" dxfId="410" priority="3" operator="greaterThan">
      <formula>0</formula>
    </cfRule>
  </conditionalFormatting>
  <conditionalFormatting sqref="D25:S25">
    <cfRule type="cellIs" dxfId="409" priority="2" operator="greaterThan">
      <formula>0</formula>
    </cfRule>
  </conditionalFormatting>
  <conditionalFormatting sqref="D27:S27">
    <cfRule type="cellIs" dxfId="408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6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2" max="22" width="10.42578125" customWidth="1"/>
  </cols>
  <sheetData>
    <row r="1" spans="1:22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2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2" ht="18.75" x14ac:dyDescent="0.25">
      <c r="A3" s="115" t="s">
        <v>77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2" x14ac:dyDescent="0.25">
      <c r="A4" s="119" t="s">
        <v>1</v>
      </c>
      <c r="B4" s="119"/>
      <c r="C4" s="1"/>
      <c r="D4" s="2">
        <f>'23'!D29</f>
        <v>490638</v>
      </c>
      <c r="E4" s="2">
        <f>'23'!E29</f>
        <v>8400</v>
      </c>
      <c r="F4" s="2">
        <f>'23'!F29</f>
        <v>14850</v>
      </c>
      <c r="G4" s="2">
        <f>'23'!G29</f>
        <v>170</v>
      </c>
      <c r="H4" s="2">
        <f>'23'!H29</f>
        <v>34570</v>
      </c>
      <c r="I4" s="2">
        <f>'23'!I29</f>
        <v>1324</v>
      </c>
      <c r="J4" s="2">
        <f>'23'!J29</f>
        <v>182</v>
      </c>
      <c r="K4" s="2">
        <f>'23'!K29</f>
        <v>489</v>
      </c>
      <c r="L4" s="2">
        <f>'23'!L29</f>
        <v>5</v>
      </c>
      <c r="M4" s="3"/>
      <c r="N4" s="121"/>
      <c r="O4" s="122"/>
      <c r="P4" s="122"/>
      <c r="Q4" s="122"/>
      <c r="R4" s="122"/>
      <c r="S4" s="122"/>
      <c r="T4" s="122"/>
      <c r="U4" s="122"/>
      <c r="V4" s="123"/>
    </row>
    <row r="5" spans="1:22" x14ac:dyDescent="0.25">
      <c r="A5" s="119" t="s">
        <v>2</v>
      </c>
      <c r="B5" s="119"/>
      <c r="C5" s="1"/>
      <c r="D5" s="1">
        <v>311689</v>
      </c>
      <c r="E5" s="4"/>
      <c r="F5" s="4"/>
      <c r="G5" s="4"/>
      <c r="H5" s="4"/>
      <c r="I5" s="1"/>
      <c r="J5" s="1">
        <v>500</v>
      </c>
      <c r="K5" s="1"/>
      <c r="L5" s="1"/>
      <c r="M5" s="5"/>
      <c r="N5" s="121"/>
      <c r="O5" s="122"/>
      <c r="P5" s="122"/>
      <c r="Q5" s="122"/>
      <c r="R5" s="122"/>
      <c r="S5" s="122"/>
      <c r="T5" s="122"/>
      <c r="U5" s="122"/>
      <c r="V5" s="12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78</v>
      </c>
      <c r="V6" s="9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13019</v>
      </c>
      <c r="E7" s="22"/>
      <c r="F7" s="22"/>
      <c r="G7" s="22"/>
      <c r="H7" s="22"/>
      <c r="I7" s="23">
        <v>1</v>
      </c>
      <c r="J7" s="23"/>
      <c r="K7" s="23"/>
      <c r="L7" s="23"/>
      <c r="M7" s="20">
        <f>D7+E7*20+F7*10+G7*9+H7*9</f>
        <v>13019</v>
      </c>
      <c r="N7" s="24">
        <f>D7+E7*20+F7*10+G7*9+H7*9+I7*191+J7*191+K7*182+L7*100</f>
        <v>13210</v>
      </c>
      <c r="O7" s="25">
        <f>M7*2.75%</f>
        <v>358.02249999999998</v>
      </c>
      <c r="P7" s="26"/>
      <c r="Q7" s="26">
        <v>100</v>
      </c>
      <c r="R7" s="29">
        <f>M7-(M7*2.75%)+I7*191+J7*191+K7*182+L7*100-Q7</f>
        <v>12751.977500000001</v>
      </c>
      <c r="S7" s="25">
        <f>M7*0.95%</f>
        <v>123.68049999999999</v>
      </c>
      <c r="T7" s="55">
        <f>S7-Q7</f>
        <v>23.680499999999995</v>
      </c>
      <c r="U7" s="94">
        <v>126</v>
      </c>
      <c r="V7" s="97">
        <f t="shared" ref="V7:V27" si="0">R7-U7</f>
        <v>12625.977500000001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3909</v>
      </c>
      <c r="E8" s="30"/>
      <c r="F8" s="30"/>
      <c r="G8" s="30"/>
      <c r="H8" s="30">
        <v>40</v>
      </c>
      <c r="I8" s="20">
        <v>2</v>
      </c>
      <c r="J8" s="20"/>
      <c r="K8" s="20"/>
      <c r="L8" s="20"/>
      <c r="M8" s="20">
        <f t="shared" ref="M8:M27" si="1">D8+E8*20+F8*10+G8*9+H8*9</f>
        <v>4269</v>
      </c>
      <c r="N8" s="24">
        <f t="shared" ref="N8:N27" si="2">D8+E8*20+F8*10+G8*9+H8*9+I8*191+J8*191+K8*182+L8*100</f>
        <v>4651</v>
      </c>
      <c r="O8" s="25">
        <f t="shared" ref="O8:O27" si="3">M8*2.75%</f>
        <v>117.39749999999999</v>
      </c>
      <c r="P8" s="26"/>
      <c r="Q8" s="26">
        <v>50</v>
      </c>
      <c r="R8" s="29">
        <f t="shared" ref="R8:R27" si="4">M8-(M8*2.75%)+I8*191+J8*191+K8*182+L8*100-Q8</f>
        <v>4483.6025</v>
      </c>
      <c r="S8" s="25">
        <f t="shared" ref="S8:S27" si="5">M8*0.95%</f>
        <v>40.555500000000002</v>
      </c>
      <c r="T8" s="55">
        <f t="shared" ref="T8:T27" si="6">S8-Q8</f>
        <v>-9.4444999999999979</v>
      </c>
      <c r="U8" s="94"/>
      <c r="V8" s="97">
        <f t="shared" si="0"/>
        <v>4483.6025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15003</v>
      </c>
      <c r="E9" s="30"/>
      <c r="F9" s="30"/>
      <c r="G9" s="30"/>
      <c r="H9" s="30">
        <v>100</v>
      </c>
      <c r="I9" s="20">
        <v>12</v>
      </c>
      <c r="J9" s="20"/>
      <c r="K9" s="20"/>
      <c r="L9" s="20"/>
      <c r="M9" s="20">
        <f t="shared" si="1"/>
        <v>15903</v>
      </c>
      <c r="N9" s="24">
        <f t="shared" si="2"/>
        <v>18195</v>
      </c>
      <c r="O9" s="25">
        <f t="shared" si="3"/>
        <v>437.33249999999998</v>
      </c>
      <c r="P9" s="26"/>
      <c r="Q9" s="26">
        <v>138</v>
      </c>
      <c r="R9" s="29">
        <f t="shared" si="4"/>
        <v>17619.6675</v>
      </c>
      <c r="S9" s="25">
        <f t="shared" si="5"/>
        <v>151.07849999999999</v>
      </c>
      <c r="T9" s="55">
        <f t="shared" si="6"/>
        <v>13.078499999999991</v>
      </c>
      <c r="U9" s="94"/>
      <c r="V9" s="97">
        <f t="shared" si="0"/>
        <v>17619.6675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5065</v>
      </c>
      <c r="E10" s="30"/>
      <c r="F10" s="30"/>
      <c r="G10" s="30"/>
      <c r="H10" s="30"/>
      <c r="I10" s="20">
        <v>1</v>
      </c>
      <c r="J10" s="20">
        <v>2</v>
      </c>
      <c r="K10" s="20"/>
      <c r="L10" s="20"/>
      <c r="M10" s="20">
        <f t="shared" si="1"/>
        <v>5065</v>
      </c>
      <c r="N10" s="24">
        <f t="shared" si="2"/>
        <v>5638</v>
      </c>
      <c r="O10" s="25">
        <f t="shared" si="3"/>
        <v>139.28749999999999</v>
      </c>
      <c r="P10" s="26"/>
      <c r="Q10" s="26">
        <v>29</v>
      </c>
      <c r="R10" s="29">
        <f t="shared" si="4"/>
        <v>5469.7124999999996</v>
      </c>
      <c r="S10" s="25">
        <f t="shared" si="5"/>
        <v>48.1175</v>
      </c>
      <c r="T10" s="55">
        <f t="shared" si="6"/>
        <v>19.1175</v>
      </c>
      <c r="U10" s="94">
        <v>54</v>
      </c>
      <c r="V10" s="97">
        <f t="shared" si="0"/>
        <v>5415.7124999999996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5979</v>
      </c>
      <c r="E11" s="30"/>
      <c r="F11" s="30">
        <v>30</v>
      </c>
      <c r="G11" s="32"/>
      <c r="H11" s="30">
        <v>30</v>
      </c>
      <c r="I11" s="20">
        <v>20</v>
      </c>
      <c r="J11" s="20"/>
      <c r="K11" s="20">
        <v>2</v>
      </c>
      <c r="L11" s="20"/>
      <c r="M11" s="20">
        <f t="shared" si="1"/>
        <v>6549</v>
      </c>
      <c r="N11" s="24">
        <f t="shared" si="2"/>
        <v>10733</v>
      </c>
      <c r="O11" s="25">
        <f t="shared" si="3"/>
        <v>180.0975</v>
      </c>
      <c r="P11" s="26"/>
      <c r="Q11" s="26">
        <v>41</v>
      </c>
      <c r="R11" s="29">
        <f t="shared" si="4"/>
        <v>10511.9025</v>
      </c>
      <c r="S11" s="25">
        <f t="shared" si="5"/>
        <v>62.215499999999999</v>
      </c>
      <c r="T11" s="55">
        <f t="shared" si="6"/>
        <v>21.215499999999999</v>
      </c>
      <c r="U11" s="94">
        <v>54</v>
      </c>
      <c r="V11" s="97">
        <f t="shared" si="0"/>
        <v>10457.9025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5789</v>
      </c>
      <c r="E12" s="30">
        <v>50</v>
      </c>
      <c r="F12" s="30">
        <v>10</v>
      </c>
      <c r="G12" s="30"/>
      <c r="H12" s="30">
        <v>50</v>
      </c>
      <c r="I12" s="20"/>
      <c r="J12" s="20"/>
      <c r="K12" s="20"/>
      <c r="L12" s="20"/>
      <c r="M12" s="20">
        <f t="shared" si="1"/>
        <v>7339</v>
      </c>
      <c r="N12" s="24">
        <f t="shared" si="2"/>
        <v>7339</v>
      </c>
      <c r="O12" s="25">
        <f t="shared" si="3"/>
        <v>201.82249999999999</v>
      </c>
      <c r="P12" s="26"/>
      <c r="Q12" s="26">
        <v>32</v>
      </c>
      <c r="R12" s="29">
        <f t="shared" si="4"/>
        <v>7105.1774999999998</v>
      </c>
      <c r="S12" s="25">
        <f t="shared" si="5"/>
        <v>69.720500000000001</v>
      </c>
      <c r="T12" s="55">
        <f t="shared" si="6"/>
        <v>37.720500000000001</v>
      </c>
      <c r="U12" s="94"/>
      <c r="V12" s="97">
        <f t="shared" si="0"/>
        <v>7105.1774999999998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5092</v>
      </c>
      <c r="E13" s="30"/>
      <c r="F13" s="30"/>
      <c r="G13" s="30"/>
      <c r="H13" s="30">
        <v>20</v>
      </c>
      <c r="I13" s="20"/>
      <c r="J13" s="20"/>
      <c r="K13" s="20"/>
      <c r="L13" s="20"/>
      <c r="M13" s="20">
        <f t="shared" si="1"/>
        <v>5272</v>
      </c>
      <c r="N13" s="24">
        <f t="shared" si="2"/>
        <v>5272</v>
      </c>
      <c r="O13" s="25">
        <f t="shared" si="3"/>
        <v>144.97999999999999</v>
      </c>
      <c r="P13" s="26"/>
      <c r="Q13" s="26">
        <v>55</v>
      </c>
      <c r="R13" s="29">
        <f t="shared" si="4"/>
        <v>5072.0200000000004</v>
      </c>
      <c r="S13" s="25">
        <f t="shared" si="5"/>
        <v>50.083999999999996</v>
      </c>
      <c r="T13" s="55">
        <f t="shared" si="6"/>
        <v>-4.9160000000000039</v>
      </c>
      <c r="U13" s="94"/>
      <c r="V13" s="97">
        <f t="shared" si="0"/>
        <v>5072.0200000000004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23959</v>
      </c>
      <c r="E14" s="30"/>
      <c r="F14" s="30"/>
      <c r="G14" s="30"/>
      <c r="H14" s="30"/>
      <c r="I14" s="20"/>
      <c r="J14" s="20"/>
      <c r="K14" s="20"/>
      <c r="L14" s="20"/>
      <c r="M14" s="20">
        <f t="shared" si="1"/>
        <v>23959</v>
      </c>
      <c r="N14" s="24">
        <f t="shared" si="2"/>
        <v>23959</v>
      </c>
      <c r="O14" s="25">
        <f t="shared" si="3"/>
        <v>658.87250000000006</v>
      </c>
      <c r="P14" s="26"/>
      <c r="Q14" s="26">
        <v>121</v>
      </c>
      <c r="R14" s="29">
        <f t="shared" si="4"/>
        <v>23179.127499999999</v>
      </c>
      <c r="S14" s="25">
        <f t="shared" si="5"/>
        <v>227.6105</v>
      </c>
      <c r="T14" s="55">
        <f t="shared" si="6"/>
        <v>106.6105</v>
      </c>
      <c r="U14" s="94"/>
      <c r="V14" s="97">
        <f t="shared" si="0"/>
        <v>23179.127499999999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15409</v>
      </c>
      <c r="E15" s="30"/>
      <c r="F15" s="30"/>
      <c r="G15" s="30"/>
      <c r="H15" s="30"/>
      <c r="I15" s="20"/>
      <c r="J15" s="20"/>
      <c r="K15" s="20"/>
      <c r="L15" s="20"/>
      <c r="M15" s="20">
        <f t="shared" si="1"/>
        <v>15409</v>
      </c>
      <c r="N15" s="24">
        <f t="shared" si="2"/>
        <v>15409</v>
      </c>
      <c r="O15" s="25">
        <f t="shared" si="3"/>
        <v>423.7475</v>
      </c>
      <c r="P15" s="26"/>
      <c r="Q15" s="26">
        <v>140</v>
      </c>
      <c r="R15" s="29">
        <f t="shared" si="4"/>
        <v>14845.252500000001</v>
      </c>
      <c r="S15" s="25">
        <f t="shared" si="5"/>
        <v>146.38550000000001</v>
      </c>
      <c r="T15" s="55">
        <f t="shared" si="6"/>
        <v>6.3855000000000075</v>
      </c>
      <c r="U15" s="94">
        <v>90</v>
      </c>
      <c r="V15" s="97">
        <f t="shared" si="0"/>
        <v>14755.252500000001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25000</v>
      </c>
      <c r="E16" s="30"/>
      <c r="F16" s="30"/>
      <c r="G16" s="30"/>
      <c r="H16" s="30"/>
      <c r="I16" s="20"/>
      <c r="J16" s="20"/>
      <c r="K16" s="20"/>
      <c r="L16" s="20"/>
      <c r="M16" s="20">
        <f t="shared" si="1"/>
        <v>25000</v>
      </c>
      <c r="N16" s="24">
        <f t="shared" si="2"/>
        <v>25000</v>
      </c>
      <c r="O16" s="25">
        <f t="shared" si="3"/>
        <v>687.5</v>
      </c>
      <c r="P16" s="26"/>
      <c r="Q16" s="26">
        <v>113</v>
      </c>
      <c r="R16" s="29">
        <f t="shared" si="4"/>
        <v>24199.5</v>
      </c>
      <c r="S16" s="25">
        <f t="shared" si="5"/>
        <v>237.5</v>
      </c>
      <c r="T16" s="55">
        <f t="shared" si="6"/>
        <v>124.5</v>
      </c>
      <c r="U16" s="94">
        <v>360</v>
      </c>
      <c r="V16" s="97">
        <f>R16-U16</f>
        <v>23839.5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8820</v>
      </c>
      <c r="E17" s="30">
        <v>30</v>
      </c>
      <c r="F17" s="30">
        <v>50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1"/>
        <v>10820</v>
      </c>
      <c r="N17" s="24">
        <f t="shared" si="2"/>
        <v>12730</v>
      </c>
      <c r="O17" s="25">
        <f t="shared" si="3"/>
        <v>297.55</v>
      </c>
      <c r="P17" s="26"/>
      <c r="Q17" s="26">
        <v>80</v>
      </c>
      <c r="R17" s="29">
        <f t="shared" si="4"/>
        <v>12352.45</v>
      </c>
      <c r="S17" s="25">
        <f t="shared" si="5"/>
        <v>102.78999999999999</v>
      </c>
      <c r="T17" s="55">
        <f t="shared" si="6"/>
        <v>22.789999999999992</v>
      </c>
      <c r="U17" s="94">
        <v>18</v>
      </c>
      <c r="V17" s="97">
        <f t="shared" si="0"/>
        <v>12334.45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1"/>
        <v>0</v>
      </c>
      <c r="N18" s="24">
        <f t="shared" si="2"/>
        <v>0</v>
      </c>
      <c r="O18" s="25">
        <f t="shared" si="3"/>
        <v>0</v>
      </c>
      <c r="P18" s="26"/>
      <c r="Q18" s="26"/>
      <c r="R18" s="29">
        <f t="shared" si="4"/>
        <v>0</v>
      </c>
      <c r="S18" s="25">
        <f t="shared" si="5"/>
        <v>0</v>
      </c>
      <c r="T18" s="55">
        <f t="shared" si="6"/>
        <v>0</v>
      </c>
      <c r="U18" s="94"/>
      <c r="V18" s="97">
        <f t="shared" si="0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10394</v>
      </c>
      <c r="E19" s="30"/>
      <c r="F19" s="30"/>
      <c r="G19" s="30"/>
      <c r="H19" s="30"/>
      <c r="I19" s="20">
        <v>6</v>
      </c>
      <c r="J19" s="20"/>
      <c r="K19" s="20"/>
      <c r="L19" s="20"/>
      <c r="M19" s="20">
        <f t="shared" si="1"/>
        <v>10394</v>
      </c>
      <c r="N19" s="24">
        <f t="shared" si="2"/>
        <v>11540</v>
      </c>
      <c r="O19" s="25">
        <f t="shared" si="3"/>
        <v>285.83499999999998</v>
      </c>
      <c r="P19" s="26"/>
      <c r="Q19" s="26">
        <v>170</v>
      </c>
      <c r="R19" s="29">
        <f t="shared" si="4"/>
        <v>11084.165000000001</v>
      </c>
      <c r="S19" s="25">
        <f t="shared" si="5"/>
        <v>98.742999999999995</v>
      </c>
      <c r="T19" s="55">
        <f t="shared" si="6"/>
        <v>-71.257000000000005</v>
      </c>
      <c r="U19" s="94"/>
      <c r="V19" s="97">
        <f t="shared" si="0"/>
        <v>11084.165000000001</v>
      </c>
    </row>
    <row r="20" spans="1:22" ht="15.75" x14ac:dyDescent="0.25">
      <c r="A20" s="28">
        <v>14</v>
      </c>
      <c r="B20" s="20">
        <v>1908446147</v>
      </c>
      <c r="C20" s="20" t="s">
        <v>36</v>
      </c>
      <c r="D20" s="29">
        <v>926</v>
      </c>
      <c r="E20" s="30"/>
      <c r="F20" s="30"/>
      <c r="G20" s="30"/>
      <c r="H20" s="30"/>
      <c r="I20" s="20">
        <v>15</v>
      </c>
      <c r="J20" s="20"/>
      <c r="K20" s="20"/>
      <c r="L20" s="20"/>
      <c r="M20" s="20">
        <f t="shared" si="1"/>
        <v>926</v>
      </c>
      <c r="N20" s="24">
        <f t="shared" si="2"/>
        <v>3791</v>
      </c>
      <c r="O20" s="25">
        <f t="shared" si="3"/>
        <v>25.465</v>
      </c>
      <c r="P20" s="26"/>
      <c r="Q20" s="26">
        <v>100</v>
      </c>
      <c r="R20" s="29">
        <f t="shared" si="4"/>
        <v>3665.5349999999999</v>
      </c>
      <c r="S20" s="25">
        <f t="shared" si="5"/>
        <v>8.7970000000000006</v>
      </c>
      <c r="T20" s="55">
        <f t="shared" si="6"/>
        <v>-91.203000000000003</v>
      </c>
      <c r="U20" s="94"/>
      <c r="V20" s="97">
        <f t="shared" si="0"/>
        <v>3665.5349999999999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5130</v>
      </c>
      <c r="E21" s="30"/>
      <c r="F21" s="30"/>
      <c r="G21" s="30"/>
      <c r="H21" s="30"/>
      <c r="I21" s="20">
        <v>1</v>
      </c>
      <c r="J21" s="20"/>
      <c r="K21" s="20"/>
      <c r="L21" s="20"/>
      <c r="M21" s="20">
        <f t="shared" si="1"/>
        <v>5130</v>
      </c>
      <c r="N21" s="24">
        <f t="shared" si="2"/>
        <v>5321</v>
      </c>
      <c r="O21" s="25">
        <f t="shared" si="3"/>
        <v>141.07499999999999</v>
      </c>
      <c r="P21" s="26"/>
      <c r="Q21" s="26">
        <v>10</v>
      </c>
      <c r="R21" s="29">
        <f t="shared" si="4"/>
        <v>5169.9250000000002</v>
      </c>
      <c r="S21" s="25">
        <f t="shared" si="5"/>
        <v>48.734999999999999</v>
      </c>
      <c r="T21" s="55">
        <f t="shared" si="6"/>
        <v>38.734999999999999</v>
      </c>
      <c r="U21" s="94"/>
      <c r="V21" s="97">
        <f t="shared" si="0"/>
        <v>5169.9250000000002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11500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1"/>
        <v>11500</v>
      </c>
      <c r="N22" s="24">
        <f t="shared" si="2"/>
        <v>14365</v>
      </c>
      <c r="O22" s="25">
        <f t="shared" si="3"/>
        <v>316.25</v>
      </c>
      <c r="P22" s="26"/>
      <c r="Q22" s="26">
        <v>100</v>
      </c>
      <c r="R22" s="29">
        <f t="shared" si="4"/>
        <v>13948.75</v>
      </c>
      <c r="S22" s="25">
        <f t="shared" si="5"/>
        <v>109.25</v>
      </c>
      <c r="T22" s="55">
        <f t="shared" si="6"/>
        <v>9.25</v>
      </c>
      <c r="U22" s="94"/>
      <c r="V22" s="97">
        <f t="shared" si="0"/>
        <v>13948.75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7299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7299</v>
      </c>
      <c r="N23" s="24">
        <f t="shared" si="2"/>
        <v>7299</v>
      </c>
      <c r="O23" s="25">
        <f t="shared" si="3"/>
        <v>200.7225</v>
      </c>
      <c r="P23" s="26"/>
      <c r="Q23" s="26">
        <v>70</v>
      </c>
      <c r="R23" s="29">
        <f t="shared" si="4"/>
        <v>7028.2775000000001</v>
      </c>
      <c r="S23" s="25">
        <f t="shared" si="5"/>
        <v>69.340499999999992</v>
      </c>
      <c r="T23" s="55">
        <f t="shared" si="6"/>
        <v>-0.65950000000000841</v>
      </c>
      <c r="U23" s="94"/>
      <c r="V23" s="97">
        <f t="shared" si="0"/>
        <v>7028.2775000000001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11613</v>
      </c>
      <c r="E24" s="30">
        <v>50</v>
      </c>
      <c r="F24" s="30">
        <v>100</v>
      </c>
      <c r="G24" s="30"/>
      <c r="H24" s="30">
        <v>60</v>
      </c>
      <c r="I24" s="20">
        <v>5</v>
      </c>
      <c r="J24" s="20"/>
      <c r="K24" s="20"/>
      <c r="L24" s="20"/>
      <c r="M24" s="20">
        <f t="shared" si="1"/>
        <v>14153</v>
      </c>
      <c r="N24" s="24">
        <f t="shared" si="2"/>
        <v>15108</v>
      </c>
      <c r="O24" s="25">
        <f t="shared" si="3"/>
        <v>389.20749999999998</v>
      </c>
      <c r="P24" s="26"/>
      <c r="Q24" s="26">
        <v>100</v>
      </c>
      <c r="R24" s="29">
        <f t="shared" si="4"/>
        <v>14618.7925</v>
      </c>
      <c r="S24" s="25">
        <f t="shared" si="5"/>
        <v>134.45349999999999</v>
      </c>
      <c r="T24" s="55">
        <f t="shared" si="6"/>
        <v>34.453499999999991</v>
      </c>
      <c r="U24" s="94"/>
      <c r="V24" s="97">
        <f t="shared" si="0"/>
        <v>14618.7925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4835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4835</v>
      </c>
      <c r="N25" s="24">
        <f t="shared" si="2"/>
        <v>4835</v>
      </c>
      <c r="O25" s="25">
        <f t="shared" si="3"/>
        <v>132.96250000000001</v>
      </c>
      <c r="P25" s="26"/>
      <c r="Q25" s="26">
        <v>45</v>
      </c>
      <c r="R25" s="29">
        <f t="shared" si="4"/>
        <v>4657.0375000000004</v>
      </c>
      <c r="S25" s="25">
        <f t="shared" si="5"/>
        <v>45.932499999999997</v>
      </c>
      <c r="T25" s="55">
        <f t="shared" si="6"/>
        <v>0.93249999999999744</v>
      </c>
      <c r="U25" s="94"/>
      <c r="V25" s="97">
        <f t="shared" si="0"/>
        <v>4657.0375000000004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6506</v>
      </c>
      <c r="E26" s="29">
        <v>50</v>
      </c>
      <c r="F26" s="30"/>
      <c r="G26" s="30"/>
      <c r="H26" s="30"/>
      <c r="I26" s="20"/>
      <c r="J26" s="20"/>
      <c r="K26" s="20"/>
      <c r="L26" s="20"/>
      <c r="M26" s="20">
        <f t="shared" si="1"/>
        <v>7506</v>
      </c>
      <c r="N26" s="24">
        <f t="shared" si="2"/>
        <v>7506</v>
      </c>
      <c r="O26" s="25">
        <f t="shared" si="3"/>
        <v>206.41499999999999</v>
      </c>
      <c r="P26" s="26"/>
      <c r="Q26" s="26">
        <v>100</v>
      </c>
      <c r="R26" s="29">
        <f t="shared" si="4"/>
        <v>7199.585</v>
      </c>
      <c r="S26" s="25">
        <f t="shared" si="5"/>
        <v>71.307000000000002</v>
      </c>
      <c r="T26" s="55">
        <f t="shared" si="6"/>
        <v>-28.692999999999998</v>
      </c>
      <c r="U26" s="94"/>
      <c r="V26" s="97">
        <f t="shared" si="0"/>
        <v>7199.585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10078</v>
      </c>
      <c r="E27" s="38"/>
      <c r="F27" s="39"/>
      <c r="G27" s="39"/>
      <c r="H27" s="39"/>
      <c r="I27" s="31"/>
      <c r="J27" s="31"/>
      <c r="K27" s="31"/>
      <c r="L27" s="31"/>
      <c r="M27" s="31">
        <f t="shared" si="1"/>
        <v>10078</v>
      </c>
      <c r="N27" s="40">
        <f t="shared" si="2"/>
        <v>10078</v>
      </c>
      <c r="O27" s="25">
        <f t="shared" si="3"/>
        <v>277.14499999999998</v>
      </c>
      <c r="P27" s="41"/>
      <c r="Q27" s="41">
        <v>100</v>
      </c>
      <c r="R27" s="29">
        <f t="shared" si="4"/>
        <v>9700.8549999999996</v>
      </c>
      <c r="S27" s="42">
        <f t="shared" si="5"/>
        <v>95.741</v>
      </c>
      <c r="T27" s="56">
        <f t="shared" si="6"/>
        <v>-4.2590000000000003</v>
      </c>
      <c r="U27" s="95"/>
      <c r="V27" s="97">
        <f t="shared" si="0"/>
        <v>9700.8549999999996</v>
      </c>
    </row>
    <row r="28" spans="1:22" ht="16.5" thickBot="1" x14ac:dyDescent="0.3">
      <c r="A28" s="105" t="s">
        <v>44</v>
      </c>
      <c r="B28" s="106"/>
      <c r="C28" s="107"/>
      <c r="D28" s="44">
        <f t="shared" ref="D28:E28" si="7">SUM(D7:D27)</f>
        <v>195325</v>
      </c>
      <c r="E28" s="45">
        <f t="shared" si="7"/>
        <v>180</v>
      </c>
      <c r="F28" s="45">
        <f t="shared" ref="F28:T28" si="8">SUM(F7:F27)</f>
        <v>190</v>
      </c>
      <c r="G28" s="45">
        <f t="shared" si="8"/>
        <v>0</v>
      </c>
      <c r="H28" s="45">
        <f t="shared" si="8"/>
        <v>400</v>
      </c>
      <c r="I28" s="45">
        <f t="shared" si="8"/>
        <v>88</v>
      </c>
      <c r="J28" s="45">
        <f t="shared" si="8"/>
        <v>2</v>
      </c>
      <c r="K28" s="45">
        <f t="shared" si="8"/>
        <v>2</v>
      </c>
      <c r="L28" s="45">
        <f t="shared" si="8"/>
        <v>0</v>
      </c>
      <c r="M28" s="61">
        <f t="shared" si="8"/>
        <v>204425</v>
      </c>
      <c r="N28" s="61">
        <f t="shared" si="8"/>
        <v>221979</v>
      </c>
      <c r="O28" s="62">
        <f t="shared" si="8"/>
        <v>5621.6875</v>
      </c>
      <c r="P28" s="61">
        <f t="shared" si="8"/>
        <v>0</v>
      </c>
      <c r="Q28" s="61">
        <f t="shared" si="8"/>
        <v>1694</v>
      </c>
      <c r="R28" s="61">
        <f t="shared" si="8"/>
        <v>214663.31250000003</v>
      </c>
      <c r="S28" s="61">
        <f t="shared" si="8"/>
        <v>1942.0374999999997</v>
      </c>
      <c r="T28" s="77">
        <f t="shared" si="8"/>
        <v>248.03749999999991</v>
      </c>
      <c r="U28" s="96">
        <f>SUM(U7:U27)</f>
        <v>702</v>
      </c>
      <c r="V28" s="65">
        <f>SUM(V7:V27)</f>
        <v>213961.31250000003</v>
      </c>
    </row>
    <row r="29" spans="1:22" ht="15.75" thickBot="1" x14ac:dyDescent="0.3">
      <c r="A29" s="108" t="s">
        <v>45</v>
      </c>
      <c r="B29" s="109"/>
      <c r="C29" s="110"/>
      <c r="D29" s="48">
        <f>D4+D5-D28</f>
        <v>607002</v>
      </c>
      <c r="E29" s="48">
        <f t="shared" ref="E29:L29" si="9">E4+E5-E28</f>
        <v>8220</v>
      </c>
      <c r="F29" s="48">
        <f t="shared" si="9"/>
        <v>14660</v>
      </c>
      <c r="G29" s="48">
        <f t="shared" si="9"/>
        <v>170</v>
      </c>
      <c r="H29" s="48">
        <f t="shared" si="9"/>
        <v>34170</v>
      </c>
      <c r="I29" s="48">
        <f t="shared" si="9"/>
        <v>1236</v>
      </c>
      <c r="J29" s="48">
        <f t="shared" si="9"/>
        <v>680</v>
      </c>
      <c r="K29" s="48">
        <f t="shared" si="9"/>
        <v>487</v>
      </c>
      <c r="L29" s="48">
        <f t="shared" si="9"/>
        <v>5</v>
      </c>
      <c r="M29" s="126"/>
      <c r="N29" s="127"/>
      <c r="O29" s="127"/>
      <c r="P29" s="127"/>
      <c r="Q29" s="127"/>
      <c r="R29" s="127"/>
      <c r="S29" s="127"/>
      <c r="T29" s="127"/>
      <c r="U29" s="127"/>
      <c r="V29" s="12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407" priority="61" operator="equal">
      <formula>212030016606640</formula>
    </cfRule>
  </conditionalFormatting>
  <conditionalFormatting sqref="D29 E4:E6 E28:K29">
    <cfRule type="cellIs" dxfId="406" priority="59" operator="equal">
      <formula>$E$4</formula>
    </cfRule>
    <cfRule type="cellIs" dxfId="405" priority="60" operator="equal">
      <formula>2120</formula>
    </cfRule>
  </conditionalFormatting>
  <conditionalFormatting sqref="D29:E29 F4:F6 F28:F29">
    <cfRule type="cellIs" dxfId="404" priority="57" operator="equal">
      <formula>$F$4</formula>
    </cfRule>
    <cfRule type="cellIs" dxfId="403" priority="58" operator="equal">
      <formula>300</formula>
    </cfRule>
  </conditionalFormatting>
  <conditionalFormatting sqref="G4:G6 G28:G29">
    <cfRule type="cellIs" dxfId="402" priority="55" operator="equal">
      <formula>$G$4</formula>
    </cfRule>
    <cfRule type="cellIs" dxfId="401" priority="56" operator="equal">
      <formula>1660</formula>
    </cfRule>
  </conditionalFormatting>
  <conditionalFormatting sqref="H4:H6 H28:H29">
    <cfRule type="cellIs" dxfId="400" priority="53" operator="equal">
      <formula>$H$4</formula>
    </cfRule>
    <cfRule type="cellIs" dxfId="399" priority="54" operator="equal">
      <formula>6640</formula>
    </cfRule>
  </conditionalFormatting>
  <conditionalFormatting sqref="T6:T28">
    <cfRule type="cellIs" dxfId="398" priority="52" operator="lessThan">
      <formula>0</formula>
    </cfRule>
  </conditionalFormatting>
  <conditionalFormatting sqref="T7:T27">
    <cfRule type="cellIs" dxfId="397" priority="49" operator="lessThan">
      <formula>0</formula>
    </cfRule>
    <cfRule type="cellIs" dxfId="396" priority="50" operator="lessThan">
      <formula>0</formula>
    </cfRule>
    <cfRule type="cellIs" dxfId="395" priority="51" operator="lessThan">
      <formula>0</formula>
    </cfRule>
  </conditionalFormatting>
  <conditionalFormatting sqref="E4:E6 E28:K28">
    <cfRule type="cellIs" dxfId="394" priority="48" operator="equal">
      <formula>$E$4</formula>
    </cfRule>
  </conditionalFormatting>
  <conditionalFormatting sqref="D28:D29 D6 D4:M4">
    <cfRule type="cellIs" dxfId="393" priority="47" operator="equal">
      <formula>$D$4</formula>
    </cfRule>
  </conditionalFormatting>
  <conditionalFormatting sqref="I4:I6 I28:I29">
    <cfRule type="cellIs" dxfId="392" priority="46" operator="equal">
      <formula>$I$4</formula>
    </cfRule>
  </conditionalFormatting>
  <conditionalFormatting sqref="J4:J6 J28:J29">
    <cfRule type="cellIs" dxfId="391" priority="45" operator="equal">
      <formula>$J$4</formula>
    </cfRule>
  </conditionalFormatting>
  <conditionalFormatting sqref="K4:K6 K28:K29">
    <cfRule type="cellIs" dxfId="390" priority="44" operator="equal">
      <formula>$K$4</formula>
    </cfRule>
  </conditionalFormatting>
  <conditionalFormatting sqref="M4:M6">
    <cfRule type="cellIs" dxfId="389" priority="43" operator="equal">
      <formula>$L$4</formula>
    </cfRule>
  </conditionalFormatting>
  <conditionalFormatting sqref="T7:T28">
    <cfRule type="cellIs" dxfId="388" priority="40" operator="lessThan">
      <formula>0</formula>
    </cfRule>
    <cfRule type="cellIs" dxfId="387" priority="41" operator="lessThan">
      <formula>0</formula>
    </cfRule>
    <cfRule type="cellIs" dxfId="386" priority="42" operator="lessThan">
      <formula>0</formula>
    </cfRule>
  </conditionalFormatting>
  <conditionalFormatting sqref="D5:K5">
    <cfRule type="cellIs" dxfId="385" priority="39" operator="greaterThan">
      <formula>0</formula>
    </cfRule>
  </conditionalFormatting>
  <conditionalFormatting sqref="T6:T28">
    <cfRule type="cellIs" dxfId="384" priority="38" operator="lessThan">
      <formula>0</formula>
    </cfRule>
  </conditionalFormatting>
  <conditionalFormatting sqref="T7:T27">
    <cfRule type="cellIs" dxfId="383" priority="35" operator="lessThan">
      <formula>0</formula>
    </cfRule>
    <cfRule type="cellIs" dxfId="382" priority="36" operator="lessThan">
      <formula>0</formula>
    </cfRule>
    <cfRule type="cellIs" dxfId="381" priority="37" operator="lessThan">
      <formula>0</formula>
    </cfRule>
  </conditionalFormatting>
  <conditionalFormatting sqref="T7:T28">
    <cfRule type="cellIs" dxfId="380" priority="32" operator="lessThan">
      <formula>0</formula>
    </cfRule>
    <cfRule type="cellIs" dxfId="379" priority="33" operator="lessThan">
      <formula>0</formula>
    </cfRule>
    <cfRule type="cellIs" dxfId="378" priority="34" operator="lessThan">
      <formula>0</formula>
    </cfRule>
  </conditionalFormatting>
  <conditionalFormatting sqref="D5:K5">
    <cfRule type="cellIs" dxfId="377" priority="31" operator="greaterThan">
      <formula>0</formula>
    </cfRule>
  </conditionalFormatting>
  <conditionalFormatting sqref="L4 L6 L28:L29">
    <cfRule type="cellIs" dxfId="376" priority="30" operator="equal">
      <formula>$L$4</formula>
    </cfRule>
  </conditionalFormatting>
  <conditionalFormatting sqref="D7:S7">
    <cfRule type="cellIs" dxfId="375" priority="29" operator="greaterThan">
      <formula>0</formula>
    </cfRule>
  </conditionalFormatting>
  <conditionalFormatting sqref="D9:S9">
    <cfRule type="cellIs" dxfId="374" priority="28" operator="greaterThan">
      <formula>0</formula>
    </cfRule>
  </conditionalFormatting>
  <conditionalFormatting sqref="D11:S11">
    <cfRule type="cellIs" dxfId="373" priority="27" operator="greaterThan">
      <formula>0</formula>
    </cfRule>
  </conditionalFormatting>
  <conditionalFormatting sqref="D13:S13">
    <cfRule type="cellIs" dxfId="372" priority="26" operator="greaterThan">
      <formula>0</formula>
    </cfRule>
  </conditionalFormatting>
  <conditionalFormatting sqref="D15:S15">
    <cfRule type="cellIs" dxfId="371" priority="25" operator="greaterThan">
      <formula>0</formula>
    </cfRule>
  </conditionalFormatting>
  <conditionalFormatting sqref="D17:S17">
    <cfRule type="cellIs" dxfId="370" priority="24" operator="greaterThan">
      <formula>0</formula>
    </cfRule>
  </conditionalFormatting>
  <conditionalFormatting sqref="D19:S19">
    <cfRule type="cellIs" dxfId="369" priority="23" operator="greaterThan">
      <formula>0</formula>
    </cfRule>
  </conditionalFormatting>
  <conditionalFormatting sqref="D21:S21">
    <cfRule type="cellIs" dxfId="368" priority="22" operator="greaterThan">
      <formula>0</formula>
    </cfRule>
  </conditionalFormatting>
  <conditionalFormatting sqref="D23:S23">
    <cfRule type="cellIs" dxfId="367" priority="21" operator="greaterThan">
      <formula>0</formula>
    </cfRule>
  </conditionalFormatting>
  <conditionalFormatting sqref="D25:S25">
    <cfRule type="cellIs" dxfId="366" priority="20" operator="greaterThan">
      <formula>0</formula>
    </cfRule>
  </conditionalFormatting>
  <conditionalFormatting sqref="D27:S27">
    <cfRule type="cellIs" dxfId="365" priority="19" operator="greaterThan">
      <formula>0</formula>
    </cfRule>
  </conditionalFormatting>
  <conditionalFormatting sqref="U6">
    <cfRule type="cellIs" dxfId="364" priority="18" operator="lessThan">
      <formula>0</formula>
    </cfRule>
  </conditionalFormatting>
  <conditionalFormatting sqref="U6">
    <cfRule type="cellIs" dxfId="363" priority="17" operator="lessThan">
      <formula>0</formula>
    </cfRule>
  </conditionalFormatting>
  <conditionalFormatting sqref="U28:V28">
    <cfRule type="cellIs" dxfId="362" priority="16" operator="lessThan">
      <formula>0</formula>
    </cfRule>
  </conditionalFormatting>
  <conditionalFormatting sqref="U28:V28">
    <cfRule type="cellIs" dxfId="361" priority="13" operator="lessThan">
      <formula>0</formula>
    </cfRule>
    <cfRule type="cellIs" dxfId="360" priority="14" operator="lessThan">
      <formula>0</formula>
    </cfRule>
    <cfRule type="cellIs" dxfId="359" priority="15" operator="lessThan">
      <formula>0</formula>
    </cfRule>
  </conditionalFormatting>
  <conditionalFormatting sqref="U28:V28">
    <cfRule type="cellIs" dxfId="358" priority="12" operator="lessThan">
      <formula>0</formula>
    </cfRule>
  </conditionalFormatting>
  <conditionalFormatting sqref="U28:V28">
    <cfRule type="cellIs" dxfId="357" priority="9" operator="lessThan">
      <formula>0</formula>
    </cfRule>
    <cfRule type="cellIs" dxfId="356" priority="10" operator="lessThan">
      <formula>0</formula>
    </cfRule>
    <cfRule type="cellIs" dxfId="355" priority="1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zoomScaleNormal="100"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3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3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3" ht="18.75" x14ac:dyDescent="0.25">
      <c r="A3" s="115" t="s">
        <v>79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25"/>
      <c r="N3" s="125"/>
      <c r="O3" s="125"/>
      <c r="P3" s="125"/>
      <c r="Q3" s="125"/>
      <c r="R3" s="125"/>
      <c r="S3" s="125"/>
      <c r="T3" s="125"/>
    </row>
    <row r="4" spans="1:23" x14ac:dyDescent="0.25">
      <c r="A4" s="119" t="s">
        <v>1</v>
      </c>
      <c r="B4" s="119"/>
      <c r="C4" s="1"/>
      <c r="D4" s="2">
        <f>'24'!D29</f>
        <v>607002</v>
      </c>
      <c r="E4" s="2">
        <f>'24'!E29</f>
        <v>8220</v>
      </c>
      <c r="F4" s="2">
        <f>'24'!F29</f>
        <v>14660</v>
      </c>
      <c r="G4" s="2">
        <f>'24'!G29</f>
        <v>170</v>
      </c>
      <c r="H4" s="2">
        <f>'24'!H29</f>
        <v>34170</v>
      </c>
      <c r="I4" s="2">
        <f>'24'!I29</f>
        <v>1236</v>
      </c>
      <c r="J4" s="2">
        <f>'24'!J29</f>
        <v>680</v>
      </c>
      <c r="K4" s="2">
        <f>'24'!K29</f>
        <v>487</v>
      </c>
      <c r="L4" s="2">
        <f>'24'!L29</f>
        <v>5</v>
      </c>
      <c r="M4" s="3"/>
      <c r="N4" s="121"/>
      <c r="O4" s="122"/>
      <c r="P4" s="122"/>
      <c r="Q4" s="122"/>
      <c r="R4" s="122"/>
      <c r="S4" s="122"/>
      <c r="T4" s="122"/>
      <c r="U4" s="122"/>
      <c r="V4" s="123"/>
    </row>
    <row r="5" spans="1:23" x14ac:dyDescent="0.25">
      <c r="A5" s="119" t="s">
        <v>2</v>
      </c>
      <c r="B5" s="11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21"/>
      <c r="O5" s="122"/>
      <c r="P5" s="122"/>
      <c r="Q5" s="122"/>
      <c r="R5" s="122"/>
      <c r="S5" s="122"/>
      <c r="T5" s="122"/>
      <c r="U5" s="122"/>
      <c r="V5" s="123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4" t="s">
        <v>15</v>
      </c>
      <c r="N6" s="98" t="s">
        <v>16</v>
      </c>
      <c r="O6" s="17" t="s">
        <v>17</v>
      </c>
      <c r="P6" s="98" t="s">
        <v>18</v>
      </c>
      <c r="Q6" s="98" t="s">
        <v>19</v>
      </c>
      <c r="R6" s="98" t="s">
        <v>20</v>
      </c>
      <c r="S6" s="17" t="s">
        <v>21</v>
      </c>
      <c r="T6" s="18" t="s">
        <v>22</v>
      </c>
      <c r="U6" s="18" t="s">
        <v>78</v>
      </c>
      <c r="V6" s="18" t="s">
        <v>20</v>
      </c>
    </row>
    <row r="7" spans="1:23" ht="18.75" x14ac:dyDescent="0.3">
      <c r="A7" s="19">
        <v>1</v>
      </c>
      <c r="B7" s="20">
        <v>1908446134</v>
      </c>
      <c r="C7" s="20" t="s">
        <v>23</v>
      </c>
      <c r="D7" s="21">
        <v>10043</v>
      </c>
      <c r="E7" s="22"/>
      <c r="F7" s="22">
        <v>10</v>
      </c>
      <c r="G7" s="22"/>
      <c r="H7" s="22">
        <v>80</v>
      </c>
      <c r="I7" s="23"/>
      <c r="J7" s="23"/>
      <c r="K7" s="23"/>
      <c r="L7" s="23"/>
      <c r="M7" s="20">
        <f>D7+E7*20+F7*10+G7*9+H7*9</f>
        <v>10863</v>
      </c>
      <c r="N7" s="24">
        <f>D7+E7*20+F7*10+G7*9+H7*9+I7*191+J7*191+K7*182+L7*100</f>
        <v>10863</v>
      </c>
      <c r="O7" s="25">
        <f>M7*2.75%</f>
        <v>298.73250000000002</v>
      </c>
      <c r="P7" s="26"/>
      <c r="Q7" s="26">
        <v>73</v>
      </c>
      <c r="R7" s="29">
        <f>M7-(M7*2.75%)+I7*191+J7*191+K7*182+L7*100-Q7</f>
        <v>10491.2675</v>
      </c>
      <c r="S7" s="25">
        <f>M7*0.95%</f>
        <v>103.1985</v>
      </c>
      <c r="T7" s="27">
        <f>S7-Q7</f>
        <v>30.198499999999996</v>
      </c>
      <c r="U7" s="99"/>
      <c r="V7" s="100">
        <f>R7-U7</f>
        <v>10491.2675</v>
      </c>
    </row>
    <row r="8" spans="1:23" ht="18.75" x14ac:dyDescent="0.3">
      <c r="A8" s="28">
        <v>2</v>
      </c>
      <c r="B8" s="20">
        <v>1908446135</v>
      </c>
      <c r="C8" s="23" t="s">
        <v>24</v>
      </c>
      <c r="D8" s="29">
        <v>9598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9598</v>
      </c>
      <c r="N8" s="24">
        <f t="shared" ref="N8:N27" si="1">D8+E8*20+F8*10+G8*9+H8*9+I8*191+J8*191+K8*182+L8*100</f>
        <v>9598</v>
      </c>
      <c r="O8" s="25">
        <f t="shared" ref="O8:O27" si="2">M8*2.75%</f>
        <v>263.94499999999999</v>
      </c>
      <c r="P8" s="26"/>
      <c r="Q8" s="26">
        <v>83</v>
      </c>
      <c r="R8" s="29">
        <f t="shared" ref="R8:R27" si="3">M8-(M8*2.75%)+I8*191+J8*191+K8*182+L8*100-Q8</f>
        <v>9251.0550000000003</v>
      </c>
      <c r="S8" s="25">
        <f t="shared" ref="S8:S27" si="4">M8*0.95%</f>
        <v>91.180999999999997</v>
      </c>
      <c r="T8" s="27">
        <f t="shared" ref="T8:T27" si="5">S8-Q8</f>
        <v>8.1809999999999974</v>
      </c>
      <c r="U8" s="99">
        <v>36</v>
      </c>
      <c r="V8" s="100">
        <f t="shared" ref="V8:V27" si="6">R8-U8</f>
        <v>9215.0550000000003</v>
      </c>
      <c r="W8">
        <v>8715</v>
      </c>
    </row>
    <row r="9" spans="1:23" ht="18.75" x14ac:dyDescent="0.3">
      <c r="A9" s="28">
        <v>3</v>
      </c>
      <c r="B9" s="20">
        <v>1908446136</v>
      </c>
      <c r="C9" s="20" t="s">
        <v>25</v>
      </c>
      <c r="D9" s="29">
        <v>17294</v>
      </c>
      <c r="E9" s="30"/>
      <c r="F9" s="30">
        <v>50</v>
      </c>
      <c r="G9" s="30"/>
      <c r="H9" s="30"/>
      <c r="I9" s="20"/>
      <c r="J9" s="20"/>
      <c r="K9" s="20"/>
      <c r="L9" s="20"/>
      <c r="M9" s="20">
        <f t="shared" si="0"/>
        <v>17794</v>
      </c>
      <c r="N9" s="24">
        <f t="shared" si="1"/>
        <v>17794</v>
      </c>
      <c r="O9" s="25">
        <f t="shared" si="2"/>
        <v>489.33499999999998</v>
      </c>
      <c r="P9" s="26"/>
      <c r="Q9" s="26">
        <v>135</v>
      </c>
      <c r="R9" s="29">
        <f t="shared" si="3"/>
        <v>17169.665000000001</v>
      </c>
      <c r="S9" s="25">
        <f t="shared" si="4"/>
        <v>169.04300000000001</v>
      </c>
      <c r="T9" s="27">
        <f t="shared" si="5"/>
        <v>34.043000000000006</v>
      </c>
      <c r="U9" s="99"/>
      <c r="V9" s="100">
        <f t="shared" si="6"/>
        <v>17169.665000000001</v>
      </c>
    </row>
    <row r="10" spans="1:23" ht="18.75" x14ac:dyDescent="0.3">
      <c r="A10" s="28">
        <v>4</v>
      </c>
      <c r="B10" s="20">
        <v>1908446137</v>
      </c>
      <c r="C10" s="20" t="s">
        <v>26</v>
      </c>
      <c r="D10" s="29">
        <v>7491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7491</v>
      </c>
      <c r="N10" s="24">
        <f t="shared" si="1"/>
        <v>7491</v>
      </c>
      <c r="O10" s="25">
        <f t="shared" si="2"/>
        <v>206.0025</v>
      </c>
      <c r="P10" s="26"/>
      <c r="Q10" s="26">
        <v>29</v>
      </c>
      <c r="R10" s="29">
        <f t="shared" si="3"/>
        <v>7255.9975000000004</v>
      </c>
      <c r="S10" s="25">
        <f t="shared" si="4"/>
        <v>71.164500000000004</v>
      </c>
      <c r="T10" s="27">
        <f t="shared" si="5"/>
        <v>42.164500000000004</v>
      </c>
      <c r="U10" s="99">
        <v>36</v>
      </c>
      <c r="V10" s="100">
        <f t="shared" si="6"/>
        <v>7219.9975000000004</v>
      </c>
    </row>
    <row r="11" spans="1:23" ht="18.75" x14ac:dyDescent="0.3">
      <c r="A11" s="28">
        <v>5</v>
      </c>
      <c r="B11" s="20">
        <v>1908446138</v>
      </c>
      <c r="C11" s="31" t="s">
        <v>27</v>
      </c>
      <c r="D11" s="29">
        <v>6289</v>
      </c>
      <c r="E11" s="30"/>
      <c r="F11" s="30"/>
      <c r="G11" s="32"/>
      <c r="H11" s="30">
        <v>50</v>
      </c>
      <c r="I11" s="20"/>
      <c r="J11" s="20"/>
      <c r="K11" s="20"/>
      <c r="L11" s="20"/>
      <c r="M11" s="20">
        <f t="shared" si="0"/>
        <v>6739</v>
      </c>
      <c r="N11" s="24">
        <f t="shared" si="1"/>
        <v>6739</v>
      </c>
      <c r="O11" s="25">
        <f t="shared" si="2"/>
        <v>185.32249999999999</v>
      </c>
      <c r="P11" s="26"/>
      <c r="Q11" s="26">
        <v>40</v>
      </c>
      <c r="R11" s="29">
        <f t="shared" si="3"/>
        <v>6513.6774999999998</v>
      </c>
      <c r="S11" s="25">
        <f t="shared" si="4"/>
        <v>64.020499999999998</v>
      </c>
      <c r="T11" s="27">
        <f t="shared" si="5"/>
        <v>24.020499999999998</v>
      </c>
      <c r="U11" s="99">
        <v>54</v>
      </c>
      <c r="V11" s="100">
        <f t="shared" si="6"/>
        <v>6459.6774999999998</v>
      </c>
    </row>
    <row r="12" spans="1:23" ht="18.75" x14ac:dyDescent="0.3">
      <c r="A12" s="28">
        <v>6</v>
      </c>
      <c r="B12" s="20">
        <v>1908446139</v>
      </c>
      <c r="C12" s="20" t="s">
        <v>28</v>
      </c>
      <c r="D12" s="29">
        <v>7231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7231</v>
      </c>
      <c r="N12" s="24">
        <f t="shared" si="1"/>
        <v>7231</v>
      </c>
      <c r="O12" s="25">
        <f t="shared" si="2"/>
        <v>198.85249999999999</v>
      </c>
      <c r="P12" s="26"/>
      <c r="Q12" s="26">
        <v>32</v>
      </c>
      <c r="R12" s="29">
        <f t="shared" si="3"/>
        <v>7000.1475</v>
      </c>
      <c r="S12" s="25">
        <f t="shared" si="4"/>
        <v>68.694500000000005</v>
      </c>
      <c r="T12" s="27">
        <f t="shared" si="5"/>
        <v>36.694500000000005</v>
      </c>
      <c r="U12" s="99"/>
      <c r="V12" s="100">
        <f t="shared" si="6"/>
        <v>7000.1475</v>
      </c>
    </row>
    <row r="13" spans="1:23" ht="18.75" x14ac:dyDescent="0.3">
      <c r="A13" s="28">
        <v>7</v>
      </c>
      <c r="B13" s="20">
        <v>1908446140</v>
      </c>
      <c r="C13" s="20" t="s">
        <v>29</v>
      </c>
      <c r="D13" s="29">
        <v>7234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7234</v>
      </c>
      <c r="N13" s="24">
        <f t="shared" si="1"/>
        <v>7234</v>
      </c>
      <c r="O13" s="25">
        <f t="shared" si="2"/>
        <v>198.935</v>
      </c>
      <c r="P13" s="26"/>
      <c r="Q13" s="26">
        <v>55</v>
      </c>
      <c r="R13" s="29">
        <f t="shared" si="3"/>
        <v>6980.0649999999996</v>
      </c>
      <c r="S13" s="25">
        <f t="shared" si="4"/>
        <v>68.722999999999999</v>
      </c>
      <c r="T13" s="27">
        <f t="shared" si="5"/>
        <v>13.722999999999999</v>
      </c>
      <c r="U13" s="99"/>
      <c r="V13" s="100">
        <f t="shared" si="6"/>
        <v>6980.0649999999996</v>
      </c>
    </row>
    <row r="14" spans="1:23" ht="18.75" x14ac:dyDescent="0.3">
      <c r="A14" s="28">
        <v>8</v>
      </c>
      <c r="B14" s="20">
        <v>1908446141</v>
      </c>
      <c r="C14" s="20" t="s">
        <v>30</v>
      </c>
      <c r="D14" s="29">
        <v>7196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7196</v>
      </c>
      <c r="N14" s="24">
        <f t="shared" si="1"/>
        <v>7196</v>
      </c>
      <c r="O14" s="25">
        <f t="shared" si="2"/>
        <v>197.89000000000001</v>
      </c>
      <c r="P14" s="26"/>
      <c r="Q14" s="26"/>
      <c r="R14" s="29">
        <f t="shared" si="3"/>
        <v>6998.11</v>
      </c>
      <c r="S14" s="25">
        <f t="shared" si="4"/>
        <v>68.361999999999995</v>
      </c>
      <c r="T14" s="27">
        <f t="shared" si="5"/>
        <v>68.361999999999995</v>
      </c>
      <c r="U14" s="99"/>
      <c r="V14" s="100">
        <f t="shared" si="6"/>
        <v>6998.11</v>
      </c>
    </row>
    <row r="15" spans="1:23" ht="18.75" x14ac:dyDescent="0.3">
      <c r="A15" s="28">
        <v>9</v>
      </c>
      <c r="B15" s="20">
        <v>1908446142</v>
      </c>
      <c r="C15" s="33" t="s">
        <v>31</v>
      </c>
      <c r="D15" s="29">
        <v>15524</v>
      </c>
      <c r="E15" s="30"/>
      <c r="F15" s="30">
        <v>10</v>
      </c>
      <c r="G15" s="30">
        <v>10</v>
      </c>
      <c r="H15" s="30">
        <v>10</v>
      </c>
      <c r="I15" s="20"/>
      <c r="J15" s="20"/>
      <c r="K15" s="20"/>
      <c r="L15" s="20"/>
      <c r="M15" s="20">
        <f t="shared" si="0"/>
        <v>15804</v>
      </c>
      <c r="N15" s="24">
        <f t="shared" si="1"/>
        <v>15804</v>
      </c>
      <c r="O15" s="25">
        <f t="shared" si="2"/>
        <v>434.61</v>
      </c>
      <c r="P15" s="26"/>
      <c r="Q15" s="26">
        <v>120</v>
      </c>
      <c r="R15" s="29">
        <f t="shared" si="3"/>
        <v>15249.39</v>
      </c>
      <c r="S15" s="25">
        <f t="shared" si="4"/>
        <v>150.13800000000001</v>
      </c>
      <c r="T15" s="27">
        <f t="shared" si="5"/>
        <v>30.138000000000005</v>
      </c>
      <c r="U15" s="99"/>
      <c r="V15" s="100">
        <f t="shared" si="6"/>
        <v>15249.39</v>
      </c>
    </row>
    <row r="16" spans="1:23" ht="18.75" x14ac:dyDescent="0.3">
      <c r="A16" s="28">
        <v>10</v>
      </c>
      <c r="B16" s="20">
        <v>1908446143</v>
      </c>
      <c r="C16" s="20" t="s">
        <v>32</v>
      </c>
      <c r="D16" s="29">
        <v>22450</v>
      </c>
      <c r="E16" s="30"/>
      <c r="F16" s="30"/>
      <c r="G16" s="30"/>
      <c r="H16" s="30">
        <v>60</v>
      </c>
      <c r="I16" s="20"/>
      <c r="J16" s="20"/>
      <c r="K16" s="20"/>
      <c r="L16" s="20"/>
      <c r="M16" s="20">
        <f t="shared" si="0"/>
        <v>22990</v>
      </c>
      <c r="N16" s="24">
        <f t="shared" si="1"/>
        <v>22990</v>
      </c>
      <c r="O16" s="25">
        <f t="shared" si="2"/>
        <v>632.22500000000002</v>
      </c>
      <c r="P16" s="26"/>
      <c r="Q16" s="26">
        <v>109</v>
      </c>
      <c r="R16" s="29">
        <f t="shared" si="3"/>
        <v>22248.775000000001</v>
      </c>
      <c r="S16" s="25">
        <f t="shared" si="4"/>
        <v>218.405</v>
      </c>
      <c r="T16" s="27">
        <f t="shared" si="5"/>
        <v>109.405</v>
      </c>
      <c r="U16" s="99"/>
      <c r="V16" s="100">
        <f t="shared" si="6"/>
        <v>22248.775000000001</v>
      </c>
    </row>
    <row r="17" spans="1:22" ht="18.75" x14ac:dyDescent="0.3">
      <c r="A17" s="28">
        <v>11</v>
      </c>
      <c r="B17" s="20">
        <v>1908446144</v>
      </c>
      <c r="C17" s="33" t="s">
        <v>33</v>
      </c>
      <c r="D17" s="29">
        <v>6719</v>
      </c>
      <c r="E17" s="30">
        <v>10</v>
      </c>
      <c r="F17" s="30">
        <v>30</v>
      </c>
      <c r="G17" s="30"/>
      <c r="H17" s="30">
        <v>150</v>
      </c>
      <c r="I17" s="20">
        <v>2</v>
      </c>
      <c r="J17" s="20"/>
      <c r="K17" s="20"/>
      <c r="L17" s="20"/>
      <c r="M17" s="20">
        <f t="shared" si="0"/>
        <v>8569</v>
      </c>
      <c r="N17" s="24">
        <f t="shared" si="1"/>
        <v>8951</v>
      </c>
      <c r="O17" s="25">
        <f t="shared" si="2"/>
        <v>235.64750000000001</v>
      </c>
      <c r="P17" s="26"/>
      <c r="Q17" s="26">
        <v>61</v>
      </c>
      <c r="R17" s="29">
        <f t="shared" si="3"/>
        <v>8654.3525000000009</v>
      </c>
      <c r="S17" s="25">
        <f t="shared" si="4"/>
        <v>81.405500000000004</v>
      </c>
      <c r="T17" s="27">
        <f t="shared" si="5"/>
        <v>20.405500000000004</v>
      </c>
      <c r="U17" s="99">
        <v>54</v>
      </c>
      <c r="V17" s="100">
        <f t="shared" si="6"/>
        <v>8600.3525000000009</v>
      </c>
    </row>
    <row r="18" spans="1:22" ht="18.75" x14ac:dyDescent="0.3">
      <c r="A18" s="28">
        <v>12</v>
      </c>
      <c r="B18" s="20">
        <v>1908446145</v>
      </c>
      <c r="C18" s="31" t="s">
        <v>34</v>
      </c>
      <c r="D18" s="29">
        <v>20373</v>
      </c>
      <c r="E18" s="30"/>
      <c r="F18" s="30"/>
      <c r="G18" s="30"/>
      <c r="H18" s="30">
        <v>50</v>
      </c>
      <c r="I18" s="20">
        <v>18</v>
      </c>
      <c r="J18" s="20"/>
      <c r="K18" s="20"/>
      <c r="L18" s="20"/>
      <c r="M18" s="20">
        <f t="shared" si="0"/>
        <v>20823</v>
      </c>
      <c r="N18" s="24">
        <f t="shared" si="1"/>
        <v>24261</v>
      </c>
      <c r="O18" s="25">
        <f t="shared" si="2"/>
        <v>572.63250000000005</v>
      </c>
      <c r="P18" s="26"/>
      <c r="Q18" s="26">
        <v>250</v>
      </c>
      <c r="R18" s="29">
        <f t="shared" si="3"/>
        <v>23438.3675</v>
      </c>
      <c r="S18" s="25">
        <f t="shared" si="4"/>
        <v>197.8185</v>
      </c>
      <c r="T18" s="27">
        <f t="shared" si="5"/>
        <v>-52.1815</v>
      </c>
      <c r="U18" s="99"/>
      <c r="V18" s="100">
        <f t="shared" si="6"/>
        <v>23438.3675</v>
      </c>
    </row>
    <row r="19" spans="1:22" ht="18.75" x14ac:dyDescent="0.3">
      <c r="A19" s="28">
        <v>13</v>
      </c>
      <c r="B19" s="20">
        <v>1908446146</v>
      </c>
      <c r="C19" s="20" t="s">
        <v>35</v>
      </c>
      <c r="D19" s="29">
        <v>10385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10385</v>
      </c>
      <c r="N19" s="24">
        <f t="shared" si="1"/>
        <v>10385</v>
      </c>
      <c r="O19" s="25">
        <f t="shared" si="2"/>
        <v>285.58749999999998</v>
      </c>
      <c r="P19" s="26"/>
      <c r="Q19" s="26">
        <v>169</v>
      </c>
      <c r="R19" s="29">
        <f t="shared" si="3"/>
        <v>9930.4125000000004</v>
      </c>
      <c r="S19" s="25">
        <f t="shared" si="4"/>
        <v>98.657499999999999</v>
      </c>
      <c r="T19" s="27">
        <f t="shared" si="5"/>
        <v>-70.342500000000001</v>
      </c>
      <c r="U19" s="99"/>
      <c r="V19" s="100">
        <f t="shared" si="6"/>
        <v>9930.4125000000004</v>
      </c>
    </row>
    <row r="20" spans="1:22" ht="18.75" x14ac:dyDescent="0.3">
      <c r="A20" s="28">
        <v>14</v>
      </c>
      <c r="B20" s="20">
        <v>1908446147</v>
      </c>
      <c r="C20" s="20" t="s">
        <v>36</v>
      </c>
      <c r="D20" s="29">
        <v>6684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6684</v>
      </c>
      <c r="N20" s="24">
        <f t="shared" si="1"/>
        <v>7639</v>
      </c>
      <c r="O20" s="25">
        <f t="shared" si="2"/>
        <v>183.81</v>
      </c>
      <c r="P20" s="26"/>
      <c r="Q20" s="26">
        <v>120</v>
      </c>
      <c r="R20" s="29">
        <f t="shared" si="3"/>
        <v>7335.19</v>
      </c>
      <c r="S20" s="25">
        <f t="shared" si="4"/>
        <v>63.497999999999998</v>
      </c>
      <c r="T20" s="27">
        <f t="shared" si="5"/>
        <v>-56.502000000000002</v>
      </c>
      <c r="U20" s="99"/>
      <c r="V20" s="100">
        <f t="shared" si="6"/>
        <v>7335.19</v>
      </c>
    </row>
    <row r="21" spans="1:22" ht="18.75" x14ac:dyDescent="0.3">
      <c r="A21" s="28">
        <v>15</v>
      </c>
      <c r="B21" s="20">
        <v>1908446148</v>
      </c>
      <c r="C21" s="20" t="s">
        <v>37</v>
      </c>
      <c r="D21" s="29">
        <v>7006</v>
      </c>
      <c r="E21" s="30"/>
      <c r="F21" s="30"/>
      <c r="G21" s="30"/>
      <c r="H21" s="30">
        <v>30</v>
      </c>
      <c r="I21" s="20">
        <v>5</v>
      </c>
      <c r="J21" s="20"/>
      <c r="K21" s="20"/>
      <c r="L21" s="20"/>
      <c r="M21" s="20">
        <f t="shared" si="0"/>
        <v>7276</v>
      </c>
      <c r="N21" s="24">
        <f t="shared" si="1"/>
        <v>8231</v>
      </c>
      <c r="O21" s="25">
        <f t="shared" si="2"/>
        <v>200.09</v>
      </c>
      <c r="P21" s="26"/>
      <c r="Q21" s="26">
        <v>20</v>
      </c>
      <c r="R21" s="29">
        <f t="shared" si="3"/>
        <v>8010.91</v>
      </c>
      <c r="S21" s="25">
        <f t="shared" si="4"/>
        <v>69.122</v>
      </c>
      <c r="T21" s="27">
        <f t="shared" si="5"/>
        <v>49.122</v>
      </c>
      <c r="U21" s="99"/>
      <c r="V21" s="100">
        <f t="shared" si="6"/>
        <v>8010.91</v>
      </c>
    </row>
    <row r="22" spans="1:22" ht="18.75" x14ac:dyDescent="0.3">
      <c r="A22" s="28">
        <v>16</v>
      </c>
      <c r="B22" s="20">
        <v>1908446149</v>
      </c>
      <c r="C22" s="34" t="s">
        <v>38</v>
      </c>
      <c r="D22" s="29">
        <v>21669</v>
      </c>
      <c r="E22" s="30">
        <v>90</v>
      </c>
      <c r="F22" s="30">
        <v>180</v>
      </c>
      <c r="G22" s="20"/>
      <c r="H22" s="30">
        <v>400</v>
      </c>
      <c r="I22" s="20">
        <v>20</v>
      </c>
      <c r="J22" s="20"/>
      <c r="K22" s="20"/>
      <c r="L22" s="20"/>
      <c r="M22" s="20">
        <f t="shared" si="0"/>
        <v>28869</v>
      </c>
      <c r="N22" s="24">
        <f t="shared" si="1"/>
        <v>32689</v>
      </c>
      <c r="O22" s="25">
        <f t="shared" si="2"/>
        <v>793.89750000000004</v>
      </c>
      <c r="P22" s="26"/>
      <c r="Q22" s="26">
        <v>150</v>
      </c>
      <c r="R22" s="29">
        <f t="shared" si="3"/>
        <v>31745.102500000001</v>
      </c>
      <c r="S22" s="25">
        <f t="shared" si="4"/>
        <v>274.25549999999998</v>
      </c>
      <c r="T22" s="27">
        <f t="shared" si="5"/>
        <v>124.25549999999998</v>
      </c>
      <c r="U22" s="99"/>
      <c r="V22" s="100">
        <f t="shared" si="6"/>
        <v>31745.102500000001</v>
      </c>
    </row>
    <row r="23" spans="1:22" ht="18.75" x14ac:dyDescent="0.3">
      <c r="A23" s="28">
        <v>17</v>
      </c>
      <c r="B23" s="20">
        <v>1908446150</v>
      </c>
      <c r="C23" s="20" t="s">
        <v>39</v>
      </c>
      <c r="D23" s="35">
        <v>8377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8377</v>
      </c>
      <c r="N23" s="24">
        <f t="shared" si="1"/>
        <v>12197</v>
      </c>
      <c r="O23" s="25">
        <f t="shared" si="2"/>
        <v>230.36750000000001</v>
      </c>
      <c r="P23" s="26"/>
      <c r="Q23" s="26">
        <v>80</v>
      </c>
      <c r="R23" s="29">
        <f t="shared" si="3"/>
        <v>11886.6325</v>
      </c>
      <c r="S23" s="25">
        <f t="shared" si="4"/>
        <v>79.581499999999991</v>
      </c>
      <c r="T23" s="27">
        <f t="shared" si="5"/>
        <v>-0.41850000000000875</v>
      </c>
      <c r="U23" s="99"/>
      <c r="V23" s="100">
        <f t="shared" si="6"/>
        <v>11886.6325</v>
      </c>
    </row>
    <row r="24" spans="1:22" ht="18.75" x14ac:dyDescent="0.3">
      <c r="A24" s="28">
        <v>18</v>
      </c>
      <c r="B24" s="20">
        <v>1908446151</v>
      </c>
      <c r="C24" s="20" t="s">
        <v>40</v>
      </c>
      <c r="D24" s="29">
        <v>21480</v>
      </c>
      <c r="E24" s="30">
        <v>30</v>
      </c>
      <c r="F24" s="30">
        <v>100</v>
      </c>
      <c r="G24" s="30"/>
      <c r="H24" s="30">
        <v>100</v>
      </c>
      <c r="I24" s="20">
        <v>10</v>
      </c>
      <c r="J24" s="20"/>
      <c r="K24" s="20"/>
      <c r="L24" s="20"/>
      <c r="M24" s="20">
        <f t="shared" si="0"/>
        <v>23980</v>
      </c>
      <c r="N24" s="24">
        <f t="shared" si="1"/>
        <v>25890</v>
      </c>
      <c r="O24" s="25">
        <f t="shared" si="2"/>
        <v>659.45</v>
      </c>
      <c r="P24" s="26"/>
      <c r="Q24" s="26">
        <v>125</v>
      </c>
      <c r="R24" s="29">
        <f t="shared" si="3"/>
        <v>25105.55</v>
      </c>
      <c r="S24" s="25">
        <f t="shared" si="4"/>
        <v>227.81</v>
      </c>
      <c r="T24" s="27">
        <f t="shared" si="5"/>
        <v>102.81</v>
      </c>
      <c r="U24" s="99"/>
      <c r="V24" s="100">
        <f t="shared" si="6"/>
        <v>25105.55</v>
      </c>
    </row>
    <row r="25" spans="1:22" ht="18.75" x14ac:dyDescent="0.3">
      <c r="A25" s="28">
        <v>19</v>
      </c>
      <c r="B25" s="20">
        <v>1908446152</v>
      </c>
      <c r="C25" s="20" t="s">
        <v>41</v>
      </c>
      <c r="D25" s="29">
        <v>6274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6274</v>
      </c>
      <c r="N25" s="24">
        <f t="shared" si="1"/>
        <v>6274</v>
      </c>
      <c r="O25" s="25">
        <f t="shared" si="2"/>
        <v>172.535</v>
      </c>
      <c r="P25" s="26"/>
      <c r="Q25" s="26">
        <v>50</v>
      </c>
      <c r="R25" s="29">
        <f t="shared" si="3"/>
        <v>6051.4650000000001</v>
      </c>
      <c r="S25" s="25">
        <f t="shared" si="4"/>
        <v>59.603000000000002</v>
      </c>
      <c r="T25" s="27">
        <f t="shared" si="5"/>
        <v>9.6030000000000015</v>
      </c>
      <c r="U25" s="99"/>
      <c r="V25" s="100">
        <f t="shared" si="6"/>
        <v>6051.4650000000001</v>
      </c>
    </row>
    <row r="26" spans="1:22" ht="18.75" x14ac:dyDescent="0.3">
      <c r="A26" s="28">
        <v>70</v>
      </c>
      <c r="B26" s="20">
        <v>1908446153</v>
      </c>
      <c r="C26" s="36" t="s">
        <v>42</v>
      </c>
      <c r="D26" s="29">
        <v>5356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5356</v>
      </c>
      <c r="N26" s="24">
        <f t="shared" si="1"/>
        <v>5356</v>
      </c>
      <c r="O26" s="25">
        <f t="shared" si="2"/>
        <v>147.29</v>
      </c>
      <c r="P26" s="26"/>
      <c r="Q26" s="26">
        <v>59</v>
      </c>
      <c r="R26" s="29">
        <f t="shared" si="3"/>
        <v>5149.71</v>
      </c>
      <c r="S26" s="25">
        <f t="shared" si="4"/>
        <v>50.881999999999998</v>
      </c>
      <c r="T26" s="27">
        <f t="shared" si="5"/>
        <v>-8.1180000000000021</v>
      </c>
      <c r="U26" s="99"/>
      <c r="V26" s="100">
        <f t="shared" si="6"/>
        <v>5149.71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9563</v>
      </c>
      <c r="E27" s="38"/>
      <c r="F27" s="39"/>
      <c r="G27" s="39"/>
      <c r="H27" s="39"/>
      <c r="I27" s="31"/>
      <c r="J27" s="31"/>
      <c r="K27" s="31">
        <v>5</v>
      </c>
      <c r="L27" s="31"/>
      <c r="M27" s="20">
        <f t="shared" si="0"/>
        <v>9563</v>
      </c>
      <c r="N27" s="24">
        <f t="shared" si="1"/>
        <v>10473</v>
      </c>
      <c r="O27" s="25">
        <f t="shared" si="2"/>
        <v>262.98250000000002</v>
      </c>
      <c r="P27" s="26"/>
      <c r="Q27" s="26">
        <v>100</v>
      </c>
      <c r="R27" s="29">
        <f t="shared" si="3"/>
        <v>10110.0175</v>
      </c>
      <c r="S27" s="25">
        <f t="shared" si="4"/>
        <v>90.848500000000001</v>
      </c>
      <c r="T27" s="27">
        <f t="shared" si="5"/>
        <v>-9.1514999999999986</v>
      </c>
      <c r="U27" s="99"/>
      <c r="V27" s="100">
        <f t="shared" si="6"/>
        <v>10110.0175</v>
      </c>
    </row>
    <row r="28" spans="1:22" ht="16.5" thickBot="1" x14ac:dyDescent="0.3">
      <c r="A28" s="105" t="s">
        <v>44</v>
      </c>
      <c r="B28" s="106"/>
      <c r="C28" s="107"/>
      <c r="D28" s="44">
        <f t="shared" ref="D28:E28" si="7">SUM(D7:D27)</f>
        <v>234236</v>
      </c>
      <c r="E28" s="45">
        <f t="shared" si="7"/>
        <v>130</v>
      </c>
      <c r="F28" s="45">
        <f t="shared" ref="F28:V28" si="8">SUM(F7:F27)</f>
        <v>380</v>
      </c>
      <c r="G28" s="45">
        <f t="shared" si="8"/>
        <v>10</v>
      </c>
      <c r="H28" s="45">
        <f t="shared" si="8"/>
        <v>930</v>
      </c>
      <c r="I28" s="45">
        <f t="shared" si="8"/>
        <v>80</v>
      </c>
      <c r="J28" s="45">
        <f t="shared" si="8"/>
        <v>0</v>
      </c>
      <c r="K28" s="45">
        <f t="shared" si="8"/>
        <v>5</v>
      </c>
      <c r="L28" s="45">
        <f t="shared" si="8"/>
        <v>0</v>
      </c>
      <c r="M28" s="65">
        <f t="shared" si="8"/>
        <v>249096</v>
      </c>
      <c r="N28" s="65">
        <f t="shared" si="8"/>
        <v>265286</v>
      </c>
      <c r="O28" s="66">
        <f t="shared" si="8"/>
        <v>6850.14</v>
      </c>
      <c r="P28" s="65">
        <f t="shared" si="8"/>
        <v>0</v>
      </c>
      <c r="Q28" s="65">
        <f t="shared" si="8"/>
        <v>1860</v>
      </c>
      <c r="R28" s="65">
        <f t="shared" si="8"/>
        <v>256575.86</v>
      </c>
      <c r="S28" s="65">
        <f t="shared" si="8"/>
        <v>2366.4120000000003</v>
      </c>
      <c r="T28" s="65">
        <f t="shared" si="8"/>
        <v>506.41199999999998</v>
      </c>
      <c r="U28" s="65">
        <f t="shared" si="8"/>
        <v>180</v>
      </c>
      <c r="V28" s="65">
        <f t="shared" si="8"/>
        <v>256395.86</v>
      </c>
    </row>
    <row r="29" spans="1:22" ht="15.75" thickBot="1" x14ac:dyDescent="0.3">
      <c r="A29" s="108" t="s">
        <v>45</v>
      </c>
      <c r="B29" s="109"/>
      <c r="C29" s="110"/>
      <c r="D29" s="48">
        <f>D4+D5-D28</f>
        <v>684454</v>
      </c>
      <c r="E29" s="48">
        <f t="shared" ref="E29:L29" si="9">E4+E5-E28</f>
        <v>8090</v>
      </c>
      <c r="F29" s="48">
        <f t="shared" si="9"/>
        <v>14280</v>
      </c>
      <c r="G29" s="48">
        <f t="shared" si="9"/>
        <v>160</v>
      </c>
      <c r="H29" s="48">
        <f t="shared" si="9"/>
        <v>33240</v>
      </c>
      <c r="I29" s="48">
        <f t="shared" si="9"/>
        <v>1156</v>
      </c>
      <c r="J29" s="48">
        <f t="shared" si="9"/>
        <v>680</v>
      </c>
      <c r="K29" s="48">
        <f t="shared" si="9"/>
        <v>482</v>
      </c>
      <c r="L29" s="48">
        <f t="shared" si="9"/>
        <v>5</v>
      </c>
      <c r="M29" s="126"/>
      <c r="N29" s="127"/>
      <c r="O29" s="127"/>
      <c r="P29" s="127"/>
      <c r="Q29" s="127"/>
      <c r="R29" s="127"/>
      <c r="S29" s="127"/>
      <c r="T29" s="127"/>
      <c r="U29" s="127"/>
      <c r="V29" s="12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354" priority="47" operator="equal">
      <formula>212030016606640</formula>
    </cfRule>
  </conditionalFormatting>
  <conditionalFormatting sqref="D29 E4:E6 E28:K29">
    <cfRule type="cellIs" dxfId="353" priority="45" operator="equal">
      <formula>$E$4</formula>
    </cfRule>
    <cfRule type="cellIs" dxfId="352" priority="46" operator="equal">
      <formula>2120</formula>
    </cfRule>
  </conditionalFormatting>
  <conditionalFormatting sqref="D29:E29 F4:F6 F28:F29">
    <cfRule type="cellIs" dxfId="351" priority="43" operator="equal">
      <formula>$F$4</formula>
    </cfRule>
    <cfRule type="cellIs" dxfId="350" priority="44" operator="equal">
      <formula>300</formula>
    </cfRule>
  </conditionalFormatting>
  <conditionalFormatting sqref="G4:G6 G28:G29">
    <cfRule type="cellIs" dxfId="349" priority="41" operator="equal">
      <formula>$G$4</formula>
    </cfRule>
    <cfRule type="cellIs" dxfId="348" priority="42" operator="equal">
      <formula>1660</formula>
    </cfRule>
  </conditionalFormatting>
  <conditionalFormatting sqref="H4:H6 H28:H29">
    <cfRule type="cellIs" dxfId="347" priority="39" operator="equal">
      <formula>$H$4</formula>
    </cfRule>
    <cfRule type="cellIs" dxfId="346" priority="40" operator="equal">
      <formula>6640</formula>
    </cfRule>
  </conditionalFormatting>
  <conditionalFormatting sqref="T6:T28 U28:V28">
    <cfRule type="cellIs" dxfId="345" priority="38" operator="lessThan">
      <formula>0</formula>
    </cfRule>
  </conditionalFormatting>
  <conditionalFormatting sqref="T7:T27">
    <cfRule type="cellIs" dxfId="344" priority="35" operator="lessThan">
      <formula>0</formula>
    </cfRule>
    <cfRule type="cellIs" dxfId="343" priority="36" operator="lessThan">
      <formula>0</formula>
    </cfRule>
    <cfRule type="cellIs" dxfId="342" priority="37" operator="lessThan">
      <formula>0</formula>
    </cfRule>
  </conditionalFormatting>
  <conditionalFormatting sqref="E4:E6 E28:K28">
    <cfRule type="cellIs" dxfId="341" priority="34" operator="equal">
      <formula>$E$4</formula>
    </cfRule>
  </conditionalFormatting>
  <conditionalFormatting sqref="D28:D29 D6 D4:M4">
    <cfRule type="cellIs" dxfId="340" priority="33" operator="equal">
      <formula>$D$4</formula>
    </cfRule>
  </conditionalFormatting>
  <conditionalFormatting sqref="I4:I6 I28:I29">
    <cfRule type="cellIs" dxfId="339" priority="32" operator="equal">
      <formula>$I$4</formula>
    </cfRule>
  </conditionalFormatting>
  <conditionalFormatting sqref="J4:J6 J28:J29">
    <cfRule type="cellIs" dxfId="338" priority="31" operator="equal">
      <formula>$J$4</formula>
    </cfRule>
  </conditionalFormatting>
  <conditionalFormatting sqref="K4:K6 K28:K29">
    <cfRule type="cellIs" dxfId="337" priority="30" operator="equal">
      <formula>$K$4</formula>
    </cfRule>
  </conditionalFormatting>
  <conditionalFormatting sqref="M4:M6">
    <cfRule type="cellIs" dxfId="336" priority="29" operator="equal">
      <formula>$L$4</formula>
    </cfRule>
  </conditionalFormatting>
  <conditionalFormatting sqref="T7:T28 U28:V28">
    <cfRule type="cellIs" dxfId="335" priority="26" operator="lessThan">
      <formula>0</formula>
    </cfRule>
    <cfRule type="cellIs" dxfId="334" priority="27" operator="lessThan">
      <formula>0</formula>
    </cfRule>
    <cfRule type="cellIs" dxfId="333" priority="28" operator="lessThan">
      <formula>0</formula>
    </cfRule>
  </conditionalFormatting>
  <conditionalFormatting sqref="D5:K5">
    <cfRule type="cellIs" dxfId="332" priority="25" operator="greaterThan">
      <formula>0</formula>
    </cfRule>
  </conditionalFormatting>
  <conditionalFormatting sqref="T6:T28 U28:V28">
    <cfRule type="cellIs" dxfId="331" priority="24" operator="lessThan">
      <formula>0</formula>
    </cfRule>
  </conditionalFormatting>
  <conditionalFormatting sqref="T7:T27">
    <cfRule type="cellIs" dxfId="330" priority="21" operator="lessThan">
      <formula>0</formula>
    </cfRule>
    <cfRule type="cellIs" dxfId="329" priority="22" operator="lessThan">
      <formula>0</formula>
    </cfRule>
    <cfRule type="cellIs" dxfId="328" priority="23" operator="lessThan">
      <formula>0</formula>
    </cfRule>
  </conditionalFormatting>
  <conditionalFormatting sqref="T7:T28 U28:V28">
    <cfRule type="cellIs" dxfId="327" priority="18" operator="lessThan">
      <formula>0</formula>
    </cfRule>
    <cfRule type="cellIs" dxfId="326" priority="19" operator="lessThan">
      <formula>0</formula>
    </cfRule>
    <cfRule type="cellIs" dxfId="325" priority="20" operator="lessThan">
      <formula>0</formula>
    </cfRule>
  </conditionalFormatting>
  <conditionalFormatting sqref="D5:K5">
    <cfRule type="cellIs" dxfId="324" priority="17" operator="greaterThan">
      <formula>0</formula>
    </cfRule>
  </conditionalFormatting>
  <conditionalFormatting sqref="L4 L6 L28:L29">
    <cfRule type="cellIs" dxfId="323" priority="16" operator="equal">
      <formula>$L$4</formula>
    </cfRule>
  </conditionalFormatting>
  <conditionalFormatting sqref="D7:S7">
    <cfRule type="cellIs" dxfId="322" priority="15" operator="greaterThan">
      <formula>0</formula>
    </cfRule>
  </conditionalFormatting>
  <conditionalFormatting sqref="D9:S9">
    <cfRule type="cellIs" dxfId="321" priority="14" operator="greaterThan">
      <formula>0</formula>
    </cfRule>
  </conditionalFormatting>
  <conditionalFormatting sqref="D11:S11">
    <cfRule type="cellIs" dxfId="320" priority="13" operator="greaterThan">
      <formula>0</formula>
    </cfRule>
  </conditionalFormatting>
  <conditionalFormatting sqref="D13:S13">
    <cfRule type="cellIs" dxfId="319" priority="12" operator="greaterThan">
      <formula>0</formula>
    </cfRule>
  </conditionalFormatting>
  <conditionalFormatting sqref="D15:S15">
    <cfRule type="cellIs" dxfId="318" priority="11" operator="greaterThan">
      <formula>0</formula>
    </cfRule>
  </conditionalFormatting>
  <conditionalFormatting sqref="D17:S17">
    <cfRule type="cellIs" dxfId="317" priority="10" operator="greaterThan">
      <formula>0</formula>
    </cfRule>
  </conditionalFormatting>
  <conditionalFormatting sqref="D19:S19">
    <cfRule type="cellIs" dxfId="316" priority="9" operator="greaterThan">
      <formula>0</formula>
    </cfRule>
  </conditionalFormatting>
  <conditionalFormatting sqref="D21:S21">
    <cfRule type="cellIs" dxfId="315" priority="8" operator="greaterThan">
      <formula>0</formula>
    </cfRule>
  </conditionalFormatting>
  <conditionalFormatting sqref="D23:S23">
    <cfRule type="cellIs" dxfId="314" priority="7" operator="greaterThan">
      <formula>0</formula>
    </cfRule>
  </conditionalFormatting>
  <conditionalFormatting sqref="D25:S25">
    <cfRule type="cellIs" dxfId="313" priority="6" operator="greaterThan">
      <formula>0</formula>
    </cfRule>
  </conditionalFormatting>
  <conditionalFormatting sqref="D27:S27">
    <cfRule type="cellIs" dxfId="312" priority="5" operator="greaterThan">
      <formula>0</formula>
    </cfRule>
  </conditionalFormatting>
  <conditionalFormatting sqref="U6">
    <cfRule type="cellIs" dxfId="311" priority="4" operator="lessThan">
      <formula>0</formula>
    </cfRule>
  </conditionalFormatting>
  <conditionalFormatting sqref="U6">
    <cfRule type="cellIs" dxfId="310" priority="3" operator="lessThan">
      <formula>0</formula>
    </cfRule>
  </conditionalFormatting>
  <conditionalFormatting sqref="V6">
    <cfRule type="cellIs" dxfId="309" priority="2" operator="lessThan">
      <formula>0</formula>
    </cfRule>
  </conditionalFormatting>
  <conditionalFormatting sqref="V6">
    <cfRule type="cellIs" dxfId="308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0" ht="18.75" x14ac:dyDescent="0.25">
      <c r="A3" s="115" t="s">
        <v>46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0" x14ac:dyDescent="0.25">
      <c r="A4" s="119" t="s">
        <v>1</v>
      </c>
      <c r="B4" s="119"/>
      <c r="C4" s="1"/>
      <c r="D4" s="2">
        <f>'25'!D29</f>
        <v>684454</v>
      </c>
      <c r="E4" s="2">
        <f>'25'!E29</f>
        <v>8090</v>
      </c>
      <c r="F4" s="2">
        <f>'25'!F29</f>
        <v>14280</v>
      </c>
      <c r="G4" s="2">
        <f>'25'!G29</f>
        <v>160</v>
      </c>
      <c r="H4" s="2">
        <f>'25'!H29</f>
        <v>33240</v>
      </c>
      <c r="I4" s="2">
        <f>'25'!I29</f>
        <v>1156</v>
      </c>
      <c r="J4" s="2">
        <f>'25'!J29</f>
        <v>680</v>
      </c>
      <c r="K4" s="2">
        <f>'25'!K29</f>
        <v>482</v>
      </c>
      <c r="L4" s="2">
        <f>'25'!L29</f>
        <v>5</v>
      </c>
      <c r="M4" s="3"/>
      <c r="N4" s="120"/>
      <c r="O4" s="120"/>
      <c r="P4" s="120"/>
      <c r="Q4" s="120"/>
      <c r="R4" s="120"/>
      <c r="S4" s="120"/>
      <c r="T4" s="120"/>
    </row>
    <row r="5" spans="1:20" x14ac:dyDescent="0.25">
      <c r="A5" s="119" t="s">
        <v>2</v>
      </c>
      <c r="B5" s="11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20"/>
      <c r="O5" s="120"/>
      <c r="P5" s="120"/>
      <c r="Q5" s="120"/>
      <c r="R5" s="120"/>
      <c r="S5" s="120"/>
      <c r="T5" s="12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5" t="s">
        <v>44</v>
      </c>
      <c r="B28" s="106"/>
      <c r="C28" s="10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8" t="s">
        <v>45</v>
      </c>
      <c r="B29" s="109"/>
      <c r="C29" s="110"/>
      <c r="D29" s="48">
        <f>D4+D5-D28</f>
        <v>684454</v>
      </c>
      <c r="E29" s="48">
        <f t="shared" ref="E29:L29" si="8">E4+E5-E28</f>
        <v>8090</v>
      </c>
      <c r="F29" s="48">
        <f t="shared" si="8"/>
        <v>14280</v>
      </c>
      <c r="G29" s="48">
        <f t="shared" si="8"/>
        <v>160</v>
      </c>
      <c r="H29" s="48">
        <f t="shared" si="8"/>
        <v>33240</v>
      </c>
      <c r="I29" s="48">
        <f t="shared" si="8"/>
        <v>1156</v>
      </c>
      <c r="J29" s="48">
        <f t="shared" si="8"/>
        <v>680</v>
      </c>
      <c r="K29" s="48">
        <f t="shared" si="8"/>
        <v>482</v>
      </c>
      <c r="L29" s="48">
        <f t="shared" si="8"/>
        <v>5</v>
      </c>
      <c r="M29" s="111"/>
      <c r="N29" s="112"/>
      <c r="O29" s="112"/>
      <c r="P29" s="112"/>
      <c r="Q29" s="112"/>
      <c r="R29" s="112"/>
      <c r="S29" s="112"/>
      <c r="T29" s="11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7" priority="43" operator="equal">
      <formula>212030016606640</formula>
    </cfRule>
  </conditionalFormatting>
  <conditionalFormatting sqref="D29 E4:E6 E28:K29">
    <cfRule type="cellIs" dxfId="306" priority="41" operator="equal">
      <formula>$E$4</formula>
    </cfRule>
    <cfRule type="cellIs" dxfId="305" priority="42" operator="equal">
      <formula>2120</formula>
    </cfRule>
  </conditionalFormatting>
  <conditionalFormatting sqref="D29:E29 F4:F6 F28:F29">
    <cfRule type="cellIs" dxfId="304" priority="39" operator="equal">
      <formula>$F$4</formula>
    </cfRule>
    <cfRule type="cellIs" dxfId="303" priority="40" operator="equal">
      <formula>300</formula>
    </cfRule>
  </conditionalFormatting>
  <conditionalFormatting sqref="G4:G6 G28:G29">
    <cfRule type="cellIs" dxfId="302" priority="37" operator="equal">
      <formula>$G$4</formula>
    </cfRule>
    <cfRule type="cellIs" dxfId="301" priority="38" operator="equal">
      <formula>1660</formula>
    </cfRule>
  </conditionalFormatting>
  <conditionalFormatting sqref="H4:H6 H28:H29">
    <cfRule type="cellIs" dxfId="300" priority="35" operator="equal">
      <formula>$H$4</formula>
    </cfRule>
    <cfRule type="cellIs" dxfId="299" priority="36" operator="equal">
      <formula>6640</formula>
    </cfRule>
  </conditionalFormatting>
  <conditionalFormatting sqref="T6:T28">
    <cfRule type="cellIs" dxfId="298" priority="34" operator="lessThan">
      <formula>0</formula>
    </cfRule>
  </conditionalFormatting>
  <conditionalFormatting sqref="T7:T27">
    <cfRule type="cellIs" dxfId="297" priority="31" operator="lessThan">
      <formula>0</formula>
    </cfRule>
    <cfRule type="cellIs" dxfId="296" priority="32" operator="lessThan">
      <formula>0</formula>
    </cfRule>
    <cfRule type="cellIs" dxfId="295" priority="33" operator="lessThan">
      <formula>0</formula>
    </cfRule>
  </conditionalFormatting>
  <conditionalFormatting sqref="E4:E6 E28:K28">
    <cfRule type="cellIs" dxfId="294" priority="30" operator="equal">
      <formula>$E$4</formula>
    </cfRule>
  </conditionalFormatting>
  <conditionalFormatting sqref="D28:D29 D6 D4:M4">
    <cfRule type="cellIs" dxfId="293" priority="29" operator="equal">
      <formula>$D$4</formula>
    </cfRule>
  </conditionalFormatting>
  <conditionalFormatting sqref="I4:I6 I28:I29">
    <cfRule type="cellIs" dxfId="292" priority="28" operator="equal">
      <formula>$I$4</formula>
    </cfRule>
  </conditionalFormatting>
  <conditionalFormatting sqref="J4:J6 J28:J29">
    <cfRule type="cellIs" dxfId="291" priority="27" operator="equal">
      <formula>$J$4</formula>
    </cfRule>
  </conditionalFormatting>
  <conditionalFormatting sqref="K4:K6 K28:K29">
    <cfRule type="cellIs" dxfId="290" priority="26" operator="equal">
      <formula>$K$4</formula>
    </cfRule>
  </conditionalFormatting>
  <conditionalFormatting sqref="M4:M6">
    <cfRule type="cellIs" dxfId="289" priority="25" operator="equal">
      <formula>$L$4</formula>
    </cfRule>
  </conditionalFormatting>
  <conditionalFormatting sqref="T7:T28">
    <cfRule type="cellIs" dxfId="288" priority="22" operator="lessThan">
      <formula>0</formula>
    </cfRule>
    <cfRule type="cellIs" dxfId="287" priority="23" operator="lessThan">
      <formula>0</formula>
    </cfRule>
    <cfRule type="cellIs" dxfId="286" priority="24" operator="lessThan">
      <formula>0</formula>
    </cfRule>
  </conditionalFormatting>
  <conditionalFormatting sqref="D5:K5">
    <cfRule type="cellIs" dxfId="285" priority="21" operator="greaterThan">
      <formula>0</formula>
    </cfRule>
  </conditionalFormatting>
  <conditionalFormatting sqref="T6:T28">
    <cfRule type="cellIs" dxfId="284" priority="20" operator="lessThan">
      <formula>0</formula>
    </cfRule>
  </conditionalFormatting>
  <conditionalFormatting sqref="T7:T27">
    <cfRule type="cellIs" dxfId="283" priority="17" operator="lessThan">
      <formula>0</formula>
    </cfRule>
    <cfRule type="cellIs" dxfId="282" priority="18" operator="lessThan">
      <formula>0</formula>
    </cfRule>
    <cfRule type="cellIs" dxfId="281" priority="19" operator="lessThan">
      <formula>0</formula>
    </cfRule>
  </conditionalFormatting>
  <conditionalFormatting sqref="T7:T28">
    <cfRule type="cellIs" dxfId="280" priority="14" operator="lessThan">
      <formula>0</formula>
    </cfRule>
    <cfRule type="cellIs" dxfId="279" priority="15" operator="lessThan">
      <formula>0</formula>
    </cfRule>
    <cfRule type="cellIs" dxfId="278" priority="16" operator="lessThan">
      <formula>0</formula>
    </cfRule>
  </conditionalFormatting>
  <conditionalFormatting sqref="D5:K5">
    <cfRule type="cellIs" dxfId="277" priority="13" operator="greaterThan">
      <formula>0</formula>
    </cfRule>
  </conditionalFormatting>
  <conditionalFormatting sqref="L4 L6 L28:L29">
    <cfRule type="cellIs" dxfId="276" priority="12" operator="equal">
      <formula>$L$4</formula>
    </cfRule>
  </conditionalFormatting>
  <conditionalFormatting sqref="D7:S7">
    <cfRule type="cellIs" dxfId="275" priority="11" operator="greaterThan">
      <formula>0</formula>
    </cfRule>
  </conditionalFormatting>
  <conditionalFormatting sqref="D9:S9">
    <cfRule type="cellIs" dxfId="274" priority="10" operator="greaterThan">
      <formula>0</formula>
    </cfRule>
  </conditionalFormatting>
  <conditionalFormatting sqref="D11:S11">
    <cfRule type="cellIs" dxfId="273" priority="9" operator="greaterThan">
      <formula>0</formula>
    </cfRule>
  </conditionalFormatting>
  <conditionalFormatting sqref="D13:S13">
    <cfRule type="cellIs" dxfId="272" priority="8" operator="greaterThan">
      <formula>0</formula>
    </cfRule>
  </conditionalFormatting>
  <conditionalFormatting sqref="D15:S15">
    <cfRule type="cellIs" dxfId="271" priority="7" operator="greaterThan">
      <formula>0</formula>
    </cfRule>
  </conditionalFormatting>
  <conditionalFormatting sqref="D17:S17">
    <cfRule type="cellIs" dxfId="270" priority="6" operator="greaterThan">
      <formula>0</formula>
    </cfRule>
  </conditionalFormatting>
  <conditionalFormatting sqref="D19:S19">
    <cfRule type="cellIs" dxfId="269" priority="5" operator="greaterThan">
      <formula>0</formula>
    </cfRule>
  </conditionalFormatting>
  <conditionalFormatting sqref="D21:S21">
    <cfRule type="cellIs" dxfId="268" priority="4" operator="greaterThan">
      <formula>0</formula>
    </cfRule>
  </conditionalFormatting>
  <conditionalFormatting sqref="D23:S23">
    <cfRule type="cellIs" dxfId="267" priority="3" operator="greaterThan">
      <formula>0</formula>
    </cfRule>
  </conditionalFormatting>
  <conditionalFormatting sqref="D25:S25">
    <cfRule type="cellIs" dxfId="266" priority="2" operator="greaterThan">
      <formula>0</formula>
    </cfRule>
  </conditionalFormatting>
  <conditionalFormatting sqref="D27:S27">
    <cfRule type="cellIs" dxfId="265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0" ht="18.75" x14ac:dyDescent="0.25">
      <c r="A3" s="115" t="s">
        <v>80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0" x14ac:dyDescent="0.25">
      <c r="A4" s="119" t="s">
        <v>1</v>
      </c>
      <c r="B4" s="119"/>
      <c r="C4" s="1"/>
      <c r="D4" s="2">
        <f>'26'!D29</f>
        <v>684454</v>
      </c>
      <c r="E4" s="2">
        <f>'26'!E29</f>
        <v>8090</v>
      </c>
      <c r="F4" s="2">
        <f>'26'!F29</f>
        <v>14280</v>
      </c>
      <c r="G4" s="2">
        <f>'26'!G29</f>
        <v>160</v>
      </c>
      <c r="H4" s="2">
        <f>'26'!H29</f>
        <v>33240</v>
      </c>
      <c r="I4" s="2">
        <f>'26'!I29</f>
        <v>1156</v>
      </c>
      <c r="J4" s="2">
        <f>'26'!J29</f>
        <v>680</v>
      </c>
      <c r="K4" s="2">
        <f>'26'!K29</f>
        <v>482</v>
      </c>
      <c r="L4" s="2">
        <f>'26'!L29</f>
        <v>5</v>
      </c>
      <c r="M4" s="3"/>
      <c r="N4" s="120"/>
      <c r="O4" s="120"/>
      <c r="P4" s="120"/>
      <c r="Q4" s="120"/>
      <c r="R4" s="120"/>
      <c r="S4" s="120"/>
      <c r="T4" s="120"/>
    </row>
    <row r="5" spans="1:20" x14ac:dyDescent="0.25">
      <c r="A5" s="119" t="s">
        <v>2</v>
      </c>
      <c r="B5" s="11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20"/>
      <c r="O5" s="120"/>
      <c r="P5" s="120"/>
      <c r="Q5" s="120"/>
      <c r="R5" s="120"/>
      <c r="S5" s="120"/>
      <c r="T5" s="12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10419</v>
      </c>
      <c r="E7" s="22"/>
      <c r="F7" s="22">
        <v>10</v>
      </c>
      <c r="G7" s="22"/>
      <c r="H7" s="22">
        <v>30</v>
      </c>
      <c r="I7" s="23"/>
      <c r="J7" s="23">
        <v>1</v>
      </c>
      <c r="K7" s="23"/>
      <c r="L7" s="23"/>
      <c r="M7" s="20">
        <f>D7+E7*20+F7*10+G7*9+H7*9</f>
        <v>10789</v>
      </c>
      <c r="N7" s="24">
        <f>D7+E7*20+F7*10+G7*9+H7*9+I7*191+J7*191+K7*182+L7*100</f>
        <v>10980</v>
      </c>
      <c r="O7" s="25">
        <f>M7*2.75%</f>
        <v>296.69749999999999</v>
      </c>
      <c r="P7" s="26"/>
      <c r="Q7" s="26">
        <v>104</v>
      </c>
      <c r="R7" s="29">
        <f>M7-(M7*2.75%)+I7*191+J7*191+K7*182+L7*100-Q7</f>
        <v>10579.3025</v>
      </c>
      <c r="S7" s="25">
        <f>M7*0.95%</f>
        <v>102.49549999999999</v>
      </c>
      <c r="T7" s="27">
        <f>S7-Q7</f>
        <v>-1.5045000000000073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5865</v>
      </c>
      <c r="E8" s="30"/>
      <c r="F8" s="30"/>
      <c r="G8" s="30">
        <v>10</v>
      </c>
      <c r="H8" s="30"/>
      <c r="I8" s="20"/>
      <c r="J8" s="20"/>
      <c r="K8" s="20"/>
      <c r="L8" s="20"/>
      <c r="M8" s="20">
        <f t="shared" ref="M8:M27" si="0">D8+E8*20+F8*10+G8*9+H8*9</f>
        <v>5955</v>
      </c>
      <c r="N8" s="24">
        <f t="shared" ref="N8:N27" si="1">D8+E8*20+F8*10+G8*9+H8*9+I8*191+J8*191+K8*182+L8*100</f>
        <v>5955</v>
      </c>
      <c r="O8" s="25">
        <f t="shared" ref="O8:O27" si="2">M8*2.75%</f>
        <v>163.76249999999999</v>
      </c>
      <c r="P8" s="26"/>
      <c r="Q8" s="26">
        <v>70</v>
      </c>
      <c r="R8" s="29">
        <f t="shared" ref="R8:R27" si="3">M8-(M8*2.75%)+I8*191+J8*191+K8*182+L8*100-Q8</f>
        <v>5721.2375000000002</v>
      </c>
      <c r="S8" s="25">
        <f t="shared" ref="S8:S27" si="4">M8*0.95%</f>
        <v>56.572499999999998</v>
      </c>
      <c r="T8" s="27">
        <f t="shared" ref="T8:T27" si="5">S8-Q8</f>
        <v>-13.427500000000002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17815</v>
      </c>
      <c r="E9" s="30"/>
      <c r="F9" s="30">
        <v>100</v>
      </c>
      <c r="G9" s="30"/>
      <c r="H9" s="30">
        <v>100</v>
      </c>
      <c r="I9" s="20">
        <v>7</v>
      </c>
      <c r="J9" s="20"/>
      <c r="K9" s="20"/>
      <c r="L9" s="20"/>
      <c r="M9" s="20">
        <f t="shared" si="0"/>
        <v>19715</v>
      </c>
      <c r="N9" s="24">
        <f t="shared" si="1"/>
        <v>21052</v>
      </c>
      <c r="O9" s="25">
        <f t="shared" si="2"/>
        <v>542.16250000000002</v>
      </c>
      <c r="P9" s="26"/>
      <c r="Q9" s="26">
        <v>140</v>
      </c>
      <c r="R9" s="29">
        <f t="shared" si="3"/>
        <v>20369.837500000001</v>
      </c>
      <c r="S9" s="25">
        <f t="shared" si="4"/>
        <v>187.29249999999999</v>
      </c>
      <c r="T9" s="27">
        <f t="shared" si="5"/>
        <v>47.29249999999999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5974</v>
      </c>
      <c r="E10" s="30"/>
      <c r="F10" s="30"/>
      <c r="G10" s="30"/>
      <c r="H10" s="30"/>
      <c r="I10" s="20">
        <v>9</v>
      </c>
      <c r="J10" s="20">
        <v>2</v>
      </c>
      <c r="K10" s="20"/>
      <c r="L10" s="20"/>
      <c r="M10" s="20">
        <f t="shared" si="0"/>
        <v>5974</v>
      </c>
      <c r="N10" s="24">
        <f t="shared" si="1"/>
        <v>8075</v>
      </c>
      <c r="O10" s="25">
        <f t="shared" si="2"/>
        <v>164.285</v>
      </c>
      <c r="P10" s="26"/>
      <c r="Q10" s="26">
        <v>30</v>
      </c>
      <c r="R10" s="29">
        <f t="shared" si="3"/>
        <v>7880.7150000000001</v>
      </c>
      <c r="S10" s="25">
        <f t="shared" si="4"/>
        <v>56.753</v>
      </c>
      <c r="T10" s="27">
        <f t="shared" si="5"/>
        <v>26.753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4630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4630</v>
      </c>
      <c r="N11" s="24">
        <f t="shared" si="1"/>
        <v>4630</v>
      </c>
      <c r="O11" s="25">
        <f t="shared" si="2"/>
        <v>127.325</v>
      </c>
      <c r="P11" s="26"/>
      <c r="Q11" s="26">
        <v>37</v>
      </c>
      <c r="R11" s="29">
        <f t="shared" si="3"/>
        <v>4465.6750000000002</v>
      </c>
      <c r="S11" s="25">
        <f t="shared" si="4"/>
        <v>43.984999999999999</v>
      </c>
      <c r="T11" s="27">
        <f t="shared" si="5"/>
        <v>6.9849999999999994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5380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5380</v>
      </c>
      <c r="N12" s="24">
        <f t="shared" si="1"/>
        <v>5380</v>
      </c>
      <c r="O12" s="25">
        <f t="shared" si="2"/>
        <v>147.94999999999999</v>
      </c>
      <c r="P12" s="26"/>
      <c r="Q12" s="26">
        <v>32</v>
      </c>
      <c r="R12" s="29">
        <f t="shared" si="3"/>
        <v>5200.05</v>
      </c>
      <c r="S12" s="25">
        <f t="shared" si="4"/>
        <v>51.11</v>
      </c>
      <c r="T12" s="27">
        <f t="shared" si="5"/>
        <v>19.11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4847</v>
      </c>
      <c r="E13" s="30"/>
      <c r="F13" s="30">
        <v>100</v>
      </c>
      <c r="G13" s="30"/>
      <c r="H13" s="30">
        <v>50</v>
      </c>
      <c r="I13" s="20"/>
      <c r="J13" s="20"/>
      <c r="K13" s="20"/>
      <c r="L13" s="20"/>
      <c r="M13" s="20">
        <f t="shared" si="0"/>
        <v>6297</v>
      </c>
      <c r="N13" s="24">
        <f t="shared" si="1"/>
        <v>6297</v>
      </c>
      <c r="O13" s="25">
        <f t="shared" si="2"/>
        <v>173.16749999999999</v>
      </c>
      <c r="P13" s="26"/>
      <c r="Q13" s="26">
        <v>55</v>
      </c>
      <c r="R13" s="29">
        <f t="shared" si="3"/>
        <v>6068.8325000000004</v>
      </c>
      <c r="S13" s="25">
        <f t="shared" si="4"/>
        <v>59.8215</v>
      </c>
      <c r="T13" s="27">
        <f t="shared" si="5"/>
        <v>4.8215000000000003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26337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26337</v>
      </c>
      <c r="N14" s="24">
        <f t="shared" si="1"/>
        <v>26337</v>
      </c>
      <c r="O14" s="25">
        <f t="shared" si="2"/>
        <v>724.26750000000004</v>
      </c>
      <c r="P14" s="26"/>
      <c r="Q14" s="26">
        <v>143</v>
      </c>
      <c r="R14" s="29">
        <f t="shared" si="3"/>
        <v>25469.732499999998</v>
      </c>
      <c r="S14" s="25">
        <f t="shared" si="4"/>
        <v>250.20149999999998</v>
      </c>
      <c r="T14" s="27">
        <f t="shared" si="5"/>
        <v>107.20149999999998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17969</v>
      </c>
      <c r="E15" s="30"/>
      <c r="F15" s="30"/>
      <c r="G15" s="30"/>
      <c r="H15" s="30"/>
      <c r="I15" s="20">
        <v>20</v>
      </c>
      <c r="J15" s="20"/>
      <c r="K15" s="20"/>
      <c r="L15" s="20"/>
      <c r="M15" s="20">
        <f t="shared" si="0"/>
        <v>17969</v>
      </c>
      <c r="N15" s="24">
        <f t="shared" si="1"/>
        <v>21789</v>
      </c>
      <c r="O15" s="25">
        <f t="shared" si="2"/>
        <v>494.14749999999998</v>
      </c>
      <c r="P15" s="26"/>
      <c r="Q15" s="26">
        <v>150</v>
      </c>
      <c r="R15" s="29">
        <f t="shared" si="3"/>
        <v>21144.852500000001</v>
      </c>
      <c r="S15" s="25">
        <f t="shared" si="4"/>
        <v>170.7055</v>
      </c>
      <c r="T15" s="27">
        <f t="shared" si="5"/>
        <v>20.705500000000001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7398</v>
      </c>
      <c r="E16" s="30"/>
      <c r="F16" s="30"/>
      <c r="G16" s="30"/>
      <c r="H16" s="30">
        <v>20</v>
      </c>
      <c r="I16" s="20">
        <v>20</v>
      </c>
      <c r="J16" s="20"/>
      <c r="K16" s="20"/>
      <c r="L16" s="20"/>
      <c r="M16" s="20">
        <f t="shared" si="0"/>
        <v>7578</v>
      </c>
      <c r="N16" s="24">
        <f t="shared" si="1"/>
        <v>11398</v>
      </c>
      <c r="O16" s="25">
        <f t="shared" si="2"/>
        <v>208.39500000000001</v>
      </c>
      <c r="P16" s="26"/>
      <c r="Q16" s="26">
        <v>100</v>
      </c>
      <c r="R16" s="29">
        <f t="shared" si="3"/>
        <v>11089.605</v>
      </c>
      <c r="S16" s="25">
        <f t="shared" si="4"/>
        <v>71.991</v>
      </c>
      <c r="T16" s="27">
        <f t="shared" si="5"/>
        <v>-28.009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5478</v>
      </c>
      <c r="E17" s="30">
        <v>20</v>
      </c>
      <c r="F17" s="30">
        <v>50</v>
      </c>
      <c r="G17" s="30"/>
      <c r="H17" s="30">
        <v>50</v>
      </c>
      <c r="I17" s="20">
        <v>10</v>
      </c>
      <c r="J17" s="20">
        <v>5</v>
      </c>
      <c r="K17" s="20"/>
      <c r="L17" s="20"/>
      <c r="M17" s="20">
        <f t="shared" si="0"/>
        <v>6828</v>
      </c>
      <c r="N17" s="24">
        <f t="shared" si="1"/>
        <v>9693</v>
      </c>
      <c r="O17" s="25">
        <f t="shared" si="2"/>
        <v>187.77</v>
      </c>
      <c r="P17" s="26"/>
      <c r="Q17" s="26">
        <v>65</v>
      </c>
      <c r="R17" s="29">
        <f t="shared" si="3"/>
        <v>9440.23</v>
      </c>
      <c r="S17" s="25">
        <f t="shared" si="4"/>
        <v>64.866</v>
      </c>
      <c r="T17" s="27">
        <f t="shared" si="5"/>
        <v>-0.13400000000000034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10850</v>
      </c>
      <c r="E18" s="30">
        <v>20</v>
      </c>
      <c r="F18" s="30">
        <v>20</v>
      </c>
      <c r="G18" s="30"/>
      <c r="H18" s="30">
        <v>30</v>
      </c>
      <c r="I18" s="20"/>
      <c r="J18" s="20"/>
      <c r="K18" s="20"/>
      <c r="L18" s="20"/>
      <c r="M18" s="20">
        <f t="shared" si="0"/>
        <v>11720</v>
      </c>
      <c r="N18" s="24">
        <f t="shared" si="1"/>
        <v>11720</v>
      </c>
      <c r="O18" s="25">
        <f t="shared" si="2"/>
        <v>322.3</v>
      </c>
      <c r="P18" s="26"/>
      <c r="Q18" s="26">
        <v>100</v>
      </c>
      <c r="R18" s="29">
        <f t="shared" si="3"/>
        <v>11297.7</v>
      </c>
      <c r="S18" s="25">
        <f t="shared" si="4"/>
        <v>111.34</v>
      </c>
      <c r="T18" s="27">
        <f t="shared" si="5"/>
        <v>11.340000000000003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13945</v>
      </c>
      <c r="E19" s="30"/>
      <c r="F19" s="30"/>
      <c r="G19" s="30"/>
      <c r="H19" s="30"/>
      <c r="I19" s="20">
        <v>7</v>
      </c>
      <c r="J19" s="20"/>
      <c r="K19" s="20"/>
      <c r="L19" s="20"/>
      <c r="M19" s="20">
        <f t="shared" si="0"/>
        <v>13945</v>
      </c>
      <c r="N19" s="24">
        <f t="shared" si="1"/>
        <v>15282</v>
      </c>
      <c r="O19" s="25">
        <f t="shared" si="2"/>
        <v>383.48750000000001</v>
      </c>
      <c r="P19" s="26"/>
      <c r="Q19" s="26">
        <v>170</v>
      </c>
      <c r="R19" s="29">
        <f t="shared" si="3"/>
        <v>14728.512500000001</v>
      </c>
      <c r="S19" s="25">
        <f t="shared" si="4"/>
        <v>132.47749999999999</v>
      </c>
      <c r="T19" s="27">
        <f t="shared" si="5"/>
        <v>-37.522500000000008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7302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7302</v>
      </c>
      <c r="N20" s="24">
        <f t="shared" si="1"/>
        <v>8257</v>
      </c>
      <c r="O20" s="25">
        <f t="shared" si="2"/>
        <v>200.80500000000001</v>
      </c>
      <c r="P20" s="26"/>
      <c r="Q20" s="26">
        <v>120</v>
      </c>
      <c r="R20" s="29">
        <f t="shared" si="3"/>
        <v>7936.1949999999997</v>
      </c>
      <c r="S20" s="25">
        <f t="shared" si="4"/>
        <v>69.369</v>
      </c>
      <c r="T20" s="27">
        <f t="shared" si="5"/>
        <v>-50.631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8088</v>
      </c>
      <c r="E21" s="30"/>
      <c r="F21" s="30">
        <v>10</v>
      </c>
      <c r="G21" s="30"/>
      <c r="H21" s="30">
        <v>50</v>
      </c>
      <c r="I21" s="20"/>
      <c r="J21" s="20"/>
      <c r="K21" s="20"/>
      <c r="L21" s="20"/>
      <c r="M21" s="20">
        <f t="shared" si="0"/>
        <v>8638</v>
      </c>
      <c r="N21" s="24">
        <f t="shared" si="1"/>
        <v>8638</v>
      </c>
      <c r="O21" s="25">
        <f t="shared" si="2"/>
        <v>237.54499999999999</v>
      </c>
      <c r="P21" s="26"/>
      <c r="Q21" s="26">
        <v>20</v>
      </c>
      <c r="R21" s="29">
        <f t="shared" si="3"/>
        <v>8380.4549999999999</v>
      </c>
      <c r="S21" s="25">
        <f t="shared" si="4"/>
        <v>82.060999999999993</v>
      </c>
      <c r="T21" s="27">
        <f t="shared" si="5"/>
        <v>62.060999999999993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12383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12383</v>
      </c>
      <c r="N22" s="24">
        <f t="shared" si="1"/>
        <v>12383</v>
      </c>
      <c r="O22" s="25">
        <f t="shared" si="2"/>
        <v>340.53250000000003</v>
      </c>
      <c r="P22" s="26"/>
      <c r="Q22" s="26">
        <v>100</v>
      </c>
      <c r="R22" s="29">
        <f t="shared" si="3"/>
        <v>11942.467500000001</v>
      </c>
      <c r="S22" s="25">
        <f t="shared" si="4"/>
        <v>117.63849999999999</v>
      </c>
      <c r="T22" s="27">
        <f t="shared" si="5"/>
        <v>17.638499999999993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7067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7067</v>
      </c>
      <c r="N23" s="24">
        <f t="shared" si="1"/>
        <v>7067</v>
      </c>
      <c r="O23" s="25">
        <f t="shared" si="2"/>
        <v>194.3425</v>
      </c>
      <c r="P23" s="26"/>
      <c r="Q23" s="26">
        <v>70</v>
      </c>
      <c r="R23" s="29">
        <f t="shared" si="3"/>
        <v>6802.6575000000003</v>
      </c>
      <c r="S23" s="25">
        <f t="shared" si="4"/>
        <v>67.136499999999998</v>
      </c>
      <c r="T23" s="27">
        <f t="shared" si="5"/>
        <v>-2.8635000000000019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12453</v>
      </c>
      <c r="E24" s="30">
        <v>30</v>
      </c>
      <c r="F24" s="30"/>
      <c r="G24" s="30"/>
      <c r="H24" s="30">
        <v>100</v>
      </c>
      <c r="I24" s="20">
        <v>5</v>
      </c>
      <c r="J24" s="20"/>
      <c r="K24" s="20">
        <v>5</v>
      </c>
      <c r="L24" s="20"/>
      <c r="M24" s="20">
        <f t="shared" si="0"/>
        <v>13953</v>
      </c>
      <c r="N24" s="24">
        <f t="shared" si="1"/>
        <v>15818</v>
      </c>
      <c r="O24" s="25">
        <f t="shared" si="2"/>
        <v>383.70749999999998</v>
      </c>
      <c r="P24" s="26"/>
      <c r="Q24" s="26">
        <v>114</v>
      </c>
      <c r="R24" s="29">
        <f t="shared" si="3"/>
        <v>15320.2925</v>
      </c>
      <c r="S24" s="25">
        <f t="shared" si="4"/>
        <v>132.55349999999999</v>
      </c>
      <c r="T24" s="27">
        <f t="shared" si="5"/>
        <v>18.553499999999985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4732</v>
      </c>
      <c r="E25" s="30"/>
      <c r="F25" s="30"/>
      <c r="G25" s="30"/>
      <c r="H25" s="30"/>
      <c r="I25" s="20">
        <v>50</v>
      </c>
      <c r="J25" s="20"/>
      <c r="K25" s="20"/>
      <c r="L25" s="20"/>
      <c r="M25" s="20">
        <f t="shared" si="0"/>
        <v>4732</v>
      </c>
      <c r="N25" s="24">
        <f t="shared" si="1"/>
        <v>14282</v>
      </c>
      <c r="O25" s="25">
        <f t="shared" si="2"/>
        <v>130.13</v>
      </c>
      <c r="P25" s="26"/>
      <c r="Q25" s="26">
        <v>42</v>
      </c>
      <c r="R25" s="29">
        <f t="shared" si="3"/>
        <v>14109.869999999999</v>
      </c>
      <c r="S25" s="25">
        <f t="shared" si="4"/>
        <v>44.954000000000001</v>
      </c>
      <c r="T25" s="27">
        <f t="shared" si="5"/>
        <v>2.9540000000000006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4011</v>
      </c>
      <c r="E26" s="29">
        <v>40</v>
      </c>
      <c r="F26" s="30">
        <v>100</v>
      </c>
      <c r="G26" s="30"/>
      <c r="H26" s="30">
        <v>100</v>
      </c>
      <c r="I26" s="20"/>
      <c r="J26" s="20"/>
      <c r="K26" s="20"/>
      <c r="L26" s="20"/>
      <c r="M26" s="20">
        <f t="shared" si="0"/>
        <v>6711</v>
      </c>
      <c r="N26" s="24">
        <f t="shared" si="1"/>
        <v>6711</v>
      </c>
      <c r="O26" s="25">
        <f t="shared" si="2"/>
        <v>184.55250000000001</v>
      </c>
      <c r="P26" s="26"/>
      <c r="Q26" s="26">
        <v>30</v>
      </c>
      <c r="R26" s="29">
        <f t="shared" si="3"/>
        <v>6496.4475000000002</v>
      </c>
      <c r="S26" s="25">
        <f t="shared" si="4"/>
        <v>63.7545</v>
      </c>
      <c r="T26" s="27">
        <f t="shared" si="5"/>
        <v>33.7545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6346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6346</v>
      </c>
      <c r="N27" s="40">
        <f t="shared" si="1"/>
        <v>6346</v>
      </c>
      <c r="O27" s="25">
        <f t="shared" si="2"/>
        <v>174.51500000000001</v>
      </c>
      <c r="P27" s="41"/>
      <c r="Q27" s="41">
        <v>100</v>
      </c>
      <c r="R27" s="29">
        <f t="shared" si="3"/>
        <v>6071.4849999999997</v>
      </c>
      <c r="S27" s="42">
        <f t="shared" si="4"/>
        <v>60.286999999999999</v>
      </c>
      <c r="T27" s="43">
        <f t="shared" si="5"/>
        <v>-39.713000000000001</v>
      </c>
    </row>
    <row r="28" spans="1:20" ht="16.5" thickBot="1" x14ac:dyDescent="0.3">
      <c r="A28" s="105" t="s">
        <v>44</v>
      </c>
      <c r="B28" s="106"/>
      <c r="C28" s="107"/>
      <c r="D28" s="44">
        <f t="shared" ref="D28:E28" si="6">SUM(D7:D27)</f>
        <v>199289</v>
      </c>
      <c r="E28" s="45">
        <f t="shared" si="6"/>
        <v>110</v>
      </c>
      <c r="F28" s="45">
        <f t="shared" ref="F28:T28" si="7">SUM(F7:F27)</f>
        <v>390</v>
      </c>
      <c r="G28" s="45">
        <f t="shared" si="7"/>
        <v>10</v>
      </c>
      <c r="H28" s="45">
        <f t="shared" si="7"/>
        <v>530</v>
      </c>
      <c r="I28" s="45">
        <f t="shared" si="7"/>
        <v>133</v>
      </c>
      <c r="J28" s="45">
        <f t="shared" si="7"/>
        <v>8</v>
      </c>
      <c r="K28" s="45">
        <f t="shared" si="7"/>
        <v>5</v>
      </c>
      <c r="L28" s="45">
        <f t="shared" si="7"/>
        <v>0</v>
      </c>
      <c r="M28" s="45">
        <f t="shared" si="7"/>
        <v>210249</v>
      </c>
      <c r="N28" s="45">
        <f t="shared" si="7"/>
        <v>238090</v>
      </c>
      <c r="O28" s="46">
        <f t="shared" si="7"/>
        <v>5781.8475000000017</v>
      </c>
      <c r="P28" s="45">
        <f t="shared" si="7"/>
        <v>0</v>
      </c>
      <c r="Q28" s="45">
        <f t="shared" si="7"/>
        <v>1792</v>
      </c>
      <c r="R28" s="45">
        <f t="shared" si="7"/>
        <v>230516.15250000003</v>
      </c>
      <c r="S28" s="45">
        <f t="shared" si="7"/>
        <v>1997.3654999999999</v>
      </c>
      <c r="T28" s="47">
        <f t="shared" si="7"/>
        <v>205.36549999999991</v>
      </c>
    </row>
    <row r="29" spans="1:20" ht="15.75" thickBot="1" x14ac:dyDescent="0.3">
      <c r="A29" s="108" t="s">
        <v>45</v>
      </c>
      <c r="B29" s="109"/>
      <c r="C29" s="110"/>
      <c r="D29" s="48">
        <f>D4+D5-D28</f>
        <v>485165</v>
      </c>
      <c r="E29" s="48">
        <f t="shared" ref="E29:L29" si="8">E4+E5-E28</f>
        <v>7980</v>
      </c>
      <c r="F29" s="48">
        <f t="shared" si="8"/>
        <v>13890</v>
      </c>
      <c r="G29" s="48">
        <f t="shared" si="8"/>
        <v>150</v>
      </c>
      <c r="H29" s="48">
        <f t="shared" si="8"/>
        <v>32710</v>
      </c>
      <c r="I29" s="48">
        <f t="shared" si="8"/>
        <v>1023</v>
      </c>
      <c r="J29" s="48">
        <f t="shared" si="8"/>
        <v>672</v>
      </c>
      <c r="K29" s="48">
        <f t="shared" si="8"/>
        <v>477</v>
      </c>
      <c r="L29" s="48">
        <f t="shared" si="8"/>
        <v>5</v>
      </c>
      <c r="M29" s="111"/>
      <c r="N29" s="112"/>
      <c r="O29" s="112"/>
      <c r="P29" s="112"/>
      <c r="Q29" s="112"/>
      <c r="R29" s="112"/>
      <c r="S29" s="112"/>
      <c r="T29" s="11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64" priority="43" operator="equal">
      <formula>212030016606640</formula>
    </cfRule>
  </conditionalFormatting>
  <conditionalFormatting sqref="D29 E4:E6 E28:K29">
    <cfRule type="cellIs" dxfId="263" priority="41" operator="equal">
      <formula>$E$4</formula>
    </cfRule>
    <cfRule type="cellIs" dxfId="262" priority="42" operator="equal">
      <formula>2120</formula>
    </cfRule>
  </conditionalFormatting>
  <conditionalFormatting sqref="D29:E29 F4:F6 F28:F29">
    <cfRule type="cellIs" dxfId="261" priority="39" operator="equal">
      <formula>$F$4</formula>
    </cfRule>
    <cfRule type="cellIs" dxfId="260" priority="40" operator="equal">
      <formula>300</formula>
    </cfRule>
  </conditionalFormatting>
  <conditionalFormatting sqref="G4:G6 G28:G29">
    <cfRule type="cellIs" dxfId="259" priority="37" operator="equal">
      <formula>$G$4</formula>
    </cfRule>
    <cfRule type="cellIs" dxfId="258" priority="38" operator="equal">
      <formula>1660</formula>
    </cfRule>
  </conditionalFormatting>
  <conditionalFormatting sqref="H4:H6 H28:H29">
    <cfRule type="cellIs" dxfId="257" priority="35" operator="equal">
      <formula>$H$4</formula>
    </cfRule>
    <cfRule type="cellIs" dxfId="256" priority="36" operator="equal">
      <formula>6640</formula>
    </cfRule>
  </conditionalFormatting>
  <conditionalFormatting sqref="T6:T28">
    <cfRule type="cellIs" dxfId="255" priority="34" operator="lessThan">
      <formula>0</formula>
    </cfRule>
  </conditionalFormatting>
  <conditionalFormatting sqref="T7:T27">
    <cfRule type="cellIs" dxfId="254" priority="31" operator="lessThan">
      <formula>0</formula>
    </cfRule>
    <cfRule type="cellIs" dxfId="253" priority="32" operator="lessThan">
      <formula>0</formula>
    </cfRule>
    <cfRule type="cellIs" dxfId="252" priority="33" operator="lessThan">
      <formula>0</formula>
    </cfRule>
  </conditionalFormatting>
  <conditionalFormatting sqref="E4:E6 E28:K28">
    <cfRule type="cellIs" dxfId="251" priority="30" operator="equal">
      <formula>$E$4</formula>
    </cfRule>
  </conditionalFormatting>
  <conditionalFormatting sqref="D28:D29 D6 D4:M4">
    <cfRule type="cellIs" dxfId="250" priority="29" operator="equal">
      <formula>$D$4</formula>
    </cfRule>
  </conditionalFormatting>
  <conditionalFormatting sqref="I4:I6 I28:I29">
    <cfRule type="cellIs" dxfId="249" priority="28" operator="equal">
      <formula>$I$4</formula>
    </cfRule>
  </conditionalFormatting>
  <conditionalFormatting sqref="J4:J6 J28:J29">
    <cfRule type="cellIs" dxfId="248" priority="27" operator="equal">
      <formula>$J$4</formula>
    </cfRule>
  </conditionalFormatting>
  <conditionalFormatting sqref="K4:K6 K28:K29">
    <cfRule type="cellIs" dxfId="247" priority="26" operator="equal">
      <formula>$K$4</formula>
    </cfRule>
  </conditionalFormatting>
  <conditionalFormatting sqref="M4:M6">
    <cfRule type="cellIs" dxfId="246" priority="25" operator="equal">
      <formula>$L$4</formula>
    </cfRule>
  </conditionalFormatting>
  <conditionalFormatting sqref="T7:T28">
    <cfRule type="cellIs" dxfId="245" priority="22" operator="lessThan">
      <formula>0</formula>
    </cfRule>
    <cfRule type="cellIs" dxfId="244" priority="23" operator="lessThan">
      <formula>0</formula>
    </cfRule>
    <cfRule type="cellIs" dxfId="243" priority="24" operator="lessThan">
      <formula>0</formula>
    </cfRule>
  </conditionalFormatting>
  <conditionalFormatting sqref="D5:K5">
    <cfRule type="cellIs" dxfId="242" priority="21" operator="greaterThan">
      <formula>0</formula>
    </cfRule>
  </conditionalFormatting>
  <conditionalFormatting sqref="T6:T28">
    <cfRule type="cellIs" dxfId="241" priority="20" operator="lessThan">
      <formula>0</formula>
    </cfRule>
  </conditionalFormatting>
  <conditionalFormatting sqref="T7:T27">
    <cfRule type="cellIs" dxfId="240" priority="17" operator="lessThan">
      <formula>0</formula>
    </cfRule>
    <cfRule type="cellIs" dxfId="239" priority="18" operator="lessThan">
      <formula>0</formula>
    </cfRule>
    <cfRule type="cellIs" dxfId="238" priority="19" operator="lessThan">
      <formula>0</formula>
    </cfRule>
  </conditionalFormatting>
  <conditionalFormatting sqref="T7:T28">
    <cfRule type="cellIs" dxfId="237" priority="14" operator="lessThan">
      <formula>0</formula>
    </cfRule>
    <cfRule type="cellIs" dxfId="236" priority="15" operator="lessThan">
      <formula>0</formula>
    </cfRule>
    <cfRule type="cellIs" dxfId="235" priority="16" operator="lessThan">
      <formula>0</formula>
    </cfRule>
  </conditionalFormatting>
  <conditionalFormatting sqref="D5:K5">
    <cfRule type="cellIs" dxfId="234" priority="13" operator="greaterThan">
      <formula>0</formula>
    </cfRule>
  </conditionalFormatting>
  <conditionalFormatting sqref="L4 L6 L28:L29">
    <cfRule type="cellIs" dxfId="233" priority="12" operator="equal">
      <formula>$L$4</formula>
    </cfRule>
  </conditionalFormatting>
  <conditionalFormatting sqref="D7:S7">
    <cfRule type="cellIs" dxfId="232" priority="11" operator="greaterThan">
      <formula>0</formula>
    </cfRule>
  </conditionalFormatting>
  <conditionalFormatting sqref="D9:S9">
    <cfRule type="cellIs" dxfId="231" priority="10" operator="greaterThan">
      <formula>0</formula>
    </cfRule>
  </conditionalFormatting>
  <conditionalFormatting sqref="D11:S11">
    <cfRule type="cellIs" dxfId="230" priority="9" operator="greaterThan">
      <formula>0</formula>
    </cfRule>
  </conditionalFormatting>
  <conditionalFormatting sqref="D13:S13">
    <cfRule type="cellIs" dxfId="229" priority="8" operator="greaterThan">
      <formula>0</formula>
    </cfRule>
  </conditionalFormatting>
  <conditionalFormatting sqref="D15:S15">
    <cfRule type="cellIs" dxfId="228" priority="7" operator="greaterThan">
      <formula>0</formula>
    </cfRule>
  </conditionalFormatting>
  <conditionalFormatting sqref="D17:S17">
    <cfRule type="cellIs" dxfId="227" priority="6" operator="greaterThan">
      <formula>0</formula>
    </cfRule>
  </conditionalFormatting>
  <conditionalFormatting sqref="D19:S19">
    <cfRule type="cellIs" dxfId="226" priority="5" operator="greaterThan">
      <formula>0</formula>
    </cfRule>
  </conditionalFormatting>
  <conditionalFormatting sqref="D21:S21">
    <cfRule type="cellIs" dxfId="225" priority="4" operator="greaterThan">
      <formula>0</formula>
    </cfRule>
  </conditionalFormatting>
  <conditionalFormatting sqref="D23:S23">
    <cfRule type="cellIs" dxfId="224" priority="3" operator="greaterThan">
      <formula>0</formula>
    </cfRule>
  </conditionalFormatting>
  <conditionalFormatting sqref="D25:S25">
    <cfRule type="cellIs" dxfId="223" priority="2" operator="greaterThan">
      <formula>0</formula>
    </cfRule>
  </conditionalFormatting>
  <conditionalFormatting sqref="D27:S27">
    <cfRule type="cellIs" dxfId="222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16" activePane="bottomLeft" state="frozen"/>
      <selection pane="bottomLeft" activeCell="T28" sqref="T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0" ht="18.75" x14ac:dyDescent="0.25">
      <c r="A3" s="115" t="s">
        <v>81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0" x14ac:dyDescent="0.25">
      <c r="A4" s="119" t="s">
        <v>1</v>
      </c>
      <c r="B4" s="119"/>
      <c r="C4" s="1"/>
      <c r="D4" s="2">
        <f>'27'!D29</f>
        <v>485165</v>
      </c>
      <c r="E4" s="2">
        <f>'27'!E29</f>
        <v>7980</v>
      </c>
      <c r="F4" s="2">
        <f>'27'!F29</f>
        <v>13890</v>
      </c>
      <c r="G4" s="2">
        <f>'27'!G29</f>
        <v>150</v>
      </c>
      <c r="H4" s="2">
        <f>'27'!H29</f>
        <v>32710</v>
      </c>
      <c r="I4" s="2">
        <f>'27'!I29</f>
        <v>1023</v>
      </c>
      <c r="J4" s="2">
        <f>'27'!J29</f>
        <v>672</v>
      </c>
      <c r="K4" s="2">
        <f>'27'!K29</f>
        <v>477</v>
      </c>
      <c r="L4" s="2">
        <f>'27'!L29</f>
        <v>5</v>
      </c>
      <c r="M4" s="3"/>
      <c r="N4" s="120"/>
      <c r="O4" s="120"/>
      <c r="P4" s="120"/>
      <c r="Q4" s="120"/>
      <c r="R4" s="120"/>
      <c r="S4" s="120"/>
      <c r="T4" s="120"/>
    </row>
    <row r="5" spans="1:20" x14ac:dyDescent="0.25">
      <c r="A5" s="119" t="s">
        <v>2</v>
      </c>
      <c r="B5" s="11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20"/>
      <c r="O5" s="120"/>
      <c r="P5" s="120"/>
      <c r="Q5" s="120"/>
      <c r="R5" s="120"/>
      <c r="S5" s="120"/>
      <c r="T5" s="12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8045</v>
      </c>
      <c r="E7" s="22">
        <v>100</v>
      </c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11045</v>
      </c>
      <c r="N7" s="24">
        <f>D7+E7*20+F7*10+G7*9+H7*9+I7*191+J7*191+K7*182+L7*100</f>
        <v>11045</v>
      </c>
      <c r="O7" s="25">
        <f>M7*2.75%</f>
        <v>303.73750000000001</v>
      </c>
      <c r="P7" s="26"/>
      <c r="Q7" s="26">
        <v>90</v>
      </c>
      <c r="R7" s="24">
        <f>M7-(M7*2.75%)+I7*191+J7*191+K7*182+L7*100-Q7</f>
        <v>10651.262500000001</v>
      </c>
      <c r="S7" s="25">
        <f>M7*0.95%</f>
        <v>104.92749999999999</v>
      </c>
      <c r="T7" s="27">
        <f>S7-Q7</f>
        <v>14.927499999999995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5193</v>
      </c>
      <c r="E8" s="30"/>
      <c r="F8" s="30">
        <v>90</v>
      </c>
      <c r="G8" s="30"/>
      <c r="H8" s="30">
        <v>110</v>
      </c>
      <c r="I8" s="20">
        <v>2</v>
      </c>
      <c r="J8" s="20">
        <v>1</v>
      </c>
      <c r="K8" s="20">
        <v>3</v>
      </c>
      <c r="L8" s="20"/>
      <c r="M8" s="20">
        <f t="shared" ref="M8:M27" si="0">D8+E8*20+F8*10+G8*9+H8*9</f>
        <v>7083</v>
      </c>
      <c r="N8" s="24">
        <f t="shared" ref="N8:N27" si="1">D8+E8*20+F8*10+G8*9+H8*9+I8*191+J8*191+K8*182+L8*100</f>
        <v>8202</v>
      </c>
      <c r="O8" s="25">
        <f t="shared" ref="O8:O27" si="2">M8*2.75%</f>
        <v>194.7825</v>
      </c>
      <c r="P8" s="26"/>
      <c r="Q8" s="26">
        <v>86</v>
      </c>
      <c r="R8" s="24">
        <f t="shared" ref="R8:R27" si="3">M8-(M8*2.75%)+I8*191+J8*191+K8*182+L8*100-Q8</f>
        <v>7921.2174999999997</v>
      </c>
      <c r="S8" s="25">
        <f t="shared" ref="S8:S27" si="4">M8*0.95%</f>
        <v>67.288499999999999</v>
      </c>
      <c r="T8" s="27">
        <f t="shared" ref="T8:T27" si="5">S8-Q8</f>
        <v>-18.711500000000001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12162</v>
      </c>
      <c r="E9" s="30">
        <v>30</v>
      </c>
      <c r="F9" s="30">
        <v>70</v>
      </c>
      <c r="G9" s="30"/>
      <c r="H9" s="30">
        <v>200</v>
      </c>
      <c r="I9" s="20">
        <v>6</v>
      </c>
      <c r="J9" s="20"/>
      <c r="K9" s="20">
        <v>5</v>
      </c>
      <c r="L9" s="20"/>
      <c r="M9" s="20">
        <f t="shared" si="0"/>
        <v>15262</v>
      </c>
      <c r="N9" s="24">
        <f t="shared" si="1"/>
        <v>17318</v>
      </c>
      <c r="O9" s="25">
        <f t="shared" si="2"/>
        <v>419.70499999999998</v>
      </c>
      <c r="P9" s="26"/>
      <c r="Q9" s="26">
        <v>138</v>
      </c>
      <c r="R9" s="24">
        <f t="shared" si="3"/>
        <v>16760.294999999998</v>
      </c>
      <c r="S9" s="25">
        <f t="shared" si="4"/>
        <v>144.989</v>
      </c>
      <c r="T9" s="27">
        <f t="shared" si="5"/>
        <v>6.9890000000000043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5646</v>
      </c>
      <c r="E10" s="30"/>
      <c r="F10" s="30"/>
      <c r="G10" s="30"/>
      <c r="H10" s="30">
        <v>20</v>
      </c>
      <c r="I10" s="20"/>
      <c r="J10" s="20">
        <v>3</v>
      </c>
      <c r="K10" s="20">
        <v>1</v>
      </c>
      <c r="L10" s="20"/>
      <c r="M10" s="20">
        <f t="shared" si="0"/>
        <v>5826</v>
      </c>
      <c r="N10" s="24">
        <f t="shared" si="1"/>
        <v>6581</v>
      </c>
      <c r="O10" s="25">
        <f t="shared" si="2"/>
        <v>160.215</v>
      </c>
      <c r="P10" s="26"/>
      <c r="Q10" s="26">
        <v>30</v>
      </c>
      <c r="R10" s="24">
        <f t="shared" si="3"/>
        <v>6390.7849999999999</v>
      </c>
      <c r="S10" s="25">
        <f t="shared" si="4"/>
        <v>55.347000000000001</v>
      </c>
      <c r="T10" s="27">
        <f t="shared" si="5"/>
        <v>25.347000000000001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5406</v>
      </c>
      <c r="E11" s="30"/>
      <c r="F11" s="30"/>
      <c r="G11" s="32"/>
      <c r="H11" s="30">
        <v>10</v>
      </c>
      <c r="I11" s="20">
        <v>6</v>
      </c>
      <c r="J11" s="20"/>
      <c r="K11" s="20"/>
      <c r="L11" s="20"/>
      <c r="M11" s="20">
        <f t="shared" si="0"/>
        <v>5496</v>
      </c>
      <c r="N11" s="24">
        <f t="shared" si="1"/>
        <v>6642</v>
      </c>
      <c r="O11" s="25">
        <f t="shared" si="2"/>
        <v>151.14000000000001</v>
      </c>
      <c r="P11" s="26"/>
      <c r="Q11" s="26">
        <v>41</v>
      </c>
      <c r="R11" s="24">
        <f t="shared" si="3"/>
        <v>6449.86</v>
      </c>
      <c r="S11" s="25">
        <f t="shared" si="4"/>
        <v>52.211999999999996</v>
      </c>
      <c r="T11" s="27">
        <f t="shared" si="5"/>
        <v>11.211999999999996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5073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5073</v>
      </c>
      <c r="N12" s="24">
        <f t="shared" si="1"/>
        <v>5073</v>
      </c>
      <c r="O12" s="25">
        <f t="shared" si="2"/>
        <v>139.50749999999999</v>
      </c>
      <c r="P12" s="26"/>
      <c r="Q12" s="26">
        <v>33</v>
      </c>
      <c r="R12" s="24">
        <f t="shared" si="3"/>
        <v>4900.4925000000003</v>
      </c>
      <c r="S12" s="25">
        <f t="shared" si="4"/>
        <v>48.1935</v>
      </c>
      <c r="T12" s="27">
        <f t="shared" si="5"/>
        <v>15.1935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5370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5370</v>
      </c>
      <c r="N13" s="24">
        <f t="shared" si="1"/>
        <v>5370</v>
      </c>
      <c r="O13" s="25">
        <f t="shared" si="2"/>
        <v>147.67500000000001</v>
      </c>
      <c r="P13" s="26"/>
      <c r="Q13" s="26">
        <v>52</v>
      </c>
      <c r="R13" s="24">
        <f t="shared" si="3"/>
        <v>5170.3249999999998</v>
      </c>
      <c r="S13" s="25">
        <f t="shared" si="4"/>
        <v>51.015000000000001</v>
      </c>
      <c r="T13" s="27">
        <f t="shared" si="5"/>
        <v>-0.98499999999999943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15636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15636</v>
      </c>
      <c r="N14" s="24">
        <f t="shared" si="1"/>
        <v>15636</v>
      </c>
      <c r="O14" s="25">
        <f t="shared" si="2"/>
        <v>429.99</v>
      </c>
      <c r="P14" s="26"/>
      <c r="Q14" s="26">
        <v>146</v>
      </c>
      <c r="R14" s="24">
        <f t="shared" si="3"/>
        <v>15060.01</v>
      </c>
      <c r="S14" s="25">
        <f t="shared" si="4"/>
        <v>148.542</v>
      </c>
      <c r="T14" s="27">
        <f t="shared" si="5"/>
        <v>2.5420000000000016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10351</v>
      </c>
      <c r="E15" s="30">
        <v>30</v>
      </c>
      <c r="F15" s="30">
        <v>110</v>
      </c>
      <c r="G15" s="30"/>
      <c r="H15" s="30">
        <v>60</v>
      </c>
      <c r="I15" s="20"/>
      <c r="J15" s="20"/>
      <c r="K15" s="20"/>
      <c r="L15" s="20"/>
      <c r="M15" s="20">
        <f t="shared" si="0"/>
        <v>12591</v>
      </c>
      <c r="N15" s="24">
        <f t="shared" si="1"/>
        <v>12591</v>
      </c>
      <c r="O15" s="25">
        <f t="shared" si="2"/>
        <v>346.2525</v>
      </c>
      <c r="P15" s="26"/>
      <c r="Q15" s="26">
        <v>100</v>
      </c>
      <c r="R15" s="24">
        <f t="shared" si="3"/>
        <v>12144.747499999999</v>
      </c>
      <c r="S15" s="25">
        <f t="shared" si="4"/>
        <v>119.61449999999999</v>
      </c>
      <c r="T15" s="27">
        <f t="shared" si="5"/>
        <v>19.614499999999992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22025</v>
      </c>
      <c r="E16" s="30">
        <v>50</v>
      </c>
      <c r="F16" s="30"/>
      <c r="G16" s="30">
        <v>60</v>
      </c>
      <c r="H16" s="30">
        <v>100</v>
      </c>
      <c r="I16" s="20">
        <v>4</v>
      </c>
      <c r="J16" s="20"/>
      <c r="K16" s="20"/>
      <c r="L16" s="20"/>
      <c r="M16" s="20">
        <f t="shared" si="0"/>
        <v>24465</v>
      </c>
      <c r="N16" s="24">
        <f t="shared" si="1"/>
        <v>25229</v>
      </c>
      <c r="O16" s="25">
        <f t="shared" si="2"/>
        <v>672.78750000000002</v>
      </c>
      <c r="P16" s="26"/>
      <c r="Q16" s="26">
        <v>355</v>
      </c>
      <c r="R16" s="24">
        <f t="shared" si="3"/>
        <v>24201.212500000001</v>
      </c>
      <c r="S16" s="25">
        <f t="shared" si="4"/>
        <v>232.41749999999999</v>
      </c>
      <c r="T16" s="27">
        <f t="shared" si="5"/>
        <v>-122.58250000000001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6183</v>
      </c>
      <c r="E17" s="30">
        <v>30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8683</v>
      </c>
      <c r="N17" s="24">
        <f t="shared" si="1"/>
        <v>9638</v>
      </c>
      <c r="O17" s="25">
        <f t="shared" si="2"/>
        <v>238.7825</v>
      </c>
      <c r="P17" s="26"/>
      <c r="Q17" s="26">
        <v>80</v>
      </c>
      <c r="R17" s="24">
        <f t="shared" si="3"/>
        <v>9319.2175000000007</v>
      </c>
      <c r="S17" s="25">
        <f t="shared" si="4"/>
        <v>82.488500000000002</v>
      </c>
      <c r="T17" s="27">
        <f t="shared" si="5"/>
        <v>2.4885000000000019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8227</v>
      </c>
      <c r="E18" s="30"/>
      <c r="F18" s="30">
        <v>10</v>
      </c>
      <c r="G18" s="30"/>
      <c r="H18" s="30">
        <v>50</v>
      </c>
      <c r="I18" s="20">
        <v>3</v>
      </c>
      <c r="J18" s="20"/>
      <c r="K18" s="20">
        <v>5</v>
      </c>
      <c r="L18" s="20"/>
      <c r="M18" s="20">
        <f t="shared" si="0"/>
        <v>8777</v>
      </c>
      <c r="N18" s="24">
        <f t="shared" si="1"/>
        <v>10260</v>
      </c>
      <c r="O18" s="25">
        <f t="shared" si="2"/>
        <v>241.36750000000001</v>
      </c>
      <c r="P18" s="26"/>
      <c r="Q18" s="26">
        <v>550</v>
      </c>
      <c r="R18" s="24">
        <f t="shared" si="3"/>
        <v>9468.6324999999997</v>
      </c>
      <c r="S18" s="25">
        <f t="shared" si="4"/>
        <v>83.381500000000003</v>
      </c>
      <c r="T18" s="27">
        <f t="shared" si="5"/>
        <v>-466.61849999999998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9427</v>
      </c>
      <c r="E19" s="30">
        <v>80</v>
      </c>
      <c r="F19" s="30">
        <v>100</v>
      </c>
      <c r="G19" s="30"/>
      <c r="H19" s="30">
        <v>100</v>
      </c>
      <c r="I19" s="20">
        <v>21</v>
      </c>
      <c r="J19" s="20"/>
      <c r="K19" s="20">
        <v>5</v>
      </c>
      <c r="L19" s="20"/>
      <c r="M19" s="20">
        <f t="shared" si="0"/>
        <v>12927</v>
      </c>
      <c r="N19" s="24">
        <f t="shared" si="1"/>
        <v>17848</v>
      </c>
      <c r="O19" s="25">
        <f t="shared" si="2"/>
        <v>355.49250000000001</v>
      </c>
      <c r="P19" s="26"/>
      <c r="Q19" s="26">
        <v>170</v>
      </c>
      <c r="R19" s="24">
        <f t="shared" si="3"/>
        <v>17322.5075</v>
      </c>
      <c r="S19" s="25">
        <f t="shared" si="4"/>
        <v>122.8065</v>
      </c>
      <c r="T19" s="27">
        <f t="shared" si="5"/>
        <v>-47.1935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6813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6813</v>
      </c>
      <c r="N20" s="24">
        <f t="shared" si="1"/>
        <v>7768</v>
      </c>
      <c r="O20" s="25">
        <f t="shared" si="2"/>
        <v>187.35749999999999</v>
      </c>
      <c r="P20" s="26"/>
      <c r="Q20" s="26">
        <v>120</v>
      </c>
      <c r="R20" s="24">
        <f t="shared" si="3"/>
        <v>7460.6424999999999</v>
      </c>
      <c r="S20" s="25">
        <f t="shared" si="4"/>
        <v>64.723500000000001</v>
      </c>
      <c r="T20" s="27">
        <f t="shared" si="5"/>
        <v>-55.276499999999999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5928</v>
      </c>
      <c r="E21" s="30"/>
      <c r="F21" s="30"/>
      <c r="G21" s="30"/>
      <c r="H21" s="30">
        <v>10</v>
      </c>
      <c r="I21" s="20"/>
      <c r="J21" s="20"/>
      <c r="K21" s="20"/>
      <c r="L21" s="20"/>
      <c r="M21" s="20">
        <f t="shared" si="0"/>
        <v>6018</v>
      </c>
      <c r="N21" s="24">
        <f t="shared" si="1"/>
        <v>6018</v>
      </c>
      <c r="O21" s="25">
        <f t="shared" si="2"/>
        <v>165.495</v>
      </c>
      <c r="P21" s="26"/>
      <c r="Q21" s="26">
        <v>10</v>
      </c>
      <c r="R21" s="24">
        <f t="shared" si="3"/>
        <v>5842.5050000000001</v>
      </c>
      <c r="S21" s="25">
        <f t="shared" si="4"/>
        <v>57.170999999999999</v>
      </c>
      <c r="T21" s="27">
        <f t="shared" si="5"/>
        <v>47.170999999999999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19922</v>
      </c>
      <c r="E22" s="30"/>
      <c r="F22" s="30">
        <v>60</v>
      </c>
      <c r="G22" s="20"/>
      <c r="H22" s="30"/>
      <c r="I22" s="20"/>
      <c r="J22" s="20"/>
      <c r="K22" s="20"/>
      <c r="L22" s="20"/>
      <c r="M22" s="20">
        <f t="shared" si="0"/>
        <v>20522</v>
      </c>
      <c r="N22" s="24">
        <f t="shared" si="1"/>
        <v>20522</v>
      </c>
      <c r="O22" s="25">
        <f t="shared" si="2"/>
        <v>564.35500000000002</v>
      </c>
      <c r="P22" s="26"/>
      <c r="Q22" s="26">
        <v>530</v>
      </c>
      <c r="R22" s="24">
        <f t="shared" si="3"/>
        <v>19427.645</v>
      </c>
      <c r="S22" s="25">
        <f t="shared" si="4"/>
        <v>194.959</v>
      </c>
      <c r="T22" s="27">
        <f t="shared" si="5"/>
        <v>-335.041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7423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7423</v>
      </c>
      <c r="N23" s="24">
        <f t="shared" si="1"/>
        <v>7423</v>
      </c>
      <c r="O23" s="25">
        <f t="shared" si="2"/>
        <v>204.13249999999999</v>
      </c>
      <c r="P23" s="26"/>
      <c r="Q23" s="26">
        <v>70</v>
      </c>
      <c r="R23" s="24">
        <f t="shared" si="3"/>
        <v>7148.8675000000003</v>
      </c>
      <c r="S23" s="25">
        <f t="shared" si="4"/>
        <v>70.518500000000003</v>
      </c>
      <c r="T23" s="27">
        <f t="shared" si="5"/>
        <v>0.51850000000000307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25528</v>
      </c>
      <c r="E24" s="30">
        <v>100</v>
      </c>
      <c r="F24" s="30">
        <v>100</v>
      </c>
      <c r="G24" s="30"/>
      <c r="H24" s="30">
        <v>20</v>
      </c>
      <c r="I24" s="20">
        <v>10</v>
      </c>
      <c r="J24" s="20"/>
      <c r="K24" s="20"/>
      <c r="L24" s="20"/>
      <c r="M24" s="20">
        <f t="shared" si="0"/>
        <v>28708</v>
      </c>
      <c r="N24" s="24">
        <f t="shared" si="1"/>
        <v>30618</v>
      </c>
      <c r="O24" s="25">
        <f t="shared" si="2"/>
        <v>789.47</v>
      </c>
      <c r="P24" s="26"/>
      <c r="Q24" s="26">
        <v>129</v>
      </c>
      <c r="R24" s="24">
        <f t="shared" si="3"/>
        <v>29699.53</v>
      </c>
      <c r="S24" s="25">
        <f t="shared" si="4"/>
        <v>272.726</v>
      </c>
      <c r="T24" s="27">
        <f t="shared" si="5"/>
        <v>143.726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8431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8431</v>
      </c>
      <c r="N25" s="24">
        <f t="shared" si="1"/>
        <v>8431</v>
      </c>
      <c r="O25" s="25">
        <f t="shared" si="2"/>
        <v>231.85249999999999</v>
      </c>
      <c r="P25" s="26"/>
      <c r="Q25" s="26">
        <v>75</v>
      </c>
      <c r="R25" s="24">
        <f t="shared" si="3"/>
        <v>8124.1474999999991</v>
      </c>
      <c r="S25" s="25">
        <f t="shared" si="4"/>
        <v>80.094499999999996</v>
      </c>
      <c r="T25" s="27">
        <f t="shared" si="5"/>
        <v>5.0944999999999965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8841</v>
      </c>
      <c r="E26" s="29"/>
      <c r="F26" s="30"/>
      <c r="G26" s="30"/>
      <c r="H26" s="30"/>
      <c r="I26" s="20">
        <v>23</v>
      </c>
      <c r="J26" s="20"/>
      <c r="K26" s="20"/>
      <c r="L26" s="20"/>
      <c r="M26" s="20">
        <f t="shared" si="0"/>
        <v>8841</v>
      </c>
      <c r="N26" s="24">
        <f t="shared" si="1"/>
        <v>13234</v>
      </c>
      <c r="O26" s="25">
        <f t="shared" si="2"/>
        <v>243.1275</v>
      </c>
      <c r="P26" s="26"/>
      <c r="Q26" s="26">
        <v>90</v>
      </c>
      <c r="R26" s="24">
        <f t="shared" si="3"/>
        <v>12900.872499999999</v>
      </c>
      <c r="S26" s="25">
        <f t="shared" si="4"/>
        <v>83.989499999999992</v>
      </c>
      <c r="T26" s="27">
        <f t="shared" si="5"/>
        <v>-6.0105000000000075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4771</v>
      </c>
      <c r="E27" s="38"/>
      <c r="F27" s="39"/>
      <c r="G27" s="39"/>
      <c r="H27" s="39"/>
      <c r="I27" s="31">
        <v>10</v>
      </c>
      <c r="J27" s="31">
        <v>5</v>
      </c>
      <c r="K27" s="31"/>
      <c r="L27" s="31"/>
      <c r="M27" s="31">
        <f t="shared" si="0"/>
        <v>4771</v>
      </c>
      <c r="N27" s="40">
        <f t="shared" si="1"/>
        <v>7636</v>
      </c>
      <c r="O27" s="25">
        <f t="shared" si="2"/>
        <v>131.20250000000001</v>
      </c>
      <c r="P27" s="41"/>
      <c r="Q27" s="41">
        <v>100</v>
      </c>
      <c r="R27" s="24">
        <f t="shared" si="3"/>
        <v>7404.7974999999997</v>
      </c>
      <c r="S27" s="42">
        <f t="shared" si="4"/>
        <v>45.3245</v>
      </c>
      <c r="T27" s="43">
        <f t="shared" si="5"/>
        <v>-54.6755</v>
      </c>
    </row>
    <row r="28" spans="1:20" ht="16.5" thickBot="1" x14ac:dyDescent="0.3">
      <c r="A28" s="105" t="s">
        <v>44</v>
      </c>
      <c r="B28" s="106"/>
      <c r="C28" s="107"/>
      <c r="D28" s="44">
        <f t="shared" ref="D28:E28" si="6">SUM(D7:D27)</f>
        <v>206401</v>
      </c>
      <c r="E28" s="45">
        <f t="shared" si="6"/>
        <v>420</v>
      </c>
      <c r="F28" s="45">
        <f t="shared" ref="F28:T28" si="7">SUM(F7:F27)</f>
        <v>740</v>
      </c>
      <c r="G28" s="45">
        <f t="shared" si="7"/>
        <v>60</v>
      </c>
      <c r="H28" s="45">
        <f t="shared" si="7"/>
        <v>780</v>
      </c>
      <c r="I28" s="45">
        <f t="shared" si="7"/>
        <v>95</v>
      </c>
      <c r="J28" s="45">
        <f t="shared" si="7"/>
        <v>9</v>
      </c>
      <c r="K28" s="45">
        <f t="shared" si="7"/>
        <v>19</v>
      </c>
      <c r="L28" s="45">
        <f t="shared" si="7"/>
        <v>0</v>
      </c>
      <c r="M28" s="45">
        <f t="shared" si="7"/>
        <v>229761</v>
      </c>
      <c r="N28" s="45">
        <f t="shared" si="7"/>
        <v>253083</v>
      </c>
      <c r="O28" s="46">
        <f t="shared" si="7"/>
        <v>6318.4274999999998</v>
      </c>
      <c r="P28" s="45">
        <f t="shared" si="7"/>
        <v>0</v>
      </c>
      <c r="Q28" s="45">
        <f t="shared" si="7"/>
        <v>2995</v>
      </c>
      <c r="R28" s="45">
        <f t="shared" si="7"/>
        <v>243769.57249999995</v>
      </c>
      <c r="S28" s="45">
        <f t="shared" si="7"/>
        <v>2182.7295000000004</v>
      </c>
      <c r="T28" s="47">
        <f t="shared" si="7"/>
        <v>-812.27049999999986</v>
      </c>
    </row>
    <row r="29" spans="1:20" ht="15.75" thickBot="1" x14ac:dyDescent="0.3">
      <c r="A29" s="108" t="s">
        <v>45</v>
      </c>
      <c r="B29" s="109"/>
      <c r="C29" s="110"/>
      <c r="D29" s="48">
        <f>D4+D5-D28</f>
        <v>590452</v>
      </c>
      <c r="E29" s="48">
        <f t="shared" ref="E29:L29" si="8">E4+E5-E28</f>
        <v>7560</v>
      </c>
      <c r="F29" s="48">
        <f t="shared" si="8"/>
        <v>13150</v>
      </c>
      <c r="G29" s="48">
        <f t="shared" si="8"/>
        <v>90</v>
      </c>
      <c r="H29" s="48">
        <f t="shared" si="8"/>
        <v>31930</v>
      </c>
      <c r="I29" s="48">
        <f t="shared" si="8"/>
        <v>928</v>
      </c>
      <c r="J29" s="48">
        <f t="shared" si="8"/>
        <v>663</v>
      </c>
      <c r="K29" s="48">
        <f t="shared" si="8"/>
        <v>458</v>
      </c>
      <c r="L29" s="48">
        <f t="shared" si="8"/>
        <v>5</v>
      </c>
      <c r="M29" s="111"/>
      <c r="N29" s="112"/>
      <c r="O29" s="112"/>
      <c r="P29" s="112"/>
      <c r="Q29" s="112"/>
      <c r="R29" s="112"/>
      <c r="S29" s="112"/>
      <c r="T29" s="11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21" priority="43" operator="equal">
      <formula>212030016606640</formula>
    </cfRule>
  </conditionalFormatting>
  <conditionalFormatting sqref="D29 E4:E6 E28:K29">
    <cfRule type="cellIs" dxfId="220" priority="41" operator="equal">
      <formula>$E$4</formula>
    </cfRule>
    <cfRule type="cellIs" dxfId="219" priority="42" operator="equal">
      <formula>2120</formula>
    </cfRule>
  </conditionalFormatting>
  <conditionalFormatting sqref="D29:E29 F4:F6 F28:F29">
    <cfRule type="cellIs" dxfId="218" priority="39" operator="equal">
      <formula>$F$4</formula>
    </cfRule>
    <cfRule type="cellIs" dxfId="217" priority="40" operator="equal">
      <formula>300</formula>
    </cfRule>
  </conditionalFormatting>
  <conditionalFormatting sqref="G4:G6 G28:G29">
    <cfRule type="cellIs" dxfId="216" priority="37" operator="equal">
      <formula>$G$4</formula>
    </cfRule>
    <cfRule type="cellIs" dxfId="215" priority="38" operator="equal">
      <formula>1660</formula>
    </cfRule>
  </conditionalFormatting>
  <conditionalFormatting sqref="H4:H6 H28:H29">
    <cfRule type="cellIs" dxfId="214" priority="35" operator="equal">
      <formula>$H$4</formula>
    </cfRule>
    <cfRule type="cellIs" dxfId="213" priority="36" operator="equal">
      <formula>6640</formula>
    </cfRule>
  </conditionalFormatting>
  <conditionalFormatting sqref="T6:T28">
    <cfRule type="cellIs" dxfId="212" priority="34" operator="lessThan">
      <formula>0</formula>
    </cfRule>
  </conditionalFormatting>
  <conditionalFormatting sqref="T7:T27">
    <cfRule type="cellIs" dxfId="211" priority="31" operator="lessThan">
      <formula>0</formula>
    </cfRule>
    <cfRule type="cellIs" dxfId="210" priority="32" operator="lessThan">
      <formula>0</formula>
    </cfRule>
    <cfRule type="cellIs" dxfId="209" priority="33" operator="lessThan">
      <formula>0</formula>
    </cfRule>
  </conditionalFormatting>
  <conditionalFormatting sqref="E4:E6 E28:K28">
    <cfRule type="cellIs" dxfId="208" priority="30" operator="equal">
      <formula>$E$4</formula>
    </cfRule>
  </conditionalFormatting>
  <conditionalFormatting sqref="D28:D29 D6 D4:M4">
    <cfRule type="cellIs" dxfId="207" priority="29" operator="equal">
      <formula>$D$4</formula>
    </cfRule>
  </conditionalFormatting>
  <conditionalFormatting sqref="I4:I6 I28:I29">
    <cfRule type="cellIs" dxfId="206" priority="28" operator="equal">
      <formula>$I$4</formula>
    </cfRule>
  </conditionalFormatting>
  <conditionalFormatting sqref="J4:J6 J28:J29">
    <cfRule type="cellIs" dxfId="205" priority="27" operator="equal">
      <formula>$J$4</formula>
    </cfRule>
  </conditionalFormatting>
  <conditionalFormatting sqref="K4:K6 K28:K29">
    <cfRule type="cellIs" dxfId="204" priority="26" operator="equal">
      <formula>$K$4</formula>
    </cfRule>
  </conditionalFormatting>
  <conditionalFormatting sqref="M4:M6">
    <cfRule type="cellIs" dxfId="203" priority="25" operator="equal">
      <formula>$L$4</formula>
    </cfRule>
  </conditionalFormatting>
  <conditionalFormatting sqref="T7:T28">
    <cfRule type="cellIs" dxfId="202" priority="22" operator="lessThan">
      <formula>0</formula>
    </cfRule>
    <cfRule type="cellIs" dxfId="201" priority="23" operator="lessThan">
      <formula>0</formula>
    </cfRule>
    <cfRule type="cellIs" dxfId="200" priority="24" operator="lessThan">
      <formula>0</formula>
    </cfRule>
  </conditionalFormatting>
  <conditionalFormatting sqref="D5:K5">
    <cfRule type="cellIs" dxfId="199" priority="21" operator="greaterThan">
      <formula>0</formula>
    </cfRule>
  </conditionalFormatting>
  <conditionalFormatting sqref="T6:T28">
    <cfRule type="cellIs" dxfId="198" priority="20" operator="lessThan">
      <formula>0</formula>
    </cfRule>
  </conditionalFormatting>
  <conditionalFormatting sqref="T7:T27">
    <cfRule type="cellIs" dxfId="197" priority="17" operator="lessThan">
      <formula>0</formula>
    </cfRule>
    <cfRule type="cellIs" dxfId="196" priority="18" operator="lessThan">
      <formula>0</formula>
    </cfRule>
    <cfRule type="cellIs" dxfId="195" priority="19" operator="lessThan">
      <formula>0</formula>
    </cfRule>
  </conditionalFormatting>
  <conditionalFormatting sqref="T7:T28">
    <cfRule type="cellIs" dxfId="194" priority="14" operator="lessThan">
      <formula>0</formula>
    </cfRule>
    <cfRule type="cellIs" dxfId="193" priority="15" operator="lessThan">
      <formula>0</formula>
    </cfRule>
    <cfRule type="cellIs" dxfId="192" priority="16" operator="lessThan">
      <formula>0</formula>
    </cfRule>
  </conditionalFormatting>
  <conditionalFormatting sqref="D5:K5">
    <cfRule type="cellIs" dxfId="191" priority="13" operator="greaterThan">
      <formula>0</formula>
    </cfRule>
  </conditionalFormatting>
  <conditionalFormatting sqref="L4 L6 L28:L29">
    <cfRule type="cellIs" dxfId="190" priority="12" operator="equal">
      <formula>$L$4</formula>
    </cfRule>
  </conditionalFormatting>
  <conditionalFormatting sqref="D7:S7">
    <cfRule type="cellIs" dxfId="189" priority="11" operator="greaterThan">
      <formula>0</formula>
    </cfRule>
  </conditionalFormatting>
  <conditionalFormatting sqref="D9:S9">
    <cfRule type="cellIs" dxfId="188" priority="10" operator="greaterThan">
      <formula>0</formula>
    </cfRule>
  </conditionalFormatting>
  <conditionalFormatting sqref="D11:S11">
    <cfRule type="cellIs" dxfId="187" priority="9" operator="greaterThan">
      <formula>0</formula>
    </cfRule>
  </conditionalFormatting>
  <conditionalFormatting sqref="D13:S13">
    <cfRule type="cellIs" dxfId="186" priority="8" operator="greaterThan">
      <formula>0</formula>
    </cfRule>
  </conditionalFormatting>
  <conditionalFormatting sqref="D15:S15">
    <cfRule type="cellIs" dxfId="185" priority="7" operator="greaterThan">
      <formula>0</formula>
    </cfRule>
  </conditionalFormatting>
  <conditionalFormatting sqref="D17:S17">
    <cfRule type="cellIs" dxfId="184" priority="6" operator="greaterThan">
      <formula>0</formula>
    </cfRule>
  </conditionalFormatting>
  <conditionalFormatting sqref="D19:S19">
    <cfRule type="cellIs" dxfId="183" priority="5" operator="greaterThan">
      <formula>0</formula>
    </cfRule>
  </conditionalFormatting>
  <conditionalFormatting sqref="D21:S21">
    <cfRule type="cellIs" dxfId="182" priority="4" operator="greaterThan">
      <formula>0</formula>
    </cfRule>
  </conditionalFormatting>
  <conditionalFormatting sqref="D23:S23">
    <cfRule type="cellIs" dxfId="181" priority="3" operator="greaterThan">
      <formula>0</formula>
    </cfRule>
  </conditionalFormatting>
  <conditionalFormatting sqref="D25:S25">
    <cfRule type="cellIs" dxfId="180" priority="2" operator="greaterThan">
      <formula>0</formula>
    </cfRule>
  </conditionalFormatting>
  <conditionalFormatting sqref="D27:S27">
    <cfRule type="cellIs" dxfId="179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7" activePane="bottomLeft" state="frozen"/>
      <selection pane="bottomLeft" activeCell="A15" sqref="A15:XF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0" ht="18.75" x14ac:dyDescent="0.25">
      <c r="A3" s="115" t="s">
        <v>82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0" x14ac:dyDescent="0.25">
      <c r="A4" s="119" t="s">
        <v>1</v>
      </c>
      <c r="B4" s="119"/>
      <c r="C4" s="1"/>
      <c r="D4" s="2">
        <f>'28'!D29</f>
        <v>590452</v>
      </c>
      <c r="E4" s="2">
        <f>'28'!E29</f>
        <v>7560</v>
      </c>
      <c r="F4" s="2">
        <f>'28'!F29</f>
        <v>13150</v>
      </c>
      <c r="G4" s="2">
        <f>'28'!G29</f>
        <v>90</v>
      </c>
      <c r="H4" s="2">
        <f>'28'!H29</f>
        <v>31930</v>
      </c>
      <c r="I4" s="2">
        <f>'28'!I29</f>
        <v>928</v>
      </c>
      <c r="J4" s="2">
        <f>'28'!J29</f>
        <v>663</v>
      </c>
      <c r="K4" s="2">
        <f>'28'!K29</f>
        <v>458</v>
      </c>
      <c r="L4" s="2">
        <f>'28'!L29</f>
        <v>5</v>
      </c>
      <c r="M4" s="3"/>
      <c r="N4" s="120"/>
      <c r="O4" s="120"/>
      <c r="P4" s="120"/>
      <c r="Q4" s="120"/>
      <c r="R4" s="120"/>
      <c r="S4" s="120"/>
      <c r="T4" s="120"/>
    </row>
    <row r="5" spans="1:20" x14ac:dyDescent="0.25">
      <c r="A5" s="119" t="s">
        <v>2</v>
      </c>
      <c r="B5" s="119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20"/>
      <c r="O5" s="120"/>
      <c r="P5" s="120"/>
      <c r="Q5" s="120"/>
      <c r="R5" s="120"/>
      <c r="S5" s="120"/>
      <c r="T5" s="12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6067</v>
      </c>
      <c r="E7" s="22"/>
      <c r="F7" s="22">
        <v>20</v>
      </c>
      <c r="G7" s="22"/>
      <c r="H7" s="22">
        <v>100</v>
      </c>
      <c r="I7" s="23">
        <v>5</v>
      </c>
      <c r="J7" s="23"/>
      <c r="K7" s="23"/>
      <c r="L7" s="23"/>
      <c r="M7" s="20">
        <f>D7+E7*20+F7*10+G7*9+H7*9</f>
        <v>7167</v>
      </c>
      <c r="N7" s="24">
        <f>D7+E7*20+F7*10+G7*9+H7*9+I7*191+J7*191+K7*182+L7*100</f>
        <v>8122</v>
      </c>
      <c r="O7" s="25">
        <f>M7*2.75%</f>
        <v>197.0925</v>
      </c>
      <c r="P7" s="26"/>
      <c r="Q7" s="26">
        <v>60</v>
      </c>
      <c r="R7" s="24">
        <f>M7-(M7*2.75%)+I7*191+J7*191+K7*182+L7*100-Q7</f>
        <v>7864.9075000000003</v>
      </c>
      <c r="S7" s="25">
        <f>M7*0.95%</f>
        <v>68.086500000000001</v>
      </c>
      <c r="T7" s="27">
        <f>S7-Q7</f>
        <v>8.0865000000000009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4198</v>
      </c>
      <c r="E8" s="30">
        <v>150</v>
      </c>
      <c r="F8" s="30">
        <v>200</v>
      </c>
      <c r="G8" s="30"/>
      <c r="H8" s="30">
        <v>250</v>
      </c>
      <c r="I8" s="20">
        <v>15</v>
      </c>
      <c r="J8" s="20"/>
      <c r="K8" s="20"/>
      <c r="L8" s="20"/>
      <c r="M8" s="20">
        <f t="shared" ref="M8:M27" si="0">D8+E8*20+F8*10+G8*9+H8*9</f>
        <v>11448</v>
      </c>
      <c r="N8" s="24">
        <f t="shared" ref="N8:N27" si="1">D8+E8*20+F8*10+G8*9+H8*9+I8*191+J8*191+K8*182+L8*100</f>
        <v>14313</v>
      </c>
      <c r="O8" s="25">
        <f t="shared" ref="O8:O27" si="2">M8*2.75%</f>
        <v>314.82</v>
      </c>
      <c r="P8" s="26"/>
      <c r="Q8" s="26">
        <v>83</v>
      </c>
      <c r="R8" s="24">
        <f t="shared" ref="R8:R27" si="3">M8-(M8*2.75%)+I8*191+J8*191+K8*182+L8*100-Q8</f>
        <v>13915.18</v>
      </c>
      <c r="S8" s="25">
        <f t="shared" ref="S8:S27" si="4">M8*0.95%</f>
        <v>108.756</v>
      </c>
      <c r="T8" s="27">
        <f t="shared" ref="T8:T27" si="5">S8-Q8</f>
        <v>25.756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11116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11116</v>
      </c>
      <c r="N9" s="24">
        <f t="shared" si="1"/>
        <v>11116</v>
      </c>
      <c r="O9" s="25">
        <f t="shared" si="2"/>
        <v>305.69</v>
      </c>
      <c r="P9" s="26"/>
      <c r="Q9" s="26">
        <v>100</v>
      </c>
      <c r="R9" s="24">
        <f t="shared" si="3"/>
        <v>10710.31</v>
      </c>
      <c r="S9" s="25">
        <f t="shared" si="4"/>
        <v>105.602</v>
      </c>
      <c r="T9" s="27">
        <f t="shared" si="5"/>
        <v>5.6020000000000039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3086</v>
      </c>
      <c r="E10" s="30"/>
      <c r="F10" s="30"/>
      <c r="G10" s="30"/>
      <c r="H10" s="30">
        <v>50</v>
      </c>
      <c r="I10" s="20"/>
      <c r="J10" s="20">
        <v>2</v>
      </c>
      <c r="K10" s="20"/>
      <c r="L10" s="20"/>
      <c r="M10" s="20">
        <f t="shared" si="0"/>
        <v>3536</v>
      </c>
      <c r="N10" s="24">
        <f t="shared" si="1"/>
        <v>3918</v>
      </c>
      <c r="O10" s="25">
        <f t="shared" si="2"/>
        <v>97.24</v>
      </c>
      <c r="P10" s="26"/>
      <c r="Q10" s="26">
        <v>30</v>
      </c>
      <c r="R10" s="24">
        <f t="shared" si="3"/>
        <v>3790.76</v>
      </c>
      <c r="S10" s="25">
        <f t="shared" si="4"/>
        <v>33.591999999999999</v>
      </c>
      <c r="T10" s="27">
        <f t="shared" si="5"/>
        <v>3.5919999999999987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3602</v>
      </c>
      <c r="E11" s="30"/>
      <c r="F11" s="30"/>
      <c r="G11" s="32"/>
      <c r="H11" s="30">
        <v>250</v>
      </c>
      <c r="I11" s="20">
        <v>2</v>
      </c>
      <c r="J11" s="20"/>
      <c r="K11" s="20"/>
      <c r="L11" s="20"/>
      <c r="M11" s="20">
        <f t="shared" si="0"/>
        <v>5852</v>
      </c>
      <c r="N11" s="24">
        <f t="shared" si="1"/>
        <v>6234</v>
      </c>
      <c r="O11" s="25">
        <f t="shared" si="2"/>
        <v>160.93</v>
      </c>
      <c r="P11" s="26"/>
      <c r="Q11" s="26">
        <v>33</v>
      </c>
      <c r="R11" s="24">
        <f t="shared" si="3"/>
        <v>6040.07</v>
      </c>
      <c r="S11" s="25">
        <f t="shared" si="4"/>
        <v>55.594000000000001</v>
      </c>
      <c r="T11" s="27">
        <f t="shared" si="5"/>
        <v>22.594000000000001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7332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7332</v>
      </c>
      <c r="N12" s="24">
        <f t="shared" si="1"/>
        <v>7332</v>
      </c>
      <c r="O12" s="25">
        <f t="shared" si="2"/>
        <v>201.63</v>
      </c>
      <c r="P12" s="26"/>
      <c r="Q12" s="26">
        <v>30</v>
      </c>
      <c r="R12" s="24">
        <f t="shared" si="3"/>
        <v>7100.37</v>
      </c>
      <c r="S12" s="25">
        <f t="shared" si="4"/>
        <v>69.653999999999996</v>
      </c>
      <c r="T12" s="27">
        <f t="shared" si="5"/>
        <v>39.653999999999996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4219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4219</v>
      </c>
      <c r="N13" s="24">
        <f t="shared" si="1"/>
        <v>4219</v>
      </c>
      <c r="O13" s="25">
        <f t="shared" si="2"/>
        <v>116.02249999999999</v>
      </c>
      <c r="P13" s="26"/>
      <c r="Q13" s="26">
        <v>55</v>
      </c>
      <c r="R13" s="24">
        <f t="shared" si="3"/>
        <v>4047.9775</v>
      </c>
      <c r="S13" s="25">
        <f t="shared" si="4"/>
        <v>40.080500000000001</v>
      </c>
      <c r="T13" s="27">
        <f t="shared" si="5"/>
        <v>-14.919499999999999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9372</v>
      </c>
      <c r="E14" s="30">
        <v>500</v>
      </c>
      <c r="F14" s="30">
        <v>600</v>
      </c>
      <c r="G14" s="30"/>
      <c r="H14" s="30">
        <v>500</v>
      </c>
      <c r="I14" s="20">
        <v>14</v>
      </c>
      <c r="J14" s="20"/>
      <c r="K14" s="20">
        <v>10</v>
      </c>
      <c r="L14" s="20"/>
      <c r="M14" s="20">
        <f t="shared" si="0"/>
        <v>29872</v>
      </c>
      <c r="N14" s="24">
        <f t="shared" si="1"/>
        <v>34366</v>
      </c>
      <c r="O14" s="25">
        <f t="shared" si="2"/>
        <v>821.48</v>
      </c>
      <c r="P14" s="26"/>
      <c r="Q14" s="26">
        <v>120</v>
      </c>
      <c r="R14" s="24">
        <f t="shared" si="3"/>
        <v>33424.520000000004</v>
      </c>
      <c r="S14" s="25">
        <f t="shared" si="4"/>
        <v>283.78399999999999</v>
      </c>
      <c r="T14" s="27">
        <f t="shared" si="5"/>
        <v>163.78399999999999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28242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28242</v>
      </c>
      <c r="N15" s="24">
        <f t="shared" si="1"/>
        <v>28242</v>
      </c>
      <c r="O15" s="25">
        <f t="shared" si="2"/>
        <v>776.65499999999997</v>
      </c>
      <c r="P15" s="26"/>
      <c r="Q15" s="26">
        <v>180</v>
      </c>
      <c r="R15" s="24">
        <f t="shared" si="3"/>
        <v>27285.345000000001</v>
      </c>
      <c r="S15" s="25">
        <f t="shared" si="4"/>
        <v>268.29899999999998</v>
      </c>
      <c r="T15" s="27">
        <f t="shared" si="5"/>
        <v>88.298999999999978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9504</v>
      </c>
      <c r="E16" s="30"/>
      <c r="F16" s="30">
        <v>100</v>
      </c>
      <c r="G16" s="30"/>
      <c r="H16" s="30">
        <v>100</v>
      </c>
      <c r="J16" s="20"/>
      <c r="K16" s="20"/>
      <c r="L16" s="20"/>
      <c r="M16" s="20">
        <f t="shared" si="0"/>
        <v>11404</v>
      </c>
      <c r="N16" s="24">
        <f t="shared" si="1"/>
        <v>11404</v>
      </c>
      <c r="O16" s="25">
        <f t="shared" si="2"/>
        <v>313.61</v>
      </c>
      <c r="P16" s="26"/>
      <c r="Q16" s="26">
        <v>90</v>
      </c>
      <c r="R16" s="24">
        <f t="shared" si="3"/>
        <v>11000.39</v>
      </c>
      <c r="S16" s="25">
        <f t="shared" si="4"/>
        <v>108.33799999999999</v>
      </c>
      <c r="T16" s="27">
        <f t="shared" si="5"/>
        <v>18.337999999999994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4270</v>
      </c>
      <c r="E17" s="30"/>
      <c r="F17" s="30">
        <v>50</v>
      </c>
      <c r="G17" s="30"/>
      <c r="H17" s="30">
        <v>50</v>
      </c>
      <c r="I17" s="20"/>
      <c r="J17" s="20"/>
      <c r="K17" s="20"/>
      <c r="L17" s="20"/>
      <c r="M17" s="20">
        <f t="shared" si="0"/>
        <v>5220</v>
      </c>
      <c r="N17" s="24">
        <f t="shared" si="1"/>
        <v>5220</v>
      </c>
      <c r="O17" s="25">
        <f t="shared" si="2"/>
        <v>143.55000000000001</v>
      </c>
      <c r="P17" s="26"/>
      <c r="Q17" s="26">
        <v>75</v>
      </c>
      <c r="R17" s="24">
        <f t="shared" si="3"/>
        <v>5001.45</v>
      </c>
      <c r="S17" s="25">
        <f t="shared" si="4"/>
        <v>49.589999999999996</v>
      </c>
      <c r="T17" s="27">
        <f t="shared" si="5"/>
        <v>-25.410000000000004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4220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4220</v>
      </c>
      <c r="N18" s="24">
        <f t="shared" si="1"/>
        <v>4220</v>
      </c>
      <c r="O18" s="25">
        <f t="shared" si="2"/>
        <v>116.05</v>
      </c>
      <c r="P18" s="26"/>
      <c r="Q18" s="26">
        <v>100</v>
      </c>
      <c r="R18" s="24">
        <f t="shared" si="3"/>
        <v>4003.95</v>
      </c>
      <c r="S18" s="25">
        <f t="shared" si="4"/>
        <v>40.089999999999996</v>
      </c>
      <c r="T18" s="27">
        <f t="shared" si="5"/>
        <v>-59.910000000000004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10008</v>
      </c>
      <c r="E19" s="30"/>
      <c r="F19" s="30">
        <v>30</v>
      </c>
      <c r="G19" s="30"/>
      <c r="H19" s="30">
        <v>100</v>
      </c>
      <c r="I19" s="20">
        <v>5</v>
      </c>
      <c r="J19" s="20"/>
      <c r="K19" s="20"/>
      <c r="L19" s="20"/>
      <c r="M19" s="20">
        <f t="shared" si="0"/>
        <v>11208</v>
      </c>
      <c r="N19" s="24">
        <f t="shared" si="1"/>
        <v>12163</v>
      </c>
      <c r="O19" s="25">
        <f t="shared" si="2"/>
        <v>308.22000000000003</v>
      </c>
      <c r="P19" s="26"/>
      <c r="Q19" s="26">
        <v>570</v>
      </c>
      <c r="R19" s="24">
        <f t="shared" si="3"/>
        <v>11284.78</v>
      </c>
      <c r="S19" s="25">
        <f t="shared" si="4"/>
        <v>106.476</v>
      </c>
      <c r="T19" s="27">
        <f t="shared" si="5"/>
        <v>-463.524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7609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7609</v>
      </c>
      <c r="N20" s="24">
        <f t="shared" si="1"/>
        <v>7609</v>
      </c>
      <c r="O20" s="25">
        <f t="shared" si="2"/>
        <v>209.2475</v>
      </c>
      <c r="P20" s="26"/>
      <c r="Q20" s="26">
        <v>120</v>
      </c>
      <c r="R20" s="24">
        <f t="shared" si="3"/>
        <v>7279.7524999999996</v>
      </c>
      <c r="S20" s="25">
        <f t="shared" si="4"/>
        <v>72.285499999999999</v>
      </c>
      <c r="T20" s="27">
        <f t="shared" si="5"/>
        <v>-47.714500000000001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5812</v>
      </c>
      <c r="E21" s="30"/>
      <c r="F21" s="30"/>
      <c r="G21" s="30"/>
      <c r="H21" s="30"/>
      <c r="I21" s="20"/>
      <c r="J21" s="20"/>
      <c r="K21" s="20">
        <v>1</v>
      </c>
      <c r="L21" s="20"/>
      <c r="M21" s="20">
        <f t="shared" si="0"/>
        <v>5812</v>
      </c>
      <c r="N21" s="24">
        <f t="shared" si="1"/>
        <v>5994</v>
      </c>
      <c r="O21" s="25">
        <f t="shared" si="2"/>
        <v>159.83000000000001</v>
      </c>
      <c r="P21" s="26"/>
      <c r="Q21" s="26">
        <v>10</v>
      </c>
      <c r="R21" s="24">
        <f t="shared" si="3"/>
        <v>5824.17</v>
      </c>
      <c r="S21" s="25">
        <f t="shared" si="4"/>
        <v>55.213999999999999</v>
      </c>
      <c r="T21" s="27">
        <f t="shared" si="5"/>
        <v>45.213999999999999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10028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10028</v>
      </c>
      <c r="N22" s="24">
        <f t="shared" si="1"/>
        <v>10028</v>
      </c>
      <c r="O22" s="25">
        <f t="shared" si="2"/>
        <v>275.77</v>
      </c>
      <c r="P22" s="26"/>
      <c r="Q22" s="26">
        <v>450</v>
      </c>
      <c r="R22" s="24">
        <f t="shared" si="3"/>
        <v>9302.23</v>
      </c>
      <c r="S22" s="25">
        <f t="shared" si="4"/>
        <v>95.265999999999991</v>
      </c>
      <c r="T22" s="27">
        <f t="shared" si="5"/>
        <v>-354.73400000000004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6442</v>
      </c>
      <c r="E23" s="30">
        <v>100</v>
      </c>
      <c r="F23" s="30">
        <v>100</v>
      </c>
      <c r="G23" s="30"/>
      <c r="H23" s="30">
        <v>100</v>
      </c>
      <c r="I23" s="20">
        <v>20</v>
      </c>
      <c r="J23" s="20"/>
      <c r="K23" s="20"/>
      <c r="L23" s="20"/>
      <c r="M23" s="20">
        <f t="shared" si="0"/>
        <v>10342</v>
      </c>
      <c r="N23" s="24">
        <f t="shared" si="1"/>
        <v>14162</v>
      </c>
      <c r="O23" s="25">
        <f t="shared" si="2"/>
        <v>284.40500000000003</v>
      </c>
      <c r="P23" s="26"/>
      <c r="Q23" s="26">
        <v>60</v>
      </c>
      <c r="R23" s="24">
        <f t="shared" si="3"/>
        <v>13817.594999999999</v>
      </c>
      <c r="S23" s="25">
        <f t="shared" si="4"/>
        <v>98.248999999999995</v>
      </c>
      <c r="T23" s="27">
        <f t="shared" si="5"/>
        <v>38.248999999999995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11000</v>
      </c>
      <c r="N24" s="24">
        <f t="shared" si="1"/>
        <v>11000</v>
      </c>
      <c r="O24" s="25">
        <f t="shared" si="2"/>
        <v>302.5</v>
      </c>
      <c r="P24" s="26"/>
      <c r="Q24" s="26">
        <v>98</v>
      </c>
      <c r="R24" s="24">
        <f t="shared" si="3"/>
        <v>10599.5</v>
      </c>
      <c r="S24" s="25">
        <f t="shared" si="4"/>
        <v>104.5</v>
      </c>
      <c r="T24" s="27">
        <f t="shared" si="5"/>
        <v>6.5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4012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4012</v>
      </c>
      <c r="N25" s="24">
        <f t="shared" si="1"/>
        <v>4012</v>
      </c>
      <c r="O25" s="25">
        <f t="shared" si="2"/>
        <v>110.33</v>
      </c>
      <c r="P25" s="26"/>
      <c r="Q25" s="26">
        <v>40</v>
      </c>
      <c r="R25" s="24">
        <f t="shared" si="3"/>
        <v>3861.67</v>
      </c>
      <c r="S25" s="25">
        <f t="shared" si="4"/>
        <v>38.113999999999997</v>
      </c>
      <c r="T25" s="27">
        <f t="shared" si="5"/>
        <v>-1.8860000000000028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3443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3443</v>
      </c>
      <c r="N26" s="24">
        <f t="shared" si="1"/>
        <v>3443</v>
      </c>
      <c r="O26" s="25">
        <f t="shared" si="2"/>
        <v>94.682500000000005</v>
      </c>
      <c r="P26" s="26"/>
      <c r="Q26" s="26">
        <v>48</v>
      </c>
      <c r="R26" s="24">
        <f t="shared" si="3"/>
        <v>3300.3175000000001</v>
      </c>
      <c r="S26" s="25">
        <f t="shared" si="4"/>
        <v>32.708500000000001</v>
      </c>
      <c r="T26" s="27">
        <f t="shared" si="5"/>
        <v>-15.291499999999999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6093</v>
      </c>
      <c r="E27" s="38"/>
      <c r="F27" s="39"/>
      <c r="G27" s="39"/>
      <c r="H27" s="39"/>
      <c r="I27" s="31">
        <v>5</v>
      </c>
      <c r="J27" s="31"/>
      <c r="K27" s="31">
        <v>5</v>
      </c>
      <c r="L27" s="31"/>
      <c r="M27" s="31">
        <f t="shared" si="0"/>
        <v>6093</v>
      </c>
      <c r="N27" s="40">
        <f t="shared" si="1"/>
        <v>7958</v>
      </c>
      <c r="O27" s="25">
        <f t="shared" si="2"/>
        <v>167.5575</v>
      </c>
      <c r="P27" s="41"/>
      <c r="Q27" s="41">
        <v>100</v>
      </c>
      <c r="R27" s="24">
        <f t="shared" si="3"/>
        <v>7690.4425000000001</v>
      </c>
      <c r="S27" s="42">
        <f t="shared" si="4"/>
        <v>57.883499999999998</v>
      </c>
      <c r="T27" s="43">
        <f t="shared" si="5"/>
        <v>-42.116500000000002</v>
      </c>
    </row>
    <row r="28" spans="1:20" ht="16.5" thickBot="1" x14ac:dyDescent="0.3">
      <c r="A28" s="105" t="s">
        <v>44</v>
      </c>
      <c r="B28" s="106"/>
      <c r="C28" s="107"/>
      <c r="D28" s="44">
        <f t="shared" ref="D28:E28" si="6">SUM(D7:D27)</f>
        <v>159675</v>
      </c>
      <c r="E28" s="45">
        <f t="shared" si="6"/>
        <v>750</v>
      </c>
      <c r="F28" s="45">
        <f t="shared" ref="F28:T28" si="7">SUM(F7:F27)</f>
        <v>1100</v>
      </c>
      <c r="G28" s="45">
        <f t="shared" si="7"/>
        <v>0</v>
      </c>
      <c r="H28" s="45">
        <f t="shared" si="7"/>
        <v>1500</v>
      </c>
      <c r="I28" s="45">
        <f t="shared" si="7"/>
        <v>66</v>
      </c>
      <c r="J28" s="45">
        <f t="shared" si="7"/>
        <v>2</v>
      </c>
      <c r="K28" s="45">
        <f t="shared" si="7"/>
        <v>16</v>
      </c>
      <c r="L28" s="45">
        <f t="shared" si="7"/>
        <v>0</v>
      </c>
      <c r="M28" s="45">
        <f t="shared" si="7"/>
        <v>199175</v>
      </c>
      <c r="N28" s="45">
        <f t="shared" si="7"/>
        <v>215075</v>
      </c>
      <c r="O28" s="46">
        <f t="shared" si="7"/>
        <v>5477.3125000000009</v>
      </c>
      <c r="P28" s="45">
        <f t="shared" si="7"/>
        <v>0</v>
      </c>
      <c r="Q28" s="45">
        <f t="shared" si="7"/>
        <v>2452</v>
      </c>
      <c r="R28" s="45">
        <f t="shared" si="7"/>
        <v>207145.68750000006</v>
      </c>
      <c r="S28" s="45">
        <f t="shared" si="7"/>
        <v>1892.1624999999995</v>
      </c>
      <c r="T28" s="47">
        <f t="shared" si="7"/>
        <v>-559.83750000000009</v>
      </c>
    </row>
    <row r="29" spans="1:20" ht="15.75" thickBot="1" x14ac:dyDescent="0.3">
      <c r="A29" s="108" t="s">
        <v>45</v>
      </c>
      <c r="B29" s="109"/>
      <c r="C29" s="110"/>
      <c r="D29" s="48">
        <f>D4+D5-D28</f>
        <v>950257</v>
      </c>
      <c r="E29" s="48">
        <f t="shared" ref="E29:L29" si="8">E4+E5-E28</f>
        <v>6810</v>
      </c>
      <c r="F29" s="48">
        <f t="shared" si="8"/>
        <v>12050</v>
      </c>
      <c r="G29" s="48">
        <f t="shared" si="8"/>
        <v>90</v>
      </c>
      <c r="H29" s="48">
        <f t="shared" si="8"/>
        <v>30430</v>
      </c>
      <c r="I29" s="48">
        <f t="shared" si="8"/>
        <v>862</v>
      </c>
      <c r="J29" s="48">
        <f t="shared" si="8"/>
        <v>661</v>
      </c>
      <c r="K29" s="48">
        <f t="shared" si="8"/>
        <v>442</v>
      </c>
      <c r="L29" s="48">
        <f t="shared" si="8"/>
        <v>5</v>
      </c>
      <c r="M29" s="111"/>
      <c r="N29" s="112"/>
      <c r="O29" s="112"/>
      <c r="P29" s="112"/>
      <c r="Q29" s="112"/>
      <c r="R29" s="112"/>
      <c r="S29" s="112"/>
      <c r="T29" s="11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8" priority="43" operator="equal">
      <formula>212030016606640</formula>
    </cfRule>
  </conditionalFormatting>
  <conditionalFormatting sqref="D29 E4:E6 E28:K29">
    <cfRule type="cellIs" dxfId="177" priority="41" operator="equal">
      <formula>$E$4</formula>
    </cfRule>
    <cfRule type="cellIs" dxfId="176" priority="42" operator="equal">
      <formula>2120</formula>
    </cfRule>
  </conditionalFormatting>
  <conditionalFormatting sqref="D29:E29 F4:F6 F28:F29">
    <cfRule type="cellIs" dxfId="175" priority="39" operator="equal">
      <formula>$F$4</formula>
    </cfRule>
    <cfRule type="cellIs" dxfId="174" priority="40" operator="equal">
      <formula>300</formula>
    </cfRule>
  </conditionalFormatting>
  <conditionalFormatting sqref="G4:G6 G28:G29">
    <cfRule type="cellIs" dxfId="173" priority="37" operator="equal">
      <formula>$G$4</formula>
    </cfRule>
    <cfRule type="cellIs" dxfId="172" priority="38" operator="equal">
      <formula>1660</formula>
    </cfRule>
  </conditionalFormatting>
  <conditionalFormatting sqref="H4:H6 H28:H29">
    <cfRule type="cellIs" dxfId="171" priority="35" operator="equal">
      <formula>$H$4</formula>
    </cfRule>
    <cfRule type="cellIs" dxfId="170" priority="36" operator="equal">
      <formula>6640</formula>
    </cfRule>
  </conditionalFormatting>
  <conditionalFormatting sqref="T6:T28">
    <cfRule type="cellIs" dxfId="169" priority="34" operator="lessThan">
      <formula>0</formula>
    </cfRule>
  </conditionalFormatting>
  <conditionalFormatting sqref="T7:T27">
    <cfRule type="cellIs" dxfId="168" priority="31" operator="lessThan">
      <formula>0</formula>
    </cfRule>
    <cfRule type="cellIs" dxfId="167" priority="32" operator="lessThan">
      <formula>0</formula>
    </cfRule>
    <cfRule type="cellIs" dxfId="166" priority="33" operator="lessThan">
      <formula>0</formula>
    </cfRule>
  </conditionalFormatting>
  <conditionalFormatting sqref="E4:E6 E28:K28">
    <cfRule type="cellIs" dxfId="165" priority="30" operator="equal">
      <formula>$E$4</formula>
    </cfRule>
  </conditionalFormatting>
  <conditionalFormatting sqref="D28:D29 D6 D4:M4">
    <cfRule type="cellIs" dxfId="164" priority="29" operator="equal">
      <formula>$D$4</formula>
    </cfRule>
  </conditionalFormatting>
  <conditionalFormatting sqref="I4:I6 I28:I29">
    <cfRule type="cellIs" dxfId="163" priority="28" operator="equal">
      <formula>$I$4</formula>
    </cfRule>
  </conditionalFormatting>
  <conditionalFormatting sqref="J4:J6 J28:J29">
    <cfRule type="cellIs" dxfId="162" priority="27" operator="equal">
      <formula>$J$4</formula>
    </cfRule>
  </conditionalFormatting>
  <conditionalFormatting sqref="K4:K6 K28:K29">
    <cfRule type="cellIs" dxfId="161" priority="26" operator="equal">
      <formula>$K$4</formula>
    </cfRule>
  </conditionalFormatting>
  <conditionalFormatting sqref="M4:M6">
    <cfRule type="cellIs" dxfId="160" priority="25" operator="equal">
      <formula>$L$4</formula>
    </cfRule>
  </conditionalFormatting>
  <conditionalFormatting sqref="T7:T28">
    <cfRule type="cellIs" dxfId="159" priority="22" operator="lessThan">
      <formula>0</formula>
    </cfRule>
    <cfRule type="cellIs" dxfId="158" priority="23" operator="lessThan">
      <formula>0</formula>
    </cfRule>
    <cfRule type="cellIs" dxfId="157" priority="24" operator="lessThan">
      <formula>0</formula>
    </cfRule>
  </conditionalFormatting>
  <conditionalFormatting sqref="D5:K5">
    <cfRule type="cellIs" dxfId="156" priority="21" operator="greaterThan">
      <formula>0</formula>
    </cfRule>
  </conditionalFormatting>
  <conditionalFormatting sqref="T6:T28">
    <cfRule type="cellIs" dxfId="155" priority="20" operator="lessThan">
      <formula>0</formula>
    </cfRule>
  </conditionalFormatting>
  <conditionalFormatting sqref="T7:T27">
    <cfRule type="cellIs" dxfId="154" priority="17" operator="lessThan">
      <formula>0</formula>
    </cfRule>
    <cfRule type="cellIs" dxfId="153" priority="18" operator="lessThan">
      <formula>0</formula>
    </cfRule>
    <cfRule type="cellIs" dxfId="152" priority="19" operator="lessThan">
      <formula>0</formula>
    </cfRule>
  </conditionalFormatting>
  <conditionalFormatting sqref="T7:T28">
    <cfRule type="cellIs" dxfId="151" priority="14" operator="lessThan">
      <formula>0</formula>
    </cfRule>
    <cfRule type="cellIs" dxfId="150" priority="15" operator="lessThan">
      <formula>0</formula>
    </cfRule>
    <cfRule type="cellIs" dxfId="149" priority="16" operator="lessThan">
      <formula>0</formula>
    </cfRule>
  </conditionalFormatting>
  <conditionalFormatting sqref="D5:K5">
    <cfRule type="cellIs" dxfId="148" priority="13" operator="greaterThan">
      <formula>0</formula>
    </cfRule>
  </conditionalFormatting>
  <conditionalFormatting sqref="L4 L6 L28:L29">
    <cfRule type="cellIs" dxfId="147" priority="12" operator="equal">
      <formula>$L$4</formula>
    </cfRule>
  </conditionalFormatting>
  <conditionalFormatting sqref="D7:S7">
    <cfRule type="cellIs" dxfId="146" priority="11" operator="greaterThan">
      <formula>0</formula>
    </cfRule>
  </conditionalFormatting>
  <conditionalFormatting sqref="D9:S9">
    <cfRule type="cellIs" dxfId="145" priority="10" operator="greaterThan">
      <formula>0</formula>
    </cfRule>
  </conditionalFormatting>
  <conditionalFormatting sqref="D11:S11">
    <cfRule type="cellIs" dxfId="144" priority="9" operator="greaterThan">
      <formula>0</formula>
    </cfRule>
  </conditionalFormatting>
  <conditionalFormatting sqref="D13:S13">
    <cfRule type="cellIs" dxfId="143" priority="8" operator="greaterThan">
      <formula>0</formula>
    </cfRule>
  </conditionalFormatting>
  <conditionalFormatting sqref="D15:S15 N16 R16">
    <cfRule type="cellIs" dxfId="142" priority="7" operator="greaterThan">
      <formula>0</formula>
    </cfRule>
  </conditionalFormatting>
  <conditionalFormatting sqref="D17:S17">
    <cfRule type="cellIs" dxfId="141" priority="6" operator="greaterThan">
      <formula>0</formula>
    </cfRule>
  </conditionalFormatting>
  <conditionalFormatting sqref="D19:S19">
    <cfRule type="cellIs" dxfId="140" priority="5" operator="greaterThan">
      <formula>0</formula>
    </cfRule>
  </conditionalFormatting>
  <conditionalFormatting sqref="D21:S21">
    <cfRule type="cellIs" dxfId="139" priority="4" operator="greaterThan">
      <formula>0</formula>
    </cfRule>
  </conditionalFormatting>
  <conditionalFormatting sqref="D23:S23">
    <cfRule type="cellIs" dxfId="138" priority="3" operator="greaterThan">
      <formula>0</formula>
    </cfRule>
  </conditionalFormatting>
  <conditionalFormatting sqref="D25:S25">
    <cfRule type="cellIs" dxfId="137" priority="2" operator="greaterThan">
      <formula>0</formula>
    </cfRule>
  </conditionalFormatting>
  <conditionalFormatting sqref="D27:S27">
    <cfRule type="cellIs" dxfId="136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34" sqref="F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0" ht="18.75" x14ac:dyDescent="0.25">
      <c r="A3" s="115" t="s">
        <v>49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0" x14ac:dyDescent="0.25">
      <c r="A4" s="119" t="s">
        <v>1</v>
      </c>
      <c r="B4" s="119"/>
      <c r="C4" s="1"/>
      <c r="D4" s="2">
        <f>'2'!D29</f>
        <v>894202</v>
      </c>
      <c r="E4" s="2">
        <f>'2'!E29</f>
        <v>1430</v>
      </c>
      <c r="F4" s="2">
        <f>'2'!F29</f>
        <v>3610</v>
      </c>
      <c r="G4" s="2">
        <f>'2'!G29</f>
        <v>510</v>
      </c>
      <c r="H4" s="2">
        <f>'2'!H29</f>
        <v>1280</v>
      </c>
      <c r="I4" s="2">
        <f>'2'!I29</f>
        <v>1002</v>
      </c>
      <c r="J4" s="2">
        <f>'2'!J29</f>
        <v>241</v>
      </c>
      <c r="K4" s="2">
        <f>'2'!K29</f>
        <v>242</v>
      </c>
      <c r="L4" s="2">
        <f>'2'!L29</f>
        <v>5</v>
      </c>
      <c r="M4" s="3"/>
      <c r="N4" s="120"/>
      <c r="O4" s="120"/>
      <c r="P4" s="120"/>
      <c r="Q4" s="120"/>
      <c r="R4" s="120"/>
      <c r="S4" s="120"/>
      <c r="T4" s="120"/>
    </row>
    <row r="5" spans="1:20" x14ac:dyDescent="0.25">
      <c r="A5" s="119" t="s">
        <v>2</v>
      </c>
      <c r="B5" s="119"/>
      <c r="C5" s="1"/>
      <c r="D5" s="1"/>
      <c r="E5" s="4"/>
      <c r="F5" s="4"/>
      <c r="G5" s="4"/>
      <c r="H5" s="4">
        <v>5000</v>
      </c>
      <c r="I5" s="1"/>
      <c r="J5" s="1"/>
      <c r="K5" s="1"/>
      <c r="L5" s="1"/>
      <c r="M5" s="5"/>
      <c r="N5" s="120"/>
      <c r="O5" s="120"/>
      <c r="P5" s="120"/>
      <c r="Q5" s="120"/>
      <c r="R5" s="120"/>
      <c r="S5" s="120"/>
      <c r="T5" s="12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10028</v>
      </c>
      <c r="E7" s="22">
        <v>50</v>
      </c>
      <c r="F7" s="22">
        <v>50</v>
      </c>
      <c r="G7" s="22">
        <v>20</v>
      </c>
      <c r="H7" s="22">
        <v>50</v>
      </c>
      <c r="I7" s="23">
        <v>15</v>
      </c>
      <c r="J7" s="23"/>
      <c r="K7" s="23"/>
      <c r="L7" s="23"/>
      <c r="M7" s="20">
        <f>D7+E7*20+F7*10+G7*9+H7*9</f>
        <v>12158</v>
      </c>
      <c r="N7" s="24">
        <f>D7+E7*20+F7*10+G7*9+H7*9+I7*191+J7*191+K7*182+L7*100</f>
        <v>15023</v>
      </c>
      <c r="O7" s="25">
        <f>M7*2.75%</f>
        <v>334.34500000000003</v>
      </c>
      <c r="P7" s="26"/>
      <c r="Q7" s="26">
        <v>78</v>
      </c>
      <c r="R7" s="24">
        <f>M7-(M7*2.75%)+I7*191+J7*191+K7*182+L7*100-Q7</f>
        <v>14610.655000000001</v>
      </c>
      <c r="S7" s="25">
        <f>M7*0.95%</f>
        <v>115.50099999999999</v>
      </c>
      <c r="T7" s="27">
        <f>S7-Q7</f>
        <v>37.500999999999991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3701</v>
      </c>
      <c r="N8" s="24">
        <f t="shared" ref="N8:N27" si="1">D8+E8*20+F8*10+G8*9+H8*9+I8*191+J8*191+K8*182+L8*100</f>
        <v>3701</v>
      </c>
      <c r="O8" s="25">
        <f t="shared" ref="O8:O27" si="2">M8*2.75%</f>
        <v>101.7775</v>
      </c>
      <c r="P8" s="26"/>
      <c r="Q8" s="26">
        <v>30</v>
      </c>
      <c r="R8" s="24">
        <f t="shared" ref="R8:R27" si="3">M8-(M8*2.75%)+I8*191+J8*191+K8*182+L8*100-Q8</f>
        <v>3569.2224999999999</v>
      </c>
      <c r="S8" s="25">
        <f t="shared" ref="S8:S27" si="4">M8*0.95%</f>
        <v>35.159500000000001</v>
      </c>
      <c r="T8" s="27">
        <f t="shared" ref="T8:T27" si="5">S8-Q8</f>
        <v>5.1595000000000013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9118</v>
      </c>
      <c r="E9" s="30">
        <v>50</v>
      </c>
      <c r="F9" s="30">
        <v>50</v>
      </c>
      <c r="G9" s="30"/>
      <c r="H9" s="30">
        <v>100</v>
      </c>
      <c r="I9" s="20">
        <v>2</v>
      </c>
      <c r="J9" s="20"/>
      <c r="K9" s="20"/>
      <c r="L9" s="20"/>
      <c r="M9" s="20">
        <f t="shared" si="0"/>
        <v>11518</v>
      </c>
      <c r="N9" s="24">
        <f t="shared" si="1"/>
        <v>11900</v>
      </c>
      <c r="O9" s="25">
        <f t="shared" si="2"/>
        <v>316.745</v>
      </c>
      <c r="P9" s="26"/>
      <c r="Q9" s="26">
        <v>103</v>
      </c>
      <c r="R9" s="24">
        <f t="shared" si="3"/>
        <v>11480.254999999999</v>
      </c>
      <c r="S9" s="25">
        <f t="shared" si="4"/>
        <v>109.42099999999999</v>
      </c>
      <c r="T9" s="27">
        <f t="shared" si="5"/>
        <v>6.4209999999999923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4095</v>
      </c>
      <c r="E10" s="30"/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4275</v>
      </c>
      <c r="N10" s="24">
        <f t="shared" si="1"/>
        <v>5230</v>
      </c>
      <c r="O10" s="25">
        <f t="shared" si="2"/>
        <v>117.5625</v>
      </c>
      <c r="P10" s="26"/>
      <c r="Q10" s="26">
        <v>25</v>
      </c>
      <c r="R10" s="24">
        <f t="shared" si="3"/>
        <v>5087.4375</v>
      </c>
      <c r="S10" s="25">
        <f t="shared" si="4"/>
        <v>40.612499999999997</v>
      </c>
      <c r="T10" s="27">
        <f t="shared" si="5"/>
        <v>15.612499999999997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3904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3904</v>
      </c>
      <c r="N11" s="24">
        <f t="shared" si="1"/>
        <v>4286</v>
      </c>
      <c r="O11" s="25">
        <f t="shared" si="2"/>
        <v>107.36</v>
      </c>
      <c r="P11" s="26"/>
      <c r="Q11" s="26">
        <v>33</v>
      </c>
      <c r="R11" s="24">
        <f t="shared" si="3"/>
        <v>4145.6399999999994</v>
      </c>
      <c r="S11" s="25">
        <f t="shared" si="4"/>
        <v>37.088000000000001</v>
      </c>
      <c r="T11" s="27">
        <f t="shared" si="5"/>
        <v>4.088000000000001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6463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6463</v>
      </c>
      <c r="N12" s="24">
        <f t="shared" si="1"/>
        <v>6463</v>
      </c>
      <c r="O12" s="25">
        <f t="shared" si="2"/>
        <v>177.73249999999999</v>
      </c>
      <c r="P12" s="26"/>
      <c r="Q12" s="26">
        <v>26</v>
      </c>
      <c r="R12" s="24">
        <f t="shared" si="3"/>
        <v>6259.2674999999999</v>
      </c>
      <c r="S12" s="25">
        <f t="shared" si="4"/>
        <v>61.398499999999999</v>
      </c>
      <c r="T12" s="27">
        <f t="shared" si="5"/>
        <v>35.398499999999999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4112</v>
      </c>
      <c r="E13" s="30">
        <v>20</v>
      </c>
      <c r="F13" s="30">
        <v>20</v>
      </c>
      <c r="G13" s="30">
        <v>10</v>
      </c>
      <c r="H13" s="30">
        <v>130</v>
      </c>
      <c r="I13" s="20">
        <v>1</v>
      </c>
      <c r="J13" s="20"/>
      <c r="K13" s="20"/>
      <c r="L13" s="20"/>
      <c r="M13" s="20">
        <f t="shared" si="0"/>
        <v>5972</v>
      </c>
      <c r="N13" s="24">
        <f t="shared" si="1"/>
        <v>6163</v>
      </c>
      <c r="O13" s="25">
        <f t="shared" si="2"/>
        <v>164.23</v>
      </c>
      <c r="P13" s="26"/>
      <c r="Q13" s="26">
        <v>75</v>
      </c>
      <c r="R13" s="24">
        <f t="shared" si="3"/>
        <v>5923.77</v>
      </c>
      <c r="S13" s="25">
        <f t="shared" si="4"/>
        <v>56.734000000000002</v>
      </c>
      <c r="T13" s="27">
        <f t="shared" si="5"/>
        <v>-18.265999999999998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5412</v>
      </c>
      <c r="E14" s="30">
        <v>30</v>
      </c>
      <c r="F14" s="30">
        <v>50</v>
      </c>
      <c r="G14" s="30"/>
      <c r="H14" s="30">
        <v>100</v>
      </c>
      <c r="I14" s="20">
        <v>10</v>
      </c>
      <c r="J14" s="20"/>
      <c r="K14" s="20"/>
      <c r="L14" s="20"/>
      <c r="M14" s="20">
        <f t="shared" si="0"/>
        <v>7412</v>
      </c>
      <c r="N14" s="24">
        <f t="shared" si="1"/>
        <v>9322</v>
      </c>
      <c r="O14" s="25">
        <f t="shared" si="2"/>
        <v>203.83</v>
      </c>
      <c r="P14" s="26"/>
      <c r="Q14" s="26">
        <v>88</v>
      </c>
      <c r="R14" s="24">
        <f t="shared" si="3"/>
        <v>9030.17</v>
      </c>
      <c r="S14" s="25">
        <f t="shared" si="4"/>
        <v>70.414000000000001</v>
      </c>
      <c r="T14" s="27">
        <f t="shared" si="5"/>
        <v>-17.585999999999999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10446</v>
      </c>
      <c r="E15" s="30"/>
      <c r="F15" s="30"/>
      <c r="G15" s="30"/>
      <c r="H15" s="30"/>
      <c r="I15" s="20">
        <v>9</v>
      </c>
      <c r="J15" s="20"/>
      <c r="K15" s="20"/>
      <c r="L15" s="20"/>
      <c r="M15" s="20">
        <f t="shared" si="0"/>
        <v>10446</v>
      </c>
      <c r="N15" s="24">
        <f t="shared" si="1"/>
        <v>12165</v>
      </c>
      <c r="O15" s="25">
        <f t="shared" si="2"/>
        <v>287.26499999999999</v>
      </c>
      <c r="P15" s="26"/>
      <c r="Q15" s="26">
        <v>100</v>
      </c>
      <c r="R15" s="24">
        <f t="shared" si="3"/>
        <v>11777.735000000001</v>
      </c>
      <c r="S15" s="25">
        <f t="shared" si="4"/>
        <v>99.236999999999995</v>
      </c>
      <c r="T15" s="27">
        <f t="shared" si="5"/>
        <v>-0.76300000000000523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8569</v>
      </c>
      <c r="E16" s="30"/>
      <c r="F16" s="30"/>
      <c r="G16" s="30"/>
      <c r="H16" s="30">
        <v>100</v>
      </c>
      <c r="I16" s="20">
        <v>20</v>
      </c>
      <c r="J16" s="20"/>
      <c r="K16" s="20">
        <v>5</v>
      </c>
      <c r="L16" s="20"/>
      <c r="M16" s="20">
        <f t="shared" si="0"/>
        <v>9469</v>
      </c>
      <c r="N16" s="24">
        <f t="shared" si="1"/>
        <v>14199</v>
      </c>
      <c r="O16" s="25">
        <f t="shared" si="2"/>
        <v>260.39749999999998</v>
      </c>
      <c r="P16" s="26"/>
      <c r="Q16" s="26">
        <v>108</v>
      </c>
      <c r="R16" s="24">
        <f t="shared" si="3"/>
        <v>13830.602500000001</v>
      </c>
      <c r="S16" s="25">
        <f t="shared" si="4"/>
        <v>89.955500000000001</v>
      </c>
      <c r="T16" s="27">
        <f t="shared" si="5"/>
        <v>-18.044499999999999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3702</v>
      </c>
      <c r="E17" s="30"/>
      <c r="F17" s="30">
        <v>50</v>
      </c>
      <c r="G17" s="30"/>
      <c r="H17" s="30">
        <v>30</v>
      </c>
      <c r="I17" s="20">
        <v>15</v>
      </c>
      <c r="J17" s="20"/>
      <c r="K17" s="20"/>
      <c r="L17" s="20"/>
      <c r="M17" s="20">
        <f t="shared" si="0"/>
        <v>4472</v>
      </c>
      <c r="N17" s="24">
        <f t="shared" si="1"/>
        <v>7337</v>
      </c>
      <c r="O17" s="25">
        <f t="shared" si="2"/>
        <v>122.98</v>
      </c>
      <c r="P17" s="26"/>
      <c r="Q17" s="26">
        <v>54</v>
      </c>
      <c r="R17" s="24">
        <f t="shared" si="3"/>
        <v>7160.02</v>
      </c>
      <c r="S17" s="25">
        <f t="shared" si="4"/>
        <v>42.484000000000002</v>
      </c>
      <c r="T17" s="27">
        <f t="shared" si="5"/>
        <v>-11.515999999999998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8227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8227</v>
      </c>
      <c r="N18" s="24">
        <f t="shared" si="1"/>
        <v>8227</v>
      </c>
      <c r="O18" s="25">
        <f t="shared" si="2"/>
        <v>226.24250000000001</v>
      </c>
      <c r="P18" s="26"/>
      <c r="Q18" s="26">
        <v>150</v>
      </c>
      <c r="R18" s="24">
        <f t="shared" si="3"/>
        <v>7850.7574999999997</v>
      </c>
      <c r="S18" s="25">
        <f t="shared" si="4"/>
        <v>78.156499999999994</v>
      </c>
      <c r="T18" s="27">
        <f t="shared" si="5"/>
        <v>-71.843500000000006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10152</v>
      </c>
      <c r="E19" s="30"/>
      <c r="F19" s="30">
        <v>30</v>
      </c>
      <c r="G19" s="30"/>
      <c r="H19" s="30">
        <v>50</v>
      </c>
      <c r="I19" s="20">
        <v>17</v>
      </c>
      <c r="J19" s="20"/>
      <c r="K19" s="20"/>
      <c r="L19" s="20"/>
      <c r="M19" s="20">
        <f t="shared" si="0"/>
        <v>10902</v>
      </c>
      <c r="N19" s="24">
        <f t="shared" si="1"/>
        <v>14149</v>
      </c>
      <c r="O19" s="25">
        <f t="shared" si="2"/>
        <v>299.80500000000001</v>
      </c>
      <c r="P19" s="26"/>
      <c r="Q19" s="26">
        <v>170</v>
      </c>
      <c r="R19" s="24">
        <f t="shared" si="3"/>
        <v>13679.195</v>
      </c>
      <c r="S19" s="25">
        <f t="shared" si="4"/>
        <v>103.569</v>
      </c>
      <c r="T19" s="27">
        <f t="shared" si="5"/>
        <v>-66.430999999999997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5863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5863</v>
      </c>
      <c r="N20" s="24">
        <f t="shared" si="1"/>
        <v>5863</v>
      </c>
      <c r="O20" s="25">
        <f t="shared" si="2"/>
        <v>161.23249999999999</v>
      </c>
      <c r="P20" s="26"/>
      <c r="Q20" s="26">
        <v>100</v>
      </c>
      <c r="R20" s="24">
        <f t="shared" si="3"/>
        <v>5601.7674999999999</v>
      </c>
      <c r="S20" s="25">
        <f t="shared" si="4"/>
        <v>55.698499999999996</v>
      </c>
      <c r="T20" s="27">
        <f t="shared" si="5"/>
        <v>-44.301500000000004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3599</v>
      </c>
      <c r="E21" s="30"/>
      <c r="F21" s="30">
        <v>50</v>
      </c>
      <c r="G21" s="30"/>
      <c r="H21" s="30"/>
      <c r="I21" s="20">
        <v>1</v>
      </c>
      <c r="J21" s="20"/>
      <c r="K21" s="20"/>
      <c r="L21" s="20"/>
      <c r="M21" s="20">
        <f t="shared" si="0"/>
        <v>4099</v>
      </c>
      <c r="N21" s="24">
        <f t="shared" si="1"/>
        <v>4290</v>
      </c>
      <c r="O21" s="25">
        <f t="shared" si="2"/>
        <v>112.7225</v>
      </c>
      <c r="P21" s="26"/>
      <c r="Q21" s="26">
        <v>60</v>
      </c>
      <c r="R21" s="24">
        <f t="shared" si="3"/>
        <v>4117.2775000000001</v>
      </c>
      <c r="S21" s="25">
        <f t="shared" si="4"/>
        <v>38.9405</v>
      </c>
      <c r="T21" s="27">
        <f t="shared" si="5"/>
        <v>-21.0595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7740</v>
      </c>
      <c r="E22" s="30">
        <v>70</v>
      </c>
      <c r="F22" s="30">
        <v>20</v>
      </c>
      <c r="G22" s="20"/>
      <c r="H22" s="30"/>
      <c r="I22" s="20">
        <v>20</v>
      </c>
      <c r="J22" s="20"/>
      <c r="K22" s="20"/>
      <c r="L22" s="20"/>
      <c r="M22" s="20">
        <f t="shared" si="0"/>
        <v>9340</v>
      </c>
      <c r="N22" s="24">
        <f t="shared" si="1"/>
        <v>13160</v>
      </c>
      <c r="O22" s="25">
        <f t="shared" si="2"/>
        <v>256.85000000000002</v>
      </c>
      <c r="P22" s="26"/>
      <c r="Q22" s="26">
        <v>100</v>
      </c>
      <c r="R22" s="24">
        <f t="shared" si="3"/>
        <v>12803.15</v>
      </c>
      <c r="S22" s="25">
        <f t="shared" si="4"/>
        <v>88.73</v>
      </c>
      <c r="T22" s="27">
        <f t="shared" si="5"/>
        <v>-11.269999999999996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5266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5266</v>
      </c>
      <c r="N23" s="24">
        <f t="shared" si="1"/>
        <v>5266</v>
      </c>
      <c r="O23" s="25">
        <f t="shared" si="2"/>
        <v>144.815</v>
      </c>
      <c r="P23" s="26"/>
      <c r="Q23" s="26">
        <v>50</v>
      </c>
      <c r="R23" s="24">
        <f t="shared" si="3"/>
        <v>5071.1850000000004</v>
      </c>
      <c r="S23" s="25">
        <f t="shared" si="4"/>
        <v>50.027000000000001</v>
      </c>
      <c r="T23" s="27">
        <f t="shared" si="5"/>
        <v>2.7000000000001023E-2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11976</v>
      </c>
      <c r="E24" s="30">
        <v>50</v>
      </c>
      <c r="F24" s="30">
        <v>100</v>
      </c>
      <c r="G24" s="30"/>
      <c r="H24" s="30"/>
      <c r="I24" s="20"/>
      <c r="J24" s="20"/>
      <c r="K24" s="20"/>
      <c r="L24" s="20"/>
      <c r="M24" s="20">
        <f t="shared" si="0"/>
        <v>13976</v>
      </c>
      <c r="N24" s="24">
        <f t="shared" si="1"/>
        <v>13976</v>
      </c>
      <c r="O24" s="25">
        <f t="shared" si="2"/>
        <v>384.34</v>
      </c>
      <c r="P24" s="26"/>
      <c r="Q24" s="26">
        <v>101</v>
      </c>
      <c r="R24" s="24">
        <f t="shared" si="3"/>
        <v>13490.66</v>
      </c>
      <c r="S24" s="25">
        <f t="shared" si="4"/>
        <v>132.77199999999999</v>
      </c>
      <c r="T24" s="27">
        <f t="shared" si="5"/>
        <v>31.771999999999991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5194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5194</v>
      </c>
      <c r="N25" s="24">
        <f t="shared" si="1"/>
        <v>5194</v>
      </c>
      <c r="O25" s="25">
        <f t="shared" si="2"/>
        <v>142.83500000000001</v>
      </c>
      <c r="P25" s="26"/>
      <c r="Q25" s="26">
        <v>45</v>
      </c>
      <c r="R25" s="24">
        <f t="shared" si="3"/>
        <v>5006.165</v>
      </c>
      <c r="S25" s="25">
        <f t="shared" si="4"/>
        <v>49.342999999999996</v>
      </c>
      <c r="T25" s="27">
        <f t="shared" si="5"/>
        <v>4.3429999999999964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5610</v>
      </c>
      <c r="E26" s="29">
        <v>20</v>
      </c>
      <c r="F26" s="30">
        <v>40</v>
      </c>
      <c r="G26" s="30"/>
      <c r="H26" s="30">
        <v>70</v>
      </c>
      <c r="I26" s="20">
        <v>5</v>
      </c>
      <c r="J26" s="20"/>
      <c r="K26" s="20">
        <v>2</v>
      </c>
      <c r="L26" s="20"/>
      <c r="M26" s="20">
        <f t="shared" si="0"/>
        <v>7040</v>
      </c>
      <c r="N26" s="24">
        <f t="shared" si="1"/>
        <v>8359</v>
      </c>
      <c r="O26" s="25">
        <f t="shared" si="2"/>
        <v>193.6</v>
      </c>
      <c r="P26" s="26"/>
      <c r="Q26" s="26">
        <v>110</v>
      </c>
      <c r="R26" s="24">
        <f t="shared" si="3"/>
        <v>8055.4</v>
      </c>
      <c r="S26" s="25">
        <f t="shared" si="4"/>
        <v>66.88</v>
      </c>
      <c r="T26" s="27">
        <f t="shared" si="5"/>
        <v>-43.120000000000005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3522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3522</v>
      </c>
      <c r="N27" s="40">
        <f t="shared" si="1"/>
        <v>3522</v>
      </c>
      <c r="O27" s="25">
        <f t="shared" si="2"/>
        <v>96.855000000000004</v>
      </c>
      <c r="P27" s="41"/>
      <c r="Q27" s="41">
        <v>80</v>
      </c>
      <c r="R27" s="24">
        <f t="shared" si="3"/>
        <v>3345.145</v>
      </c>
      <c r="S27" s="42">
        <f t="shared" si="4"/>
        <v>33.458999999999996</v>
      </c>
      <c r="T27" s="43">
        <f t="shared" si="5"/>
        <v>-46.541000000000004</v>
      </c>
    </row>
    <row r="28" spans="1:20" ht="16.5" thickBot="1" x14ac:dyDescent="0.3">
      <c r="A28" s="105" t="s">
        <v>44</v>
      </c>
      <c r="B28" s="106"/>
      <c r="C28" s="107"/>
      <c r="D28" s="44">
        <f t="shared" ref="D28:E28" si="6">SUM(D7:D27)</f>
        <v>136699</v>
      </c>
      <c r="E28" s="45">
        <f t="shared" si="6"/>
        <v>290</v>
      </c>
      <c r="F28" s="45">
        <f t="shared" ref="F28:T28" si="7">SUM(F7:F27)</f>
        <v>460</v>
      </c>
      <c r="G28" s="45">
        <f t="shared" si="7"/>
        <v>30</v>
      </c>
      <c r="H28" s="45">
        <f t="shared" si="7"/>
        <v>650</v>
      </c>
      <c r="I28" s="45">
        <f t="shared" si="7"/>
        <v>122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153219</v>
      </c>
      <c r="N28" s="45">
        <f t="shared" si="7"/>
        <v>177795</v>
      </c>
      <c r="O28" s="46">
        <f t="shared" si="7"/>
        <v>4213.5224999999991</v>
      </c>
      <c r="P28" s="45">
        <f t="shared" si="7"/>
        <v>0</v>
      </c>
      <c r="Q28" s="45">
        <f t="shared" si="7"/>
        <v>1686</v>
      </c>
      <c r="R28" s="45">
        <f t="shared" si="7"/>
        <v>171895.47750000001</v>
      </c>
      <c r="S28" s="45">
        <f t="shared" si="7"/>
        <v>1455.5805000000003</v>
      </c>
      <c r="T28" s="47">
        <f t="shared" si="7"/>
        <v>-230.41950000000006</v>
      </c>
    </row>
    <row r="29" spans="1:20" ht="15.75" thickBot="1" x14ac:dyDescent="0.3">
      <c r="A29" s="108" t="s">
        <v>45</v>
      </c>
      <c r="B29" s="109"/>
      <c r="C29" s="110"/>
      <c r="D29" s="48">
        <f>D4+D5-D28</f>
        <v>757503</v>
      </c>
      <c r="E29" s="48">
        <f t="shared" ref="E29:L29" si="8">E4+E5-E28</f>
        <v>1140</v>
      </c>
      <c r="F29" s="48">
        <f t="shared" si="8"/>
        <v>3150</v>
      </c>
      <c r="G29" s="48">
        <f t="shared" si="8"/>
        <v>480</v>
      </c>
      <c r="H29" s="48">
        <f t="shared" si="8"/>
        <v>5630</v>
      </c>
      <c r="I29" s="48">
        <f t="shared" si="8"/>
        <v>880</v>
      </c>
      <c r="J29" s="48">
        <f t="shared" si="8"/>
        <v>241</v>
      </c>
      <c r="K29" s="48">
        <f t="shared" si="8"/>
        <v>235</v>
      </c>
      <c r="L29" s="48">
        <f t="shared" si="8"/>
        <v>5</v>
      </c>
      <c r="M29" s="111"/>
      <c r="N29" s="112"/>
      <c r="O29" s="112"/>
      <c r="P29" s="112"/>
      <c r="Q29" s="112"/>
      <c r="R29" s="112"/>
      <c r="S29" s="112"/>
      <c r="T29" s="11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2" priority="43" operator="equal">
      <formula>212030016606640</formula>
    </cfRule>
  </conditionalFormatting>
  <conditionalFormatting sqref="D29 E4:E6 E28:K29">
    <cfRule type="cellIs" dxfId="1341" priority="41" operator="equal">
      <formula>$E$4</formula>
    </cfRule>
    <cfRule type="cellIs" dxfId="1340" priority="42" operator="equal">
      <formula>2120</formula>
    </cfRule>
  </conditionalFormatting>
  <conditionalFormatting sqref="D29:E29 F4:F6 F28:F29">
    <cfRule type="cellIs" dxfId="1339" priority="39" operator="equal">
      <formula>$F$4</formula>
    </cfRule>
    <cfRule type="cellIs" dxfId="1338" priority="40" operator="equal">
      <formula>300</formula>
    </cfRule>
  </conditionalFormatting>
  <conditionalFormatting sqref="G4:G6 G28:G29">
    <cfRule type="cellIs" dxfId="1337" priority="37" operator="equal">
      <formula>$G$4</formula>
    </cfRule>
    <cfRule type="cellIs" dxfId="1336" priority="38" operator="equal">
      <formula>1660</formula>
    </cfRule>
  </conditionalFormatting>
  <conditionalFormatting sqref="H4:H6 H28:H29">
    <cfRule type="cellIs" dxfId="1335" priority="35" operator="equal">
      <formula>$H$4</formula>
    </cfRule>
    <cfRule type="cellIs" dxfId="1334" priority="36" operator="equal">
      <formula>6640</formula>
    </cfRule>
  </conditionalFormatting>
  <conditionalFormatting sqref="T6:T28">
    <cfRule type="cellIs" dxfId="1333" priority="34" operator="lessThan">
      <formula>0</formula>
    </cfRule>
  </conditionalFormatting>
  <conditionalFormatting sqref="T7:T27">
    <cfRule type="cellIs" dxfId="1332" priority="31" operator="lessThan">
      <formula>0</formula>
    </cfRule>
    <cfRule type="cellIs" dxfId="1331" priority="32" operator="lessThan">
      <formula>0</formula>
    </cfRule>
    <cfRule type="cellIs" dxfId="1330" priority="33" operator="lessThan">
      <formula>0</formula>
    </cfRule>
  </conditionalFormatting>
  <conditionalFormatting sqref="E4:E6 E28:K28">
    <cfRule type="cellIs" dxfId="1329" priority="30" operator="equal">
      <formula>$E$4</formula>
    </cfRule>
  </conditionalFormatting>
  <conditionalFormatting sqref="D28:D29 D6 D4:M4">
    <cfRule type="cellIs" dxfId="1328" priority="29" operator="equal">
      <formula>$D$4</formula>
    </cfRule>
  </conditionalFormatting>
  <conditionalFormatting sqref="I4:I6 I28:I29">
    <cfRule type="cellIs" dxfId="1327" priority="28" operator="equal">
      <formula>$I$4</formula>
    </cfRule>
  </conditionalFormatting>
  <conditionalFormatting sqref="J4:J6 J28:J29">
    <cfRule type="cellIs" dxfId="1326" priority="27" operator="equal">
      <formula>$J$4</formula>
    </cfRule>
  </conditionalFormatting>
  <conditionalFormatting sqref="K4:K6 K28:K29">
    <cfRule type="cellIs" dxfId="1325" priority="26" operator="equal">
      <formula>$K$4</formula>
    </cfRule>
  </conditionalFormatting>
  <conditionalFormatting sqref="M4:M6">
    <cfRule type="cellIs" dxfId="1324" priority="25" operator="equal">
      <formula>$L$4</formula>
    </cfRule>
  </conditionalFormatting>
  <conditionalFormatting sqref="T7:T28">
    <cfRule type="cellIs" dxfId="1323" priority="22" operator="lessThan">
      <formula>0</formula>
    </cfRule>
    <cfRule type="cellIs" dxfId="1322" priority="23" operator="lessThan">
      <formula>0</formula>
    </cfRule>
    <cfRule type="cellIs" dxfId="1321" priority="24" operator="lessThan">
      <formula>0</formula>
    </cfRule>
  </conditionalFormatting>
  <conditionalFormatting sqref="D5:K5">
    <cfRule type="cellIs" dxfId="1320" priority="21" operator="greaterThan">
      <formula>0</formula>
    </cfRule>
  </conditionalFormatting>
  <conditionalFormatting sqref="T6:T28">
    <cfRule type="cellIs" dxfId="1319" priority="20" operator="lessThan">
      <formula>0</formula>
    </cfRule>
  </conditionalFormatting>
  <conditionalFormatting sqref="T7:T27">
    <cfRule type="cellIs" dxfId="1318" priority="17" operator="lessThan">
      <formula>0</formula>
    </cfRule>
    <cfRule type="cellIs" dxfId="1317" priority="18" operator="lessThan">
      <formula>0</formula>
    </cfRule>
    <cfRule type="cellIs" dxfId="1316" priority="19" operator="lessThan">
      <formula>0</formula>
    </cfRule>
  </conditionalFormatting>
  <conditionalFormatting sqref="T7:T28">
    <cfRule type="cellIs" dxfId="1315" priority="14" operator="lessThan">
      <formula>0</formula>
    </cfRule>
    <cfRule type="cellIs" dxfId="1314" priority="15" operator="lessThan">
      <formula>0</formula>
    </cfRule>
    <cfRule type="cellIs" dxfId="1313" priority="16" operator="lessThan">
      <formula>0</formula>
    </cfRule>
  </conditionalFormatting>
  <conditionalFormatting sqref="D5:K5">
    <cfRule type="cellIs" dxfId="1312" priority="13" operator="greaterThan">
      <formula>0</formula>
    </cfRule>
  </conditionalFormatting>
  <conditionalFormatting sqref="L4 L6 L28:L29">
    <cfRule type="cellIs" dxfId="1311" priority="12" operator="equal">
      <formula>$L$4</formula>
    </cfRule>
  </conditionalFormatting>
  <conditionalFormatting sqref="D7:S7">
    <cfRule type="cellIs" dxfId="1310" priority="11" operator="greaterThan">
      <formula>0</formula>
    </cfRule>
  </conditionalFormatting>
  <conditionalFormatting sqref="D9:S9">
    <cfRule type="cellIs" dxfId="1309" priority="10" operator="greaterThan">
      <formula>0</formula>
    </cfRule>
  </conditionalFormatting>
  <conditionalFormatting sqref="D11:S11">
    <cfRule type="cellIs" dxfId="1308" priority="9" operator="greaterThan">
      <formula>0</formula>
    </cfRule>
  </conditionalFormatting>
  <conditionalFormatting sqref="D13:S13">
    <cfRule type="cellIs" dxfId="1307" priority="8" operator="greaterThan">
      <formula>0</formula>
    </cfRule>
  </conditionalFormatting>
  <conditionalFormatting sqref="D15:S15">
    <cfRule type="cellIs" dxfId="1306" priority="7" operator="greaterThan">
      <formula>0</formula>
    </cfRule>
  </conditionalFormatting>
  <conditionalFormatting sqref="D17:S17">
    <cfRule type="cellIs" dxfId="1305" priority="6" operator="greaterThan">
      <formula>0</formula>
    </cfRule>
  </conditionalFormatting>
  <conditionalFormatting sqref="D19:S19">
    <cfRule type="cellIs" dxfId="1304" priority="5" operator="greaterThan">
      <formula>0</formula>
    </cfRule>
  </conditionalFormatting>
  <conditionalFormatting sqref="D21:S21">
    <cfRule type="cellIs" dxfId="1303" priority="4" operator="greaterThan">
      <formula>0</formula>
    </cfRule>
  </conditionalFormatting>
  <conditionalFormatting sqref="D23:S23">
    <cfRule type="cellIs" dxfId="1302" priority="3" operator="greaterThan">
      <formula>0</formula>
    </cfRule>
  </conditionalFormatting>
  <conditionalFormatting sqref="D25:S25">
    <cfRule type="cellIs" dxfId="1301" priority="2" operator="greaterThan">
      <formula>0</formula>
    </cfRule>
  </conditionalFormatting>
  <conditionalFormatting sqref="D27:S27">
    <cfRule type="cellIs" dxfId="1300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zoomScaleNormal="100" workbookViewId="0">
      <pane ySplit="6" topLeftCell="A13" activePane="bottomLeft" state="frozen"/>
      <selection pane="bottomLeft" activeCell="L21" sqref="L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2" max="22" width="9.5703125" bestFit="1" customWidth="1"/>
  </cols>
  <sheetData>
    <row r="1" spans="1:22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2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2" ht="18.75" x14ac:dyDescent="0.25">
      <c r="A3" s="115" t="s">
        <v>83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2" x14ac:dyDescent="0.25">
      <c r="A4" s="119" t="s">
        <v>1</v>
      </c>
      <c r="B4" s="119"/>
      <c r="C4" s="1"/>
      <c r="D4" s="2">
        <f>'29'!D29</f>
        <v>950257</v>
      </c>
      <c r="E4" s="2">
        <f>'29'!E29</f>
        <v>6810</v>
      </c>
      <c r="F4" s="2">
        <f>'29'!F29</f>
        <v>12050</v>
      </c>
      <c r="G4" s="2">
        <f>'29'!G29</f>
        <v>90</v>
      </c>
      <c r="H4" s="2">
        <f>'29'!H29</f>
        <v>30430</v>
      </c>
      <c r="I4" s="2">
        <f>'29'!I29</f>
        <v>862</v>
      </c>
      <c r="J4" s="2">
        <f>'29'!J29</f>
        <v>661</v>
      </c>
      <c r="K4" s="2">
        <f>'29'!K29</f>
        <v>442</v>
      </c>
      <c r="L4" s="2">
        <f>'29'!L29</f>
        <v>5</v>
      </c>
      <c r="M4" s="3"/>
      <c r="N4" s="120"/>
      <c r="O4" s="120"/>
      <c r="P4" s="120"/>
      <c r="Q4" s="120"/>
      <c r="R4" s="120"/>
      <c r="S4" s="120"/>
      <c r="T4" s="121"/>
      <c r="U4" s="101"/>
      <c r="V4" s="76"/>
    </row>
    <row r="5" spans="1:22" x14ac:dyDescent="0.25">
      <c r="A5" s="119" t="s">
        <v>2</v>
      </c>
      <c r="B5" s="11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20"/>
      <c r="O5" s="120"/>
      <c r="P5" s="120"/>
      <c r="Q5" s="120"/>
      <c r="R5" s="120"/>
      <c r="S5" s="120"/>
      <c r="T5" s="121"/>
      <c r="U5" s="101"/>
      <c r="V5" s="76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84</v>
      </c>
      <c r="V6" s="54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20915</v>
      </c>
      <c r="E7" s="22">
        <v>10</v>
      </c>
      <c r="F7" s="22">
        <v>10</v>
      </c>
      <c r="G7" s="22"/>
      <c r="H7" s="22"/>
      <c r="I7" s="23"/>
      <c r="J7" s="23"/>
      <c r="K7" s="23"/>
      <c r="L7" s="23"/>
      <c r="M7" s="20">
        <f>D7+E7*20+F7*10+G7*9+H7*9</f>
        <v>21215</v>
      </c>
      <c r="N7" s="24">
        <f>D7+E7*20+F7*10+G7*9+H7*9+I7*191+J7*191+K7*182+L7*100</f>
        <v>21215</v>
      </c>
      <c r="O7" s="25">
        <f>M7*2.75%</f>
        <v>583.41250000000002</v>
      </c>
      <c r="P7" s="26"/>
      <c r="Q7" s="26">
        <v>100</v>
      </c>
      <c r="R7" s="24">
        <f>M7-(M7*2.75%)+I7*191+J7*191+K7*182+L7*100-Q7</f>
        <v>20531.587500000001</v>
      </c>
      <c r="S7" s="25">
        <f>M7*0.95%</f>
        <v>201.54249999999999</v>
      </c>
      <c r="T7" s="55">
        <f>S7-Q7</f>
        <v>101.54249999999999</v>
      </c>
      <c r="U7" s="101">
        <v>117</v>
      </c>
      <c r="V7" s="58">
        <f>R7-U7</f>
        <v>20414.587500000001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22250</v>
      </c>
      <c r="E8" s="30"/>
      <c r="F8" s="30"/>
      <c r="G8" s="30"/>
      <c r="H8" s="30">
        <v>500</v>
      </c>
      <c r="I8" s="20"/>
      <c r="J8" s="20"/>
      <c r="K8" s="20"/>
      <c r="L8" s="20"/>
      <c r="M8" s="20">
        <f t="shared" ref="M8:M27" si="0">D8+E8*20+F8*10+G8*9+H8*9</f>
        <v>26750</v>
      </c>
      <c r="N8" s="24">
        <f t="shared" ref="N8:N27" si="1">D8+E8*20+F8*10+G8*9+H8*9+I8*191+J8*191+K8*182+L8*100</f>
        <v>26750</v>
      </c>
      <c r="O8" s="25">
        <f t="shared" ref="O8:O27" si="2">M8*2.75%</f>
        <v>735.625</v>
      </c>
      <c r="P8" s="26"/>
      <c r="Q8" s="26">
        <v>166</v>
      </c>
      <c r="R8" s="24">
        <f t="shared" ref="R8:R27" si="3">M8-(M8*2.75%)+I8*191+J8*191+K8*182+L8*100-Q8</f>
        <v>25848.375</v>
      </c>
      <c r="S8" s="25">
        <f t="shared" ref="S8:S27" si="4">M8*0.95%</f>
        <v>254.125</v>
      </c>
      <c r="T8" s="55">
        <f t="shared" ref="T8:T27" si="5">S8-Q8</f>
        <v>88.125</v>
      </c>
      <c r="U8" s="101">
        <v>108</v>
      </c>
      <c r="V8" s="58">
        <f t="shared" ref="V8:V27" si="6">R8-U8</f>
        <v>25740.375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21093</v>
      </c>
      <c r="E9" s="30">
        <v>30</v>
      </c>
      <c r="F9" s="30"/>
      <c r="G9" s="30"/>
      <c r="H9" s="30"/>
      <c r="I9" s="20">
        <v>11</v>
      </c>
      <c r="J9" s="20"/>
      <c r="K9" s="20"/>
      <c r="L9" s="20"/>
      <c r="M9" s="20">
        <f t="shared" si="0"/>
        <v>21693</v>
      </c>
      <c r="N9" s="24">
        <f t="shared" si="1"/>
        <v>23794</v>
      </c>
      <c r="O9" s="25">
        <f t="shared" si="2"/>
        <v>596.5575</v>
      </c>
      <c r="P9" s="26"/>
      <c r="Q9" s="26">
        <v>148</v>
      </c>
      <c r="R9" s="24">
        <f t="shared" si="3"/>
        <v>23049.442500000001</v>
      </c>
      <c r="S9" s="25">
        <f t="shared" si="4"/>
        <v>206.08349999999999</v>
      </c>
      <c r="T9" s="55">
        <f t="shared" si="5"/>
        <v>58.083499999999987</v>
      </c>
      <c r="U9" s="101">
        <v>149</v>
      </c>
      <c r="V9" s="58">
        <f t="shared" si="6"/>
        <v>22900.442500000001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10363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10363</v>
      </c>
      <c r="N10" s="24">
        <f t="shared" si="1"/>
        <v>10363</v>
      </c>
      <c r="O10" s="25">
        <f t="shared" si="2"/>
        <v>284.98250000000002</v>
      </c>
      <c r="P10" s="26"/>
      <c r="Q10" s="26">
        <v>30</v>
      </c>
      <c r="R10" s="24">
        <f t="shared" si="3"/>
        <v>10048.0175</v>
      </c>
      <c r="S10" s="25">
        <f t="shared" si="4"/>
        <v>98.448499999999996</v>
      </c>
      <c r="T10" s="55">
        <f t="shared" si="5"/>
        <v>68.448499999999996</v>
      </c>
      <c r="U10" s="101">
        <v>18</v>
      </c>
      <c r="V10" s="58">
        <f t="shared" si="6"/>
        <v>10030.0175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15538</v>
      </c>
      <c r="E11" s="30"/>
      <c r="F11" s="30">
        <v>100</v>
      </c>
      <c r="G11" s="32"/>
      <c r="H11" s="30">
        <v>150</v>
      </c>
      <c r="I11" s="20"/>
      <c r="J11" s="20"/>
      <c r="K11" s="20"/>
      <c r="L11" s="20"/>
      <c r="M11" s="20">
        <f t="shared" si="0"/>
        <v>17888</v>
      </c>
      <c r="N11" s="24">
        <f t="shared" si="1"/>
        <v>17888</v>
      </c>
      <c r="O11" s="25">
        <f t="shared" si="2"/>
        <v>491.92</v>
      </c>
      <c r="P11" s="26"/>
      <c r="Q11" s="26">
        <v>49</v>
      </c>
      <c r="R11" s="24">
        <f t="shared" si="3"/>
        <v>17347.080000000002</v>
      </c>
      <c r="S11" s="25">
        <f t="shared" si="4"/>
        <v>169.93600000000001</v>
      </c>
      <c r="T11" s="55">
        <f t="shared" si="5"/>
        <v>120.93600000000001</v>
      </c>
      <c r="U11" s="101">
        <v>117</v>
      </c>
      <c r="V11" s="58">
        <f t="shared" si="6"/>
        <v>17230.080000000002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13393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13393</v>
      </c>
      <c r="N12" s="24">
        <f t="shared" si="1"/>
        <v>13393</v>
      </c>
      <c r="O12" s="25">
        <f t="shared" si="2"/>
        <v>368.3075</v>
      </c>
      <c r="P12" s="26"/>
      <c r="Q12" s="26">
        <v>37</v>
      </c>
      <c r="R12" s="24">
        <f t="shared" si="3"/>
        <v>12987.692499999999</v>
      </c>
      <c r="S12" s="25">
        <f t="shared" si="4"/>
        <v>127.23349999999999</v>
      </c>
      <c r="T12" s="55">
        <f t="shared" si="5"/>
        <v>90.233499999999992</v>
      </c>
      <c r="U12" s="101">
        <v>117</v>
      </c>
      <c r="V12" s="58">
        <f t="shared" si="6"/>
        <v>12870.692499999999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8162</v>
      </c>
      <c r="E13" s="30"/>
      <c r="F13" s="30"/>
      <c r="G13" s="30"/>
      <c r="H13" s="30"/>
      <c r="I13" s="20">
        <v>15</v>
      </c>
      <c r="J13" s="20"/>
      <c r="K13" s="20"/>
      <c r="L13" s="20"/>
      <c r="M13" s="20">
        <f t="shared" si="0"/>
        <v>8162</v>
      </c>
      <c r="N13" s="24">
        <f t="shared" si="1"/>
        <v>11027</v>
      </c>
      <c r="O13" s="25">
        <f t="shared" si="2"/>
        <v>224.45500000000001</v>
      </c>
      <c r="P13" s="26"/>
      <c r="Q13" s="26">
        <v>55</v>
      </c>
      <c r="R13" s="24">
        <f t="shared" si="3"/>
        <v>10747.545</v>
      </c>
      <c r="S13" s="25">
        <f t="shared" si="4"/>
        <v>77.539000000000001</v>
      </c>
      <c r="T13" s="55">
        <f t="shared" si="5"/>
        <v>22.539000000000001</v>
      </c>
      <c r="U13" s="101">
        <v>54</v>
      </c>
      <c r="V13" s="58">
        <f t="shared" si="6"/>
        <v>10693.545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82315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82315</v>
      </c>
      <c r="N14" s="24">
        <f t="shared" si="1"/>
        <v>82315</v>
      </c>
      <c r="O14" s="25">
        <f t="shared" si="2"/>
        <v>2263.6624999999999</v>
      </c>
      <c r="P14" s="26"/>
      <c r="Q14" s="26">
        <v>290</v>
      </c>
      <c r="R14" s="24">
        <f t="shared" si="3"/>
        <v>79761.337499999994</v>
      </c>
      <c r="S14" s="25">
        <f t="shared" si="4"/>
        <v>781.99249999999995</v>
      </c>
      <c r="T14" s="55">
        <f t="shared" si="5"/>
        <v>491.99249999999995</v>
      </c>
      <c r="U14" s="101">
        <v>666</v>
      </c>
      <c r="V14" s="58">
        <f t="shared" si="6"/>
        <v>79095.337499999994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21367</v>
      </c>
      <c r="E15" s="30"/>
      <c r="F15" s="30"/>
      <c r="G15" s="30"/>
      <c r="H15" s="30"/>
      <c r="I15" s="20">
        <v>12</v>
      </c>
      <c r="J15" s="20"/>
      <c r="K15" s="20">
        <v>10</v>
      </c>
      <c r="L15" s="20"/>
      <c r="M15" s="20">
        <f t="shared" si="0"/>
        <v>21367</v>
      </c>
      <c r="N15" s="24">
        <f t="shared" si="1"/>
        <v>25479</v>
      </c>
      <c r="O15" s="25">
        <f t="shared" si="2"/>
        <v>587.59249999999997</v>
      </c>
      <c r="P15" s="26"/>
      <c r="Q15" s="26">
        <v>160</v>
      </c>
      <c r="R15" s="24">
        <f t="shared" si="3"/>
        <v>24731.407500000001</v>
      </c>
      <c r="S15" s="25">
        <f t="shared" si="4"/>
        <v>202.98650000000001</v>
      </c>
      <c r="T15" s="55">
        <f t="shared" si="5"/>
        <v>42.986500000000007</v>
      </c>
      <c r="U15" s="101">
        <v>135</v>
      </c>
      <c r="V15" s="58">
        <f t="shared" si="6"/>
        <v>24596.407500000001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42965</v>
      </c>
      <c r="E16" s="30"/>
      <c r="F16" s="30"/>
      <c r="G16" s="30">
        <v>90</v>
      </c>
      <c r="H16" s="30">
        <v>110</v>
      </c>
      <c r="I16" s="20">
        <v>12</v>
      </c>
      <c r="J16" s="20">
        <v>5</v>
      </c>
      <c r="K16" s="20"/>
      <c r="L16" s="20"/>
      <c r="M16" s="20">
        <f t="shared" si="0"/>
        <v>44765</v>
      </c>
      <c r="N16" s="24">
        <f t="shared" si="1"/>
        <v>48012</v>
      </c>
      <c r="O16" s="25">
        <f t="shared" si="2"/>
        <v>1231.0374999999999</v>
      </c>
      <c r="P16" s="26"/>
      <c r="Q16" s="26">
        <v>127</v>
      </c>
      <c r="R16" s="24">
        <f t="shared" si="3"/>
        <v>46653.962500000001</v>
      </c>
      <c r="S16" s="25">
        <f t="shared" si="4"/>
        <v>425.26749999999998</v>
      </c>
      <c r="T16" s="55">
        <f t="shared" si="5"/>
        <v>298.26749999999998</v>
      </c>
      <c r="U16" s="101">
        <v>324</v>
      </c>
      <c r="V16" s="58">
        <f t="shared" si="6"/>
        <v>46329.962500000001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19234</v>
      </c>
      <c r="E17" s="30">
        <v>50</v>
      </c>
      <c r="F17" s="30">
        <v>100</v>
      </c>
      <c r="G17" s="30"/>
      <c r="H17" s="30">
        <v>50</v>
      </c>
      <c r="I17" s="20"/>
      <c r="J17" s="20"/>
      <c r="K17" s="20"/>
      <c r="L17" s="20"/>
      <c r="M17" s="20">
        <f t="shared" si="0"/>
        <v>21684</v>
      </c>
      <c r="N17" s="24">
        <f t="shared" si="1"/>
        <v>21684</v>
      </c>
      <c r="O17" s="25">
        <f t="shared" si="2"/>
        <v>596.31000000000006</v>
      </c>
      <c r="P17" s="26"/>
      <c r="Q17" s="26">
        <v>140</v>
      </c>
      <c r="R17" s="24">
        <f t="shared" si="3"/>
        <v>20947.689999999999</v>
      </c>
      <c r="S17" s="25">
        <f t="shared" si="4"/>
        <v>205.99799999999999</v>
      </c>
      <c r="T17" s="55">
        <f t="shared" si="5"/>
        <v>65.99799999999999</v>
      </c>
      <c r="U17" s="101">
        <v>162</v>
      </c>
      <c r="V17" s="58">
        <f t="shared" si="6"/>
        <v>20785.689999999999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>
        <v>19724</v>
      </c>
      <c r="E18" s="30"/>
      <c r="F18" s="30">
        <v>20</v>
      </c>
      <c r="G18" s="30"/>
      <c r="H18" s="30">
        <v>50</v>
      </c>
      <c r="I18" s="20"/>
      <c r="J18" s="20"/>
      <c r="K18" s="20"/>
      <c r="L18" s="20"/>
      <c r="M18" s="20">
        <f t="shared" si="0"/>
        <v>20374</v>
      </c>
      <c r="N18" s="24">
        <f t="shared" si="1"/>
        <v>20374</v>
      </c>
      <c r="O18" s="25">
        <f t="shared" si="2"/>
        <v>560.28499999999997</v>
      </c>
      <c r="P18" s="26"/>
      <c r="Q18" s="26">
        <v>150</v>
      </c>
      <c r="R18" s="24">
        <f t="shared" si="3"/>
        <v>19663.715</v>
      </c>
      <c r="S18" s="25">
        <f t="shared" si="4"/>
        <v>193.553</v>
      </c>
      <c r="T18" s="55">
        <f t="shared" si="5"/>
        <v>43.552999999999997</v>
      </c>
      <c r="U18" s="101">
        <v>144</v>
      </c>
      <c r="V18" s="58">
        <f t="shared" si="6"/>
        <v>19519.715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40390</v>
      </c>
      <c r="E19" s="30"/>
      <c r="F19" s="30"/>
      <c r="G19" s="30"/>
      <c r="H19" s="30">
        <v>60</v>
      </c>
      <c r="I19" s="20">
        <v>5</v>
      </c>
      <c r="J19" s="20"/>
      <c r="K19" s="20"/>
      <c r="L19" s="20"/>
      <c r="M19" s="20">
        <f t="shared" si="0"/>
        <v>40930</v>
      </c>
      <c r="N19" s="24">
        <f t="shared" si="1"/>
        <v>41885</v>
      </c>
      <c r="O19" s="25">
        <f t="shared" si="2"/>
        <v>1125.575</v>
      </c>
      <c r="P19" s="26"/>
      <c r="Q19" s="26">
        <v>170</v>
      </c>
      <c r="R19" s="24">
        <f t="shared" si="3"/>
        <v>40589.425000000003</v>
      </c>
      <c r="S19" s="25">
        <f t="shared" si="4"/>
        <v>388.83499999999998</v>
      </c>
      <c r="T19" s="55">
        <f t="shared" si="5"/>
        <v>218.83499999999998</v>
      </c>
      <c r="U19" s="101">
        <v>342</v>
      </c>
      <c r="V19" s="58">
        <f t="shared" si="6"/>
        <v>40247.425000000003</v>
      </c>
    </row>
    <row r="20" spans="1:22" ht="15.75" x14ac:dyDescent="0.25">
      <c r="A20" s="28">
        <v>14</v>
      </c>
      <c r="B20" s="20">
        <v>1908446147</v>
      </c>
      <c r="C20" s="20" t="s">
        <v>51</v>
      </c>
      <c r="D20" s="29">
        <v>12658</v>
      </c>
      <c r="E20" s="30"/>
      <c r="F20" s="30"/>
      <c r="G20" s="30"/>
      <c r="H20" s="30"/>
      <c r="I20" s="20">
        <v>3</v>
      </c>
      <c r="J20" s="20"/>
      <c r="K20" s="20">
        <v>5</v>
      </c>
      <c r="L20" s="20"/>
      <c r="M20" s="20">
        <f t="shared" si="0"/>
        <v>12658</v>
      </c>
      <c r="N20" s="24">
        <f t="shared" si="1"/>
        <v>14141</v>
      </c>
      <c r="O20" s="25">
        <f t="shared" si="2"/>
        <v>348.09500000000003</v>
      </c>
      <c r="P20" s="26"/>
      <c r="Q20" s="26">
        <v>120</v>
      </c>
      <c r="R20" s="24">
        <f t="shared" si="3"/>
        <v>13672.905000000001</v>
      </c>
      <c r="S20" s="25">
        <f t="shared" si="4"/>
        <v>120.25099999999999</v>
      </c>
      <c r="T20" s="55">
        <f t="shared" si="5"/>
        <v>0.25099999999999056</v>
      </c>
      <c r="U20" s="101">
        <v>72</v>
      </c>
      <c r="V20" s="58">
        <f t="shared" si="6"/>
        <v>13600.905000000001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10000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10000</v>
      </c>
      <c r="N21" s="24">
        <f t="shared" si="1"/>
        <v>10382</v>
      </c>
      <c r="O21" s="25">
        <f t="shared" si="2"/>
        <v>275</v>
      </c>
      <c r="P21" s="26"/>
      <c r="Q21" s="26">
        <v>40</v>
      </c>
      <c r="R21" s="24">
        <f t="shared" si="3"/>
        <v>10067</v>
      </c>
      <c r="S21" s="25">
        <f t="shared" si="4"/>
        <v>95</v>
      </c>
      <c r="T21" s="55">
        <f t="shared" si="5"/>
        <v>55</v>
      </c>
      <c r="U21" s="101">
        <v>36</v>
      </c>
      <c r="V21" s="58">
        <f t="shared" si="6"/>
        <v>10031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60000</v>
      </c>
      <c r="E22" s="30">
        <v>500</v>
      </c>
      <c r="F22" s="30">
        <v>1000</v>
      </c>
      <c r="G22" s="20"/>
      <c r="H22" s="30"/>
      <c r="I22" s="20">
        <v>15</v>
      </c>
      <c r="J22" s="20"/>
      <c r="K22" s="20">
        <v>5</v>
      </c>
      <c r="L22" s="20"/>
      <c r="M22" s="20">
        <f t="shared" si="0"/>
        <v>80000</v>
      </c>
      <c r="N22" s="24">
        <f t="shared" si="1"/>
        <v>83775</v>
      </c>
      <c r="O22" s="25">
        <f t="shared" si="2"/>
        <v>2200</v>
      </c>
      <c r="P22" s="26"/>
      <c r="Q22" s="26">
        <v>150</v>
      </c>
      <c r="R22" s="24">
        <f t="shared" si="3"/>
        <v>81425</v>
      </c>
      <c r="S22" s="25">
        <f t="shared" si="4"/>
        <v>760</v>
      </c>
      <c r="T22" s="55">
        <f t="shared" si="5"/>
        <v>610</v>
      </c>
      <c r="U22" s="101">
        <v>522</v>
      </c>
      <c r="V22" s="58">
        <f t="shared" si="6"/>
        <v>80903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130</v>
      </c>
      <c r="R23" s="24">
        <f t="shared" si="3"/>
        <v>14457.5</v>
      </c>
      <c r="S23" s="25">
        <f t="shared" si="4"/>
        <v>142.5</v>
      </c>
      <c r="T23" s="55">
        <f t="shared" si="5"/>
        <v>12.5</v>
      </c>
      <c r="U23" s="101">
        <v>99</v>
      </c>
      <c r="V23" s="58">
        <f t="shared" si="6"/>
        <v>14358.5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60000</v>
      </c>
      <c r="E24" s="30"/>
      <c r="F24" s="30"/>
      <c r="G24" s="30"/>
      <c r="H24" s="30"/>
      <c r="I24" s="20">
        <v>20</v>
      </c>
      <c r="J24" s="20"/>
      <c r="K24" s="20"/>
      <c r="L24" s="20"/>
      <c r="M24" s="20">
        <f t="shared" si="0"/>
        <v>60000</v>
      </c>
      <c r="N24" s="24">
        <f t="shared" si="1"/>
        <v>63820</v>
      </c>
      <c r="O24" s="25">
        <f t="shared" si="2"/>
        <v>1650</v>
      </c>
      <c r="P24" s="26"/>
      <c r="Q24" s="26">
        <v>180</v>
      </c>
      <c r="R24" s="24">
        <f t="shared" si="3"/>
        <v>61990</v>
      </c>
      <c r="S24" s="25">
        <f t="shared" si="4"/>
        <v>570</v>
      </c>
      <c r="T24" s="55">
        <f t="shared" si="5"/>
        <v>390</v>
      </c>
      <c r="U24" s="101">
        <v>540</v>
      </c>
      <c r="V24" s="58">
        <f t="shared" si="6"/>
        <v>61450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28359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28359</v>
      </c>
      <c r="N25" s="24">
        <f t="shared" si="1"/>
        <v>28359</v>
      </c>
      <c r="O25" s="25">
        <f t="shared" si="2"/>
        <v>779.87250000000006</v>
      </c>
      <c r="P25" s="26"/>
      <c r="Q25" s="26">
        <v>150</v>
      </c>
      <c r="R25" s="24">
        <f t="shared" si="3"/>
        <v>27429.127499999999</v>
      </c>
      <c r="S25" s="25">
        <f t="shared" si="4"/>
        <v>269.41050000000001</v>
      </c>
      <c r="T25" s="55">
        <f t="shared" si="5"/>
        <v>119.41050000000001</v>
      </c>
      <c r="U25" s="101">
        <v>189</v>
      </c>
      <c r="V25" s="58">
        <f t="shared" si="6"/>
        <v>27240.127499999999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21152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21152</v>
      </c>
      <c r="N26" s="24">
        <f t="shared" si="1"/>
        <v>21152</v>
      </c>
      <c r="O26" s="25">
        <f t="shared" si="2"/>
        <v>581.67999999999995</v>
      </c>
      <c r="P26" s="26"/>
      <c r="Q26" s="26">
        <v>99</v>
      </c>
      <c r="R26" s="24">
        <f t="shared" si="3"/>
        <v>20471.32</v>
      </c>
      <c r="S26" s="25">
        <f t="shared" si="4"/>
        <v>200.94399999999999</v>
      </c>
      <c r="T26" s="55">
        <f t="shared" si="5"/>
        <v>101.94399999999999</v>
      </c>
      <c r="U26" s="101">
        <v>171</v>
      </c>
      <c r="V26" s="58">
        <f t="shared" si="6"/>
        <v>20300.32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17170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17170</v>
      </c>
      <c r="N27" s="40">
        <f t="shared" si="1"/>
        <v>17170</v>
      </c>
      <c r="O27" s="25">
        <f t="shared" si="2"/>
        <v>472.17500000000001</v>
      </c>
      <c r="P27" s="41"/>
      <c r="Q27" s="41">
        <v>100</v>
      </c>
      <c r="R27" s="24">
        <f t="shared" si="3"/>
        <v>16597.825000000001</v>
      </c>
      <c r="S27" s="42">
        <f t="shared" si="4"/>
        <v>163.11500000000001</v>
      </c>
      <c r="T27" s="56">
        <f t="shared" si="5"/>
        <v>63.115000000000009</v>
      </c>
      <c r="U27" s="101"/>
      <c r="V27" s="58">
        <f t="shared" si="6"/>
        <v>16597.825000000001</v>
      </c>
    </row>
    <row r="28" spans="1:22" ht="16.5" thickBot="1" x14ac:dyDescent="0.3">
      <c r="A28" s="105" t="s">
        <v>44</v>
      </c>
      <c r="B28" s="106"/>
      <c r="C28" s="107"/>
      <c r="D28" s="44">
        <f t="shared" ref="D28:E28" si="7">SUM(D7:D27)</f>
        <v>562048</v>
      </c>
      <c r="E28" s="45">
        <f t="shared" si="7"/>
        <v>590</v>
      </c>
      <c r="F28" s="45">
        <f t="shared" ref="F28:U28" si="8">SUM(F7:F27)</f>
        <v>1230</v>
      </c>
      <c r="G28" s="45">
        <f t="shared" si="8"/>
        <v>90</v>
      </c>
      <c r="H28" s="45">
        <f t="shared" si="8"/>
        <v>920</v>
      </c>
      <c r="I28" s="45">
        <f t="shared" si="8"/>
        <v>95</v>
      </c>
      <c r="J28" s="45">
        <f t="shared" si="8"/>
        <v>5</v>
      </c>
      <c r="K28" s="45">
        <f t="shared" si="8"/>
        <v>20</v>
      </c>
      <c r="L28" s="45">
        <f t="shared" si="8"/>
        <v>0</v>
      </c>
      <c r="M28" s="45">
        <f t="shared" si="8"/>
        <v>595238</v>
      </c>
      <c r="N28" s="45">
        <f t="shared" si="8"/>
        <v>617978</v>
      </c>
      <c r="O28" s="46">
        <f t="shared" si="8"/>
        <v>16369.045</v>
      </c>
      <c r="P28" s="45">
        <f t="shared" si="8"/>
        <v>0</v>
      </c>
      <c r="Q28" s="45">
        <f t="shared" si="8"/>
        <v>2591</v>
      </c>
      <c r="R28" s="45">
        <f t="shared" si="8"/>
        <v>599017.95499999996</v>
      </c>
      <c r="S28" s="45">
        <f t="shared" si="8"/>
        <v>5654.7609999999995</v>
      </c>
      <c r="T28" s="75">
        <f t="shared" si="8"/>
        <v>3063.7609999999995</v>
      </c>
      <c r="U28" s="75">
        <f t="shared" si="8"/>
        <v>4082</v>
      </c>
      <c r="V28" s="58">
        <f>SUM(V7:V27)</f>
        <v>594935.95499999996</v>
      </c>
    </row>
    <row r="29" spans="1:22" ht="15.75" thickBot="1" x14ac:dyDescent="0.3">
      <c r="A29" s="108" t="s">
        <v>45</v>
      </c>
      <c r="B29" s="109"/>
      <c r="C29" s="110"/>
      <c r="D29" s="48">
        <f>D4+D5-D28</f>
        <v>388209</v>
      </c>
      <c r="E29" s="48">
        <f t="shared" ref="E29:L29" si="9">E4+E5-E28</f>
        <v>6220</v>
      </c>
      <c r="F29" s="48">
        <f t="shared" si="9"/>
        <v>10820</v>
      </c>
      <c r="G29" s="48">
        <f t="shared" si="9"/>
        <v>0</v>
      </c>
      <c r="H29" s="48">
        <f t="shared" si="9"/>
        <v>29510</v>
      </c>
      <c r="I29" s="48">
        <f t="shared" si="9"/>
        <v>767</v>
      </c>
      <c r="J29" s="48">
        <f t="shared" si="9"/>
        <v>656</v>
      </c>
      <c r="K29" s="48">
        <f t="shared" si="9"/>
        <v>422</v>
      </c>
      <c r="L29" s="48">
        <f t="shared" si="9"/>
        <v>5</v>
      </c>
      <c r="M29" s="111"/>
      <c r="N29" s="112"/>
      <c r="O29" s="112"/>
      <c r="P29" s="112"/>
      <c r="Q29" s="112"/>
      <c r="R29" s="112"/>
      <c r="S29" s="112"/>
      <c r="T29" s="112"/>
      <c r="U29" s="101"/>
      <c r="V29" s="76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5" priority="47" operator="equal">
      <formula>212030016606640</formula>
    </cfRule>
  </conditionalFormatting>
  <conditionalFormatting sqref="D29 E4:E6 E28:K29">
    <cfRule type="cellIs" dxfId="134" priority="45" operator="equal">
      <formula>$E$4</formula>
    </cfRule>
    <cfRule type="cellIs" dxfId="133" priority="46" operator="equal">
      <formula>2120</formula>
    </cfRule>
  </conditionalFormatting>
  <conditionalFormatting sqref="D29:E29 F4:F6 F28:F29">
    <cfRule type="cellIs" dxfId="132" priority="43" operator="equal">
      <formula>$F$4</formula>
    </cfRule>
    <cfRule type="cellIs" dxfId="131" priority="44" operator="equal">
      <formula>300</formula>
    </cfRule>
  </conditionalFormatting>
  <conditionalFormatting sqref="G4:G6 G28:G29">
    <cfRule type="cellIs" dxfId="130" priority="41" operator="equal">
      <formula>$G$4</formula>
    </cfRule>
    <cfRule type="cellIs" dxfId="129" priority="42" operator="equal">
      <formula>1660</formula>
    </cfRule>
  </conditionalFormatting>
  <conditionalFormatting sqref="H4:H6 H28:H29">
    <cfRule type="cellIs" dxfId="128" priority="39" operator="equal">
      <formula>$H$4</formula>
    </cfRule>
    <cfRule type="cellIs" dxfId="127" priority="40" operator="equal">
      <formula>6640</formula>
    </cfRule>
  </conditionalFormatting>
  <conditionalFormatting sqref="T6:T28 U28">
    <cfRule type="cellIs" dxfId="126" priority="38" operator="lessThan">
      <formula>0</formula>
    </cfRule>
  </conditionalFormatting>
  <conditionalFormatting sqref="T7:T27">
    <cfRule type="cellIs" dxfId="125" priority="35" operator="lessThan">
      <formula>0</formula>
    </cfRule>
    <cfRule type="cellIs" dxfId="124" priority="36" operator="lessThan">
      <formula>0</formula>
    </cfRule>
    <cfRule type="cellIs" dxfId="123" priority="37" operator="lessThan">
      <formula>0</formula>
    </cfRule>
  </conditionalFormatting>
  <conditionalFormatting sqref="E4:E6 E28:K28">
    <cfRule type="cellIs" dxfId="122" priority="34" operator="equal">
      <formula>$E$4</formula>
    </cfRule>
  </conditionalFormatting>
  <conditionalFormatting sqref="D28:D29 D6 D4:M4">
    <cfRule type="cellIs" dxfId="121" priority="33" operator="equal">
      <formula>$D$4</formula>
    </cfRule>
  </conditionalFormatting>
  <conditionalFormatting sqref="I4:I6 I28:I29">
    <cfRule type="cellIs" dxfId="120" priority="32" operator="equal">
      <formula>$I$4</formula>
    </cfRule>
  </conditionalFormatting>
  <conditionalFormatting sqref="J4:J6 J28:J29">
    <cfRule type="cellIs" dxfId="119" priority="31" operator="equal">
      <formula>$J$4</formula>
    </cfRule>
  </conditionalFormatting>
  <conditionalFormatting sqref="K4:K6 K28:K29">
    <cfRule type="cellIs" dxfId="118" priority="30" operator="equal">
      <formula>$K$4</formula>
    </cfRule>
  </conditionalFormatting>
  <conditionalFormatting sqref="M4:M6">
    <cfRule type="cellIs" dxfId="117" priority="29" operator="equal">
      <formula>$L$4</formula>
    </cfRule>
  </conditionalFormatting>
  <conditionalFormatting sqref="T7:T28 U28">
    <cfRule type="cellIs" dxfId="116" priority="26" operator="lessThan">
      <formula>0</formula>
    </cfRule>
    <cfRule type="cellIs" dxfId="115" priority="27" operator="lessThan">
      <formula>0</formula>
    </cfRule>
    <cfRule type="cellIs" dxfId="114" priority="28" operator="lessThan">
      <formula>0</formula>
    </cfRule>
  </conditionalFormatting>
  <conditionalFormatting sqref="D5:K5">
    <cfRule type="cellIs" dxfId="113" priority="25" operator="greaterThan">
      <formula>0</formula>
    </cfRule>
  </conditionalFormatting>
  <conditionalFormatting sqref="T6:T28 U28">
    <cfRule type="cellIs" dxfId="112" priority="24" operator="lessThan">
      <formula>0</formula>
    </cfRule>
  </conditionalFormatting>
  <conditionalFormatting sqref="T7:T27">
    <cfRule type="cellIs" dxfId="111" priority="21" operator="lessThan">
      <formula>0</formula>
    </cfRule>
    <cfRule type="cellIs" dxfId="110" priority="22" operator="lessThan">
      <formula>0</formula>
    </cfRule>
    <cfRule type="cellIs" dxfId="109" priority="23" operator="lessThan">
      <formula>0</formula>
    </cfRule>
  </conditionalFormatting>
  <conditionalFormatting sqref="T7:T28 U28">
    <cfRule type="cellIs" dxfId="108" priority="18" operator="lessThan">
      <formula>0</formula>
    </cfRule>
    <cfRule type="cellIs" dxfId="107" priority="19" operator="lessThan">
      <formula>0</formula>
    </cfRule>
    <cfRule type="cellIs" dxfId="106" priority="20" operator="lessThan">
      <formula>0</formula>
    </cfRule>
  </conditionalFormatting>
  <conditionalFormatting sqref="D5:K5">
    <cfRule type="cellIs" dxfId="105" priority="17" operator="greaterThan">
      <formula>0</formula>
    </cfRule>
  </conditionalFormatting>
  <conditionalFormatting sqref="L4 L6 L28:L29">
    <cfRule type="cellIs" dxfId="104" priority="16" operator="equal">
      <formula>$L$4</formula>
    </cfRule>
  </conditionalFormatting>
  <conditionalFormatting sqref="D7:S7">
    <cfRule type="cellIs" dxfId="103" priority="15" operator="greaterThan">
      <formula>0</formula>
    </cfRule>
  </conditionalFormatting>
  <conditionalFormatting sqref="D9:S9">
    <cfRule type="cellIs" dxfId="102" priority="14" operator="greaterThan">
      <formula>0</formula>
    </cfRule>
  </conditionalFormatting>
  <conditionalFormatting sqref="D11:S11">
    <cfRule type="cellIs" dxfId="101" priority="13" operator="greaterThan">
      <formula>0</formula>
    </cfRule>
  </conditionalFormatting>
  <conditionalFormatting sqref="D13:S13">
    <cfRule type="cellIs" dxfId="100" priority="12" operator="greaterThan">
      <formula>0</formula>
    </cfRule>
  </conditionalFormatting>
  <conditionalFormatting sqref="D15:S15">
    <cfRule type="cellIs" dxfId="99" priority="11" operator="greaterThan">
      <formula>0</formula>
    </cfRule>
  </conditionalFormatting>
  <conditionalFormatting sqref="D17:S17">
    <cfRule type="cellIs" dxfId="98" priority="10" operator="greaterThan">
      <formula>0</formula>
    </cfRule>
  </conditionalFormatting>
  <conditionalFormatting sqref="D19:S19">
    <cfRule type="cellIs" dxfId="97" priority="9" operator="greaterThan">
      <formula>0</formula>
    </cfRule>
  </conditionalFormatting>
  <conditionalFormatting sqref="D21:S21">
    <cfRule type="cellIs" dxfId="96" priority="8" operator="greaterThan">
      <formula>0</formula>
    </cfRule>
  </conditionalFormatting>
  <conditionalFormatting sqref="D23:S23">
    <cfRule type="cellIs" dxfId="95" priority="7" operator="greaterThan">
      <formula>0</formula>
    </cfRule>
  </conditionalFormatting>
  <conditionalFormatting sqref="D25:S25">
    <cfRule type="cellIs" dxfId="94" priority="6" operator="greaterThan">
      <formula>0</formula>
    </cfRule>
  </conditionalFormatting>
  <conditionalFormatting sqref="D27:S27">
    <cfRule type="cellIs" dxfId="93" priority="5" operator="greaterThan">
      <formula>0</formula>
    </cfRule>
  </conditionalFormatting>
  <conditionalFormatting sqref="U6">
    <cfRule type="cellIs" dxfId="92" priority="4" operator="lessThan">
      <formula>0</formula>
    </cfRule>
  </conditionalFormatting>
  <conditionalFormatting sqref="U6">
    <cfRule type="cellIs" dxfId="91" priority="3" operator="lessThan">
      <formula>0</formula>
    </cfRule>
  </conditionalFormatting>
  <conditionalFormatting sqref="V6">
    <cfRule type="cellIs" dxfId="90" priority="2" operator="lessThan">
      <formula>0</formula>
    </cfRule>
  </conditionalFormatting>
  <conditionalFormatting sqref="V6">
    <cfRule type="cellIs" dxfId="89" priority="1" operator="less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topLeftCell="C1" workbookViewId="0">
      <pane ySplit="6" topLeftCell="A22" activePane="bottomLeft" state="frozen"/>
      <selection pane="bottomLeft" activeCell="H38" sqref="H3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9.28515625" customWidth="1"/>
    <col min="22" max="22" width="10.7109375" customWidth="1"/>
  </cols>
  <sheetData>
    <row r="1" spans="1:22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2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2" ht="18.75" x14ac:dyDescent="0.25">
      <c r="A3" s="115" t="s">
        <v>85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2" x14ac:dyDescent="0.25">
      <c r="A4" s="119" t="s">
        <v>1</v>
      </c>
      <c r="B4" s="119"/>
      <c r="C4" s="1"/>
      <c r="D4" s="2">
        <f>'30'!D29</f>
        <v>388209</v>
      </c>
      <c r="E4" s="2">
        <f>'30'!E29</f>
        <v>6220</v>
      </c>
      <c r="F4" s="2">
        <f>'30'!F29</f>
        <v>10820</v>
      </c>
      <c r="G4" s="2">
        <f>'30'!G29</f>
        <v>0</v>
      </c>
      <c r="H4" s="2">
        <f>'30'!H29</f>
        <v>29510</v>
      </c>
      <c r="I4" s="2">
        <f>'30'!I29</f>
        <v>767</v>
      </c>
      <c r="J4" s="2">
        <f>'30'!J29</f>
        <v>656</v>
      </c>
      <c r="K4" s="2">
        <f>'30'!K29</f>
        <v>422</v>
      </c>
      <c r="L4" s="2">
        <f>'30'!L29</f>
        <v>5</v>
      </c>
      <c r="M4" s="3"/>
      <c r="N4" s="120"/>
      <c r="O4" s="120"/>
      <c r="P4" s="120"/>
      <c r="Q4" s="120"/>
      <c r="R4" s="120"/>
      <c r="S4" s="120"/>
      <c r="T4" s="120"/>
      <c r="U4" s="120"/>
      <c r="V4" s="120"/>
    </row>
    <row r="5" spans="1:22" x14ac:dyDescent="0.25">
      <c r="A5" s="119" t="s">
        <v>2</v>
      </c>
      <c r="B5" s="119"/>
      <c r="C5" s="1"/>
      <c r="D5" s="1">
        <v>427592</v>
      </c>
      <c r="E5" s="4"/>
      <c r="F5" s="4"/>
      <c r="G5" s="4"/>
      <c r="H5" s="4"/>
      <c r="I5" s="1"/>
      <c r="J5" s="1"/>
      <c r="K5" s="1"/>
      <c r="L5" s="1"/>
      <c r="M5" s="5"/>
      <c r="N5" s="120"/>
      <c r="O5" s="120"/>
      <c r="P5" s="120"/>
      <c r="Q5" s="120"/>
      <c r="R5" s="120"/>
      <c r="S5" s="120"/>
      <c r="T5" s="120"/>
      <c r="U5" s="120"/>
      <c r="V5" s="12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4" t="s">
        <v>15</v>
      </c>
      <c r="N6" s="102" t="s">
        <v>16</v>
      </c>
      <c r="O6" s="17" t="s">
        <v>17</v>
      </c>
      <c r="P6" s="102" t="s">
        <v>18</v>
      </c>
      <c r="Q6" s="102" t="s">
        <v>19</v>
      </c>
      <c r="R6" s="102" t="s">
        <v>20</v>
      </c>
      <c r="S6" s="17" t="s">
        <v>21</v>
      </c>
      <c r="T6" s="18" t="s">
        <v>22</v>
      </c>
      <c r="U6" s="18" t="s">
        <v>84</v>
      </c>
      <c r="V6" s="18" t="s">
        <v>86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13064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13064</v>
      </c>
      <c r="N7" s="24">
        <f>D7+E7*20+F7*10+G7*9+H7*9+I7*191+J7*191+K7*182+L7*100</f>
        <v>13064</v>
      </c>
      <c r="O7" s="25">
        <f>M7*2.75%</f>
        <v>359.26</v>
      </c>
      <c r="P7" s="26"/>
      <c r="Q7" s="26">
        <v>80</v>
      </c>
      <c r="R7" s="24">
        <f>M7-(M7*2.75%)+I7*191+J7*191+K7*182+L7*100-Q7</f>
        <v>12624.74</v>
      </c>
      <c r="S7" s="25">
        <f>M7*0.95%</f>
        <v>124.10799999999999</v>
      </c>
      <c r="T7" s="27">
        <f>S7-Q7</f>
        <v>44.10799999999999</v>
      </c>
      <c r="U7" s="103">
        <v>63</v>
      </c>
      <c r="V7" s="104">
        <f>R7-U7</f>
        <v>12561.74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927</v>
      </c>
      <c r="E8" s="30">
        <v>50</v>
      </c>
      <c r="F8" s="30">
        <v>100</v>
      </c>
      <c r="G8" s="30"/>
      <c r="H8" s="30">
        <v>350</v>
      </c>
      <c r="I8" s="20"/>
      <c r="J8" s="20"/>
      <c r="K8" s="20"/>
      <c r="L8" s="20"/>
      <c r="M8" s="20">
        <f t="shared" ref="M8:M27" si="0">D8+E8*20+F8*10+G8*9+H8*9</f>
        <v>6077</v>
      </c>
      <c r="N8" s="24">
        <f t="shared" ref="N8:N27" si="1">D8+E8*20+F8*10+G8*9+H8*9+I8*191+J8*191+K8*182+L8*100</f>
        <v>6077</v>
      </c>
      <c r="O8" s="25">
        <f t="shared" ref="O8:O27" si="2">M8*2.75%</f>
        <v>167.11750000000001</v>
      </c>
      <c r="P8" s="26"/>
      <c r="Q8" s="26">
        <v>33</v>
      </c>
      <c r="R8" s="24">
        <f t="shared" ref="R8:R27" si="3">M8-(M8*2.75%)+I8*191+J8*191+K8*182+L8*100-Q8</f>
        <v>5876.8824999999997</v>
      </c>
      <c r="S8" s="25">
        <f t="shared" ref="S8:S27" si="4">M8*0.95%</f>
        <v>57.731499999999997</v>
      </c>
      <c r="T8" s="27">
        <f t="shared" ref="T8:T27" si="5">S8-Q8</f>
        <v>24.731499999999997</v>
      </c>
      <c r="U8" s="103"/>
      <c r="V8" s="104">
        <f t="shared" ref="V8:V27" si="6">R8-U8</f>
        <v>5876.8824999999997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32876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32876</v>
      </c>
      <c r="N9" s="24">
        <f t="shared" si="1"/>
        <v>32876</v>
      </c>
      <c r="O9" s="25">
        <f t="shared" si="2"/>
        <v>904.09</v>
      </c>
      <c r="P9" s="26"/>
      <c r="Q9" s="26">
        <v>150</v>
      </c>
      <c r="R9" s="24">
        <f t="shared" si="3"/>
        <v>31821.91</v>
      </c>
      <c r="S9" s="25">
        <f t="shared" si="4"/>
        <v>312.322</v>
      </c>
      <c r="T9" s="27">
        <f t="shared" si="5"/>
        <v>162.322</v>
      </c>
      <c r="U9" s="103">
        <v>261</v>
      </c>
      <c r="V9" s="104">
        <f t="shared" si="6"/>
        <v>31560.91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5516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5516</v>
      </c>
      <c r="N10" s="24">
        <f t="shared" si="1"/>
        <v>5516</v>
      </c>
      <c r="O10" s="25">
        <f t="shared" si="2"/>
        <v>151.69</v>
      </c>
      <c r="P10" s="26"/>
      <c r="Q10" s="26">
        <v>29</v>
      </c>
      <c r="R10" s="24">
        <f t="shared" si="3"/>
        <v>5335.31</v>
      </c>
      <c r="S10" s="25">
        <f t="shared" si="4"/>
        <v>52.402000000000001</v>
      </c>
      <c r="T10" s="27">
        <f t="shared" si="5"/>
        <v>23.402000000000001</v>
      </c>
      <c r="U10" s="103"/>
      <c r="V10" s="104">
        <f t="shared" si="6"/>
        <v>5335.31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206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206</v>
      </c>
      <c r="N11" s="24">
        <f t="shared" si="1"/>
        <v>206</v>
      </c>
      <c r="O11" s="25">
        <f t="shared" si="2"/>
        <v>5.665</v>
      </c>
      <c r="P11" s="26"/>
      <c r="Q11" s="26"/>
      <c r="R11" s="24">
        <f t="shared" si="3"/>
        <v>200.33500000000001</v>
      </c>
      <c r="S11" s="25">
        <f t="shared" si="4"/>
        <v>1.9569999999999999</v>
      </c>
      <c r="T11" s="27">
        <f t="shared" si="5"/>
        <v>1.9569999999999999</v>
      </c>
      <c r="U11" s="103"/>
      <c r="V11" s="104">
        <f t="shared" si="6"/>
        <v>200.33500000000001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3515</v>
      </c>
      <c r="E12" s="30"/>
      <c r="F12" s="30"/>
      <c r="G12" s="30"/>
      <c r="H12" s="30"/>
      <c r="I12" s="20">
        <v>262</v>
      </c>
      <c r="J12" s="20"/>
      <c r="K12" s="20"/>
      <c r="L12" s="20"/>
      <c r="M12" s="20">
        <f t="shared" si="0"/>
        <v>3515</v>
      </c>
      <c r="N12" s="24">
        <f t="shared" si="1"/>
        <v>53557</v>
      </c>
      <c r="O12" s="25">
        <f t="shared" si="2"/>
        <v>96.662499999999994</v>
      </c>
      <c r="P12" s="26"/>
      <c r="Q12" s="26">
        <v>55</v>
      </c>
      <c r="R12" s="24">
        <f t="shared" si="3"/>
        <v>53405.337500000001</v>
      </c>
      <c r="S12" s="25">
        <f t="shared" si="4"/>
        <v>33.392499999999998</v>
      </c>
      <c r="T12" s="27">
        <f t="shared" si="5"/>
        <v>-21.607500000000002</v>
      </c>
      <c r="U12" s="103"/>
      <c r="V12" s="104">
        <f t="shared" si="6"/>
        <v>53405.337500000001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7360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7360</v>
      </c>
      <c r="N13" s="24">
        <f t="shared" si="1"/>
        <v>7360</v>
      </c>
      <c r="O13" s="25">
        <f t="shared" si="2"/>
        <v>202.4</v>
      </c>
      <c r="P13" s="26"/>
      <c r="Q13" s="26">
        <v>34</v>
      </c>
      <c r="R13" s="24">
        <f t="shared" si="3"/>
        <v>7123.6</v>
      </c>
      <c r="S13" s="25">
        <f t="shared" si="4"/>
        <v>69.92</v>
      </c>
      <c r="T13" s="27">
        <f t="shared" si="5"/>
        <v>35.92</v>
      </c>
      <c r="U13" s="103">
        <v>63</v>
      </c>
      <c r="V13" s="104">
        <f t="shared" si="6"/>
        <v>7060.6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1337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1337</v>
      </c>
      <c r="N14" s="24">
        <f t="shared" si="1"/>
        <v>1337</v>
      </c>
      <c r="O14" s="25">
        <f t="shared" si="2"/>
        <v>36.767499999999998</v>
      </c>
      <c r="P14" s="26"/>
      <c r="Q14" s="26"/>
      <c r="R14" s="24">
        <f t="shared" si="3"/>
        <v>1300.2325000000001</v>
      </c>
      <c r="S14" s="25">
        <f t="shared" si="4"/>
        <v>12.701499999999999</v>
      </c>
      <c r="T14" s="27">
        <f t="shared" si="5"/>
        <v>12.701499999999999</v>
      </c>
      <c r="U14" s="103"/>
      <c r="V14" s="104">
        <f t="shared" si="6"/>
        <v>1300.2325000000001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31223</v>
      </c>
      <c r="E15" s="30">
        <v>20</v>
      </c>
      <c r="F15" s="30">
        <v>50</v>
      </c>
      <c r="G15" s="30"/>
      <c r="H15" s="30"/>
      <c r="I15" s="20">
        <v>33</v>
      </c>
      <c r="J15" s="20">
        <v>2</v>
      </c>
      <c r="K15" s="20">
        <v>4</v>
      </c>
      <c r="L15" s="20"/>
      <c r="M15" s="20">
        <f t="shared" si="0"/>
        <v>32123</v>
      </c>
      <c r="N15" s="24">
        <f t="shared" si="1"/>
        <v>39536</v>
      </c>
      <c r="O15" s="25">
        <f t="shared" si="2"/>
        <v>883.38250000000005</v>
      </c>
      <c r="P15" s="26"/>
      <c r="Q15" s="26">
        <v>200</v>
      </c>
      <c r="R15" s="24">
        <f t="shared" si="3"/>
        <v>38452.6175</v>
      </c>
      <c r="S15" s="25">
        <f t="shared" si="4"/>
        <v>305.16849999999999</v>
      </c>
      <c r="T15" s="27">
        <f t="shared" si="5"/>
        <v>105.16849999999999</v>
      </c>
      <c r="U15" s="103">
        <v>189</v>
      </c>
      <c r="V15" s="104">
        <f t="shared" si="6"/>
        <v>38263.6175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20099</v>
      </c>
      <c r="E16" s="30"/>
      <c r="F16" s="30"/>
      <c r="G16" s="30"/>
      <c r="H16" s="30"/>
      <c r="I16" s="20">
        <v>20</v>
      </c>
      <c r="J16" s="20"/>
      <c r="K16" s="20"/>
      <c r="L16" s="20"/>
      <c r="M16" s="20">
        <f t="shared" si="0"/>
        <v>20099</v>
      </c>
      <c r="N16" s="24">
        <f t="shared" si="1"/>
        <v>23919</v>
      </c>
      <c r="O16" s="25">
        <f t="shared" si="2"/>
        <v>552.72249999999997</v>
      </c>
      <c r="P16" s="26"/>
      <c r="Q16" s="26">
        <v>121</v>
      </c>
      <c r="R16" s="24">
        <f t="shared" si="3"/>
        <v>23245.2775</v>
      </c>
      <c r="S16" s="25">
        <f t="shared" si="4"/>
        <v>190.94049999999999</v>
      </c>
      <c r="T16" s="27">
        <f t="shared" si="5"/>
        <v>69.940499999999986</v>
      </c>
      <c r="U16" s="103">
        <v>135</v>
      </c>
      <c r="V16" s="104">
        <f t="shared" si="6"/>
        <v>23110.2775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11995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11995</v>
      </c>
      <c r="N17" s="24">
        <f t="shared" si="1"/>
        <v>11995</v>
      </c>
      <c r="O17" s="25">
        <f t="shared" si="2"/>
        <v>329.86250000000001</v>
      </c>
      <c r="P17" s="26"/>
      <c r="Q17" s="26">
        <v>100</v>
      </c>
      <c r="R17" s="24">
        <f t="shared" si="3"/>
        <v>11565.137500000001</v>
      </c>
      <c r="S17" s="25">
        <f t="shared" si="4"/>
        <v>113.9525</v>
      </c>
      <c r="T17" s="27">
        <f t="shared" si="5"/>
        <v>13.952500000000001</v>
      </c>
      <c r="U17" s="103">
        <v>99</v>
      </c>
      <c r="V17" s="104">
        <f t="shared" si="6"/>
        <v>11466.137500000001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>
        <v>26980</v>
      </c>
      <c r="E18" s="30"/>
      <c r="F18" s="30"/>
      <c r="G18" s="30"/>
      <c r="H18" s="30">
        <v>20</v>
      </c>
      <c r="I18" s="20"/>
      <c r="J18" s="20"/>
      <c r="K18" s="20"/>
      <c r="L18" s="20"/>
      <c r="M18" s="20">
        <f t="shared" si="0"/>
        <v>27160</v>
      </c>
      <c r="N18" s="24">
        <f t="shared" si="1"/>
        <v>27160</v>
      </c>
      <c r="O18" s="25">
        <f t="shared" si="2"/>
        <v>746.9</v>
      </c>
      <c r="P18" s="26"/>
      <c r="Q18" s="26">
        <v>100</v>
      </c>
      <c r="R18" s="24">
        <f t="shared" si="3"/>
        <v>26313.1</v>
      </c>
      <c r="S18" s="25">
        <f t="shared" si="4"/>
        <v>258.02</v>
      </c>
      <c r="T18" s="27">
        <f t="shared" si="5"/>
        <v>158.01999999999998</v>
      </c>
      <c r="U18" s="103">
        <v>234</v>
      </c>
      <c r="V18" s="104">
        <f t="shared" si="6"/>
        <v>26079.1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9880</v>
      </c>
      <c r="E19" s="30">
        <v>50</v>
      </c>
      <c r="F19" s="30"/>
      <c r="G19" s="30"/>
      <c r="H19" s="30"/>
      <c r="I19" s="20"/>
      <c r="J19" s="20"/>
      <c r="K19" s="20"/>
      <c r="L19" s="20"/>
      <c r="M19" s="20">
        <f t="shared" si="0"/>
        <v>10880</v>
      </c>
      <c r="N19" s="24">
        <f t="shared" si="1"/>
        <v>10880</v>
      </c>
      <c r="O19" s="25">
        <f t="shared" si="2"/>
        <v>299.2</v>
      </c>
      <c r="P19" s="26"/>
      <c r="Q19" s="26">
        <v>170</v>
      </c>
      <c r="R19" s="24">
        <f t="shared" si="3"/>
        <v>10410.799999999999</v>
      </c>
      <c r="S19" s="25">
        <f t="shared" si="4"/>
        <v>103.36</v>
      </c>
      <c r="T19" s="27">
        <f t="shared" si="5"/>
        <v>-66.64</v>
      </c>
      <c r="U19" s="103">
        <v>54</v>
      </c>
      <c r="V19" s="104">
        <f t="shared" si="6"/>
        <v>10356.799999999999</v>
      </c>
    </row>
    <row r="20" spans="1:22" ht="15.75" x14ac:dyDescent="0.25">
      <c r="A20" s="28">
        <v>14</v>
      </c>
      <c r="B20" s="20">
        <v>1908446147</v>
      </c>
      <c r="C20" s="20" t="s">
        <v>51</v>
      </c>
      <c r="D20" s="29">
        <v>8538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8538</v>
      </c>
      <c r="N20" s="24">
        <f t="shared" si="1"/>
        <v>9493</v>
      </c>
      <c r="O20" s="25">
        <f t="shared" si="2"/>
        <v>234.79499999999999</v>
      </c>
      <c r="P20" s="26"/>
      <c r="Q20" s="26">
        <v>800</v>
      </c>
      <c r="R20" s="24">
        <f t="shared" si="3"/>
        <v>8458.2049999999999</v>
      </c>
      <c r="S20" s="25">
        <f t="shared" si="4"/>
        <v>81.111000000000004</v>
      </c>
      <c r="T20" s="27">
        <f t="shared" si="5"/>
        <v>-718.88900000000001</v>
      </c>
      <c r="U20" s="103">
        <v>18</v>
      </c>
      <c r="V20" s="104">
        <f t="shared" si="6"/>
        <v>8440.2049999999999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8000</v>
      </c>
      <c r="E21" s="30"/>
      <c r="F21" s="30"/>
      <c r="G21" s="30"/>
      <c r="H21" s="30"/>
      <c r="I21" s="20">
        <v>6</v>
      </c>
      <c r="J21" s="20"/>
      <c r="K21" s="20"/>
      <c r="L21" s="20"/>
      <c r="M21" s="20">
        <f t="shared" si="0"/>
        <v>8000</v>
      </c>
      <c r="N21" s="24">
        <f t="shared" si="1"/>
        <v>9146</v>
      </c>
      <c r="O21" s="25">
        <f t="shared" si="2"/>
        <v>220</v>
      </c>
      <c r="P21" s="26"/>
      <c r="Q21" s="26">
        <v>20</v>
      </c>
      <c r="R21" s="24">
        <f t="shared" si="3"/>
        <v>8906</v>
      </c>
      <c r="S21" s="25">
        <f t="shared" si="4"/>
        <v>76</v>
      </c>
      <c r="T21" s="27">
        <f t="shared" si="5"/>
        <v>56</v>
      </c>
      <c r="U21" s="103">
        <v>36</v>
      </c>
      <c r="V21" s="104">
        <f t="shared" si="6"/>
        <v>8870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15000</v>
      </c>
      <c r="E22" s="30"/>
      <c r="F22" s="30"/>
      <c r="G22" s="20"/>
      <c r="H22" s="30"/>
      <c r="I22" s="20">
        <v>30</v>
      </c>
      <c r="J22" s="20"/>
      <c r="K22" s="20"/>
      <c r="L22" s="20"/>
      <c r="M22" s="20">
        <f t="shared" si="0"/>
        <v>15000</v>
      </c>
      <c r="N22" s="24">
        <f t="shared" si="1"/>
        <v>20730</v>
      </c>
      <c r="O22" s="25">
        <f t="shared" si="2"/>
        <v>412.5</v>
      </c>
      <c r="P22" s="26"/>
      <c r="Q22" s="26">
        <v>100</v>
      </c>
      <c r="R22" s="24">
        <f t="shared" si="3"/>
        <v>20217.5</v>
      </c>
      <c r="S22" s="25">
        <f t="shared" si="4"/>
        <v>142.5</v>
      </c>
      <c r="T22" s="27">
        <f t="shared" si="5"/>
        <v>42.5</v>
      </c>
      <c r="U22" s="103">
        <v>135</v>
      </c>
      <c r="V22" s="104">
        <f t="shared" si="6"/>
        <v>20082.5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8869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8869</v>
      </c>
      <c r="N23" s="24">
        <f t="shared" si="1"/>
        <v>8869</v>
      </c>
      <c r="O23" s="25">
        <f t="shared" si="2"/>
        <v>243.89750000000001</v>
      </c>
      <c r="P23" s="26"/>
      <c r="Q23" s="26">
        <v>80</v>
      </c>
      <c r="R23" s="24">
        <f t="shared" si="3"/>
        <v>8545.1025000000009</v>
      </c>
      <c r="S23" s="25">
        <f t="shared" si="4"/>
        <v>84.255499999999998</v>
      </c>
      <c r="T23" s="27">
        <f t="shared" si="5"/>
        <v>4.2554999999999978</v>
      </c>
      <c r="U23" s="103">
        <v>54</v>
      </c>
      <c r="V23" s="104">
        <f t="shared" si="6"/>
        <v>8491.1025000000009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12365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12365</v>
      </c>
      <c r="N24" s="24">
        <f t="shared" si="1"/>
        <v>12365</v>
      </c>
      <c r="O24" s="25">
        <f t="shared" si="2"/>
        <v>340.03750000000002</v>
      </c>
      <c r="P24" s="26"/>
      <c r="Q24" s="26">
        <v>95</v>
      </c>
      <c r="R24" s="24">
        <f t="shared" si="3"/>
        <v>11929.9625</v>
      </c>
      <c r="S24" s="25">
        <f t="shared" si="4"/>
        <v>117.4675</v>
      </c>
      <c r="T24" s="27">
        <f t="shared" si="5"/>
        <v>22.467500000000001</v>
      </c>
      <c r="U24" s="103">
        <v>90</v>
      </c>
      <c r="V24" s="104">
        <f t="shared" si="6"/>
        <v>11839.9625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2000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2000</v>
      </c>
      <c r="N25" s="24">
        <f t="shared" si="1"/>
        <v>2000</v>
      </c>
      <c r="O25" s="25">
        <f t="shared" si="2"/>
        <v>55</v>
      </c>
      <c r="P25" s="26"/>
      <c r="Q25" s="26"/>
      <c r="R25" s="24">
        <f t="shared" si="3"/>
        <v>1945</v>
      </c>
      <c r="S25" s="25">
        <f t="shared" si="4"/>
        <v>19</v>
      </c>
      <c r="T25" s="27">
        <f t="shared" si="5"/>
        <v>19</v>
      </c>
      <c r="U25" s="103"/>
      <c r="V25" s="104">
        <f t="shared" si="6"/>
        <v>1945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6754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6754</v>
      </c>
      <c r="N26" s="24">
        <f t="shared" si="1"/>
        <v>6754</v>
      </c>
      <c r="O26" s="25">
        <f t="shared" si="2"/>
        <v>185.73500000000001</v>
      </c>
      <c r="P26" s="26"/>
      <c r="Q26" s="26">
        <v>48</v>
      </c>
      <c r="R26" s="24">
        <f t="shared" si="3"/>
        <v>6520.2650000000003</v>
      </c>
      <c r="S26" s="25">
        <f t="shared" si="4"/>
        <v>64.162999999999997</v>
      </c>
      <c r="T26" s="27">
        <f t="shared" si="5"/>
        <v>16.162999999999997</v>
      </c>
      <c r="U26" s="103"/>
      <c r="V26" s="104">
        <f t="shared" si="6"/>
        <v>6520.2650000000003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15124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15124</v>
      </c>
      <c r="N27" s="24">
        <f t="shared" si="1"/>
        <v>15124</v>
      </c>
      <c r="O27" s="25">
        <f t="shared" si="2"/>
        <v>415.91</v>
      </c>
      <c r="P27" s="26"/>
      <c r="Q27" s="26">
        <v>100</v>
      </c>
      <c r="R27" s="24">
        <f t="shared" si="3"/>
        <v>14608.09</v>
      </c>
      <c r="S27" s="25">
        <f t="shared" si="4"/>
        <v>143.678</v>
      </c>
      <c r="T27" s="27">
        <f t="shared" si="5"/>
        <v>43.677999999999997</v>
      </c>
      <c r="U27" s="103">
        <v>125</v>
      </c>
      <c r="V27" s="104">
        <f t="shared" si="6"/>
        <v>14483.09</v>
      </c>
    </row>
    <row r="28" spans="1:22" ht="16.5" thickBot="1" x14ac:dyDescent="0.3">
      <c r="A28" s="105" t="s">
        <v>44</v>
      </c>
      <c r="B28" s="106"/>
      <c r="C28" s="107"/>
      <c r="D28" s="44">
        <f t="shared" ref="D28:E28" si="7">SUM(D7:D27)</f>
        <v>241628</v>
      </c>
      <c r="E28" s="45">
        <f t="shared" si="7"/>
        <v>120</v>
      </c>
      <c r="F28" s="45">
        <f t="shared" ref="F28:V28" si="8">SUM(F7:F27)</f>
        <v>150</v>
      </c>
      <c r="G28" s="45">
        <f t="shared" si="8"/>
        <v>0</v>
      </c>
      <c r="H28" s="45">
        <f t="shared" si="8"/>
        <v>370</v>
      </c>
      <c r="I28" s="45">
        <f t="shared" si="8"/>
        <v>356</v>
      </c>
      <c r="J28" s="45">
        <f t="shared" si="8"/>
        <v>2</v>
      </c>
      <c r="K28" s="45">
        <f t="shared" si="8"/>
        <v>4</v>
      </c>
      <c r="L28" s="45">
        <f t="shared" si="8"/>
        <v>0</v>
      </c>
      <c r="M28" s="65">
        <f t="shared" si="8"/>
        <v>248858</v>
      </c>
      <c r="N28" s="65">
        <f t="shared" si="8"/>
        <v>317964</v>
      </c>
      <c r="O28" s="66">
        <f t="shared" si="8"/>
        <v>6843.5950000000003</v>
      </c>
      <c r="P28" s="65">
        <f t="shared" si="8"/>
        <v>0</v>
      </c>
      <c r="Q28" s="65">
        <f t="shared" si="8"/>
        <v>2315</v>
      </c>
      <c r="R28" s="65">
        <f t="shared" si="8"/>
        <v>308805.40500000003</v>
      </c>
      <c r="S28" s="65">
        <f t="shared" si="8"/>
        <v>2364.1509999999998</v>
      </c>
      <c r="T28" s="65">
        <f t="shared" si="8"/>
        <v>49.150999999999982</v>
      </c>
      <c r="U28" s="65">
        <f t="shared" si="8"/>
        <v>1556</v>
      </c>
      <c r="V28" s="65">
        <f t="shared" si="8"/>
        <v>307249.40500000003</v>
      </c>
    </row>
    <row r="29" spans="1:22" ht="15.75" thickBot="1" x14ac:dyDescent="0.3">
      <c r="A29" s="108" t="s">
        <v>45</v>
      </c>
      <c r="B29" s="109"/>
      <c r="C29" s="110"/>
      <c r="D29" s="48">
        <f>D4+D5-D28</f>
        <v>574173</v>
      </c>
      <c r="E29" s="48">
        <f t="shared" ref="E29:L29" si="9">E4+E5-E28</f>
        <v>6100</v>
      </c>
      <c r="F29" s="48">
        <f t="shared" si="9"/>
        <v>10670</v>
      </c>
      <c r="G29" s="48">
        <f t="shared" si="9"/>
        <v>0</v>
      </c>
      <c r="H29" s="48">
        <f t="shared" si="9"/>
        <v>29140</v>
      </c>
      <c r="I29" s="48">
        <f t="shared" si="9"/>
        <v>411</v>
      </c>
      <c r="J29" s="48">
        <f t="shared" si="9"/>
        <v>654</v>
      </c>
      <c r="K29" s="48">
        <f t="shared" si="9"/>
        <v>418</v>
      </c>
      <c r="L29" s="48">
        <f t="shared" si="9"/>
        <v>5</v>
      </c>
      <c r="M29" s="124"/>
      <c r="N29" s="124"/>
      <c r="O29" s="124"/>
      <c r="P29" s="124"/>
      <c r="Q29" s="124"/>
      <c r="R29" s="124"/>
      <c r="S29" s="124"/>
      <c r="T29" s="124"/>
      <c r="U29" s="124"/>
      <c r="V29" s="12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9">
    <mergeCell ref="A28:C28"/>
    <mergeCell ref="A29:C29"/>
    <mergeCell ref="A1:T2"/>
    <mergeCell ref="A3:B3"/>
    <mergeCell ref="C3:T3"/>
    <mergeCell ref="A4:B4"/>
    <mergeCell ref="A5:B5"/>
    <mergeCell ref="N4:V5"/>
    <mergeCell ref="M29:V29"/>
  </mergeCells>
  <conditionalFormatting sqref="D29 E4:H6 E28:K29">
    <cfRule type="cellIs" dxfId="88" priority="63" operator="equal">
      <formula>212030016606640</formula>
    </cfRule>
  </conditionalFormatting>
  <conditionalFormatting sqref="D29 E4:E6 E28:K29">
    <cfRule type="cellIs" dxfId="87" priority="61" operator="equal">
      <formula>$E$4</formula>
    </cfRule>
    <cfRule type="cellIs" dxfId="86" priority="62" operator="equal">
      <formula>2120</formula>
    </cfRule>
  </conditionalFormatting>
  <conditionalFormatting sqref="D29:E29 F4:F6 F28:F29">
    <cfRule type="cellIs" dxfId="85" priority="59" operator="equal">
      <formula>$F$4</formula>
    </cfRule>
    <cfRule type="cellIs" dxfId="84" priority="60" operator="equal">
      <formula>300</formula>
    </cfRule>
  </conditionalFormatting>
  <conditionalFormatting sqref="G4:G6 G28:G29">
    <cfRule type="cellIs" dxfId="83" priority="57" operator="equal">
      <formula>$G$4</formula>
    </cfRule>
    <cfRule type="cellIs" dxfId="82" priority="58" operator="equal">
      <formula>1660</formula>
    </cfRule>
  </conditionalFormatting>
  <conditionalFormatting sqref="H4:H6 H28:H29">
    <cfRule type="cellIs" dxfId="81" priority="55" operator="equal">
      <formula>$H$4</formula>
    </cfRule>
    <cfRule type="cellIs" dxfId="80" priority="56" operator="equal">
      <formula>6640</formula>
    </cfRule>
  </conditionalFormatting>
  <conditionalFormatting sqref="T6:T28 U28:V28">
    <cfRule type="cellIs" dxfId="79" priority="54" operator="lessThan">
      <formula>0</formula>
    </cfRule>
  </conditionalFormatting>
  <conditionalFormatting sqref="T7:T27">
    <cfRule type="cellIs" dxfId="78" priority="51" operator="lessThan">
      <formula>0</formula>
    </cfRule>
    <cfRule type="cellIs" dxfId="77" priority="52" operator="lessThan">
      <formula>0</formula>
    </cfRule>
    <cfRule type="cellIs" dxfId="76" priority="53" operator="lessThan">
      <formula>0</formula>
    </cfRule>
  </conditionalFormatting>
  <conditionalFormatting sqref="E4:E6 E28:K28">
    <cfRule type="cellIs" dxfId="75" priority="50" operator="equal">
      <formula>$E$4</formula>
    </cfRule>
  </conditionalFormatting>
  <conditionalFormatting sqref="D28:D29 D6 D4:M4">
    <cfRule type="cellIs" dxfId="74" priority="49" operator="equal">
      <formula>$D$4</formula>
    </cfRule>
  </conditionalFormatting>
  <conditionalFormatting sqref="I4:I6 I28:I29">
    <cfRule type="cellIs" dxfId="73" priority="48" operator="equal">
      <formula>$I$4</formula>
    </cfRule>
  </conditionalFormatting>
  <conditionalFormatting sqref="J4:J6 J28:J29">
    <cfRule type="cellIs" dxfId="72" priority="47" operator="equal">
      <formula>$J$4</formula>
    </cfRule>
  </conditionalFormatting>
  <conditionalFormatting sqref="K4:K6 K28:K29">
    <cfRule type="cellIs" dxfId="71" priority="46" operator="equal">
      <formula>$K$4</formula>
    </cfRule>
  </conditionalFormatting>
  <conditionalFormatting sqref="M4:M6">
    <cfRule type="cellIs" dxfId="70" priority="45" operator="equal">
      <formula>$L$4</formula>
    </cfRule>
  </conditionalFormatting>
  <conditionalFormatting sqref="T7:T28 U28:V28">
    <cfRule type="cellIs" dxfId="69" priority="42" operator="lessThan">
      <formula>0</formula>
    </cfRule>
    <cfRule type="cellIs" dxfId="68" priority="43" operator="lessThan">
      <formula>0</formula>
    </cfRule>
    <cfRule type="cellIs" dxfId="67" priority="44" operator="lessThan">
      <formula>0</formula>
    </cfRule>
  </conditionalFormatting>
  <conditionalFormatting sqref="D5:K5">
    <cfRule type="cellIs" dxfId="66" priority="41" operator="greaterThan">
      <formula>0</formula>
    </cfRule>
  </conditionalFormatting>
  <conditionalFormatting sqref="T6:T28 U28:V28">
    <cfRule type="cellIs" dxfId="65" priority="40" operator="lessThan">
      <formula>0</formula>
    </cfRule>
  </conditionalFormatting>
  <conditionalFormatting sqref="T7:T27">
    <cfRule type="cellIs" dxfId="64" priority="37" operator="lessThan">
      <formula>0</formula>
    </cfRule>
    <cfRule type="cellIs" dxfId="63" priority="38" operator="lessThan">
      <formula>0</formula>
    </cfRule>
    <cfRule type="cellIs" dxfId="62" priority="39" operator="lessThan">
      <formula>0</formula>
    </cfRule>
  </conditionalFormatting>
  <conditionalFormatting sqref="T7:T28 U28:V28">
    <cfRule type="cellIs" dxfId="61" priority="34" operator="lessThan">
      <formula>0</formula>
    </cfRule>
    <cfRule type="cellIs" dxfId="60" priority="35" operator="lessThan">
      <formula>0</formula>
    </cfRule>
    <cfRule type="cellIs" dxfId="59" priority="36" operator="lessThan">
      <formula>0</formula>
    </cfRule>
  </conditionalFormatting>
  <conditionalFormatting sqref="D5:K5">
    <cfRule type="cellIs" dxfId="58" priority="33" operator="greaterThan">
      <formula>0</formula>
    </cfRule>
  </conditionalFormatting>
  <conditionalFormatting sqref="L4 L6 L28:L29">
    <cfRule type="cellIs" dxfId="57" priority="32" operator="equal">
      <formula>$L$4</formula>
    </cfRule>
  </conditionalFormatting>
  <conditionalFormatting sqref="D7:S7">
    <cfRule type="cellIs" dxfId="56" priority="31" operator="greaterThan">
      <formula>0</formula>
    </cfRule>
  </conditionalFormatting>
  <conditionalFormatting sqref="D9:S9">
    <cfRule type="cellIs" dxfId="55" priority="30" operator="greaterThan">
      <formula>0</formula>
    </cfRule>
  </conditionalFormatting>
  <conditionalFormatting sqref="D11:S11">
    <cfRule type="cellIs" dxfId="54" priority="29" operator="greaterThan">
      <formula>0</formula>
    </cfRule>
  </conditionalFormatting>
  <conditionalFormatting sqref="D13:S13">
    <cfRule type="cellIs" dxfId="53" priority="28" operator="greaterThan">
      <formula>0</formula>
    </cfRule>
  </conditionalFormatting>
  <conditionalFormatting sqref="D15:S15">
    <cfRule type="cellIs" dxfId="52" priority="27" operator="greaterThan">
      <formula>0</formula>
    </cfRule>
  </conditionalFormatting>
  <conditionalFormatting sqref="D17:S17">
    <cfRule type="cellIs" dxfId="51" priority="26" operator="greaterThan">
      <formula>0</formula>
    </cfRule>
  </conditionalFormatting>
  <conditionalFormatting sqref="D19:S19">
    <cfRule type="cellIs" dxfId="50" priority="25" operator="greaterThan">
      <formula>0</formula>
    </cfRule>
  </conditionalFormatting>
  <conditionalFormatting sqref="D21:S21">
    <cfRule type="cellIs" dxfId="49" priority="24" operator="greaterThan">
      <formula>0</formula>
    </cfRule>
  </conditionalFormatting>
  <conditionalFormatting sqref="D23:S23">
    <cfRule type="cellIs" dxfId="48" priority="23" operator="greaterThan">
      <formula>0</formula>
    </cfRule>
  </conditionalFormatting>
  <conditionalFormatting sqref="D25:S25">
    <cfRule type="cellIs" dxfId="47" priority="22" operator="greaterThan">
      <formula>0</formula>
    </cfRule>
  </conditionalFormatting>
  <conditionalFormatting sqref="D27:S27">
    <cfRule type="cellIs" dxfId="46" priority="21" operator="greaterThan">
      <formula>0</formula>
    </cfRule>
  </conditionalFormatting>
  <conditionalFormatting sqref="U6">
    <cfRule type="cellIs" dxfId="45" priority="20" operator="lessThan">
      <formula>0</formula>
    </cfRule>
  </conditionalFormatting>
  <conditionalFormatting sqref="U6">
    <cfRule type="cellIs" dxfId="44" priority="19" operator="lessThan">
      <formula>0</formula>
    </cfRule>
  </conditionalFormatting>
  <conditionalFormatting sqref="V6">
    <cfRule type="cellIs" dxfId="43" priority="18" operator="lessThan">
      <formula>0</formula>
    </cfRule>
  </conditionalFormatting>
  <conditionalFormatting sqref="V6">
    <cfRule type="cellIs" dxfId="42" priority="17" operator="less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J16" sqref="J16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0" ht="18.75" x14ac:dyDescent="0.25">
      <c r="A3" s="129" t="s">
        <v>70</v>
      </c>
      <c r="B3" s="130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0" x14ac:dyDescent="0.25">
      <c r="A4" s="119" t="s">
        <v>68</v>
      </c>
      <c r="B4" s="119"/>
      <c r="C4" s="1"/>
      <c r="D4" s="2">
        <f>'1'!D4</f>
        <v>636977</v>
      </c>
      <c r="E4" s="2">
        <f>'1'!E4</f>
        <v>2120</v>
      </c>
      <c r="F4" s="2">
        <f>'1'!F4</f>
        <v>4660</v>
      </c>
      <c r="G4" s="2">
        <f>'1'!G4</f>
        <v>540</v>
      </c>
      <c r="H4" s="2">
        <f>'1'!H4</f>
        <v>3870</v>
      </c>
      <c r="I4" s="2">
        <f>'1'!I4</f>
        <v>1968</v>
      </c>
      <c r="J4" s="2">
        <f>'1'!J4</f>
        <v>658</v>
      </c>
      <c r="K4" s="2">
        <f>'1'!K4</f>
        <v>370</v>
      </c>
      <c r="L4" s="2">
        <f>'1'!L4</f>
        <v>50</v>
      </c>
      <c r="M4" s="3"/>
      <c r="N4" s="120"/>
      <c r="O4" s="120"/>
      <c r="P4" s="120"/>
      <c r="Q4" s="120"/>
      <c r="R4" s="120"/>
      <c r="S4" s="120"/>
      <c r="T4" s="120"/>
    </row>
    <row r="5" spans="1:20" x14ac:dyDescent="0.25">
      <c r="A5" s="119" t="s">
        <v>2</v>
      </c>
      <c r="B5" s="119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5636090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10500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17500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49000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2010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500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20"/>
      <c r="O5" s="120"/>
      <c r="P5" s="120"/>
      <c r="Q5" s="120"/>
      <c r="R5" s="120"/>
      <c r="S5" s="120"/>
      <c r="T5" s="12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291166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270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470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30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1100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206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18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13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311436</v>
      </c>
      <c r="N7" s="24">
        <f>D7+E7*20+F7*10+G7*9+H7*9+I7*191+J7*191+K7*182+L7*100</f>
        <v>356586</v>
      </c>
      <c r="O7" s="25">
        <f>M7*2.75%</f>
        <v>8564.49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1925</v>
      </c>
      <c r="R7" s="24">
        <f>M7-(M7*2.75%)+I7*191+J7*191+K7*182+L7*100-Q7</f>
        <v>346096.51</v>
      </c>
      <c r="S7" s="25">
        <f>M7*0.95%</f>
        <v>2958.6419999999998</v>
      </c>
      <c r="T7" s="27">
        <f>S7-Q7</f>
        <v>1033.6419999999998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156121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300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630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30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2270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111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1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12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189121</v>
      </c>
      <c r="N8" s="24">
        <f t="shared" ref="N8:N27" si="1">D8+E8*20+F8*10+G8*9+H8*9+I8*191+J8*191+K8*182+L8*100</f>
        <v>212697</v>
      </c>
      <c r="O8" s="25">
        <f t="shared" ref="O8:O27" si="2">M8*2.75%</f>
        <v>5200.8275000000003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1902</v>
      </c>
      <c r="R8" s="24">
        <f t="shared" ref="R8:R27" si="3">M8-(M8*2.75%)+I8*191+J8*191+K8*182+L8*100-Q8</f>
        <v>205594.17249999999</v>
      </c>
      <c r="S8" s="25">
        <f t="shared" ref="S8:S27" si="4">M8*0.95%</f>
        <v>1796.6495</v>
      </c>
      <c r="T8" s="27">
        <f t="shared" ref="T8:T27" si="5">S8-Q8</f>
        <v>-105.35050000000001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443214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420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770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2080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158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3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478034</v>
      </c>
      <c r="N9" s="24">
        <f t="shared" si="1"/>
        <v>509695</v>
      </c>
      <c r="O9" s="25">
        <f t="shared" si="2"/>
        <v>13145.934999999999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3457</v>
      </c>
      <c r="R9" s="24">
        <f t="shared" si="3"/>
        <v>493092.065</v>
      </c>
      <c r="S9" s="25">
        <f t="shared" si="4"/>
        <v>4541.3230000000003</v>
      </c>
      <c r="T9" s="27">
        <f t="shared" si="5"/>
        <v>1084.3230000000003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146257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50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30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270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88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28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7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149987</v>
      </c>
      <c r="N10" s="24">
        <f t="shared" si="1"/>
        <v>173417</v>
      </c>
      <c r="O10" s="25">
        <f t="shared" si="2"/>
        <v>4124.6424999999999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733</v>
      </c>
      <c r="R10" s="24">
        <f t="shared" si="3"/>
        <v>168559.35750000001</v>
      </c>
      <c r="S10" s="25">
        <f t="shared" si="4"/>
        <v>1424.8765000000001</v>
      </c>
      <c r="T10" s="27">
        <f t="shared" si="5"/>
        <v>691.87650000000008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139981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160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780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1802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303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59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44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45</v>
      </c>
      <c r="M11" s="20">
        <f t="shared" si="0"/>
        <v>167199</v>
      </c>
      <c r="N11" s="24">
        <f t="shared" si="1"/>
        <v>248849</v>
      </c>
      <c r="O11" s="25">
        <f t="shared" si="2"/>
        <v>4597.9724999999999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957</v>
      </c>
      <c r="R11" s="24">
        <f t="shared" si="3"/>
        <v>243294.0275</v>
      </c>
      <c r="S11" s="25">
        <f t="shared" si="4"/>
        <v>1588.3905</v>
      </c>
      <c r="T11" s="27">
        <f t="shared" si="5"/>
        <v>631.39049999999997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173236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70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110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556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345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56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177126</v>
      </c>
      <c r="N12" s="24">
        <f t="shared" si="1"/>
        <v>359409</v>
      </c>
      <c r="O12" s="25">
        <f t="shared" si="2"/>
        <v>4870.9650000000001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865</v>
      </c>
      <c r="R12" s="24">
        <f t="shared" si="3"/>
        <v>353673.03500000003</v>
      </c>
      <c r="S12" s="25">
        <f t="shared" si="4"/>
        <v>1682.6969999999999</v>
      </c>
      <c r="T12" s="27">
        <f t="shared" si="5"/>
        <v>817.69699999999989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152337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80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120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10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550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42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160177</v>
      </c>
      <c r="N13" s="24">
        <f t="shared" si="1"/>
        <v>168199</v>
      </c>
      <c r="O13" s="25">
        <f t="shared" si="2"/>
        <v>4404.8675000000003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1417</v>
      </c>
      <c r="R13" s="24">
        <f t="shared" si="3"/>
        <v>162377.13250000001</v>
      </c>
      <c r="S13" s="25">
        <f t="shared" si="4"/>
        <v>1521.6814999999999</v>
      </c>
      <c r="T13" s="27">
        <f t="shared" si="5"/>
        <v>104.68149999999991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446076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810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1080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2460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97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7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15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495216</v>
      </c>
      <c r="N14" s="24">
        <f t="shared" si="1"/>
        <v>517810</v>
      </c>
      <c r="O14" s="25">
        <f t="shared" si="2"/>
        <v>13618.44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2652</v>
      </c>
      <c r="R14" s="24">
        <f t="shared" si="3"/>
        <v>501539.56</v>
      </c>
      <c r="S14" s="25">
        <f t="shared" si="4"/>
        <v>4704.5519999999997</v>
      </c>
      <c r="T14" s="27">
        <f t="shared" si="5"/>
        <v>2052.5519999999997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487659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420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590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120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550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204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7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39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507989</v>
      </c>
      <c r="N15" s="24">
        <f t="shared" si="1"/>
        <v>555388</v>
      </c>
      <c r="O15" s="25">
        <f t="shared" si="2"/>
        <v>13969.6975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3670</v>
      </c>
      <c r="R15" s="24">
        <f t="shared" si="3"/>
        <v>537748.30249999999</v>
      </c>
      <c r="S15" s="25">
        <f t="shared" si="4"/>
        <v>4825.8954999999996</v>
      </c>
      <c r="T15" s="27">
        <f t="shared" si="5"/>
        <v>1155.8954999999996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429546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300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800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320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2478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'1'!I16+'2'!I16+'3'!I16+'4'!I16+'5'!I16+'6'!I16+'7'!I16+'8'!I16+'9'!I16+'10'!I16+'11'!I16+'12'!I16+'13'!I16+'14'!I16+'15'!I16+'16'!I16+'17'!I16+'18'!I16+'19'!I16+'20'!I16+'21'!I16+'22'!I16+'23'!I16+'24'!I16+'25'!I16+'26'!I16+'27'!I16+'28'!I16+'29'!K16+'30'!I16+'31'!I16</f>
        <v>159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6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33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468728</v>
      </c>
      <c r="N16" s="24">
        <f t="shared" si="1"/>
        <v>506249</v>
      </c>
      <c r="O16" s="25">
        <f t="shared" si="2"/>
        <v>12890.02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3515</v>
      </c>
      <c r="R16" s="24">
        <f t="shared" si="3"/>
        <v>489843.98</v>
      </c>
      <c r="S16" s="25">
        <f t="shared" si="4"/>
        <v>4452.9160000000002</v>
      </c>
      <c r="T16" s="27">
        <f t="shared" si="5"/>
        <v>937.91600000000017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219316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310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870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1400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184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5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7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246816</v>
      </c>
      <c r="N17" s="24">
        <f t="shared" si="1"/>
        <v>284189</v>
      </c>
      <c r="O17" s="25">
        <f t="shared" si="2"/>
        <v>6787.44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2094</v>
      </c>
      <c r="R17" s="24">
        <f t="shared" si="3"/>
        <v>275307.56</v>
      </c>
      <c r="S17" s="25">
        <f t="shared" si="4"/>
        <v>2344.752</v>
      </c>
      <c r="T17" s="27">
        <f t="shared" si="5"/>
        <v>250.75199999999995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248594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200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440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10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580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89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9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262304</v>
      </c>
      <c r="N18" s="24">
        <f t="shared" si="1"/>
        <v>280941</v>
      </c>
      <c r="O18" s="25">
        <f t="shared" si="2"/>
        <v>7213.36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4494</v>
      </c>
      <c r="R18" s="24">
        <f t="shared" si="3"/>
        <v>269233.64</v>
      </c>
      <c r="S18" s="25">
        <f t="shared" si="4"/>
        <v>2491.8879999999999</v>
      </c>
      <c r="T18" s="27">
        <f t="shared" si="5"/>
        <v>-2002.1120000000001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331350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300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620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1010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201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21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352640</v>
      </c>
      <c r="N19" s="24">
        <f t="shared" si="1"/>
        <v>395808</v>
      </c>
      <c r="O19" s="25">
        <f t="shared" si="2"/>
        <v>9697.6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4761</v>
      </c>
      <c r="R19" s="24">
        <f t="shared" si="3"/>
        <v>381349.4</v>
      </c>
      <c r="S19" s="25">
        <f t="shared" si="4"/>
        <v>3350.08</v>
      </c>
      <c r="T19" s="27">
        <f t="shared" si="5"/>
        <v>-1410.92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172009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260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450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158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3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20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181659</v>
      </c>
      <c r="N20" s="24">
        <f t="shared" si="1"/>
        <v>216050</v>
      </c>
      <c r="O20" s="25">
        <f t="shared" si="2"/>
        <v>4995.6225000000004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3600</v>
      </c>
      <c r="R20" s="24">
        <f t="shared" si="3"/>
        <v>207454.3775</v>
      </c>
      <c r="S20" s="25">
        <f t="shared" si="4"/>
        <v>1725.7604999999999</v>
      </c>
      <c r="T20" s="27">
        <f t="shared" si="5"/>
        <v>-1874.2395000000001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148552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190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340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380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125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34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159172</v>
      </c>
      <c r="N21" s="24">
        <f t="shared" si="1"/>
        <v>189235</v>
      </c>
      <c r="O21" s="25">
        <f t="shared" si="2"/>
        <v>4377.2300000000005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530</v>
      </c>
      <c r="R21" s="24">
        <f t="shared" si="3"/>
        <v>184327.77</v>
      </c>
      <c r="S21" s="25">
        <f t="shared" si="4"/>
        <v>1512.134</v>
      </c>
      <c r="T21" s="27">
        <f t="shared" si="5"/>
        <v>982.13400000000001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426849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920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1410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1470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212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41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472579</v>
      </c>
      <c r="N22" s="24">
        <f t="shared" si="1"/>
        <v>520533</v>
      </c>
      <c r="O22" s="25">
        <f t="shared" si="2"/>
        <v>12995.922500000001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4162</v>
      </c>
      <c r="R22" s="24">
        <f t="shared" si="3"/>
        <v>503375.07750000001</v>
      </c>
      <c r="S22" s="25">
        <f t="shared" si="4"/>
        <v>4489.5005000000001</v>
      </c>
      <c r="T22" s="27">
        <f t="shared" si="5"/>
        <v>327.5005000000001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196112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100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300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300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110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7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203812</v>
      </c>
      <c r="N23" s="24">
        <f t="shared" si="1"/>
        <v>226096</v>
      </c>
      <c r="O23" s="25">
        <f t="shared" si="2"/>
        <v>5604.83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1810</v>
      </c>
      <c r="R23" s="24">
        <f t="shared" si="3"/>
        <v>218681.17</v>
      </c>
      <c r="S23" s="25">
        <f t="shared" si="4"/>
        <v>1936.2139999999999</v>
      </c>
      <c r="T23" s="27">
        <f t="shared" si="5"/>
        <v>126.21399999999994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482494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640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1150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2450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233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15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528844</v>
      </c>
      <c r="N24" s="24">
        <f t="shared" si="1"/>
        <v>576077</v>
      </c>
      <c r="O24" s="25">
        <f t="shared" si="2"/>
        <v>14543.210000000001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3054</v>
      </c>
      <c r="R24" s="24">
        <f t="shared" si="3"/>
        <v>558479.79</v>
      </c>
      <c r="S24" s="25">
        <f t="shared" si="4"/>
        <v>5024.018</v>
      </c>
      <c r="T24" s="27">
        <f t="shared" si="5"/>
        <v>1970.018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190353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210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100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107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11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202303</v>
      </c>
      <c r="N25" s="24">
        <f t="shared" si="1"/>
        <v>226652</v>
      </c>
      <c r="O25" s="25">
        <f t="shared" si="2"/>
        <v>5563.3325000000004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1447</v>
      </c>
      <c r="R25" s="24">
        <f t="shared" si="3"/>
        <v>219641.66750000001</v>
      </c>
      <c r="S25" s="25">
        <f t="shared" si="4"/>
        <v>1921.8785</v>
      </c>
      <c r="T25" s="27">
        <f t="shared" si="5"/>
        <v>474.87850000000003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193941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140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180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910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121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206731</v>
      </c>
      <c r="N26" s="24">
        <f t="shared" si="1"/>
        <v>231116</v>
      </c>
      <c r="O26" s="25">
        <f t="shared" si="2"/>
        <v>5685.1025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1990</v>
      </c>
      <c r="R26" s="24">
        <f t="shared" si="3"/>
        <v>223440.89749999999</v>
      </c>
      <c r="S26" s="25">
        <f t="shared" si="4"/>
        <v>1963.9445000000001</v>
      </c>
      <c r="T26" s="27">
        <f t="shared" si="5"/>
        <v>-26.055499999999938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223731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440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480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20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360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103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7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56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240751</v>
      </c>
      <c r="N27" s="40">
        <f t="shared" si="1"/>
        <v>271953</v>
      </c>
      <c r="O27" s="25">
        <f t="shared" si="2"/>
        <v>6620.6525000000001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2620</v>
      </c>
      <c r="R27" s="24">
        <f t="shared" si="3"/>
        <v>262712.34750000003</v>
      </c>
      <c r="S27" s="42">
        <f t="shared" si="4"/>
        <v>2287.1345000000001</v>
      </c>
      <c r="T27" s="43">
        <f t="shared" si="5"/>
        <v>-332.86549999999988</v>
      </c>
    </row>
    <row r="28" spans="1:20" ht="16.5" thickBot="1" x14ac:dyDescent="0.3">
      <c r="A28" s="105" t="s">
        <v>44</v>
      </c>
      <c r="B28" s="106"/>
      <c r="C28" s="107"/>
      <c r="D28" s="44">
        <f t="shared" ref="D28:E28" si="6">SUM(D7:D27)</f>
        <v>5698894</v>
      </c>
      <c r="E28" s="45">
        <f t="shared" si="6"/>
        <v>6520</v>
      </c>
      <c r="F28" s="45">
        <f t="shared" ref="F28:T28" si="7">SUM(F7:F27)</f>
        <v>11490</v>
      </c>
      <c r="G28" s="45">
        <f t="shared" si="7"/>
        <v>540</v>
      </c>
      <c r="H28" s="45">
        <f t="shared" si="7"/>
        <v>23730</v>
      </c>
      <c r="I28" s="45">
        <f t="shared" si="7"/>
        <v>3567</v>
      </c>
      <c r="J28" s="45">
        <f t="shared" si="7"/>
        <v>504</v>
      </c>
      <c r="K28" s="45">
        <f t="shared" si="7"/>
        <v>452</v>
      </c>
      <c r="L28" s="45">
        <f t="shared" si="7"/>
        <v>45</v>
      </c>
      <c r="M28" s="45">
        <f t="shared" si="7"/>
        <v>6162624</v>
      </c>
      <c r="N28" s="45">
        <f t="shared" si="7"/>
        <v>7026949</v>
      </c>
      <c r="O28" s="46">
        <f t="shared" si="7"/>
        <v>169472.16</v>
      </c>
      <c r="P28" s="45">
        <f t="shared" si="7"/>
        <v>0</v>
      </c>
      <c r="Q28" s="45">
        <f t="shared" si="7"/>
        <v>51655</v>
      </c>
      <c r="R28" s="45">
        <f t="shared" si="7"/>
        <v>6805821.8399999999</v>
      </c>
      <c r="S28" s="45">
        <f t="shared" si="7"/>
        <v>58544.927999999993</v>
      </c>
      <c r="T28" s="47">
        <f t="shared" si="7"/>
        <v>6889.9279999999981</v>
      </c>
    </row>
    <row r="29" spans="1:20" ht="15.75" thickBot="1" x14ac:dyDescent="0.3">
      <c r="A29" s="108" t="s">
        <v>69</v>
      </c>
      <c r="B29" s="109"/>
      <c r="C29" s="110"/>
      <c r="D29" s="48">
        <f>D4+D5-D28</f>
        <v>574173</v>
      </c>
      <c r="E29" s="48">
        <f t="shared" ref="E29:L29" si="8">E4+E5-E28</f>
        <v>6100</v>
      </c>
      <c r="F29" s="48">
        <f t="shared" si="8"/>
        <v>10670</v>
      </c>
      <c r="G29" s="48">
        <f t="shared" si="8"/>
        <v>0</v>
      </c>
      <c r="H29" s="48">
        <f t="shared" si="8"/>
        <v>29140</v>
      </c>
      <c r="I29" s="48">
        <f t="shared" si="8"/>
        <v>411</v>
      </c>
      <c r="J29" s="48">
        <f t="shared" si="8"/>
        <v>654</v>
      </c>
      <c r="K29" s="48">
        <f t="shared" si="8"/>
        <v>418</v>
      </c>
      <c r="L29" s="48">
        <f t="shared" si="8"/>
        <v>5</v>
      </c>
      <c r="M29" s="111"/>
      <c r="N29" s="112"/>
      <c r="O29" s="112"/>
      <c r="P29" s="112"/>
      <c r="Q29" s="112"/>
      <c r="R29" s="112"/>
      <c r="S29" s="112"/>
      <c r="T29" s="11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Q8:Q27 D8:L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5" sqref="A15:XF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0" ht="18.75" x14ac:dyDescent="0.25">
      <c r="A3" s="115" t="s">
        <v>52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0" x14ac:dyDescent="0.25">
      <c r="A4" s="119" t="s">
        <v>1</v>
      </c>
      <c r="B4" s="119"/>
      <c r="C4" s="1"/>
      <c r="D4" s="2">
        <f>'3'!D29</f>
        <v>757503</v>
      </c>
      <c r="E4" s="2">
        <f>'3'!E29</f>
        <v>1140</v>
      </c>
      <c r="F4" s="2">
        <f>'3'!F29</f>
        <v>3150</v>
      </c>
      <c r="G4" s="2">
        <f>'3'!G29</f>
        <v>480</v>
      </c>
      <c r="H4" s="2">
        <f>'3'!H29</f>
        <v>5630</v>
      </c>
      <c r="I4" s="2">
        <f>'3'!I29</f>
        <v>880</v>
      </c>
      <c r="J4" s="2">
        <f>'3'!J29</f>
        <v>241</v>
      </c>
      <c r="K4" s="2">
        <f>'3'!K29</f>
        <v>235</v>
      </c>
      <c r="L4" s="2">
        <f>'3'!L29</f>
        <v>5</v>
      </c>
      <c r="M4" s="3"/>
      <c r="N4" s="120"/>
      <c r="O4" s="120"/>
      <c r="P4" s="120"/>
      <c r="Q4" s="120"/>
      <c r="R4" s="120"/>
      <c r="S4" s="120"/>
      <c r="T4" s="120"/>
    </row>
    <row r="5" spans="1:20" x14ac:dyDescent="0.25">
      <c r="A5" s="119" t="s">
        <v>2</v>
      </c>
      <c r="B5" s="119"/>
      <c r="C5" s="1"/>
      <c r="D5" s="1">
        <v>523377</v>
      </c>
      <c r="E5" s="4"/>
      <c r="F5" s="4"/>
      <c r="G5" s="4"/>
      <c r="H5" s="4"/>
      <c r="I5" s="1"/>
      <c r="J5" s="1"/>
      <c r="K5" s="1"/>
      <c r="L5" s="1"/>
      <c r="M5" s="5"/>
      <c r="N5" s="120"/>
      <c r="O5" s="120"/>
      <c r="P5" s="120"/>
      <c r="Q5" s="120"/>
      <c r="R5" s="120"/>
      <c r="S5" s="120"/>
      <c r="T5" s="12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12000</v>
      </c>
      <c r="N7" s="24">
        <f>D7+E7*20+F7*10+G7*9+H7*9+I7*191+J7*191+K7*182+L7*100</f>
        <v>12910</v>
      </c>
      <c r="O7" s="25">
        <f>M7*2.75%</f>
        <v>330</v>
      </c>
      <c r="P7" s="26"/>
      <c r="Q7" s="26">
        <v>50</v>
      </c>
      <c r="R7" s="24">
        <f>M7-(M7*2.75%)+I7*191+J7*191+K7*182+L7*100-Q7</f>
        <v>12530</v>
      </c>
      <c r="S7" s="25">
        <f>M7*0.95%</f>
        <v>114</v>
      </c>
      <c r="T7" s="27">
        <f>S7-Q7</f>
        <v>64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4632</v>
      </c>
      <c r="E8" s="30"/>
      <c r="F8" s="30"/>
      <c r="G8" s="30"/>
      <c r="H8" s="30">
        <v>110</v>
      </c>
      <c r="I8" s="20"/>
      <c r="J8" s="20"/>
      <c r="K8" s="20"/>
      <c r="L8" s="20"/>
      <c r="M8" s="20">
        <f t="shared" ref="M8:M27" si="0">D8+E8*20+F8*10+G8*9+H8*9</f>
        <v>5622</v>
      </c>
      <c r="N8" s="24">
        <f t="shared" ref="N8:N27" si="1">D8+E8*20+F8*10+G8*9+H8*9+I8*191+J8*191+K8*182+L8*100</f>
        <v>5622</v>
      </c>
      <c r="O8" s="25">
        <f t="shared" ref="O8:O27" si="2">M8*2.75%</f>
        <v>154.60499999999999</v>
      </c>
      <c r="P8" s="26"/>
      <c r="Q8" s="26">
        <v>75</v>
      </c>
      <c r="R8" s="24">
        <f t="shared" ref="R8:R27" si="3">M8-(M8*2.75%)+I8*191+J8*191+K8*182+L8*100-Q8</f>
        <v>5392.3950000000004</v>
      </c>
      <c r="S8" s="25">
        <f t="shared" ref="S8:S27" si="4">M8*0.95%</f>
        <v>53.408999999999999</v>
      </c>
      <c r="T8" s="27">
        <f t="shared" ref="T8:T27" si="5">S8-Q8</f>
        <v>-21.591000000000001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12041</v>
      </c>
      <c r="E9" s="30">
        <v>60</v>
      </c>
      <c r="F9" s="30">
        <v>50</v>
      </c>
      <c r="G9" s="30"/>
      <c r="H9" s="30">
        <v>100</v>
      </c>
      <c r="I9" s="20"/>
      <c r="J9" s="20">
        <v>3</v>
      </c>
      <c r="K9" s="20"/>
      <c r="L9" s="20"/>
      <c r="M9" s="20">
        <f t="shared" si="0"/>
        <v>14641</v>
      </c>
      <c r="N9" s="24">
        <f t="shared" si="1"/>
        <v>15214</v>
      </c>
      <c r="O9" s="25">
        <f t="shared" si="2"/>
        <v>402.6275</v>
      </c>
      <c r="P9" s="26"/>
      <c r="Q9" s="26">
        <v>121</v>
      </c>
      <c r="R9" s="24">
        <f t="shared" si="3"/>
        <v>14690.372499999999</v>
      </c>
      <c r="S9" s="25">
        <f t="shared" si="4"/>
        <v>139.08949999999999</v>
      </c>
      <c r="T9" s="27">
        <f t="shared" si="5"/>
        <v>18.089499999999987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4785</v>
      </c>
      <c r="E10" s="30"/>
      <c r="F10" s="30"/>
      <c r="G10" s="30"/>
      <c r="H10" s="30">
        <v>20</v>
      </c>
      <c r="I10" s="20">
        <v>2</v>
      </c>
      <c r="J10" s="20"/>
      <c r="K10" s="20"/>
      <c r="L10" s="20"/>
      <c r="M10" s="20">
        <f t="shared" si="0"/>
        <v>4965</v>
      </c>
      <c r="N10" s="24">
        <f t="shared" si="1"/>
        <v>5347</v>
      </c>
      <c r="O10" s="25">
        <f t="shared" si="2"/>
        <v>136.53749999999999</v>
      </c>
      <c r="P10" s="26"/>
      <c r="Q10" s="26">
        <v>25</v>
      </c>
      <c r="R10" s="24">
        <f t="shared" si="3"/>
        <v>5185.4624999999996</v>
      </c>
      <c r="S10" s="25">
        <f t="shared" si="4"/>
        <v>47.167499999999997</v>
      </c>
      <c r="T10" s="27">
        <f t="shared" si="5"/>
        <v>22.167499999999997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3603</v>
      </c>
      <c r="E11" s="30"/>
      <c r="F11" s="30">
        <v>100</v>
      </c>
      <c r="G11" s="32"/>
      <c r="H11" s="30">
        <v>110</v>
      </c>
      <c r="I11" s="20"/>
      <c r="J11" s="20">
        <v>1</v>
      </c>
      <c r="K11" s="20"/>
      <c r="L11" s="20"/>
      <c r="M11" s="20">
        <f t="shared" si="0"/>
        <v>5593</v>
      </c>
      <c r="N11" s="24">
        <f t="shared" si="1"/>
        <v>5784</v>
      </c>
      <c r="O11" s="25">
        <f t="shared" si="2"/>
        <v>153.8075</v>
      </c>
      <c r="P11" s="26"/>
      <c r="Q11" s="26">
        <v>40</v>
      </c>
      <c r="R11" s="24">
        <f t="shared" si="3"/>
        <v>5590.1925000000001</v>
      </c>
      <c r="S11" s="25">
        <f t="shared" si="4"/>
        <v>53.133499999999998</v>
      </c>
      <c r="T11" s="27">
        <f t="shared" si="5"/>
        <v>13.133499999999998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5658</v>
      </c>
      <c r="E12" s="30"/>
      <c r="F12" s="30"/>
      <c r="G12" s="30"/>
      <c r="H12" s="30">
        <v>10</v>
      </c>
      <c r="I12" s="20"/>
      <c r="J12" s="20"/>
      <c r="K12" s="20"/>
      <c r="L12" s="20"/>
      <c r="M12" s="20">
        <f t="shared" si="0"/>
        <v>5748</v>
      </c>
      <c r="N12" s="24">
        <f t="shared" si="1"/>
        <v>5748</v>
      </c>
      <c r="O12" s="25">
        <f t="shared" si="2"/>
        <v>158.07</v>
      </c>
      <c r="P12" s="26"/>
      <c r="Q12" s="26">
        <v>30</v>
      </c>
      <c r="R12" s="24">
        <f t="shared" si="3"/>
        <v>5559.93</v>
      </c>
      <c r="S12" s="25">
        <f t="shared" si="4"/>
        <v>54.606000000000002</v>
      </c>
      <c r="T12" s="27">
        <f t="shared" si="5"/>
        <v>24.606000000000002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6177</v>
      </c>
      <c r="N13" s="24">
        <f t="shared" si="1"/>
        <v>6177</v>
      </c>
      <c r="O13" s="25">
        <f t="shared" si="2"/>
        <v>169.86750000000001</v>
      </c>
      <c r="P13" s="26"/>
      <c r="Q13" s="26">
        <v>55</v>
      </c>
      <c r="R13" s="24">
        <f t="shared" si="3"/>
        <v>5952.1324999999997</v>
      </c>
      <c r="S13" s="25">
        <f t="shared" si="4"/>
        <v>58.6815</v>
      </c>
      <c r="T13" s="27">
        <f t="shared" si="5"/>
        <v>3.6814999999999998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15328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15328</v>
      </c>
      <c r="N14" s="24">
        <f t="shared" si="1"/>
        <v>15328</v>
      </c>
      <c r="O14" s="25">
        <f t="shared" si="2"/>
        <v>421.52</v>
      </c>
      <c r="P14" s="26"/>
      <c r="Q14" s="26">
        <v>86</v>
      </c>
      <c r="R14" s="24">
        <f t="shared" si="3"/>
        <v>14820.48</v>
      </c>
      <c r="S14" s="25">
        <f t="shared" si="4"/>
        <v>145.61599999999999</v>
      </c>
      <c r="T14" s="27">
        <f t="shared" si="5"/>
        <v>59.615999999999985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12033</v>
      </c>
      <c r="E15" s="30"/>
      <c r="F15" s="30">
        <v>30</v>
      </c>
      <c r="G15" s="30"/>
      <c r="H15" s="30"/>
      <c r="I15" s="20"/>
      <c r="J15" s="20"/>
      <c r="K15" s="20"/>
      <c r="L15" s="20"/>
      <c r="M15" s="20">
        <f t="shared" si="0"/>
        <v>12333</v>
      </c>
      <c r="N15" s="24">
        <f t="shared" si="1"/>
        <v>12333</v>
      </c>
      <c r="O15" s="25">
        <f t="shared" si="2"/>
        <v>339.15750000000003</v>
      </c>
      <c r="P15" s="26"/>
      <c r="Q15" s="26">
        <v>110</v>
      </c>
      <c r="R15" s="24">
        <f t="shared" si="3"/>
        <v>11883.842500000001</v>
      </c>
      <c r="S15" s="25">
        <f t="shared" si="4"/>
        <v>117.1635</v>
      </c>
      <c r="T15" s="27">
        <f t="shared" si="5"/>
        <v>7.1634999999999991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12672</v>
      </c>
      <c r="E16" s="30">
        <v>30</v>
      </c>
      <c r="F16" s="30">
        <v>100</v>
      </c>
      <c r="G16" s="30"/>
      <c r="H16" s="30">
        <v>100</v>
      </c>
      <c r="I16" s="20"/>
      <c r="J16" s="20"/>
      <c r="K16" s="20"/>
      <c r="L16" s="20"/>
      <c r="M16" s="20">
        <f t="shared" si="0"/>
        <v>15172</v>
      </c>
      <c r="N16" s="24">
        <f t="shared" si="1"/>
        <v>15172</v>
      </c>
      <c r="O16" s="25">
        <f t="shared" si="2"/>
        <v>417.23</v>
      </c>
      <c r="P16" s="26"/>
      <c r="Q16" s="26">
        <v>104</v>
      </c>
      <c r="R16" s="24">
        <f t="shared" si="3"/>
        <v>14650.77</v>
      </c>
      <c r="S16" s="25">
        <f t="shared" si="4"/>
        <v>144.13399999999999</v>
      </c>
      <c r="T16" s="27">
        <f t="shared" si="5"/>
        <v>40.133999999999986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7424</v>
      </c>
      <c r="E17" s="30">
        <v>10</v>
      </c>
      <c r="F17" s="30">
        <v>10</v>
      </c>
      <c r="G17" s="30"/>
      <c r="H17" s="30">
        <v>100</v>
      </c>
      <c r="I17" s="20">
        <v>7</v>
      </c>
      <c r="J17" s="20"/>
      <c r="K17" s="20">
        <v>4</v>
      </c>
      <c r="L17" s="20"/>
      <c r="M17" s="20">
        <f t="shared" si="0"/>
        <v>8624</v>
      </c>
      <c r="N17" s="24">
        <f t="shared" si="1"/>
        <v>10689</v>
      </c>
      <c r="O17" s="25">
        <f t="shared" si="2"/>
        <v>237.16</v>
      </c>
      <c r="P17" s="26"/>
      <c r="Q17" s="26">
        <v>81</v>
      </c>
      <c r="R17" s="24">
        <f t="shared" si="3"/>
        <v>10370.84</v>
      </c>
      <c r="S17" s="25">
        <f t="shared" si="4"/>
        <v>81.927999999999997</v>
      </c>
      <c r="T17" s="27">
        <f t="shared" si="5"/>
        <v>0.92799999999999727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4418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4418</v>
      </c>
      <c r="N18" s="24">
        <f t="shared" si="1"/>
        <v>4418</v>
      </c>
      <c r="O18" s="25">
        <f t="shared" si="2"/>
        <v>121.495</v>
      </c>
      <c r="P18" s="26"/>
      <c r="Q18" s="26">
        <v>96</v>
      </c>
      <c r="R18" s="24">
        <f t="shared" si="3"/>
        <v>4200.5050000000001</v>
      </c>
      <c r="S18" s="25">
        <f t="shared" si="4"/>
        <v>41.970999999999997</v>
      </c>
      <c r="T18" s="27">
        <f t="shared" si="5"/>
        <v>-54.029000000000003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10929</v>
      </c>
      <c r="E19" s="30">
        <v>20</v>
      </c>
      <c r="F19" s="30"/>
      <c r="G19" s="30"/>
      <c r="H19" s="30"/>
      <c r="I19" s="20">
        <v>13</v>
      </c>
      <c r="J19" s="20"/>
      <c r="K19" s="20"/>
      <c r="L19" s="20"/>
      <c r="M19" s="20">
        <f t="shared" si="0"/>
        <v>11329</v>
      </c>
      <c r="N19" s="24">
        <f t="shared" si="1"/>
        <v>13812</v>
      </c>
      <c r="O19" s="25">
        <f t="shared" si="2"/>
        <v>311.54750000000001</v>
      </c>
      <c r="P19" s="26"/>
      <c r="Q19" s="26">
        <v>170</v>
      </c>
      <c r="R19" s="24">
        <f t="shared" si="3"/>
        <v>13330.452499999999</v>
      </c>
      <c r="S19" s="25">
        <f t="shared" si="4"/>
        <v>107.6255</v>
      </c>
      <c r="T19" s="27">
        <f t="shared" si="5"/>
        <v>-62.374499999999998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7093</v>
      </c>
      <c r="E20" s="30">
        <v>20</v>
      </c>
      <c r="F20" s="30">
        <v>20</v>
      </c>
      <c r="G20" s="30"/>
      <c r="H20" s="30">
        <v>60</v>
      </c>
      <c r="I20" s="20"/>
      <c r="J20" s="20"/>
      <c r="K20" s="20"/>
      <c r="L20" s="20"/>
      <c r="M20" s="20">
        <f t="shared" si="0"/>
        <v>8233</v>
      </c>
      <c r="N20" s="24">
        <f t="shared" si="1"/>
        <v>8233</v>
      </c>
      <c r="O20" s="25">
        <f t="shared" si="2"/>
        <v>226.4075</v>
      </c>
      <c r="P20" s="26"/>
      <c r="Q20" s="26">
        <v>100</v>
      </c>
      <c r="R20" s="24">
        <f t="shared" si="3"/>
        <v>7906.5924999999997</v>
      </c>
      <c r="S20" s="25">
        <f t="shared" si="4"/>
        <v>78.213499999999996</v>
      </c>
      <c r="T20" s="27">
        <f t="shared" si="5"/>
        <v>-21.786500000000004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4732</v>
      </c>
      <c r="E21" s="30">
        <v>10</v>
      </c>
      <c r="F21" s="30">
        <v>30</v>
      </c>
      <c r="G21" s="30"/>
      <c r="H21" s="30"/>
      <c r="I21" s="20">
        <v>2</v>
      </c>
      <c r="J21" s="20"/>
      <c r="K21" s="20"/>
      <c r="L21" s="20"/>
      <c r="M21" s="20">
        <f t="shared" si="0"/>
        <v>5232</v>
      </c>
      <c r="N21" s="24">
        <f t="shared" si="1"/>
        <v>5614</v>
      </c>
      <c r="O21" s="25">
        <f t="shared" si="2"/>
        <v>143.88</v>
      </c>
      <c r="P21" s="26"/>
      <c r="Q21" s="26"/>
      <c r="R21" s="24">
        <f t="shared" si="3"/>
        <v>5470.12</v>
      </c>
      <c r="S21" s="25">
        <f t="shared" si="4"/>
        <v>49.704000000000001</v>
      </c>
      <c r="T21" s="27">
        <f t="shared" si="5"/>
        <v>49.704000000000001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14765</v>
      </c>
      <c r="E22" s="30"/>
      <c r="F22" s="30"/>
      <c r="G22" s="20"/>
      <c r="H22" s="30">
        <v>100</v>
      </c>
      <c r="I22" s="20">
        <v>30</v>
      </c>
      <c r="J22" s="20"/>
      <c r="K22" s="20">
        <v>5</v>
      </c>
      <c r="L22" s="20"/>
      <c r="M22" s="20">
        <f t="shared" si="0"/>
        <v>15665</v>
      </c>
      <c r="N22" s="24">
        <f t="shared" si="1"/>
        <v>22305</v>
      </c>
      <c r="O22" s="25">
        <f t="shared" si="2"/>
        <v>430.78750000000002</v>
      </c>
      <c r="P22" s="26"/>
      <c r="Q22" s="26">
        <v>530</v>
      </c>
      <c r="R22" s="24">
        <f t="shared" si="3"/>
        <v>21344.212500000001</v>
      </c>
      <c r="S22" s="25">
        <f t="shared" si="4"/>
        <v>148.8175</v>
      </c>
      <c r="T22" s="27">
        <f t="shared" si="5"/>
        <v>-381.1825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5240</v>
      </c>
      <c r="N23" s="24">
        <f t="shared" si="1"/>
        <v>5240</v>
      </c>
      <c r="O23" s="25">
        <f t="shared" si="2"/>
        <v>144.1</v>
      </c>
      <c r="P23" s="26"/>
      <c r="Q23" s="26">
        <v>50</v>
      </c>
      <c r="R23" s="24">
        <f t="shared" si="3"/>
        <v>5045.8999999999996</v>
      </c>
      <c r="S23" s="25">
        <f t="shared" si="4"/>
        <v>49.78</v>
      </c>
      <c r="T23" s="27">
        <f t="shared" si="5"/>
        <v>-0.21999999999999886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15474</v>
      </c>
      <c r="E24" s="30">
        <v>100</v>
      </c>
      <c r="F24" s="30">
        <v>100</v>
      </c>
      <c r="G24" s="30"/>
      <c r="H24" s="30">
        <v>300</v>
      </c>
      <c r="I24" s="20">
        <v>5</v>
      </c>
      <c r="J24" s="20"/>
      <c r="K24" s="20"/>
      <c r="L24" s="20"/>
      <c r="M24" s="20">
        <f t="shared" si="0"/>
        <v>21174</v>
      </c>
      <c r="N24" s="24">
        <f t="shared" si="1"/>
        <v>22129</v>
      </c>
      <c r="O24" s="25">
        <f t="shared" si="2"/>
        <v>582.28499999999997</v>
      </c>
      <c r="P24" s="26"/>
      <c r="Q24" s="26">
        <v>106</v>
      </c>
      <c r="R24" s="24">
        <f t="shared" si="3"/>
        <v>21440.715</v>
      </c>
      <c r="S24" s="25">
        <f t="shared" si="4"/>
        <v>201.15299999999999</v>
      </c>
      <c r="T24" s="27">
        <f t="shared" si="5"/>
        <v>95.152999999999992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3910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3910</v>
      </c>
      <c r="N25" s="24">
        <f t="shared" si="1"/>
        <v>3910</v>
      </c>
      <c r="O25" s="25">
        <f t="shared" si="2"/>
        <v>107.52500000000001</v>
      </c>
      <c r="P25" s="26"/>
      <c r="Q25" s="26">
        <v>35</v>
      </c>
      <c r="R25" s="24">
        <f t="shared" si="3"/>
        <v>3767.4749999999999</v>
      </c>
      <c r="S25" s="25">
        <f t="shared" si="4"/>
        <v>37.144999999999996</v>
      </c>
      <c r="T25" s="27">
        <f t="shared" si="5"/>
        <v>2.144999999999996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5903</v>
      </c>
      <c r="N26" s="24">
        <f t="shared" si="1"/>
        <v>5903</v>
      </c>
      <c r="O26" s="25">
        <f t="shared" si="2"/>
        <v>162.33250000000001</v>
      </c>
      <c r="P26" s="26"/>
      <c r="Q26" s="26">
        <v>95</v>
      </c>
      <c r="R26" s="24">
        <f t="shared" si="3"/>
        <v>5645.6674999999996</v>
      </c>
      <c r="S26" s="25">
        <f t="shared" si="4"/>
        <v>56.078499999999998</v>
      </c>
      <c r="T26" s="27">
        <f t="shared" si="5"/>
        <v>-38.921500000000002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7609</v>
      </c>
      <c r="E27" s="38"/>
      <c r="F27" s="39">
        <v>200</v>
      </c>
      <c r="G27" s="39"/>
      <c r="H27" s="39">
        <v>50</v>
      </c>
      <c r="I27" s="31"/>
      <c r="J27" s="31"/>
      <c r="K27" s="31"/>
      <c r="L27" s="31"/>
      <c r="M27" s="31">
        <f t="shared" si="0"/>
        <v>10059</v>
      </c>
      <c r="N27" s="40">
        <f t="shared" si="1"/>
        <v>10059</v>
      </c>
      <c r="O27" s="25">
        <f t="shared" si="2"/>
        <v>276.6225</v>
      </c>
      <c r="P27" s="41"/>
      <c r="Q27" s="41">
        <v>100</v>
      </c>
      <c r="R27" s="24">
        <f t="shared" si="3"/>
        <v>9682.3775000000005</v>
      </c>
      <c r="S27" s="42">
        <f t="shared" si="4"/>
        <v>95.560500000000005</v>
      </c>
      <c r="T27" s="43">
        <f t="shared" si="5"/>
        <v>-4.4394999999999953</v>
      </c>
    </row>
    <row r="28" spans="1:20" ht="16.5" thickBot="1" x14ac:dyDescent="0.3">
      <c r="A28" s="105" t="s">
        <v>44</v>
      </c>
      <c r="B28" s="106"/>
      <c r="C28" s="107"/>
      <c r="D28" s="44">
        <f t="shared" ref="D28:E28" si="6">SUM(D7:D27)</f>
        <v>176426</v>
      </c>
      <c r="E28" s="45">
        <f t="shared" si="6"/>
        <v>250</v>
      </c>
      <c r="F28" s="45">
        <f t="shared" ref="F28:T28" si="7">SUM(F7:F27)</f>
        <v>640</v>
      </c>
      <c r="G28" s="45">
        <f t="shared" si="7"/>
        <v>0</v>
      </c>
      <c r="H28" s="45">
        <f t="shared" si="7"/>
        <v>1060</v>
      </c>
      <c r="I28" s="45">
        <f t="shared" si="7"/>
        <v>59</v>
      </c>
      <c r="J28" s="45">
        <f t="shared" si="7"/>
        <v>4</v>
      </c>
      <c r="K28" s="45">
        <f t="shared" si="7"/>
        <v>14</v>
      </c>
      <c r="L28" s="45">
        <f t="shared" si="7"/>
        <v>0</v>
      </c>
      <c r="M28" s="45">
        <f t="shared" si="7"/>
        <v>197366</v>
      </c>
      <c r="N28" s="45">
        <f t="shared" si="7"/>
        <v>211947</v>
      </c>
      <c r="O28" s="46">
        <f t="shared" si="7"/>
        <v>5427.5650000000005</v>
      </c>
      <c r="P28" s="45">
        <f t="shared" si="7"/>
        <v>0</v>
      </c>
      <c r="Q28" s="45">
        <f t="shared" si="7"/>
        <v>2059</v>
      </c>
      <c r="R28" s="45">
        <f t="shared" si="7"/>
        <v>204460.435</v>
      </c>
      <c r="S28" s="45">
        <f t="shared" si="7"/>
        <v>1874.9770000000003</v>
      </c>
      <c r="T28" s="47">
        <f t="shared" si="7"/>
        <v>-184.02300000000002</v>
      </c>
    </row>
    <row r="29" spans="1:20" ht="15.75" thickBot="1" x14ac:dyDescent="0.3">
      <c r="A29" s="108" t="s">
        <v>45</v>
      </c>
      <c r="B29" s="109"/>
      <c r="C29" s="110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111"/>
      <c r="N29" s="112"/>
      <c r="O29" s="112"/>
      <c r="P29" s="112"/>
      <c r="Q29" s="112"/>
      <c r="R29" s="112"/>
      <c r="S29" s="112"/>
      <c r="T29" s="11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9" priority="43" operator="equal">
      <formula>212030016606640</formula>
    </cfRule>
  </conditionalFormatting>
  <conditionalFormatting sqref="D29 E4:E6 E28:K29">
    <cfRule type="cellIs" dxfId="1298" priority="41" operator="equal">
      <formula>$E$4</formula>
    </cfRule>
    <cfRule type="cellIs" dxfId="1297" priority="42" operator="equal">
      <formula>2120</formula>
    </cfRule>
  </conditionalFormatting>
  <conditionalFormatting sqref="D29:E29 F4:F6 F28:F29">
    <cfRule type="cellIs" dxfId="1296" priority="39" operator="equal">
      <formula>$F$4</formula>
    </cfRule>
    <cfRule type="cellIs" dxfId="1295" priority="40" operator="equal">
      <formula>300</formula>
    </cfRule>
  </conditionalFormatting>
  <conditionalFormatting sqref="G4:G6 G28:G29">
    <cfRule type="cellIs" dxfId="1294" priority="37" operator="equal">
      <formula>$G$4</formula>
    </cfRule>
    <cfRule type="cellIs" dxfId="1293" priority="38" operator="equal">
      <formula>1660</formula>
    </cfRule>
  </conditionalFormatting>
  <conditionalFormatting sqref="H4:H6 H28:H29">
    <cfRule type="cellIs" dxfId="1292" priority="35" operator="equal">
      <formula>$H$4</formula>
    </cfRule>
    <cfRule type="cellIs" dxfId="1291" priority="36" operator="equal">
      <formula>6640</formula>
    </cfRule>
  </conditionalFormatting>
  <conditionalFormatting sqref="T6:T28">
    <cfRule type="cellIs" dxfId="1290" priority="34" operator="lessThan">
      <formula>0</formula>
    </cfRule>
  </conditionalFormatting>
  <conditionalFormatting sqref="T7:T27">
    <cfRule type="cellIs" dxfId="1289" priority="31" operator="lessThan">
      <formula>0</formula>
    </cfRule>
    <cfRule type="cellIs" dxfId="1288" priority="32" operator="lessThan">
      <formula>0</formula>
    </cfRule>
    <cfRule type="cellIs" dxfId="1287" priority="33" operator="lessThan">
      <formula>0</formula>
    </cfRule>
  </conditionalFormatting>
  <conditionalFormatting sqref="E4:E6 E28:K28">
    <cfRule type="cellIs" dxfId="1286" priority="30" operator="equal">
      <formula>$E$4</formula>
    </cfRule>
  </conditionalFormatting>
  <conditionalFormatting sqref="D28:D29 D6 D4:M4">
    <cfRule type="cellIs" dxfId="1285" priority="29" operator="equal">
      <formula>$D$4</formula>
    </cfRule>
  </conditionalFormatting>
  <conditionalFormatting sqref="I4:I6 I28:I29">
    <cfRule type="cellIs" dxfId="1284" priority="28" operator="equal">
      <formula>$I$4</formula>
    </cfRule>
  </conditionalFormatting>
  <conditionalFormatting sqref="J4:J6 J28:J29">
    <cfRule type="cellIs" dxfId="1283" priority="27" operator="equal">
      <formula>$J$4</formula>
    </cfRule>
  </conditionalFormatting>
  <conditionalFormatting sqref="K4:K6 K28:K29">
    <cfRule type="cellIs" dxfId="1282" priority="26" operator="equal">
      <formula>$K$4</formula>
    </cfRule>
  </conditionalFormatting>
  <conditionalFormatting sqref="M4:M6">
    <cfRule type="cellIs" dxfId="1281" priority="25" operator="equal">
      <formula>$L$4</formula>
    </cfRule>
  </conditionalFormatting>
  <conditionalFormatting sqref="T7:T28">
    <cfRule type="cellIs" dxfId="1280" priority="22" operator="lessThan">
      <formula>0</formula>
    </cfRule>
    <cfRule type="cellIs" dxfId="1279" priority="23" operator="lessThan">
      <formula>0</formula>
    </cfRule>
    <cfRule type="cellIs" dxfId="1278" priority="24" operator="lessThan">
      <formula>0</formula>
    </cfRule>
  </conditionalFormatting>
  <conditionalFormatting sqref="D5:K5">
    <cfRule type="cellIs" dxfId="1277" priority="21" operator="greaterThan">
      <formula>0</formula>
    </cfRule>
  </conditionalFormatting>
  <conditionalFormatting sqref="T6:T28">
    <cfRule type="cellIs" dxfId="1276" priority="20" operator="lessThan">
      <formula>0</formula>
    </cfRule>
  </conditionalFormatting>
  <conditionalFormatting sqref="T7:T27">
    <cfRule type="cellIs" dxfId="1275" priority="17" operator="lessThan">
      <formula>0</formula>
    </cfRule>
    <cfRule type="cellIs" dxfId="1274" priority="18" operator="lessThan">
      <formula>0</formula>
    </cfRule>
    <cfRule type="cellIs" dxfId="1273" priority="19" operator="lessThan">
      <formula>0</formula>
    </cfRule>
  </conditionalFormatting>
  <conditionalFormatting sqref="T7:T28">
    <cfRule type="cellIs" dxfId="1272" priority="14" operator="lessThan">
      <formula>0</formula>
    </cfRule>
    <cfRule type="cellIs" dxfId="1271" priority="15" operator="lessThan">
      <formula>0</formula>
    </cfRule>
    <cfRule type="cellIs" dxfId="1270" priority="16" operator="lessThan">
      <formula>0</formula>
    </cfRule>
  </conditionalFormatting>
  <conditionalFormatting sqref="D5:K5">
    <cfRule type="cellIs" dxfId="1269" priority="13" operator="greaterThan">
      <formula>0</formula>
    </cfRule>
  </conditionalFormatting>
  <conditionalFormatting sqref="L4 L6 L28:L29">
    <cfRule type="cellIs" dxfId="1268" priority="12" operator="equal">
      <formula>$L$4</formula>
    </cfRule>
  </conditionalFormatting>
  <conditionalFormatting sqref="D7:S7">
    <cfRule type="cellIs" dxfId="1267" priority="11" operator="greaterThan">
      <formula>0</formula>
    </cfRule>
  </conditionalFormatting>
  <conditionalFormatting sqref="D9:S9">
    <cfRule type="cellIs" dxfId="1266" priority="10" operator="greaterThan">
      <formula>0</formula>
    </cfRule>
  </conditionalFormatting>
  <conditionalFormatting sqref="D11:S11">
    <cfRule type="cellIs" dxfId="1265" priority="9" operator="greaterThan">
      <formula>0</formula>
    </cfRule>
  </conditionalFormatting>
  <conditionalFormatting sqref="D13:S13">
    <cfRule type="cellIs" dxfId="1264" priority="8" operator="greaterThan">
      <formula>0</formula>
    </cfRule>
  </conditionalFormatting>
  <conditionalFormatting sqref="D15:S15">
    <cfRule type="cellIs" dxfId="1263" priority="7" operator="greaterThan">
      <formula>0</formula>
    </cfRule>
  </conditionalFormatting>
  <conditionalFormatting sqref="D17:S17">
    <cfRule type="cellIs" dxfId="1262" priority="6" operator="greaterThan">
      <formula>0</formula>
    </cfRule>
  </conditionalFormatting>
  <conditionalFormatting sqref="D19:S19">
    <cfRule type="cellIs" dxfId="1261" priority="5" operator="greaterThan">
      <formula>0</formula>
    </cfRule>
  </conditionalFormatting>
  <conditionalFormatting sqref="D21:S21">
    <cfRule type="cellIs" dxfId="1260" priority="4" operator="greaterThan">
      <formula>0</formula>
    </cfRule>
  </conditionalFormatting>
  <conditionalFormatting sqref="D23:S23">
    <cfRule type="cellIs" dxfId="1259" priority="3" operator="greaterThan">
      <formula>0</formula>
    </cfRule>
  </conditionalFormatting>
  <conditionalFormatting sqref="D25:S25">
    <cfRule type="cellIs" dxfId="1258" priority="2" operator="greaterThan">
      <formula>0</formula>
    </cfRule>
  </conditionalFormatting>
  <conditionalFormatting sqref="D27:S27">
    <cfRule type="cellIs" dxfId="1257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K21" sqref="K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0" ht="18.75" x14ac:dyDescent="0.25">
      <c r="A3" s="115" t="s">
        <v>46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0" x14ac:dyDescent="0.25">
      <c r="A4" s="119" t="s">
        <v>1</v>
      </c>
      <c r="B4" s="119"/>
      <c r="C4" s="1"/>
      <c r="D4" s="2">
        <f>'4'!D29</f>
        <v>1104454</v>
      </c>
      <c r="E4" s="2">
        <f>'4'!E29</f>
        <v>890</v>
      </c>
      <c r="F4" s="2">
        <f>'4'!F29</f>
        <v>2510</v>
      </c>
      <c r="G4" s="2">
        <f>'4'!G29</f>
        <v>480</v>
      </c>
      <c r="H4" s="2">
        <f>'4'!H29</f>
        <v>4570</v>
      </c>
      <c r="I4" s="2">
        <f>'4'!I29</f>
        <v>821</v>
      </c>
      <c r="J4" s="2">
        <f>'4'!J29</f>
        <v>237</v>
      </c>
      <c r="K4" s="2">
        <f>'4'!K29</f>
        <v>221</v>
      </c>
      <c r="L4" s="2">
        <f>'4'!L29</f>
        <v>5</v>
      </c>
      <c r="M4" s="2">
        <f>'4'!M29</f>
        <v>0</v>
      </c>
      <c r="N4" s="120"/>
      <c r="O4" s="120"/>
      <c r="P4" s="120"/>
      <c r="Q4" s="120"/>
      <c r="R4" s="120"/>
      <c r="S4" s="120"/>
      <c r="T4" s="120"/>
    </row>
    <row r="5" spans="1:20" x14ac:dyDescent="0.25">
      <c r="A5" s="119" t="s">
        <v>2</v>
      </c>
      <c r="B5" s="11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20"/>
      <c r="O5" s="120"/>
      <c r="P5" s="120"/>
      <c r="Q5" s="120"/>
      <c r="R5" s="120"/>
      <c r="S5" s="120"/>
      <c r="T5" s="12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5" t="s">
        <v>44</v>
      </c>
      <c r="B28" s="106"/>
      <c r="C28" s="10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8" t="s">
        <v>45</v>
      </c>
      <c r="B29" s="109"/>
      <c r="C29" s="110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111"/>
      <c r="N29" s="112"/>
      <c r="O29" s="112"/>
      <c r="P29" s="112"/>
      <c r="Q29" s="112"/>
      <c r="R29" s="112"/>
      <c r="S29" s="112"/>
      <c r="T29" s="11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6" priority="43" operator="equal">
      <formula>212030016606640</formula>
    </cfRule>
  </conditionalFormatting>
  <conditionalFormatting sqref="D29 E4:E6 E28:K29">
    <cfRule type="cellIs" dxfId="1255" priority="41" operator="equal">
      <formula>$E$4</formula>
    </cfRule>
    <cfRule type="cellIs" dxfId="1254" priority="42" operator="equal">
      <formula>2120</formula>
    </cfRule>
  </conditionalFormatting>
  <conditionalFormatting sqref="D29:E29 F4:F6 F28:F29">
    <cfRule type="cellIs" dxfId="1253" priority="39" operator="equal">
      <formula>$F$4</formula>
    </cfRule>
    <cfRule type="cellIs" dxfId="1252" priority="40" operator="equal">
      <formula>300</formula>
    </cfRule>
  </conditionalFormatting>
  <conditionalFormatting sqref="G4:G6 G28:G29">
    <cfRule type="cellIs" dxfId="1251" priority="37" operator="equal">
      <formula>$G$4</formula>
    </cfRule>
    <cfRule type="cellIs" dxfId="1250" priority="38" operator="equal">
      <formula>1660</formula>
    </cfRule>
  </conditionalFormatting>
  <conditionalFormatting sqref="H4:H6 H28:H29">
    <cfRule type="cellIs" dxfId="1249" priority="35" operator="equal">
      <formula>$H$4</formula>
    </cfRule>
    <cfRule type="cellIs" dxfId="1248" priority="36" operator="equal">
      <formula>6640</formula>
    </cfRule>
  </conditionalFormatting>
  <conditionalFormatting sqref="T6:T28">
    <cfRule type="cellIs" dxfId="1247" priority="34" operator="lessThan">
      <formula>0</formula>
    </cfRule>
  </conditionalFormatting>
  <conditionalFormatting sqref="T7:T27">
    <cfRule type="cellIs" dxfId="1246" priority="31" operator="lessThan">
      <formula>0</formula>
    </cfRule>
    <cfRule type="cellIs" dxfId="1245" priority="32" operator="lessThan">
      <formula>0</formula>
    </cfRule>
    <cfRule type="cellIs" dxfId="1244" priority="33" operator="lessThan">
      <formula>0</formula>
    </cfRule>
  </conditionalFormatting>
  <conditionalFormatting sqref="E4:E6 E28:K28">
    <cfRule type="cellIs" dxfId="1243" priority="30" operator="equal">
      <formula>$E$4</formula>
    </cfRule>
  </conditionalFormatting>
  <conditionalFormatting sqref="D28:D29 D6 D4:M4">
    <cfRule type="cellIs" dxfId="1242" priority="29" operator="equal">
      <formula>$D$4</formula>
    </cfRule>
  </conditionalFormatting>
  <conditionalFormatting sqref="I4:I6 I28:I29">
    <cfRule type="cellIs" dxfId="1241" priority="28" operator="equal">
      <formula>$I$4</formula>
    </cfRule>
  </conditionalFormatting>
  <conditionalFormatting sqref="J4:J6 J28:J29">
    <cfRule type="cellIs" dxfId="1240" priority="27" operator="equal">
      <formula>$J$4</formula>
    </cfRule>
  </conditionalFormatting>
  <conditionalFormatting sqref="K4:K6 K28:K29">
    <cfRule type="cellIs" dxfId="1239" priority="26" operator="equal">
      <formula>$K$4</formula>
    </cfRule>
  </conditionalFormatting>
  <conditionalFormatting sqref="M4:M6">
    <cfRule type="cellIs" dxfId="1238" priority="25" operator="equal">
      <formula>$L$4</formula>
    </cfRule>
  </conditionalFormatting>
  <conditionalFormatting sqref="T7:T28">
    <cfRule type="cellIs" dxfId="1237" priority="22" operator="lessThan">
      <formula>0</formula>
    </cfRule>
    <cfRule type="cellIs" dxfId="1236" priority="23" operator="lessThan">
      <formula>0</formula>
    </cfRule>
    <cfRule type="cellIs" dxfId="1235" priority="24" operator="lessThan">
      <formula>0</formula>
    </cfRule>
  </conditionalFormatting>
  <conditionalFormatting sqref="D5:K5">
    <cfRule type="cellIs" dxfId="1234" priority="21" operator="greaterThan">
      <formula>0</formula>
    </cfRule>
  </conditionalFormatting>
  <conditionalFormatting sqref="T6:T28">
    <cfRule type="cellIs" dxfId="1233" priority="20" operator="lessThan">
      <formula>0</formula>
    </cfRule>
  </conditionalFormatting>
  <conditionalFormatting sqref="T7:T27">
    <cfRule type="cellIs" dxfId="1232" priority="17" operator="lessThan">
      <formula>0</formula>
    </cfRule>
    <cfRule type="cellIs" dxfId="1231" priority="18" operator="lessThan">
      <formula>0</formula>
    </cfRule>
    <cfRule type="cellIs" dxfId="1230" priority="19" operator="lessThan">
      <formula>0</formula>
    </cfRule>
  </conditionalFormatting>
  <conditionalFormatting sqref="T7:T28">
    <cfRule type="cellIs" dxfId="1229" priority="14" operator="lessThan">
      <formula>0</formula>
    </cfRule>
    <cfRule type="cellIs" dxfId="1228" priority="15" operator="lessThan">
      <formula>0</formula>
    </cfRule>
    <cfRule type="cellIs" dxfId="1227" priority="16" operator="lessThan">
      <formula>0</formula>
    </cfRule>
  </conditionalFormatting>
  <conditionalFormatting sqref="D5:K5">
    <cfRule type="cellIs" dxfId="1226" priority="13" operator="greaterThan">
      <formula>0</formula>
    </cfRule>
  </conditionalFormatting>
  <conditionalFormatting sqref="L4 L6 L28:L29">
    <cfRule type="cellIs" dxfId="1225" priority="12" operator="equal">
      <formula>$L$4</formula>
    </cfRule>
  </conditionalFormatting>
  <conditionalFormatting sqref="D7:S7">
    <cfRule type="cellIs" dxfId="1224" priority="11" operator="greaterThan">
      <formula>0</formula>
    </cfRule>
  </conditionalFormatting>
  <conditionalFormatting sqref="D9:S9">
    <cfRule type="cellIs" dxfId="1223" priority="10" operator="greaterThan">
      <formula>0</formula>
    </cfRule>
  </conditionalFormatting>
  <conditionalFormatting sqref="D11:S11">
    <cfRule type="cellIs" dxfId="1222" priority="9" operator="greaterThan">
      <formula>0</formula>
    </cfRule>
  </conditionalFormatting>
  <conditionalFormatting sqref="D13:S13">
    <cfRule type="cellIs" dxfId="1221" priority="8" operator="greaterThan">
      <formula>0</formula>
    </cfRule>
  </conditionalFormatting>
  <conditionalFormatting sqref="D15:S15">
    <cfRule type="cellIs" dxfId="1220" priority="7" operator="greaterThan">
      <formula>0</formula>
    </cfRule>
  </conditionalFormatting>
  <conditionalFormatting sqref="D17:S17">
    <cfRule type="cellIs" dxfId="1219" priority="6" operator="greaterThan">
      <formula>0</formula>
    </cfRule>
  </conditionalFormatting>
  <conditionalFormatting sqref="D19:S19">
    <cfRule type="cellIs" dxfId="1218" priority="5" operator="greaterThan">
      <formula>0</formula>
    </cfRule>
  </conditionalFormatting>
  <conditionalFormatting sqref="D21:S21">
    <cfRule type="cellIs" dxfId="1217" priority="4" operator="greaterThan">
      <formula>0</formula>
    </cfRule>
  </conditionalFormatting>
  <conditionalFormatting sqref="D23:S23">
    <cfRule type="cellIs" dxfId="1216" priority="3" operator="greaterThan">
      <formula>0</formula>
    </cfRule>
  </conditionalFormatting>
  <conditionalFormatting sqref="D25:S25">
    <cfRule type="cellIs" dxfId="1215" priority="2" operator="greaterThan">
      <formula>0</formula>
    </cfRule>
  </conditionalFormatting>
  <conditionalFormatting sqref="D27:S27">
    <cfRule type="cellIs" dxfId="1214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29" sqref="G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0" ht="18.75" x14ac:dyDescent="0.25">
      <c r="A3" s="115" t="s">
        <v>53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0" x14ac:dyDescent="0.25">
      <c r="A4" s="119" t="s">
        <v>1</v>
      </c>
      <c r="B4" s="119"/>
      <c r="C4" s="1"/>
      <c r="D4" s="2">
        <f>'5'!D29</f>
        <v>1104454</v>
      </c>
      <c r="E4" s="2">
        <f>'5'!E29</f>
        <v>890</v>
      </c>
      <c r="F4" s="2">
        <f>'5'!F29</f>
        <v>2510</v>
      </c>
      <c r="G4" s="2">
        <f>'5'!G29</f>
        <v>480</v>
      </c>
      <c r="H4" s="2">
        <f>'5'!H29</f>
        <v>4570</v>
      </c>
      <c r="I4" s="2">
        <f>'5'!I29</f>
        <v>821</v>
      </c>
      <c r="J4" s="2">
        <f>'5'!J29</f>
        <v>237</v>
      </c>
      <c r="K4" s="2">
        <f>'5'!K29</f>
        <v>221</v>
      </c>
      <c r="L4" s="2">
        <f>'5'!L29</f>
        <v>5</v>
      </c>
      <c r="M4" s="3"/>
      <c r="N4" s="120"/>
      <c r="O4" s="120"/>
      <c r="P4" s="120"/>
      <c r="Q4" s="120"/>
      <c r="R4" s="120"/>
      <c r="S4" s="120"/>
      <c r="T4" s="120"/>
    </row>
    <row r="5" spans="1:20" x14ac:dyDescent="0.25">
      <c r="A5" s="119" t="s">
        <v>2</v>
      </c>
      <c r="B5" s="11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20"/>
      <c r="O5" s="120"/>
      <c r="P5" s="120"/>
      <c r="Q5" s="120"/>
      <c r="R5" s="120"/>
      <c r="S5" s="120"/>
      <c r="T5" s="12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13893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13893</v>
      </c>
      <c r="N7" s="24">
        <f>D7+E7*20+F7*10+G7*9+H7*9+I7*191+J7*191+K7*182+L7*100</f>
        <v>13893</v>
      </c>
      <c r="O7" s="25">
        <f>M7*2.75%</f>
        <v>382.0575</v>
      </c>
      <c r="P7" s="26"/>
      <c r="Q7" s="26">
        <v>62</v>
      </c>
      <c r="R7" s="24">
        <f>M7-(M7*2.75%)+I7*191+J7*191+K7*182+L7*100-Q7</f>
        <v>13448.942499999999</v>
      </c>
      <c r="S7" s="25">
        <f>M7*0.95%</f>
        <v>131.98349999999999</v>
      </c>
      <c r="T7" s="27">
        <f>S7-Q7</f>
        <v>69.983499999999992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7415</v>
      </c>
      <c r="E8" s="30">
        <v>40</v>
      </c>
      <c r="F8" s="30">
        <v>120</v>
      </c>
      <c r="G8" s="30"/>
      <c r="H8" s="30">
        <v>150</v>
      </c>
      <c r="I8" s="20"/>
      <c r="J8" s="20"/>
      <c r="K8" s="20"/>
      <c r="L8" s="20"/>
      <c r="M8" s="20">
        <f t="shared" ref="M8:M27" si="0">D8+E8*20+F8*10+G8*9+H8*9</f>
        <v>10765</v>
      </c>
      <c r="N8" s="24">
        <f t="shared" ref="N8:N27" si="1">D8+E8*20+F8*10+G8*9+H8*9+I8*191+J8*191+K8*182+L8*100</f>
        <v>10765</v>
      </c>
      <c r="O8" s="25">
        <f t="shared" ref="O8:O27" si="2">M8*2.75%</f>
        <v>296.03750000000002</v>
      </c>
      <c r="P8" s="26"/>
      <c r="Q8" s="26">
        <v>65</v>
      </c>
      <c r="R8" s="24">
        <f t="shared" ref="R8:R27" si="3">M8-(M8*2.75%)+I8*191+J8*191+K8*182+L8*100-Q8</f>
        <v>10403.9625</v>
      </c>
      <c r="S8" s="25">
        <f t="shared" ref="S8:S27" si="4">M8*0.95%</f>
        <v>102.2675</v>
      </c>
      <c r="T8" s="27">
        <f t="shared" ref="T8:T27" si="5">S8-Q8</f>
        <v>37.267499999999998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22937</v>
      </c>
      <c r="E9" s="30"/>
      <c r="F9" s="30"/>
      <c r="G9" s="30"/>
      <c r="H9" s="30">
        <v>80</v>
      </c>
      <c r="I9" s="20">
        <v>2</v>
      </c>
      <c r="J9" s="20"/>
      <c r="K9" s="20"/>
      <c r="L9" s="20"/>
      <c r="M9" s="20">
        <f t="shared" si="0"/>
        <v>23657</v>
      </c>
      <c r="N9" s="24">
        <f t="shared" si="1"/>
        <v>24039</v>
      </c>
      <c r="O9" s="25">
        <f t="shared" si="2"/>
        <v>650.5675</v>
      </c>
      <c r="P9" s="26"/>
      <c r="Q9" s="26">
        <v>148</v>
      </c>
      <c r="R9" s="24">
        <f t="shared" si="3"/>
        <v>23240.432499999999</v>
      </c>
      <c r="S9" s="25">
        <f t="shared" si="4"/>
        <v>224.7415</v>
      </c>
      <c r="T9" s="27">
        <f t="shared" si="5"/>
        <v>76.741500000000002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5517</v>
      </c>
      <c r="E10" s="30">
        <v>10</v>
      </c>
      <c r="F10" s="30"/>
      <c r="G10" s="30"/>
      <c r="H10" s="30"/>
      <c r="I10" s="20">
        <v>6</v>
      </c>
      <c r="J10" s="20"/>
      <c r="K10" s="20"/>
      <c r="L10" s="20"/>
      <c r="M10" s="20">
        <f t="shared" si="0"/>
        <v>5717</v>
      </c>
      <c r="N10" s="24">
        <f t="shared" si="1"/>
        <v>6863</v>
      </c>
      <c r="O10" s="25">
        <f t="shared" si="2"/>
        <v>157.2175</v>
      </c>
      <c r="P10" s="26"/>
      <c r="Q10" s="26">
        <v>25</v>
      </c>
      <c r="R10" s="24">
        <f t="shared" si="3"/>
        <v>6680.7825000000003</v>
      </c>
      <c r="S10" s="25">
        <f t="shared" si="4"/>
        <v>54.311499999999995</v>
      </c>
      <c r="T10" s="27">
        <f t="shared" si="5"/>
        <v>29.311499999999995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6275</v>
      </c>
      <c r="E11" s="30"/>
      <c r="F11" s="30"/>
      <c r="G11" s="32"/>
      <c r="H11" s="30"/>
      <c r="I11" s="20">
        <v>5</v>
      </c>
      <c r="J11" s="20"/>
      <c r="K11" s="20"/>
      <c r="L11" s="20"/>
      <c r="M11" s="20">
        <f t="shared" si="0"/>
        <v>6275</v>
      </c>
      <c r="N11" s="24">
        <f t="shared" si="1"/>
        <v>7230</v>
      </c>
      <c r="O11" s="25">
        <f t="shared" si="2"/>
        <v>172.5625</v>
      </c>
      <c r="P11" s="26"/>
      <c r="Q11" s="26">
        <v>40</v>
      </c>
      <c r="R11" s="24">
        <f t="shared" si="3"/>
        <v>7017.4375</v>
      </c>
      <c r="S11" s="25">
        <f t="shared" si="4"/>
        <v>59.612499999999997</v>
      </c>
      <c r="T11" s="27">
        <f t="shared" si="5"/>
        <v>19.612499999999997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4216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4216</v>
      </c>
      <c r="N12" s="24">
        <f t="shared" si="1"/>
        <v>4216</v>
      </c>
      <c r="O12" s="25">
        <f t="shared" si="2"/>
        <v>115.94</v>
      </c>
      <c r="P12" s="26"/>
      <c r="Q12" s="26">
        <v>30</v>
      </c>
      <c r="R12" s="24">
        <f t="shared" si="3"/>
        <v>4070.0600000000004</v>
      </c>
      <c r="S12" s="25">
        <f t="shared" si="4"/>
        <v>40.052</v>
      </c>
      <c r="T12" s="27">
        <f t="shared" si="5"/>
        <v>10.052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5156</v>
      </c>
      <c r="N13" s="24">
        <f t="shared" si="1"/>
        <v>5156</v>
      </c>
      <c r="O13" s="25">
        <f t="shared" si="2"/>
        <v>141.79</v>
      </c>
      <c r="P13" s="26"/>
      <c r="Q13" s="26">
        <v>55</v>
      </c>
      <c r="R13" s="24">
        <f t="shared" si="3"/>
        <v>4959.21</v>
      </c>
      <c r="S13" s="25">
        <f t="shared" si="4"/>
        <v>48.981999999999999</v>
      </c>
      <c r="T13" s="27">
        <f t="shared" si="5"/>
        <v>-6.0180000000000007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23044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23944</v>
      </c>
      <c r="N14" s="24">
        <f t="shared" si="1"/>
        <v>23944</v>
      </c>
      <c r="O14" s="25">
        <f t="shared" si="2"/>
        <v>658.46</v>
      </c>
      <c r="P14" s="26"/>
      <c r="Q14" s="26">
        <v>115</v>
      </c>
      <c r="R14" s="24">
        <f t="shared" si="3"/>
        <v>23170.54</v>
      </c>
      <c r="S14" s="25">
        <f t="shared" si="4"/>
        <v>227.46799999999999</v>
      </c>
      <c r="T14" s="27">
        <f t="shared" si="5"/>
        <v>112.46799999999999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43803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43803</v>
      </c>
      <c r="N15" s="24">
        <f t="shared" si="1"/>
        <v>43803</v>
      </c>
      <c r="O15" s="25">
        <f t="shared" si="2"/>
        <v>1204.5825</v>
      </c>
      <c r="P15" s="26"/>
      <c r="Q15" s="26">
        <v>200</v>
      </c>
      <c r="R15" s="24">
        <f t="shared" si="3"/>
        <v>42398.417500000003</v>
      </c>
      <c r="S15" s="25">
        <f t="shared" si="4"/>
        <v>416.12849999999997</v>
      </c>
      <c r="T15" s="27">
        <f t="shared" si="5"/>
        <v>216.12849999999997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17299</v>
      </c>
      <c r="E16" s="30">
        <v>50</v>
      </c>
      <c r="F16" s="30">
        <v>100</v>
      </c>
      <c r="G16" s="30"/>
      <c r="H16" s="30">
        <v>60</v>
      </c>
      <c r="I16" s="20"/>
      <c r="J16" s="20"/>
      <c r="K16" s="20">
        <v>10</v>
      </c>
      <c r="L16" s="20"/>
      <c r="M16" s="20">
        <f t="shared" si="0"/>
        <v>19839</v>
      </c>
      <c r="N16" s="24">
        <f t="shared" si="1"/>
        <v>21659</v>
      </c>
      <c r="O16" s="25">
        <f t="shared" si="2"/>
        <v>545.57249999999999</v>
      </c>
      <c r="P16" s="26"/>
      <c r="Q16" s="26">
        <v>110</v>
      </c>
      <c r="R16" s="24">
        <f t="shared" si="3"/>
        <v>21003.427500000002</v>
      </c>
      <c r="S16" s="25">
        <f t="shared" si="4"/>
        <v>188.47049999999999</v>
      </c>
      <c r="T16" s="27">
        <f t="shared" si="5"/>
        <v>78.470499999999987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3669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3669</v>
      </c>
      <c r="N17" s="24">
        <f t="shared" si="1"/>
        <v>3669</v>
      </c>
      <c r="O17" s="25">
        <f t="shared" si="2"/>
        <v>100.89749999999999</v>
      </c>
      <c r="P17" s="26"/>
      <c r="Q17" s="26">
        <v>70</v>
      </c>
      <c r="R17" s="24">
        <f t="shared" si="3"/>
        <v>3498.1025</v>
      </c>
      <c r="S17" s="25">
        <f t="shared" si="4"/>
        <v>34.855499999999999</v>
      </c>
      <c r="T17" s="27">
        <f t="shared" si="5"/>
        <v>-35.144500000000001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8330</v>
      </c>
      <c r="E18" s="30">
        <v>50</v>
      </c>
      <c r="F18" s="30">
        <v>50</v>
      </c>
      <c r="G18" s="30">
        <v>10</v>
      </c>
      <c r="H18" s="30">
        <v>50</v>
      </c>
      <c r="I18" s="20"/>
      <c r="J18" s="20"/>
      <c r="K18" s="20"/>
      <c r="L18" s="20"/>
      <c r="M18" s="20">
        <f t="shared" si="0"/>
        <v>10370</v>
      </c>
      <c r="N18" s="24">
        <f t="shared" si="1"/>
        <v>10370</v>
      </c>
      <c r="O18" s="25">
        <f t="shared" si="2"/>
        <v>285.17500000000001</v>
      </c>
      <c r="P18" s="26"/>
      <c r="Q18" s="26">
        <v>100</v>
      </c>
      <c r="R18" s="24">
        <f t="shared" si="3"/>
        <v>9984.8250000000007</v>
      </c>
      <c r="S18" s="25">
        <f t="shared" si="4"/>
        <v>98.515000000000001</v>
      </c>
      <c r="T18" s="27">
        <f t="shared" si="5"/>
        <v>-1.4849999999999994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12288</v>
      </c>
      <c r="E19" s="30"/>
      <c r="F19" s="30"/>
      <c r="G19" s="30"/>
      <c r="H19" s="30"/>
      <c r="I19" s="20">
        <v>15</v>
      </c>
      <c r="J19" s="20"/>
      <c r="K19" s="20"/>
      <c r="L19" s="20"/>
      <c r="M19" s="20">
        <f t="shared" si="0"/>
        <v>12288</v>
      </c>
      <c r="N19" s="24">
        <f t="shared" si="1"/>
        <v>15153</v>
      </c>
      <c r="O19" s="25">
        <f t="shared" si="2"/>
        <v>337.92</v>
      </c>
      <c r="P19" s="26"/>
      <c r="Q19" s="26">
        <v>170</v>
      </c>
      <c r="R19" s="24">
        <f t="shared" si="3"/>
        <v>14645.08</v>
      </c>
      <c r="S19" s="25">
        <f t="shared" si="4"/>
        <v>116.73599999999999</v>
      </c>
      <c r="T19" s="27">
        <f t="shared" si="5"/>
        <v>-53.26400000000001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9053</v>
      </c>
      <c r="E20" s="30"/>
      <c r="F20" s="30">
        <v>20</v>
      </c>
      <c r="G20" s="30"/>
      <c r="H20" s="30">
        <v>20</v>
      </c>
      <c r="I20" s="20"/>
      <c r="J20" s="20"/>
      <c r="K20" s="20"/>
      <c r="L20" s="20"/>
      <c r="M20" s="20">
        <f t="shared" si="0"/>
        <v>9433</v>
      </c>
      <c r="N20" s="24">
        <f t="shared" si="1"/>
        <v>9433</v>
      </c>
      <c r="O20" s="25">
        <f t="shared" si="2"/>
        <v>259.40750000000003</v>
      </c>
      <c r="P20" s="26"/>
      <c r="Q20" s="26">
        <v>100</v>
      </c>
      <c r="R20" s="24">
        <f t="shared" si="3"/>
        <v>9073.5925000000007</v>
      </c>
      <c r="S20" s="25">
        <f t="shared" si="4"/>
        <v>89.613500000000002</v>
      </c>
      <c r="T20" s="27">
        <f t="shared" si="5"/>
        <v>-10.386499999999998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6083</v>
      </c>
      <c r="E21" s="30"/>
      <c r="F21" s="30">
        <v>10</v>
      </c>
      <c r="G21" s="30"/>
      <c r="H21" s="30">
        <v>10</v>
      </c>
      <c r="I21" s="20"/>
      <c r="J21" s="20"/>
      <c r="K21" s="20"/>
      <c r="L21" s="20"/>
      <c r="M21" s="20">
        <f t="shared" si="0"/>
        <v>6273</v>
      </c>
      <c r="N21" s="24">
        <f t="shared" si="1"/>
        <v>6273</v>
      </c>
      <c r="O21" s="25">
        <f t="shared" si="2"/>
        <v>172.50749999999999</v>
      </c>
      <c r="P21" s="26"/>
      <c r="Q21" s="26"/>
      <c r="R21" s="24">
        <f t="shared" si="3"/>
        <v>6100.4925000000003</v>
      </c>
      <c r="S21" s="25">
        <f t="shared" si="4"/>
        <v>59.593499999999999</v>
      </c>
      <c r="T21" s="27">
        <f t="shared" si="5"/>
        <v>59.593499999999999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10306</v>
      </c>
      <c r="E22" s="30"/>
      <c r="F22" s="30"/>
      <c r="G22" s="20"/>
      <c r="H22" s="30">
        <v>200</v>
      </c>
      <c r="I22" s="20">
        <v>7</v>
      </c>
      <c r="J22" s="20"/>
      <c r="K22" s="20"/>
      <c r="L22" s="20"/>
      <c r="M22" s="20">
        <f t="shared" si="0"/>
        <v>12106</v>
      </c>
      <c r="N22" s="24">
        <f t="shared" si="1"/>
        <v>13443</v>
      </c>
      <c r="O22" s="25">
        <f t="shared" si="2"/>
        <v>332.91500000000002</v>
      </c>
      <c r="P22" s="26"/>
      <c r="Q22" s="26">
        <v>100</v>
      </c>
      <c r="R22" s="24">
        <f t="shared" si="3"/>
        <v>13010.084999999999</v>
      </c>
      <c r="S22" s="25">
        <f t="shared" si="4"/>
        <v>115.00699999999999</v>
      </c>
      <c r="T22" s="27">
        <f t="shared" si="5"/>
        <v>15.006999999999991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11389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11389</v>
      </c>
      <c r="N23" s="24">
        <f t="shared" si="1"/>
        <v>14254</v>
      </c>
      <c r="O23" s="25">
        <f t="shared" si="2"/>
        <v>313.19749999999999</v>
      </c>
      <c r="P23" s="26"/>
      <c r="Q23" s="26">
        <v>110</v>
      </c>
      <c r="R23" s="24">
        <f t="shared" si="3"/>
        <v>13830.8025</v>
      </c>
      <c r="S23" s="25">
        <f t="shared" si="4"/>
        <v>108.1955</v>
      </c>
      <c r="T23" s="27">
        <f t="shared" si="5"/>
        <v>-1.8045000000000044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14391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15291</v>
      </c>
      <c r="N24" s="24">
        <f t="shared" si="1"/>
        <v>15291</v>
      </c>
      <c r="O24" s="25">
        <f t="shared" si="2"/>
        <v>420.5025</v>
      </c>
      <c r="P24" s="26"/>
      <c r="Q24" s="26">
        <v>110</v>
      </c>
      <c r="R24" s="24">
        <f t="shared" si="3"/>
        <v>14760.497499999999</v>
      </c>
      <c r="S24" s="25">
        <f t="shared" si="4"/>
        <v>145.2645</v>
      </c>
      <c r="T24" s="27">
        <f t="shared" si="5"/>
        <v>35.264499999999998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6068</v>
      </c>
      <c r="E25" s="30"/>
      <c r="F25" s="30"/>
      <c r="G25" s="30"/>
      <c r="H25" s="30"/>
      <c r="I25" s="20">
        <v>32</v>
      </c>
      <c r="J25" s="20">
        <v>10</v>
      </c>
      <c r="K25" s="20">
        <v>5</v>
      </c>
      <c r="L25" s="20"/>
      <c r="M25" s="20">
        <f t="shared" si="0"/>
        <v>6068</v>
      </c>
      <c r="N25" s="24">
        <f t="shared" si="1"/>
        <v>15000</v>
      </c>
      <c r="O25" s="25">
        <f t="shared" si="2"/>
        <v>166.87</v>
      </c>
      <c r="P25" s="26"/>
      <c r="Q25" s="26">
        <v>55</v>
      </c>
      <c r="R25" s="24">
        <f t="shared" si="3"/>
        <v>14778.130000000001</v>
      </c>
      <c r="S25" s="25">
        <f t="shared" si="4"/>
        <v>57.646000000000001</v>
      </c>
      <c r="T25" s="27">
        <f t="shared" si="5"/>
        <v>2.6460000000000008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5071</v>
      </c>
      <c r="E26" s="29"/>
      <c r="F26" s="30">
        <v>30</v>
      </c>
      <c r="G26" s="30"/>
      <c r="H26" s="30"/>
      <c r="I26" s="20"/>
      <c r="J26" s="20"/>
      <c r="K26" s="20"/>
      <c r="L26" s="20"/>
      <c r="M26" s="20">
        <f t="shared" si="0"/>
        <v>5371</v>
      </c>
      <c r="N26" s="24">
        <f t="shared" si="1"/>
        <v>5371</v>
      </c>
      <c r="O26" s="25">
        <f t="shared" si="2"/>
        <v>147.70250000000001</v>
      </c>
      <c r="P26" s="26"/>
      <c r="Q26" s="26">
        <v>74</v>
      </c>
      <c r="R26" s="24">
        <f t="shared" si="3"/>
        <v>5149.2974999999997</v>
      </c>
      <c r="S26" s="25">
        <f t="shared" si="4"/>
        <v>51.024499999999996</v>
      </c>
      <c r="T26" s="27">
        <f t="shared" si="5"/>
        <v>-22.975500000000004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7656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7656</v>
      </c>
      <c r="N27" s="40">
        <f t="shared" si="1"/>
        <v>8229</v>
      </c>
      <c r="O27" s="25">
        <f t="shared" si="2"/>
        <v>210.54</v>
      </c>
      <c r="P27" s="41"/>
      <c r="Q27" s="41">
        <v>100</v>
      </c>
      <c r="R27" s="24">
        <f t="shared" si="3"/>
        <v>7918.46</v>
      </c>
      <c r="S27" s="42">
        <f t="shared" si="4"/>
        <v>72.731999999999999</v>
      </c>
      <c r="T27" s="43">
        <f t="shared" si="5"/>
        <v>-27.268000000000001</v>
      </c>
    </row>
    <row r="28" spans="1:20" ht="16.5" thickBot="1" x14ac:dyDescent="0.3">
      <c r="A28" s="105" t="s">
        <v>44</v>
      </c>
      <c r="B28" s="106"/>
      <c r="C28" s="107"/>
      <c r="D28" s="44">
        <f t="shared" ref="D28:E28" si="6">SUM(D7:D27)</f>
        <v>243859</v>
      </c>
      <c r="E28" s="45">
        <f t="shared" si="6"/>
        <v>150</v>
      </c>
      <c r="F28" s="45">
        <f t="shared" ref="F28:T28" si="7">SUM(F7:F27)</f>
        <v>330</v>
      </c>
      <c r="G28" s="45">
        <f t="shared" si="7"/>
        <v>10</v>
      </c>
      <c r="H28" s="45">
        <f t="shared" si="7"/>
        <v>770</v>
      </c>
      <c r="I28" s="45">
        <f t="shared" si="7"/>
        <v>85</v>
      </c>
      <c r="J28" s="45">
        <f t="shared" si="7"/>
        <v>10</v>
      </c>
      <c r="K28" s="45">
        <f t="shared" si="7"/>
        <v>15</v>
      </c>
      <c r="L28" s="45">
        <f t="shared" si="7"/>
        <v>0</v>
      </c>
      <c r="M28" s="45">
        <f t="shared" si="7"/>
        <v>257179</v>
      </c>
      <c r="N28" s="45">
        <f t="shared" si="7"/>
        <v>278054</v>
      </c>
      <c r="O28" s="46">
        <f t="shared" si="7"/>
        <v>7072.4224999999997</v>
      </c>
      <c r="P28" s="45">
        <f t="shared" si="7"/>
        <v>0</v>
      </c>
      <c r="Q28" s="45">
        <f t="shared" si="7"/>
        <v>1839</v>
      </c>
      <c r="R28" s="45">
        <f t="shared" si="7"/>
        <v>269142.57749999996</v>
      </c>
      <c r="S28" s="45">
        <f t="shared" si="7"/>
        <v>2443.2004999999999</v>
      </c>
      <c r="T28" s="47">
        <f t="shared" si="7"/>
        <v>604.20049999999992</v>
      </c>
    </row>
    <row r="29" spans="1:20" ht="15.75" thickBot="1" x14ac:dyDescent="0.3">
      <c r="A29" s="108" t="s">
        <v>45</v>
      </c>
      <c r="B29" s="109"/>
      <c r="C29" s="110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111"/>
      <c r="N29" s="112"/>
      <c r="O29" s="112"/>
      <c r="P29" s="112"/>
      <c r="Q29" s="112"/>
      <c r="R29" s="112"/>
      <c r="S29" s="112"/>
      <c r="T29" s="11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3" priority="43" operator="equal">
      <formula>212030016606640</formula>
    </cfRule>
  </conditionalFormatting>
  <conditionalFormatting sqref="D29 E4:E6 E28:K29">
    <cfRule type="cellIs" dxfId="1212" priority="41" operator="equal">
      <formula>$E$4</formula>
    </cfRule>
    <cfRule type="cellIs" dxfId="1211" priority="42" operator="equal">
      <formula>2120</formula>
    </cfRule>
  </conditionalFormatting>
  <conditionalFormatting sqref="D29:E29 F4:F6 F28:F29">
    <cfRule type="cellIs" dxfId="1210" priority="39" operator="equal">
      <formula>$F$4</formula>
    </cfRule>
    <cfRule type="cellIs" dxfId="1209" priority="40" operator="equal">
      <formula>300</formula>
    </cfRule>
  </conditionalFormatting>
  <conditionalFormatting sqref="G4:G6 G28:G29">
    <cfRule type="cellIs" dxfId="1208" priority="37" operator="equal">
      <formula>$G$4</formula>
    </cfRule>
    <cfRule type="cellIs" dxfId="1207" priority="38" operator="equal">
      <formula>1660</formula>
    </cfRule>
  </conditionalFormatting>
  <conditionalFormatting sqref="H4:H6 H28:H29">
    <cfRule type="cellIs" dxfId="1206" priority="35" operator="equal">
      <formula>$H$4</formula>
    </cfRule>
    <cfRule type="cellIs" dxfId="1205" priority="36" operator="equal">
      <formula>6640</formula>
    </cfRule>
  </conditionalFormatting>
  <conditionalFormatting sqref="T6:T28">
    <cfRule type="cellIs" dxfId="1204" priority="34" operator="lessThan">
      <formula>0</formula>
    </cfRule>
  </conditionalFormatting>
  <conditionalFormatting sqref="T7:T27">
    <cfRule type="cellIs" dxfId="1203" priority="31" operator="lessThan">
      <formula>0</formula>
    </cfRule>
    <cfRule type="cellIs" dxfId="1202" priority="32" operator="lessThan">
      <formula>0</formula>
    </cfRule>
    <cfRule type="cellIs" dxfId="1201" priority="33" operator="lessThan">
      <formula>0</formula>
    </cfRule>
  </conditionalFormatting>
  <conditionalFormatting sqref="E4:E6 E28:K28">
    <cfRule type="cellIs" dxfId="1200" priority="30" operator="equal">
      <formula>$E$4</formula>
    </cfRule>
  </conditionalFormatting>
  <conditionalFormatting sqref="D28:D29 D6 D4:M4">
    <cfRule type="cellIs" dxfId="1199" priority="29" operator="equal">
      <formula>$D$4</formula>
    </cfRule>
  </conditionalFormatting>
  <conditionalFormatting sqref="I4:I6 I28:I29">
    <cfRule type="cellIs" dxfId="1198" priority="28" operator="equal">
      <formula>$I$4</formula>
    </cfRule>
  </conditionalFormatting>
  <conditionalFormatting sqref="J4:J6 J28:J29">
    <cfRule type="cellIs" dxfId="1197" priority="27" operator="equal">
      <formula>$J$4</formula>
    </cfRule>
  </conditionalFormatting>
  <conditionalFormatting sqref="K4:K6 K28:K29">
    <cfRule type="cellIs" dxfId="1196" priority="26" operator="equal">
      <formula>$K$4</formula>
    </cfRule>
  </conditionalFormatting>
  <conditionalFormatting sqref="M4:M6">
    <cfRule type="cellIs" dxfId="1195" priority="25" operator="equal">
      <formula>$L$4</formula>
    </cfRule>
  </conditionalFormatting>
  <conditionalFormatting sqref="T7:T28">
    <cfRule type="cellIs" dxfId="1194" priority="22" operator="lessThan">
      <formula>0</formula>
    </cfRule>
    <cfRule type="cellIs" dxfId="1193" priority="23" operator="lessThan">
      <formula>0</formula>
    </cfRule>
    <cfRule type="cellIs" dxfId="1192" priority="24" operator="lessThan">
      <formula>0</formula>
    </cfRule>
  </conditionalFormatting>
  <conditionalFormatting sqref="D5:K5">
    <cfRule type="cellIs" dxfId="1191" priority="21" operator="greaterThan">
      <formula>0</formula>
    </cfRule>
  </conditionalFormatting>
  <conditionalFormatting sqref="T6:T28">
    <cfRule type="cellIs" dxfId="1190" priority="20" operator="lessThan">
      <formula>0</formula>
    </cfRule>
  </conditionalFormatting>
  <conditionalFormatting sqref="T7:T27">
    <cfRule type="cellIs" dxfId="1189" priority="17" operator="lessThan">
      <formula>0</formula>
    </cfRule>
    <cfRule type="cellIs" dxfId="1188" priority="18" operator="lessThan">
      <formula>0</formula>
    </cfRule>
    <cfRule type="cellIs" dxfId="1187" priority="19" operator="lessThan">
      <formula>0</formula>
    </cfRule>
  </conditionalFormatting>
  <conditionalFormatting sqref="T7:T28">
    <cfRule type="cellIs" dxfId="1186" priority="14" operator="lessThan">
      <formula>0</formula>
    </cfRule>
    <cfRule type="cellIs" dxfId="1185" priority="15" operator="lessThan">
      <formula>0</formula>
    </cfRule>
    <cfRule type="cellIs" dxfId="1184" priority="16" operator="lessThan">
      <formula>0</formula>
    </cfRule>
  </conditionalFormatting>
  <conditionalFormatting sqref="D5:K5">
    <cfRule type="cellIs" dxfId="1183" priority="13" operator="greaterThan">
      <formula>0</formula>
    </cfRule>
  </conditionalFormatting>
  <conditionalFormatting sqref="L4 L6 L28:L29">
    <cfRule type="cellIs" dxfId="1182" priority="12" operator="equal">
      <formula>$L$4</formula>
    </cfRule>
  </conditionalFormatting>
  <conditionalFormatting sqref="D7:S7">
    <cfRule type="cellIs" dxfId="1181" priority="11" operator="greaterThan">
      <formula>0</formula>
    </cfRule>
  </conditionalFormatting>
  <conditionalFormatting sqref="D9:S9">
    <cfRule type="cellIs" dxfId="1180" priority="10" operator="greaterThan">
      <formula>0</formula>
    </cfRule>
  </conditionalFormatting>
  <conditionalFormatting sqref="D11:S11">
    <cfRule type="cellIs" dxfId="1179" priority="9" operator="greaterThan">
      <formula>0</formula>
    </cfRule>
  </conditionalFormatting>
  <conditionalFormatting sqref="D13:S13">
    <cfRule type="cellIs" dxfId="1178" priority="8" operator="greaterThan">
      <formula>0</formula>
    </cfRule>
  </conditionalFormatting>
  <conditionalFormatting sqref="D15:S15">
    <cfRule type="cellIs" dxfId="1177" priority="7" operator="greaterThan">
      <formula>0</formula>
    </cfRule>
  </conditionalFormatting>
  <conditionalFormatting sqref="D17:S17">
    <cfRule type="cellIs" dxfId="1176" priority="6" operator="greaterThan">
      <formula>0</formula>
    </cfRule>
  </conditionalFormatting>
  <conditionalFormatting sqref="D19:S19">
    <cfRule type="cellIs" dxfId="1175" priority="5" operator="greaterThan">
      <formula>0</formula>
    </cfRule>
  </conditionalFormatting>
  <conditionalFormatting sqref="D21:S21">
    <cfRule type="cellIs" dxfId="1174" priority="4" operator="greaterThan">
      <formula>0</formula>
    </cfRule>
  </conditionalFormatting>
  <conditionalFormatting sqref="D23:S23">
    <cfRule type="cellIs" dxfId="1173" priority="3" operator="greaterThan">
      <formula>0</formula>
    </cfRule>
  </conditionalFormatting>
  <conditionalFormatting sqref="D25:S25">
    <cfRule type="cellIs" dxfId="1172" priority="2" operator="greaterThan">
      <formula>0</formula>
    </cfRule>
  </conditionalFormatting>
  <conditionalFormatting sqref="D27:S27">
    <cfRule type="cellIs" dxfId="1171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N32" sqref="N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0" ht="18.75" x14ac:dyDescent="0.25">
      <c r="A3" s="115" t="s">
        <v>54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0" x14ac:dyDescent="0.25">
      <c r="A4" s="119" t="s">
        <v>1</v>
      </c>
      <c r="B4" s="119"/>
      <c r="C4" s="1"/>
      <c r="D4" s="2">
        <f>'6'!D29</f>
        <v>860595</v>
      </c>
      <c r="E4" s="2">
        <f>'6'!E29</f>
        <v>740</v>
      </c>
      <c r="F4" s="2">
        <f>'6'!F29</f>
        <v>2180</v>
      </c>
      <c r="G4" s="2">
        <f>'6'!G29</f>
        <v>470</v>
      </c>
      <c r="H4" s="2">
        <f>'6'!H29</f>
        <v>3800</v>
      </c>
      <c r="I4" s="2">
        <f>'6'!I29</f>
        <v>736</v>
      </c>
      <c r="J4" s="2">
        <f>'6'!J29</f>
        <v>227</v>
      </c>
      <c r="K4" s="2">
        <f>'6'!K29</f>
        <v>206</v>
      </c>
      <c r="L4" s="2">
        <f>'6'!L29</f>
        <v>5</v>
      </c>
      <c r="M4" s="3"/>
      <c r="N4" s="120"/>
      <c r="O4" s="120"/>
      <c r="P4" s="120"/>
      <c r="Q4" s="120"/>
      <c r="R4" s="120"/>
      <c r="S4" s="120"/>
      <c r="T4" s="120"/>
    </row>
    <row r="5" spans="1:20" x14ac:dyDescent="0.25">
      <c r="A5" s="119" t="s">
        <v>2</v>
      </c>
      <c r="B5" s="119"/>
      <c r="C5" s="1"/>
      <c r="D5" s="1"/>
      <c r="E5" s="4">
        <v>5000</v>
      </c>
      <c r="F5" s="4"/>
      <c r="G5" s="4"/>
      <c r="H5" s="4"/>
      <c r="I5" s="1"/>
      <c r="J5" s="1"/>
      <c r="K5" s="1"/>
      <c r="L5" s="1"/>
      <c r="M5" s="5"/>
      <c r="N5" s="120"/>
      <c r="O5" s="120"/>
      <c r="P5" s="120"/>
      <c r="Q5" s="120"/>
      <c r="R5" s="120"/>
      <c r="S5" s="120"/>
      <c r="T5" s="12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14872</v>
      </c>
      <c r="E7" s="22"/>
      <c r="F7" s="22"/>
      <c r="G7" s="22"/>
      <c r="H7" s="22">
        <v>100</v>
      </c>
      <c r="I7" s="23">
        <v>4</v>
      </c>
      <c r="J7" s="23">
        <v>2</v>
      </c>
      <c r="K7" s="23"/>
      <c r="L7" s="23"/>
      <c r="M7" s="20">
        <f>D7+E7*20+F7*10+G7*9+H7*9</f>
        <v>15772</v>
      </c>
      <c r="N7" s="24">
        <f>D7+E7*20+F7*10+G7*9+H7*9+I7*191+J7*191+K7*182+L7*100</f>
        <v>16918</v>
      </c>
      <c r="O7" s="25">
        <f>M7*2.75%</f>
        <v>433.73</v>
      </c>
      <c r="P7" s="26"/>
      <c r="Q7" s="26">
        <v>85</v>
      </c>
      <c r="R7" s="24">
        <f>M7-(M7*2.75%)+I7*191+J7*191+K7*182+L7*100-Q7</f>
        <v>16399.27</v>
      </c>
      <c r="S7" s="25">
        <f>M7*0.95%</f>
        <v>149.834</v>
      </c>
      <c r="T7" s="27">
        <f>S7-Q7</f>
        <v>64.834000000000003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5092</v>
      </c>
      <c r="E8" s="30"/>
      <c r="F8" s="30"/>
      <c r="G8" s="30"/>
      <c r="H8" s="30">
        <v>200</v>
      </c>
      <c r="I8" s="20">
        <v>10</v>
      </c>
      <c r="J8" s="20"/>
      <c r="K8" s="20"/>
      <c r="L8" s="20"/>
      <c r="M8" s="20">
        <f t="shared" ref="M8:M27" si="0">D8+E8*20+F8*10+G8*9+H8*9</f>
        <v>6892</v>
      </c>
      <c r="N8" s="24">
        <f t="shared" ref="N8:N27" si="1">D8+E8*20+F8*10+G8*9+H8*9+I8*191+J8*191+K8*182+L8*100</f>
        <v>8802</v>
      </c>
      <c r="O8" s="25">
        <f t="shared" ref="O8:O27" si="2">M8*2.75%</f>
        <v>189.53</v>
      </c>
      <c r="P8" s="26"/>
      <c r="Q8" s="26">
        <v>81</v>
      </c>
      <c r="R8" s="24">
        <f t="shared" ref="R8:R27" si="3">M8-(M8*2.75%)+I8*191+J8*191+K8*182+L8*100-Q8</f>
        <v>8531.4700000000012</v>
      </c>
      <c r="S8" s="25">
        <f t="shared" ref="S8:S27" si="4">M8*0.95%</f>
        <v>65.474000000000004</v>
      </c>
      <c r="T8" s="27">
        <f t="shared" ref="T8:T27" si="5">S8-Q8</f>
        <v>-15.525999999999996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20178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21078</v>
      </c>
      <c r="N9" s="24">
        <f t="shared" si="1"/>
        <v>21460</v>
      </c>
      <c r="O9" s="25">
        <f t="shared" si="2"/>
        <v>579.64499999999998</v>
      </c>
      <c r="P9" s="26"/>
      <c r="Q9" s="26">
        <v>140</v>
      </c>
      <c r="R9" s="24">
        <f t="shared" si="3"/>
        <v>20740.355</v>
      </c>
      <c r="S9" s="25">
        <f t="shared" si="4"/>
        <v>200.24099999999999</v>
      </c>
      <c r="T9" s="27">
        <f t="shared" si="5"/>
        <v>60.240999999999985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4681</v>
      </c>
      <c r="E10" s="30"/>
      <c r="F10" s="30"/>
      <c r="G10" s="30"/>
      <c r="H10" s="30"/>
      <c r="I10" s="20">
        <v>6</v>
      </c>
      <c r="J10" s="20">
        <v>2</v>
      </c>
      <c r="K10" s="20"/>
      <c r="L10" s="20"/>
      <c r="M10" s="20">
        <f t="shared" si="0"/>
        <v>4681</v>
      </c>
      <c r="N10" s="24">
        <f t="shared" si="1"/>
        <v>6209</v>
      </c>
      <c r="O10" s="25">
        <f t="shared" si="2"/>
        <v>128.72749999999999</v>
      </c>
      <c r="P10" s="26"/>
      <c r="Q10" s="26">
        <v>25</v>
      </c>
      <c r="R10" s="24">
        <f t="shared" si="3"/>
        <v>6055.2725</v>
      </c>
      <c r="S10" s="25">
        <f t="shared" si="4"/>
        <v>44.469499999999996</v>
      </c>
      <c r="T10" s="27">
        <f t="shared" si="5"/>
        <v>19.469499999999996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10286</v>
      </c>
      <c r="E11" s="30"/>
      <c r="F11" s="30"/>
      <c r="G11" s="32"/>
      <c r="H11" s="30"/>
      <c r="I11" s="20">
        <v>6</v>
      </c>
      <c r="J11" s="20"/>
      <c r="K11" s="20"/>
      <c r="L11" s="20"/>
      <c r="M11" s="20">
        <f t="shared" si="0"/>
        <v>10286</v>
      </c>
      <c r="N11" s="24">
        <f t="shared" si="1"/>
        <v>11432</v>
      </c>
      <c r="O11" s="25">
        <f t="shared" si="2"/>
        <v>282.86500000000001</v>
      </c>
      <c r="P11" s="26"/>
      <c r="Q11" s="26">
        <v>40</v>
      </c>
      <c r="R11" s="24">
        <f t="shared" si="3"/>
        <v>11109.135</v>
      </c>
      <c r="S11" s="25">
        <f t="shared" si="4"/>
        <v>97.716999999999999</v>
      </c>
      <c r="T11" s="27">
        <f t="shared" si="5"/>
        <v>57.716999999999999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9325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9325</v>
      </c>
      <c r="N12" s="24">
        <f t="shared" si="1"/>
        <v>9325</v>
      </c>
      <c r="O12" s="25">
        <f t="shared" si="2"/>
        <v>256.4375</v>
      </c>
      <c r="P12" s="26"/>
      <c r="Q12" s="26">
        <v>30</v>
      </c>
      <c r="R12" s="24">
        <f t="shared" si="3"/>
        <v>9038.5625</v>
      </c>
      <c r="S12" s="25">
        <f t="shared" si="4"/>
        <v>88.587499999999991</v>
      </c>
      <c r="T12" s="27">
        <f t="shared" si="5"/>
        <v>58.587499999999991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6043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6043</v>
      </c>
      <c r="N13" s="24">
        <f t="shared" si="1"/>
        <v>6043</v>
      </c>
      <c r="O13" s="25">
        <f t="shared" si="2"/>
        <v>166.1825</v>
      </c>
      <c r="P13" s="26"/>
      <c r="Q13" s="26">
        <v>55</v>
      </c>
      <c r="R13" s="24">
        <f t="shared" si="3"/>
        <v>5821.8175000000001</v>
      </c>
      <c r="S13" s="25">
        <f t="shared" si="4"/>
        <v>57.408499999999997</v>
      </c>
      <c r="T13" s="27">
        <f t="shared" si="5"/>
        <v>2.4084999999999965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18215</v>
      </c>
      <c r="E14" s="30"/>
      <c r="F14" s="30"/>
      <c r="G14" s="30"/>
      <c r="H14" s="30"/>
      <c r="I14" s="20">
        <v>2</v>
      </c>
      <c r="J14" s="20">
        <v>2</v>
      </c>
      <c r="K14" s="20"/>
      <c r="L14" s="20"/>
      <c r="M14" s="20">
        <f t="shared" si="0"/>
        <v>18215</v>
      </c>
      <c r="N14" s="24">
        <f t="shared" si="1"/>
        <v>18979</v>
      </c>
      <c r="O14" s="25">
        <f t="shared" si="2"/>
        <v>500.91250000000002</v>
      </c>
      <c r="P14" s="26"/>
      <c r="Q14" s="26">
        <v>88</v>
      </c>
      <c r="R14" s="24">
        <f t="shared" si="3"/>
        <v>18390.087500000001</v>
      </c>
      <c r="S14" s="25">
        <f t="shared" si="4"/>
        <v>173.04249999999999</v>
      </c>
      <c r="T14" s="27">
        <f t="shared" si="5"/>
        <v>85.04249999999999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16006</v>
      </c>
      <c r="E15" s="30">
        <v>50</v>
      </c>
      <c r="F15" s="30">
        <v>60</v>
      </c>
      <c r="G15" s="30"/>
      <c r="H15" s="30"/>
      <c r="I15" s="20">
        <v>17</v>
      </c>
      <c r="J15" s="20"/>
      <c r="K15" s="20">
        <v>15</v>
      </c>
      <c r="L15" s="20"/>
      <c r="M15" s="20">
        <f t="shared" si="0"/>
        <v>17606</v>
      </c>
      <c r="N15" s="24">
        <f t="shared" si="1"/>
        <v>23583</v>
      </c>
      <c r="O15" s="25">
        <f t="shared" si="2"/>
        <v>484.16500000000002</v>
      </c>
      <c r="P15" s="26"/>
      <c r="Q15" s="26">
        <v>120</v>
      </c>
      <c r="R15" s="24">
        <f t="shared" si="3"/>
        <v>22978.834999999999</v>
      </c>
      <c r="S15" s="25">
        <f t="shared" si="4"/>
        <v>167.25700000000001</v>
      </c>
      <c r="T15" s="27">
        <f t="shared" si="5"/>
        <v>47.257000000000005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22755</v>
      </c>
      <c r="E16" s="30">
        <v>30</v>
      </c>
      <c r="F16" s="30">
        <v>60</v>
      </c>
      <c r="G16" s="30">
        <v>20</v>
      </c>
      <c r="H16" s="30">
        <v>200</v>
      </c>
      <c r="I16" s="20"/>
      <c r="J16" s="20"/>
      <c r="K16" s="20"/>
      <c r="L16" s="20"/>
      <c r="M16" s="20">
        <f t="shared" si="0"/>
        <v>25935</v>
      </c>
      <c r="N16" s="24">
        <f t="shared" si="1"/>
        <v>25935</v>
      </c>
      <c r="O16" s="25">
        <f t="shared" si="2"/>
        <v>713.21249999999998</v>
      </c>
      <c r="P16" s="26"/>
      <c r="Q16" s="26">
        <v>492</v>
      </c>
      <c r="R16" s="24">
        <f t="shared" si="3"/>
        <v>24729.787499999999</v>
      </c>
      <c r="S16" s="25">
        <f t="shared" si="4"/>
        <v>246.38249999999999</v>
      </c>
      <c r="T16" s="27">
        <f t="shared" si="5"/>
        <v>-245.61750000000001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5924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5924</v>
      </c>
      <c r="N17" s="24">
        <f t="shared" si="1"/>
        <v>5924</v>
      </c>
      <c r="O17" s="25">
        <f t="shared" si="2"/>
        <v>162.91</v>
      </c>
      <c r="P17" s="26"/>
      <c r="Q17" s="26">
        <v>61</v>
      </c>
      <c r="R17" s="24">
        <f t="shared" si="3"/>
        <v>5700.09</v>
      </c>
      <c r="S17" s="25">
        <f t="shared" si="4"/>
        <v>56.277999999999999</v>
      </c>
      <c r="T17" s="27">
        <f t="shared" si="5"/>
        <v>-4.7220000000000013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6274</v>
      </c>
      <c r="E18" s="30"/>
      <c r="F18" s="30"/>
      <c r="G18" s="30"/>
      <c r="H18" s="30"/>
      <c r="I18" s="20">
        <v>2</v>
      </c>
      <c r="J18" s="20"/>
      <c r="K18" s="20"/>
      <c r="L18" s="20"/>
      <c r="M18" s="20">
        <f t="shared" si="0"/>
        <v>6274</v>
      </c>
      <c r="N18" s="24">
        <f t="shared" si="1"/>
        <v>6656</v>
      </c>
      <c r="O18" s="25">
        <f t="shared" si="2"/>
        <v>172.535</v>
      </c>
      <c r="P18" s="26"/>
      <c r="Q18" s="26">
        <v>150</v>
      </c>
      <c r="R18" s="24">
        <f t="shared" si="3"/>
        <v>6333.4650000000001</v>
      </c>
      <c r="S18" s="25">
        <f t="shared" si="4"/>
        <v>59.603000000000002</v>
      </c>
      <c r="T18" s="27">
        <f t="shared" si="5"/>
        <v>-90.396999999999991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18021</v>
      </c>
      <c r="E19" s="30"/>
      <c r="F19" s="30">
        <v>80</v>
      </c>
      <c r="G19" s="30"/>
      <c r="H19" s="30">
        <v>70</v>
      </c>
      <c r="I19" s="20">
        <v>5</v>
      </c>
      <c r="J19" s="20"/>
      <c r="K19" s="20"/>
      <c r="L19" s="20"/>
      <c r="M19" s="20">
        <f t="shared" si="0"/>
        <v>19451</v>
      </c>
      <c r="N19" s="24">
        <f t="shared" si="1"/>
        <v>20406</v>
      </c>
      <c r="O19" s="25">
        <f t="shared" si="2"/>
        <v>534.90250000000003</v>
      </c>
      <c r="P19" s="26"/>
      <c r="Q19" s="26">
        <v>170</v>
      </c>
      <c r="R19" s="24">
        <f t="shared" si="3"/>
        <v>19701.0975</v>
      </c>
      <c r="S19" s="25">
        <f t="shared" si="4"/>
        <v>184.78450000000001</v>
      </c>
      <c r="T19" s="27">
        <f t="shared" si="5"/>
        <v>14.784500000000008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14597</v>
      </c>
      <c r="E20" s="30">
        <v>30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15647</v>
      </c>
      <c r="N20" s="24">
        <f t="shared" si="1"/>
        <v>15647</v>
      </c>
      <c r="O20" s="25">
        <f t="shared" si="2"/>
        <v>430.29250000000002</v>
      </c>
      <c r="P20" s="26"/>
      <c r="Q20" s="26">
        <v>120</v>
      </c>
      <c r="R20" s="24">
        <f t="shared" si="3"/>
        <v>15096.7075</v>
      </c>
      <c r="S20" s="25">
        <f t="shared" si="4"/>
        <v>148.6465</v>
      </c>
      <c r="T20" s="27">
        <f t="shared" si="5"/>
        <v>28.646500000000003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10000</v>
      </c>
      <c r="E21" s="30"/>
      <c r="F21" s="30"/>
      <c r="G21" s="30"/>
      <c r="H21" s="30"/>
      <c r="I21" s="20">
        <v>5</v>
      </c>
      <c r="J21" s="20"/>
      <c r="K21" s="20">
        <v>3</v>
      </c>
      <c r="L21" s="20"/>
      <c r="M21" s="20">
        <f t="shared" si="0"/>
        <v>10000</v>
      </c>
      <c r="N21" s="24">
        <f t="shared" si="1"/>
        <v>11501</v>
      </c>
      <c r="O21" s="25">
        <f t="shared" si="2"/>
        <v>275</v>
      </c>
      <c r="P21" s="26"/>
      <c r="Q21" s="26">
        <v>10</v>
      </c>
      <c r="R21" s="24">
        <f t="shared" si="3"/>
        <v>11216</v>
      </c>
      <c r="S21" s="25">
        <f t="shared" si="4"/>
        <v>95</v>
      </c>
      <c r="T21" s="27">
        <f t="shared" si="5"/>
        <v>85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29266</v>
      </c>
      <c r="E22" s="30"/>
      <c r="F22" s="30"/>
      <c r="G22" s="20"/>
      <c r="H22" s="30">
        <v>250</v>
      </c>
      <c r="I22" s="20"/>
      <c r="J22" s="20"/>
      <c r="K22" s="20"/>
      <c r="L22" s="20"/>
      <c r="M22" s="20">
        <f t="shared" si="0"/>
        <v>31516</v>
      </c>
      <c r="N22" s="24">
        <f t="shared" si="1"/>
        <v>31516</v>
      </c>
      <c r="O22" s="25">
        <f t="shared" si="2"/>
        <v>866.69</v>
      </c>
      <c r="P22" s="26"/>
      <c r="Q22" s="26">
        <v>150</v>
      </c>
      <c r="R22" s="24">
        <f t="shared" si="3"/>
        <v>30499.31</v>
      </c>
      <c r="S22" s="25">
        <f t="shared" si="4"/>
        <v>299.40199999999999</v>
      </c>
      <c r="T22" s="27">
        <f t="shared" si="5"/>
        <v>149.40199999999999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10019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10019</v>
      </c>
      <c r="N23" s="24">
        <f t="shared" si="1"/>
        <v>10019</v>
      </c>
      <c r="O23" s="25">
        <f t="shared" si="2"/>
        <v>275.52249999999998</v>
      </c>
      <c r="P23" s="26"/>
      <c r="Q23" s="26">
        <v>100</v>
      </c>
      <c r="R23" s="24">
        <f t="shared" si="3"/>
        <v>9643.4775000000009</v>
      </c>
      <c r="S23" s="25">
        <f t="shared" si="4"/>
        <v>95.180499999999995</v>
      </c>
      <c r="T23" s="27">
        <f t="shared" si="5"/>
        <v>-4.819500000000005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33367</v>
      </c>
      <c r="E24" s="30"/>
      <c r="F24" s="30">
        <v>200</v>
      </c>
      <c r="G24" s="30"/>
      <c r="H24" s="30">
        <v>200</v>
      </c>
      <c r="I24" s="20"/>
      <c r="J24" s="20"/>
      <c r="K24" s="20"/>
      <c r="L24" s="20"/>
      <c r="M24" s="20">
        <f t="shared" si="0"/>
        <v>37167</v>
      </c>
      <c r="N24" s="24">
        <f t="shared" si="1"/>
        <v>37167</v>
      </c>
      <c r="O24" s="25">
        <f t="shared" si="2"/>
        <v>1022.0925</v>
      </c>
      <c r="P24" s="26"/>
      <c r="Q24" s="26">
        <v>124</v>
      </c>
      <c r="R24" s="24">
        <f t="shared" si="3"/>
        <v>36020.907500000001</v>
      </c>
      <c r="S24" s="25">
        <f t="shared" si="4"/>
        <v>353.0865</v>
      </c>
      <c r="T24" s="27">
        <f t="shared" si="5"/>
        <v>229.0865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3599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3599</v>
      </c>
      <c r="N25" s="24">
        <f t="shared" si="1"/>
        <v>3599</v>
      </c>
      <c r="O25" s="25">
        <f t="shared" si="2"/>
        <v>98.972499999999997</v>
      </c>
      <c r="P25" s="26"/>
      <c r="Q25" s="26">
        <v>30</v>
      </c>
      <c r="R25" s="24">
        <f t="shared" si="3"/>
        <v>3470.0275000000001</v>
      </c>
      <c r="S25" s="25">
        <f t="shared" si="4"/>
        <v>34.1905</v>
      </c>
      <c r="T25" s="27">
        <f t="shared" si="5"/>
        <v>4.1905000000000001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19077</v>
      </c>
      <c r="E26" s="29"/>
      <c r="F26" s="30"/>
      <c r="G26" s="30"/>
      <c r="H26" s="30">
        <v>50</v>
      </c>
      <c r="I26" s="20">
        <v>16</v>
      </c>
      <c r="J26" s="20"/>
      <c r="K26" s="20"/>
      <c r="L26" s="20"/>
      <c r="M26" s="20">
        <f t="shared" si="0"/>
        <v>19527</v>
      </c>
      <c r="N26" s="24">
        <f t="shared" si="1"/>
        <v>22583</v>
      </c>
      <c r="O26" s="25">
        <f t="shared" si="2"/>
        <v>536.99249999999995</v>
      </c>
      <c r="P26" s="26"/>
      <c r="Q26" s="26">
        <v>166</v>
      </c>
      <c r="R26" s="24">
        <f t="shared" si="3"/>
        <v>21880.0075</v>
      </c>
      <c r="S26" s="25">
        <f t="shared" si="4"/>
        <v>185.50649999999999</v>
      </c>
      <c r="T26" s="27">
        <f t="shared" si="5"/>
        <v>19.506499999999988</v>
      </c>
    </row>
    <row r="27" spans="1:20" ht="17.100000000000001" customHeight="1" thickBot="1" x14ac:dyDescent="0.35">
      <c r="A27" s="28">
        <v>21</v>
      </c>
      <c r="B27" s="20">
        <v>1908446154</v>
      </c>
      <c r="C27" s="20" t="s">
        <v>43</v>
      </c>
      <c r="D27" s="37">
        <v>13217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13217</v>
      </c>
      <c r="N27" s="40">
        <f t="shared" si="1"/>
        <v>13599</v>
      </c>
      <c r="O27" s="25">
        <f t="shared" si="2"/>
        <v>363.46750000000003</v>
      </c>
      <c r="P27" s="41"/>
      <c r="Q27" s="41">
        <v>120</v>
      </c>
      <c r="R27" s="24">
        <f t="shared" si="3"/>
        <v>13115.532499999999</v>
      </c>
      <c r="S27" s="42">
        <f t="shared" si="4"/>
        <v>125.5615</v>
      </c>
      <c r="T27" s="43">
        <f t="shared" si="5"/>
        <v>5.5614999999999952</v>
      </c>
    </row>
    <row r="28" spans="1:20" ht="16.5" thickBot="1" x14ac:dyDescent="0.3">
      <c r="A28" s="105" t="s">
        <v>44</v>
      </c>
      <c r="B28" s="106"/>
      <c r="C28" s="107"/>
      <c r="D28" s="44">
        <f t="shared" ref="D28:E28" si="6">SUM(D7:D27)</f>
        <v>290814</v>
      </c>
      <c r="E28" s="45">
        <f t="shared" si="6"/>
        <v>110</v>
      </c>
      <c r="F28" s="45">
        <f t="shared" ref="F28:T28" si="7">SUM(F7:F27)</f>
        <v>400</v>
      </c>
      <c r="G28" s="45">
        <f t="shared" si="7"/>
        <v>20</v>
      </c>
      <c r="H28" s="45">
        <f t="shared" si="7"/>
        <v>1220</v>
      </c>
      <c r="I28" s="45">
        <f t="shared" si="7"/>
        <v>77</v>
      </c>
      <c r="J28" s="45">
        <f t="shared" si="7"/>
        <v>6</v>
      </c>
      <c r="K28" s="45">
        <f t="shared" si="7"/>
        <v>18</v>
      </c>
      <c r="L28" s="45">
        <f t="shared" si="7"/>
        <v>0</v>
      </c>
      <c r="M28" s="45">
        <f t="shared" si="7"/>
        <v>308174</v>
      </c>
      <c r="N28" s="45">
        <f t="shared" si="7"/>
        <v>327303</v>
      </c>
      <c r="O28" s="46">
        <f t="shared" si="7"/>
        <v>8474.7849999999999</v>
      </c>
      <c r="P28" s="45">
        <f t="shared" si="7"/>
        <v>0</v>
      </c>
      <c r="Q28" s="45">
        <f t="shared" si="7"/>
        <v>2357</v>
      </c>
      <c r="R28" s="45">
        <f t="shared" si="7"/>
        <v>316471.21499999997</v>
      </c>
      <c r="S28" s="45">
        <f t="shared" si="7"/>
        <v>2927.6529999999998</v>
      </c>
      <c r="T28" s="47">
        <f t="shared" si="7"/>
        <v>570.65300000000002</v>
      </c>
    </row>
    <row r="29" spans="1:20" ht="15.75" thickBot="1" x14ac:dyDescent="0.3">
      <c r="A29" s="108" t="s">
        <v>45</v>
      </c>
      <c r="B29" s="109"/>
      <c r="C29" s="110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111"/>
      <c r="N29" s="112"/>
      <c r="O29" s="112"/>
      <c r="P29" s="112"/>
      <c r="Q29" s="112"/>
      <c r="R29" s="112"/>
      <c r="S29" s="112"/>
      <c r="T29" s="11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0" priority="43" operator="equal">
      <formula>212030016606640</formula>
    </cfRule>
  </conditionalFormatting>
  <conditionalFormatting sqref="D29 E4:E6 E28:K29">
    <cfRule type="cellIs" dxfId="1169" priority="41" operator="equal">
      <formula>$E$4</formula>
    </cfRule>
    <cfRule type="cellIs" dxfId="1168" priority="42" operator="equal">
      <formula>2120</formula>
    </cfRule>
  </conditionalFormatting>
  <conditionalFormatting sqref="D29:E29 F4:F6 F28:F29">
    <cfRule type="cellIs" dxfId="1167" priority="39" operator="equal">
      <formula>$F$4</formula>
    </cfRule>
    <cfRule type="cellIs" dxfId="1166" priority="40" operator="equal">
      <formula>300</formula>
    </cfRule>
  </conditionalFormatting>
  <conditionalFormatting sqref="G4:G6 G28:G29">
    <cfRule type="cellIs" dxfId="1165" priority="37" operator="equal">
      <formula>$G$4</formula>
    </cfRule>
    <cfRule type="cellIs" dxfId="1164" priority="38" operator="equal">
      <formula>1660</formula>
    </cfRule>
  </conditionalFormatting>
  <conditionalFormatting sqref="H4:H6 H28:H29">
    <cfRule type="cellIs" dxfId="1163" priority="35" operator="equal">
      <formula>$H$4</formula>
    </cfRule>
    <cfRule type="cellIs" dxfId="1162" priority="36" operator="equal">
      <formula>6640</formula>
    </cfRule>
  </conditionalFormatting>
  <conditionalFormatting sqref="T6:T28">
    <cfRule type="cellIs" dxfId="1161" priority="34" operator="lessThan">
      <formula>0</formula>
    </cfRule>
  </conditionalFormatting>
  <conditionalFormatting sqref="T7:T27">
    <cfRule type="cellIs" dxfId="1160" priority="31" operator="lessThan">
      <formula>0</formula>
    </cfRule>
    <cfRule type="cellIs" dxfId="1159" priority="32" operator="lessThan">
      <formula>0</formula>
    </cfRule>
    <cfRule type="cellIs" dxfId="1158" priority="33" operator="lessThan">
      <formula>0</formula>
    </cfRule>
  </conditionalFormatting>
  <conditionalFormatting sqref="E4:E6 E28:K28">
    <cfRule type="cellIs" dxfId="1157" priority="30" operator="equal">
      <formula>$E$4</formula>
    </cfRule>
  </conditionalFormatting>
  <conditionalFormatting sqref="D28:D29 D6 D4:M4">
    <cfRule type="cellIs" dxfId="1156" priority="29" operator="equal">
      <formula>$D$4</formula>
    </cfRule>
  </conditionalFormatting>
  <conditionalFormatting sqref="I4:I6 I28:I29">
    <cfRule type="cellIs" dxfId="1155" priority="28" operator="equal">
      <formula>$I$4</formula>
    </cfRule>
  </conditionalFormatting>
  <conditionalFormatting sqref="J4:J6 J28:J29">
    <cfRule type="cellIs" dxfId="1154" priority="27" operator="equal">
      <formula>$J$4</formula>
    </cfRule>
  </conditionalFormatting>
  <conditionalFormatting sqref="K4:K6 K28:K29">
    <cfRule type="cellIs" dxfId="1153" priority="26" operator="equal">
      <formula>$K$4</formula>
    </cfRule>
  </conditionalFormatting>
  <conditionalFormatting sqref="M4:M6">
    <cfRule type="cellIs" dxfId="1152" priority="25" operator="equal">
      <formula>$L$4</formula>
    </cfRule>
  </conditionalFormatting>
  <conditionalFormatting sqref="T7:T28">
    <cfRule type="cellIs" dxfId="1151" priority="22" operator="lessThan">
      <formula>0</formula>
    </cfRule>
    <cfRule type="cellIs" dxfId="1150" priority="23" operator="lessThan">
      <formula>0</formula>
    </cfRule>
    <cfRule type="cellIs" dxfId="1149" priority="24" operator="lessThan">
      <formula>0</formula>
    </cfRule>
  </conditionalFormatting>
  <conditionalFormatting sqref="D5:K5">
    <cfRule type="cellIs" dxfId="1148" priority="21" operator="greaterThan">
      <formula>0</formula>
    </cfRule>
  </conditionalFormatting>
  <conditionalFormatting sqref="T6:T28">
    <cfRule type="cellIs" dxfId="1147" priority="20" operator="lessThan">
      <formula>0</formula>
    </cfRule>
  </conditionalFormatting>
  <conditionalFormatting sqref="T7:T27">
    <cfRule type="cellIs" dxfId="1146" priority="17" operator="lessThan">
      <formula>0</formula>
    </cfRule>
    <cfRule type="cellIs" dxfId="1145" priority="18" operator="lessThan">
      <formula>0</formula>
    </cfRule>
    <cfRule type="cellIs" dxfId="1144" priority="19" operator="lessThan">
      <formula>0</formula>
    </cfRule>
  </conditionalFormatting>
  <conditionalFormatting sqref="T7:T28">
    <cfRule type="cellIs" dxfId="1143" priority="14" operator="lessThan">
      <formula>0</formula>
    </cfRule>
    <cfRule type="cellIs" dxfId="1142" priority="15" operator="lessThan">
      <formula>0</formula>
    </cfRule>
    <cfRule type="cellIs" dxfId="1141" priority="16" operator="lessThan">
      <formula>0</formula>
    </cfRule>
  </conditionalFormatting>
  <conditionalFormatting sqref="D5:K5">
    <cfRule type="cellIs" dxfId="1140" priority="13" operator="greaterThan">
      <formula>0</formula>
    </cfRule>
  </conditionalFormatting>
  <conditionalFormatting sqref="L4 L6 L28:L29">
    <cfRule type="cellIs" dxfId="1139" priority="12" operator="equal">
      <formula>$L$4</formula>
    </cfRule>
  </conditionalFormatting>
  <conditionalFormatting sqref="D7:S7">
    <cfRule type="cellIs" dxfId="1138" priority="11" operator="greaterThan">
      <formula>0</formula>
    </cfRule>
  </conditionalFormatting>
  <conditionalFormatting sqref="D9:S9">
    <cfRule type="cellIs" dxfId="1137" priority="10" operator="greaterThan">
      <formula>0</formula>
    </cfRule>
  </conditionalFormatting>
  <conditionalFormatting sqref="D11:S11">
    <cfRule type="cellIs" dxfId="1136" priority="9" operator="greaterThan">
      <formula>0</formula>
    </cfRule>
  </conditionalFormatting>
  <conditionalFormatting sqref="D13:S13">
    <cfRule type="cellIs" dxfId="1135" priority="8" operator="greaterThan">
      <formula>0</formula>
    </cfRule>
  </conditionalFormatting>
  <conditionalFormatting sqref="D15:S15">
    <cfRule type="cellIs" dxfId="1134" priority="7" operator="greaterThan">
      <formula>0</formula>
    </cfRule>
  </conditionalFormatting>
  <conditionalFormatting sqref="D17:S17">
    <cfRule type="cellIs" dxfId="1133" priority="6" operator="greaterThan">
      <formula>0</formula>
    </cfRule>
  </conditionalFormatting>
  <conditionalFormatting sqref="D19:S19">
    <cfRule type="cellIs" dxfId="1132" priority="5" operator="greaterThan">
      <formula>0</formula>
    </cfRule>
  </conditionalFormatting>
  <conditionalFormatting sqref="D21:S21">
    <cfRule type="cellIs" dxfId="1131" priority="4" operator="greaterThan">
      <formula>0</formula>
    </cfRule>
  </conditionalFormatting>
  <conditionalFormatting sqref="D23:S23">
    <cfRule type="cellIs" dxfId="1130" priority="3" operator="greaterThan">
      <formula>0</formula>
    </cfRule>
  </conditionalFormatting>
  <conditionalFormatting sqref="D25:S25">
    <cfRule type="cellIs" dxfId="1129" priority="2" operator="greaterThan">
      <formula>0</formula>
    </cfRule>
  </conditionalFormatting>
  <conditionalFormatting sqref="D27:S27">
    <cfRule type="cellIs" dxfId="1128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F9" sqref="F9:G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0" ht="18.75" x14ac:dyDescent="0.25">
      <c r="A3" s="115" t="s">
        <v>55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0" x14ac:dyDescent="0.25">
      <c r="A4" s="119" t="s">
        <v>1</v>
      </c>
      <c r="B4" s="119"/>
      <c r="C4" s="1"/>
      <c r="D4" s="2">
        <f>'7'!D29</f>
        <v>569781</v>
      </c>
      <c r="E4" s="2">
        <f>'7'!E29</f>
        <v>5630</v>
      </c>
      <c r="F4" s="2">
        <f>'7'!F29</f>
        <v>1780</v>
      </c>
      <c r="G4" s="2">
        <f>'7'!G29</f>
        <v>450</v>
      </c>
      <c r="H4" s="2">
        <f>'7'!H29</f>
        <v>2580</v>
      </c>
      <c r="I4" s="2">
        <f>'7'!I29</f>
        <v>659</v>
      </c>
      <c r="J4" s="2">
        <f>'7'!J29</f>
        <v>221</v>
      </c>
      <c r="K4" s="2">
        <f>'7'!K29</f>
        <v>188</v>
      </c>
      <c r="L4" s="2">
        <f>'7'!L29</f>
        <v>5</v>
      </c>
      <c r="M4" s="3"/>
      <c r="N4" s="120"/>
      <c r="O4" s="120"/>
      <c r="P4" s="120"/>
      <c r="Q4" s="120"/>
      <c r="R4" s="120"/>
      <c r="S4" s="120"/>
      <c r="T4" s="120"/>
    </row>
    <row r="5" spans="1:20" x14ac:dyDescent="0.25">
      <c r="A5" s="119" t="s">
        <v>2</v>
      </c>
      <c r="B5" s="119"/>
      <c r="C5" s="1"/>
      <c r="D5" s="1">
        <v>311935</v>
      </c>
      <c r="E5" s="4"/>
      <c r="F5" s="4"/>
      <c r="G5" s="4"/>
      <c r="H5" s="4"/>
      <c r="I5" s="1"/>
      <c r="J5" s="1"/>
      <c r="K5" s="1"/>
      <c r="L5" s="1"/>
      <c r="M5" s="5"/>
      <c r="N5" s="120"/>
      <c r="O5" s="120"/>
      <c r="P5" s="120"/>
      <c r="Q5" s="120"/>
      <c r="R5" s="120"/>
      <c r="S5" s="120"/>
      <c r="T5" s="12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1029</v>
      </c>
      <c r="E7" s="22"/>
      <c r="F7" s="22"/>
      <c r="G7" s="22"/>
      <c r="H7" s="22"/>
      <c r="I7" s="23">
        <v>17</v>
      </c>
      <c r="J7" s="23">
        <v>2</v>
      </c>
      <c r="K7" s="23"/>
      <c r="L7" s="23"/>
      <c r="M7" s="20">
        <f>D7+E7*20+F7*10+G7*9+H7*9</f>
        <v>1029</v>
      </c>
      <c r="N7" s="24">
        <f>D7+E7*20+F7*10+G7*9+H7*9+I7*191+J7*191+K7*182+L7*100</f>
        <v>4658</v>
      </c>
      <c r="O7" s="25">
        <f>M7*2.75%</f>
        <v>28.297499999999999</v>
      </c>
      <c r="P7" s="26"/>
      <c r="Q7" s="26"/>
      <c r="R7" s="29">
        <f>M7-(M7*2.75%)+I7*191+J7*191+K7*182+L7*100-Q7</f>
        <v>4629.7025000000003</v>
      </c>
      <c r="S7" s="25">
        <f>M7*0.95%</f>
        <v>9.7754999999999992</v>
      </c>
      <c r="T7" s="27">
        <f>S7-Q7</f>
        <v>9.7754999999999992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1763</v>
      </c>
      <c r="E8" s="30">
        <v>10</v>
      </c>
      <c r="F8" s="30">
        <v>10</v>
      </c>
      <c r="G8" s="30"/>
      <c r="H8" s="30">
        <v>20</v>
      </c>
      <c r="I8" s="20">
        <v>8</v>
      </c>
      <c r="J8" s="20"/>
      <c r="K8" s="20"/>
      <c r="L8" s="20"/>
      <c r="M8" s="20">
        <f t="shared" ref="M8:M27" si="0">D8+E8*20+F8*10+G8*9+H8*9</f>
        <v>2243</v>
      </c>
      <c r="N8" s="24">
        <f t="shared" ref="N8:N27" si="1">D8+E8*20+F8*10+G8*9+H8*9+I8*191+J8*191+K8*182+L8*100</f>
        <v>3771</v>
      </c>
      <c r="O8" s="25">
        <f t="shared" ref="O8:O27" si="2">M8*2.75%</f>
        <v>61.682499999999997</v>
      </c>
      <c r="P8" s="26"/>
      <c r="Q8" s="26">
        <v>29</v>
      </c>
      <c r="R8" s="29">
        <f t="shared" ref="R8:R27" si="3">M8-(M8*2.75%)+I8*191+J8*191+K8*182+L8*100-Q8</f>
        <v>3680.3175000000001</v>
      </c>
      <c r="S8" s="25">
        <f t="shared" ref="S8:S27" si="4">M8*0.95%</f>
        <v>21.308499999999999</v>
      </c>
      <c r="T8" s="27">
        <f t="shared" ref="T8:T27" si="5">S8-Q8</f>
        <v>-7.6915000000000013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7298</v>
      </c>
      <c r="E9" s="30"/>
      <c r="F9" s="30"/>
      <c r="G9" s="30"/>
      <c r="H9" s="30"/>
      <c r="I9" s="20">
        <v>7</v>
      </c>
      <c r="J9" s="20"/>
      <c r="K9" s="20"/>
      <c r="L9" s="20"/>
      <c r="M9" s="20">
        <f t="shared" si="0"/>
        <v>7298</v>
      </c>
      <c r="N9" s="24">
        <f t="shared" si="1"/>
        <v>8635</v>
      </c>
      <c r="O9" s="25">
        <f t="shared" si="2"/>
        <v>200.69499999999999</v>
      </c>
      <c r="P9" s="26"/>
      <c r="Q9" s="26">
        <v>94</v>
      </c>
      <c r="R9" s="29">
        <f t="shared" si="3"/>
        <v>8340.3050000000003</v>
      </c>
      <c r="S9" s="25">
        <f t="shared" si="4"/>
        <v>69.331000000000003</v>
      </c>
      <c r="T9" s="27">
        <f t="shared" si="5"/>
        <v>-24.668999999999997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2160</v>
      </c>
      <c r="E10" s="30"/>
      <c r="F10" s="30"/>
      <c r="G10" s="30"/>
      <c r="H10" s="30"/>
      <c r="I10" s="20">
        <v>5</v>
      </c>
      <c r="J10" s="20">
        <v>3</v>
      </c>
      <c r="K10" s="20"/>
      <c r="L10" s="20"/>
      <c r="M10" s="20">
        <f t="shared" si="0"/>
        <v>2160</v>
      </c>
      <c r="N10" s="24">
        <f t="shared" si="1"/>
        <v>3688</v>
      </c>
      <c r="O10" s="25">
        <f t="shared" si="2"/>
        <v>59.4</v>
      </c>
      <c r="P10" s="26"/>
      <c r="Q10" s="26">
        <v>18</v>
      </c>
      <c r="R10" s="29">
        <f t="shared" si="3"/>
        <v>3610.6</v>
      </c>
      <c r="S10" s="25">
        <f t="shared" si="4"/>
        <v>20.52</v>
      </c>
      <c r="T10" s="27">
        <f t="shared" si="5"/>
        <v>2.5199999999999996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1338</v>
      </c>
      <c r="E11" s="30"/>
      <c r="F11" s="30"/>
      <c r="G11" s="32"/>
      <c r="H11" s="30">
        <v>100</v>
      </c>
      <c r="I11" s="20">
        <v>2</v>
      </c>
      <c r="J11" s="20"/>
      <c r="K11" s="20"/>
      <c r="L11" s="20"/>
      <c r="M11" s="20">
        <f t="shared" si="0"/>
        <v>2238</v>
      </c>
      <c r="N11" s="24">
        <f t="shared" si="1"/>
        <v>2620</v>
      </c>
      <c r="O11" s="25">
        <f t="shared" si="2"/>
        <v>61.545000000000002</v>
      </c>
      <c r="P11" s="26"/>
      <c r="Q11" s="26">
        <v>30</v>
      </c>
      <c r="R11" s="29">
        <f t="shared" si="3"/>
        <v>2528.4549999999999</v>
      </c>
      <c r="S11" s="25">
        <f t="shared" si="4"/>
        <v>21.260999999999999</v>
      </c>
      <c r="T11" s="27">
        <f t="shared" si="5"/>
        <v>-8.7390000000000008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2283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2283</v>
      </c>
      <c r="N12" s="24">
        <f t="shared" si="1"/>
        <v>2283</v>
      </c>
      <c r="O12" s="25">
        <f t="shared" si="2"/>
        <v>62.782499999999999</v>
      </c>
      <c r="P12" s="26"/>
      <c r="Q12" s="26">
        <v>20</v>
      </c>
      <c r="R12" s="29">
        <f t="shared" si="3"/>
        <v>2200.2175000000002</v>
      </c>
      <c r="S12" s="25">
        <f t="shared" si="4"/>
        <v>21.688500000000001</v>
      </c>
      <c r="T12" s="27">
        <f t="shared" si="5"/>
        <v>1.6885000000000012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2475</v>
      </c>
      <c r="E13" s="30">
        <v>30</v>
      </c>
      <c r="F13" s="30"/>
      <c r="G13" s="30"/>
      <c r="H13" s="30">
        <v>100</v>
      </c>
      <c r="I13" s="20">
        <v>5</v>
      </c>
      <c r="J13" s="20"/>
      <c r="K13" s="20"/>
      <c r="L13" s="20"/>
      <c r="M13" s="20">
        <f t="shared" si="0"/>
        <v>3975</v>
      </c>
      <c r="N13" s="24">
        <f t="shared" si="1"/>
        <v>4930</v>
      </c>
      <c r="O13" s="25">
        <f t="shared" si="2"/>
        <v>109.3125</v>
      </c>
      <c r="P13" s="26"/>
      <c r="Q13" s="26">
        <v>55</v>
      </c>
      <c r="R13" s="29">
        <f t="shared" si="3"/>
        <v>4765.6875</v>
      </c>
      <c r="S13" s="25">
        <f t="shared" si="4"/>
        <v>37.762499999999996</v>
      </c>
      <c r="T13" s="27">
        <f t="shared" si="5"/>
        <v>-17.237500000000004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5140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5140</v>
      </c>
      <c r="N14" s="24">
        <f t="shared" si="1"/>
        <v>6095</v>
      </c>
      <c r="O14" s="25">
        <f t="shared" si="2"/>
        <v>141.35</v>
      </c>
      <c r="P14" s="26"/>
      <c r="Q14" s="26"/>
      <c r="R14" s="29">
        <f t="shared" si="3"/>
        <v>5953.65</v>
      </c>
      <c r="S14" s="25">
        <f t="shared" si="4"/>
        <v>48.83</v>
      </c>
      <c r="T14" s="27">
        <f t="shared" si="5"/>
        <v>48.83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14185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14185</v>
      </c>
      <c r="N15" s="24">
        <f t="shared" si="1"/>
        <v>14567</v>
      </c>
      <c r="O15" s="25">
        <f t="shared" si="2"/>
        <v>390.08749999999998</v>
      </c>
      <c r="P15" s="26"/>
      <c r="Q15" s="26">
        <v>120</v>
      </c>
      <c r="R15" s="29">
        <f t="shared" si="3"/>
        <v>14056.9125</v>
      </c>
      <c r="S15" s="25">
        <f t="shared" si="4"/>
        <v>134.75749999999999</v>
      </c>
      <c r="T15" s="27">
        <f t="shared" si="5"/>
        <v>14.757499999999993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1028</v>
      </c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1028</v>
      </c>
      <c r="N16" s="24">
        <f t="shared" si="1"/>
        <v>1983</v>
      </c>
      <c r="O16" s="25">
        <f t="shared" si="2"/>
        <v>28.27</v>
      </c>
      <c r="P16" s="26"/>
      <c r="Q16" s="26">
        <v>50</v>
      </c>
      <c r="R16" s="29">
        <f t="shared" si="3"/>
        <v>1904.73</v>
      </c>
      <c r="S16" s="25">
        <f t="shared" si="4"/>
        <v>9.766</v>
      </c>
      <c r="T16" s="27">
        <f t="shared" si="5"/>
        <v>-40.234000000000002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1028</v>
      </c>
      <c r="E17" s="30"/>
      <c r="F17" s="30"/>
      <c r="G17" s="30"/>
      <c r="H17" s="30"/>
      <c r="I17" s="20">
        <v>7</v>
      </c>
      <c r="J17" s="20"/>
      <c r="K17" s="20"/>
      <c r="L17" s="20"/>
      <c r="M17" s="20">
        <f t="shared" si="0"/>
        <v>1028</v>
      </c>
      <c r="N17" s="24">
        <f t="shared" si="1"/>
        <v>2365</v>
      </c>
      <c r="O17" s="25">
        <f t="shared" si="2"/>
        <v>28.27</v>
      </c>
      <c r="P17" s="26"/>
      <c r="Q17" s="26"/>
      <c r="R17" s="29">
        <f t="shared" si="3"/>
        <v>2336.73</v>
      </c>
      <c r="S17" s="25">
        <f t="shared" si="4"/>
        <v>9.766</v>
      </c>
      <c r="T17" s="27">
        <f t="shared" si="5"/>
        <v>9.766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5450</v>
      </c>
      <c r="E18" s="30"/>
      <c r="F18" s="30"/>
      <c r="G18" s="30"/>
      <c r="H18" s="30"/>
      <c r="I18" s="20">
        <v>9</v>
      </c>
      <c r="J18" s="20"/>
      <c r="K18" s="20"/>
      <c r="L18" s="20"/>
      <c r="M18" s="20">
        <f t="shared" si="0"/>
        <v>5450</v>
      </c>
      <c r="N18" s="24">
        <f t="shared" si="1"/>
        <v>7169</v>
      </c>
      <c r="O18" s="25">
        <f t="shared" si="2"/>
        <v>149.875</v>
      </c>
      <c r="P18" s="26"/>
      <c r="Q18" s="26">
        <v>100</v>
      </c>
      <c r="R18" s="29">
        <f t="shared" si="3"/>
        <v>6919.125</v>
      </c>
      <c r="S18" s="25">
        <f t="shared" si="4"/>
        <v>51.774999999999999</v>
      </c>
      <c r="T18" s="27">
        <f t="shared" si="5"/>
        <v>-48.225000000000001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2056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2056</v>
      </c>
      <c r="N19" s="24">
        <f t="shared" si="1"/>
        <v>3966</v>
      </c>
      <c r="O19" s="25">
        <f t="shared" si="2"/>
        <v>56.54</v>
      </c>
      <c r="P19" s="26"/>
      <c r="Q19" s="26">
        <v>149</v>
      </c>
      <c r="R19" s="29">
        <f t="shared" si="3"/>
        <v>3760.46</v>
      </c>
      <c r="S19" s="25">
        <f t="shared" si="4"/>
        <v>19.532</v>
      </c>
      <c r="T19" s="27">
        <f t="shared" si="5"/>
        <v>-129.46799999999999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1131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1131</v>
      </c>
      <c r="N20" s="24">
        <f t="shared" si="1"/>
        <v>3041</v>
      </c>
      <c r="O20" s="25">
        <f t="shared" si="2"/>
        <v>31.102499999999999</v>
      </c>
      <c r="P20" s="26"/>
      <c r="Q20" s="26">
        <v>100</v>
      </c>
      <c r="R20" s="29">
        <f t="shared" si="3"/>
        <v>2909.8975</v>
      </c>
      <c r="S20" s="25">
        <f t="shared" si="4"/>
        <v>10.7445</v>
      </c>
      <c r="T20" s="27">
        <f t="shared" si="5"/>
        <v>-89.255499999999998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740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740</v>
      </c>
      <c r="N21" s="24">
        <f t="shared" si="1"/>
        <v>2650</v>
      </c>
      <c r="O21" s="25">
        <f t="shared" si="2"/>
        <v>20.350000000000001</v>
      </c>
      <c r="P21" s="26"/>
      <c r="Q21" s="26"/>
      <c r="R21" s="29">
        <f t="shared" si="3"/>
        <v>2629.65</v>
      </c>
      <c r="S21" s="25">
        <f t="shared" si="4"/>
        <v>7.03</v>
      </c>
      <c r="T21" s="27">
        <f t="shared" si="5"/>
        <v>7.03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2637</v>
      </c>
      <c r="E22" s="30"/>
      <c r="F22" s="30"/>
      <c r="G22" s="20"/>
      <c r="H22" s="30">
        <v>200</v>
      </c>
      <c r="I22" s="20">
        <v>15</v>
      </c>
      <c r="J22" s="20"/>
      <c r="K22" s="20"/>
      <c r="L22" s="20"/>
      <c r="M22" s="20">
        <f t="shared" si="0"/>
        <v>4437</v>
      </c>
      <c r="N22" s="24">
        <f t="shared" si="1"/>
        <v>7302</v>
      </c>
      <c r="O22" s="25">
        <f t="shared" si="2"/>
        <v>122.0175</v>
      </c>
      <c r="P22" s="26"/>
      <c r="Q22" s="26">
        <v>100</v>
      </c>
      <c r="R22" s="29">
        <f t="shared" si="3"/>
        <v>7079.9825000000001</v>
      </c>
      <c r="S22" s="25">
        <f t="shared" si="4"/>
        <v>42.151499999999999</v>
      </c>
      <c r="T22" s="27">
        <f t="shared" si="5"/>
        <v>-57.848500000000001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3635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3635</v>
      </c>
      <c r="N23" s="24">
        <f t="shared" si="1"/>
        <v>3635</v>
      </c>
      <c r="O23" s="25">
        <f t="shared" si="2"/>
        <v>99.962500000000006</v>
      </c>
      <c r="P23" s="26"/>
      <c r="Q23" s="26">
        <v>30</v>
      </c>
      <c r="R23" s="29">
        <f t="shared" si="3"/>
        <v>3505.0374999999999</v>
      </c>
      <c r="S23" s="25">
        <f t="shared" si="4"/>
        <v>34.532499999999999</v>
      </c>
      <c r="T23" s="27">
        <f t="shared" si="5"/>
        <v>4.5324999999999989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3906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3906</v>
      </c>
      <c r="N24" s="24">
        <f t="shared" si="1"/>
        <v>8681</v>
      </c>
      <c r="O24" s="25">
        <f t="shared" si="2"/>
        <v>107.41500000000001</v>
      </c>
      <c r="P24" s="26"/>
      <c r="Q24" s="26">
        <v>74</v>
      </c>
      <c r="R24" s="29">
        <f t="shared" si="3"/>
        <v>8499.5849999999991</v>
      </c>
      <c r="S24" s="25">
        <f t="shared" si="4"/>
        <v>37.106999999999999</v>
      </c>
      <c r="T24" s="27">
        <f t="shared" si="5"/>
        <v>-36.893000000000001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5350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5350</v>
      </c>
      <c r="N25" s="24">
        <f t="shared" si="1"/>
        <v>5350</v>
      </c>
      <c r="O25" s="25">
        <f t="shared" si="2"/>
        <v>147.125</v>
      </c>
      <c r="P25" s="26"/>
      <c r="Q25" s="26">
        <v>50</v>
      </c>
      <c r="R25" s="29">
        <f t="shared" si="3"/>
        <v>5152.875</v>
      </c>
      <c r="S25" s="25">
        <f t="shared" si="4"/>
        <v>50.824999999999996</v>
      </c>
      <c r="T25" s="27">
        <f t="shared" si="5"/>
        <v>0.82499999999999574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103</v>
      </c>
      <c r="N26" s="24">
        <f t="shared" si="1"/>
        <v>103</v>
      </c>
      <c r="O26" s="25">
        <f t="shared" si="2"/>
        <v>2.8325</v>
      </c>
      <c r="P26" s="26"/>
      <c r="Q26" s="26"/>
      <c r="R26" s="29">
        <f t="shared" si="3"/>
        <v>100.1675</v>
      </c>
      <c r="S26" s="25">
        <f t="shared" si="4"/>
        <v>0.97849999999999993</v>
      </c>
      <c r="T26" s="27">
        <f t="shared" si="5"/>
        <v>0.97849999999999993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6160</v>
      </c>
      <c r="E27" s="38">
        <v>100</v>
      </c>
      <c r="F27" s="39"/>
      <c r="G27" s="39"/>
      <c r="H27" s="39">
        <v>50</v>
      </c>
      <c r="I27" s="31">
        <v>10</v>
      </c>
      <c r="J27" s="31"/>
      <c r="K27" s="31">
        <v>3</v>
      </c>
      <c r="L27" s="31"/>
      <c r="M27" s="31">
        <f t="shared" si="0"/>
        <v>8610</v>
      </c>
      <c r="N27" s="40">
        <f t="shared" si="1"/>
        <v>11066</v>
      </c>
      <c r="O27" s="25">
        <f t="shared" si="2"/>
        <v>236.77500000000001</v>
      </c>
      <c r="P27" s="41"/>
      <c r="Q27" s="41">
        <v>100</v>
      </c>
      <c r="R27" s="29">
        <f t="shared" si="3"/>
        <v>10729.225</v>
      </c>
      <c r="S27" s="42">
        <f t="shared" si="4"/>
        <v>81.795000000000002</v>
      </c>
      <c r="T27" s="43">
        <f t="shared" si="5"/>
        <v>-18.204999999999998</v>
      </c>
    </row>
    <row r="28" spans="1:20" ht="16.5" thickBot="1" x14ac:dyDescent="0.3">
      <c r="A28" s="105" t="s">
        <v>44</v>
      </c>
      <c r="B28" s="106"/>
      <c r="C28" s="107"/>
      <c r="D28" s="44">
        <f t="shared" ref="D28:E28" si="6">SUM(D7:D27)</f>
        <v>70895</v>
      </c>
      <c r="E28" s="45">
        <f t="shared" si="6"/>
        <v>140</v>
      </c>
      <c r="F28" s="45">
        <f t="shared" ref="F28:T28" si="7">SUM(F7:F27)</f>
        <v>10</v>
      </c>
      <c r="G28" s="45">
        <f t="shared" si="7"/>
        <v>0</v>
      </c>
      <c r="H28" s="45">
        <f t="shared" si="7"/>
        <v>470</v>
      </c>
      <c r="I28" s="45">
        <f t="shared" si="7"/>
        <v>152</v>
      </c>
      <c r="J28" s="45">
        <f t="shared" si="7"/>
        <v>5</v>
      </c>
      <c r="K28" s="45">
        <f t="shared" si="7"/>
        <v>3</v>
      </c>
      <c r="L28" s="45">
        <f t="shared" si="7"/>
        <v>0</v>
      </c>
      <c r="M28" s="45">
        <f t="shared" si="7"/>
        <v>78025</v>
      </c>
      <c r="N28" s="45">
        <f t="shared" si="7"/>
        <v>108558</v>
      </c>
      <c r="O28" s="46">
        <f t="shared" si="7"/>
        <v>2145.6874999999995</v>
      </c>
      <c r="P28" s="45">
        <f t="shared" si="7"/>
        <v>0</v>
      </c>
      <c r="Q28" s="45">
        <f t="shared" si="7"/>
        <v>1119</v>
      </c>
      <c r="R28" s="45">
        <f t="shared" si="7"/>
        <v>105293.31250000001</v>
      </c>
      <c r="S28" s="45">
        <f t="shared" si="7"/>
        <v>741.23749999999995</v>
      </c>
      <c r="T28" s="47">
        <f t="shared" si="7"/>
        <v>-377.7625000000001</v>
      </c>
    </row>
    <row r="29" spans="1:20" ht="15.75" thickBot="1" x14ac:dyDescent="0.3">
      <c r="A29" s="108" t="s">
        <v>45</v>
      </c>
      <c r="B29" s="109"/>
      <c r="C29" s="110"/>
      <c r="D29" s="48">
        <f>D4+D5-D28</f>
        <v>810821</v>
      </c>
      <c r="E29" s="48">
        <f t="shared" ref="E29:L29" si="8">E4+E5-E28</f>
        <v>5490</v>
      </c>
      <c r="F29" s="48">
        <f t="shared" si="8"/>
        <v>1770</v>
      </c>
      <c r="G29" s="48">
        <f t="shared" si="8"/>
        <v>450</v>
      </c>
      <c r="H29" s="48">
        <f t="shared" si="8"/>
        <v>2110</v>
      </c>
      <c r="I29" s="48">
        <f t="shared" si="8"/>
        <v>507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111"/>
      <c r="N29" s="112"/>
      <c r="O29" s="112"/>
      <c r="P29" s="112"/>
      <c r="Q29" s="112"/>
      <c r="R29" s="112"/>
      <c r="S29" s="112"/>
      <c r="T29" s="11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7" priority="43" operator="equal">
      <formula>212030016606640</formula>
    </cfRule>
  </conditionalFormatting>
  <conditionalFormatting sqref="D29 E4:E6 E28:K29">
    <cfRule type="cellIs" dxfId="1126" priority="41" operator="equal">
      <formula>$E$4</formula>
    </cfRule>
    <cfRule type="cellIs" dxfId="1125" priority="42" operator="equal">
      <formula>2120</formula>
    </cfRule>
  </conditionalFormatting>
  <conditionalFormatting sqref="D29:E29 F4:F6 F28:F29">
    <cfRule type="cellIs" dxfId="1124" priority="39" operator="equal">
      <formula>$F$4</formula>
    </cfRule>
    <cfRule type="cellIs" dxfId="1123" priority="40" operator="equal">
      <formula>300</formula>
    </cfRule>
  </conditionalFormatting>
  <conditionalFormatting sqref="G4:G6 G28:G29">
    <cfRule type="cellIs" dxfId="1122" priority="37" operator="equal">
      <formula>$G$4</formula>
    </cfRule>
    <cfRule type="cellIs" dxfId="1121" priority="38" operator="equal">
      <formula>1660</formula>
    </cfRule>
  </conditionalFormatting>
  <conditionalFormatting sqref="H4:H6 H28:H29">
    <cfRule type="cellIs" dxfId="1120" priority="35" operator="equal">
      <formula>$H$4</formula>
    </cfRule>
    <cfRule type="cellIs" dxfId="1119" priority="36" operator="equal">
      <formula>6640</formula>
    </cfRule>
  </conditionalFormatting>
  <conditionalFormatting sqref="T6:T28">
    <cfRule type="cellIs" dxfId="1118" priority="34" operator="lessThan">
      <formula>0</formula>
    </cfRule>
  </conditionalFormatting>
  <conditionalFormatting sqref="T7:T27">
    <cfRule type="cellIs" dxfId="1117" priority="31" operator="lessThan">
      <formula>0</formula>
    </cfRule>
    <cfRule type="cellIs" dxfId="1116" priority="32" operator="lessThan">
      <formula>0</formula>
    </cfRule>
    <cfRule type="cellIs" dxfId="1115" priority="33" operator="lessThan">
      <formula>0</formula>
    </cfRule>
  </conditionalFormatting>
  <conditionalFormatting sqref="E4:E6 E28:K28">
    <cfRule type="cellIs" dxfId="1114" priority="30" operator="equal">
      <formula>$E$4</formula>
    </cfRule>
  </conditionalFormatting>
  <conditionalFormatting sqref="D28:D29 D6 D4:M4">
    <cfRule type="cellIs" dxfId="1113" priority="29" operator="equal">
      <formula>$D$4</formula>
    </cfRule>
  </conditionalFormatting>
  <conditionalFormatting sqref="I4:I6 I28:I29">
    <cfRule type="cellIs" dxfId="1112" priority="28" operator="equal">
      <formula>$I$4</formula>
    </cfRule>
  </conditionalFormatting>
  <conditionalFormatting sqref="J4:J6 J28:J29">
    <cfRule type="cellIs" dxfId="1111" priority="27" operator="equal">
      <formula>$J$4</formula>
    </cfRule>
  </conditionalFormatting>
  <conditionalFormatting sqref="K4:K6 K28:K29">
    <cfRule type="cellIs" dxfId="1110" priority="26" operator="equal">
      <formula>$K$4</formula>
    </cfRule>
  </conditionalFormatting>
  <conditionalFormatting sqref="M4:M6">
    <cfRule type="cellIs" dxfId="1109" priority="25" operator="equal">
      <formula>$L$4</formula>
    </cfRule>
  </conditionalFormatting>
  <conditionalFormatting sqref="T7:T28">
    <cfRule type="cellIs" dxfId="1108" priority="22" operator="lessThan">
      <formula>0</formula>
    </cfRule>
    <cfRule type="cellIs" dxfId="1107" priority="23" operator="lessThan">
      <formula>0</formula>
    </cfRule>
    <cfRule type="cellIs" dxfId="1106" priority="24" operator="lessThan">
      <formula>0</formula>
    </cfRule>
  </conditionalFormatting>
  <conditionalFormatting sqref="D5:K5">
    <cfRule type="cellIs" dxfId="1105" priority="21" operator="greaterThan">
      <formula>0</formula>
    </cfRule>
  </conditionalFormatting>
  <conditionalFormatting sqref="T6:T28">
    <cfRule type="cellIs" dxfId="1104" priority="20" operator="lessThan">
      <formula>0</formula>
    </cfRule>
  </conditionalFormatting>
  <conditionalFormatting sqref="T7:T27">
    <cfRule type="cellIs" dxfId="1103" priority="17" operator="lessThan">
      <formula>0</formula>
    </cfRule>
    <cfRule type="cellIs" dxfId="1102" priority="18" operator="lessThan">
      <formula>0</formula>
    </cfRule>
    <cfRule type="cellIs" dxfId="1101" priority="19" operator="lessThan">
      <formula>0</formula>
    </cfRule>
  </conditionalFormatting>
  <conditionalFormatting sqref="T7:T28">
    <cfRule type="cellIs" dxfId="1100" priority="14" operator="lessThan">
      <formula>0</formula>
    </cfRule>
    <cfRule type="cellIs" dxfId="1099" priority="15" operator="lessThan">
      <formula>0</formula>
    </cfRule>
    <cfRule type="cellIs" dxfId="1098" priority="16" operator="lessThan">
      <formula>0</formula>
    </cfRule>
  </conditionalFormatting>
  <conditionalFormatting sqref="D5:K5">
    <cfRule type="cellIs" dxfId="1097" priority="13" operator="greaterThan">
      <formula>0</formula>
    </cfRule>
  </conditionalFormatting>
  <conditionalFormatting sqref="L4 L6 L28:L29">
    <cfRule type="cellIs" dxfId="1096" priority="12" operator="equal">
      <formula>$L$4</formula>
    </cfRule>
  </conditionalFormatting>
  <conditionalFormatting sqref="D7:S7">
    <cfRule type="cellIs" dxfId="1095" priority="11" operator="greaterThan">
      <formula>0</formula>
    </cfRule>
  </conditionalFormatting>
  <conditionalFormatting sqref="D9:S9">
    <cfRule type="cellIs" dxfId="1094" priority="10" operator="greaterThan">
      <formula>0</formula>
    </cfRule>
  </conditionalFormatting>
  <conditionalFormatting sqref="D11:S11">
    <cfRule type="cellIs" dxfId="1093" priority="9" operator="greaterThan">
      <formula>0</formula>
    </cfRule>
  </conditionalFormatting>
  <conditionalFormatting sqref="D13:S13">
    <cfRule type="cellIs" dxfId="1092" priority="8" operator="greaterThan">
      <formula>0</formula>
    </cfRule>
  </conditionalFormatting>
  <conditionalFormatting sqref="D15:S15">
    <cfRule type="cellIs" dxfId="1091" priority="7" operator="greaterThan">
      <formula>0</formula>
    </cfRule>
  </conditionalFormatting>
  <conditionalFormatting sqref="D17:S17">
    <cfRule type="cellIs" dxfId="1090" priority="6" operator="greaterThan">
      <formula>0</formula>
    </cfRule>
  </conditionalFormatting>
  <conditionalFormatting sqref="D19:S19">
    <cfRule type="cellIs" dxfId="1089" priority="5" operator="greaterThan">
      <formula>0</formula>
    </cfRule>
  </conditionalFormatting>
  <conditionalFormatting sqref="D21:S21">
    <cfRule type="cellIs" dxfId="1088" priority="4" operator="greaterThan">
      <formula>0</formula>
    </cfRule>
  </conditionalFormatting>
  <conditionalFormatting sqref="D23:S23">
    <cfRule type="cellIs" dxfId="1087" priority="3" operator="greaterThan">
      <formula>0</formula>
    </cfRule>
  </conditionalFormatting>
  <conditionalFormatting sqref="D25:S25">
    <cfRule type="cellIs" dxfId="1086" priority="2" operator="greaterThan">
      <formula>0</formula>
    </cfRule>
  </conditionalFormatting>
  <conditionalFormatting sqref="D27:S27">
    <cfRule type="cellIs" dxfId="1085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6" activePane="bottomLeft" state="frozen"/>
      <selection pane="bottomLeft" activeCell="V19" sqref="V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 spans="1:20" ht="15.75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0" ht="18.75" x14ac:dyDescent="0.25">
      <c r="A3" s="115" t="s">
        <v>56</v>
      </c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4" spans="1:20" x14ac:dyDescent="0.25">
      <c r="A4" s="119" t="s">
        <v>1</v>
      </c>
      <c r="B4" s="119"/>
      <c r="C4" s="1"/>
      <c r="D4" s="2">
        <f>'8'!D29</f>
        <v>810821</v>
      </c>
      <c r="E4" s="2">
        <f>'8'!E29</f>
        <v>5490</v>
      </c>
      <c r="F4" s="2">
        <f>'8'!F29</f>
        <v>1770</v>
      </c>
      <c r="G4" s="2">
        <f>'8'!G29</f>
        <v>450</v>
      </c>
      <c r="H4" s="2">
        <f>'8'!H29</f>
        <v>2110</v>
      </c>
      <c r="I4" s="2">
        <f>'8'!I29</f>
        <v>507</v>
      </c>
      <c r="J4" s="2">
        <f>'8'!J29</f>
        <v>216</v>
      </c>
      <c r="K4" s="2">
        <f>'8'!K29</f>
        <v>185</v>
      </c>
      <c r="L4" s="2">
        <f>'8'!L29</f>
        <v>5</v>
      </c>
      <c r="M4" s="3"/>
      <c r="N4" s="120"/>
      <c r="O4" s="120"/>
      <c r="P4" s="120"/>
      <c r="Q4" s="120"/>
      <c r="R4" s="120"/>
      <c r="S4" s="120"/>
      <c r="T4" s="120"/>
    </row>
    <row r="5" spans="1:20" x14ac:dyDescent="0.25">
      <c r="A5" s="119" t="s">
        <v>2</v>
      </c>
      <c r="B5" s="11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20"/>
      <c r="O5" s="120"/>
      <c r="P5" s="120"/>
      <c r="Q5" s="120"/>
      <c r="R5" s="120"/>
      <c r="S5" s="120"/>
      <c r="T5" s="12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12279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12279</v>
      </c>
      <c r="N7" s="24">
        <f>D7+E7*20+F7*10+G7*9+H7*9+I7*191+J7*191+K7*182+L7*100</f>
        <v>12279</v>
      </c>
      <c r="O7" s="25">
        <f>M7*2.75%</f>
        <v>337.67250000000001</v>
      </c>
      <c r="P7" s="26"/>
      <c r="Q7" s="26">
        <v>82</v>
      </c>
      <c r="R7" s="29">
        <f>M7-(M7*2.75%)+I7*191+J7*191+K7*182+L7*100-Q7</f>
        <v>11859.327499999999</v>
      </c>
      <c r="S7" s="25">
        <f>M7*0.95%</f>
        <v>116.65049999999999</v>
      </c>
      <c r="T7" s="27">
        <f>S7-Q7</f>
        <v>34.650499999999994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6501</v>
      </c>
      <c r="E8" s="30"/>
      <c r="F8" s="30"/>
      <c r="G8" s="30"/>
      <c r="H8" s="30"/>
      <c r="I8" s="20">
        <v>4</v>
      </c>
      <c r="J8" s="20"/>
      <c r="K8" s="20"/>
      <c r="L8" s="20"/>
      <c r="M8" s="20">
        <f t="shared" ref="M8:M27" si="0">D8+E8*20+F8*10+G8*9+H8*9</f>
        <v>6501</v>
      </c>
      <c r="N8" s="24">
        <f t="shared" ref="N8:N27" si="1">D8+E8*20+F8*10+G8*9+H8*9+I8*191+J8*191+K8*182+L8*100</f>
        <v>7265</v>
      </c>
      <c r="O8" s="25">
        <f t="shared" ref="O8:O27" si="2">M8*2.75%</f>
        <v>178.7775</v>
      </c>
      <c r="P8" s="26"/>
      <c r="Q8" s="26">
        <v>75</v>
      </c>
      <c r="R8" s="29">
        <f t="shared" ref="R8:R27" si="3">M8-(M8*2.75%)+I8*191+J8*191+K8*182+L8*100-Q8</f>
        <v>7011.2224999999999</v>
      </c>
      <c r="S8" s="25">
        <f t="shared" ref="S8:S27" si="4">M8*0.95%</f>
        <v>61.759499999999996</v>
      </c>
      <c r="T8" s="27">
        <f t="shared" ref="T8:T27" si="5">S8-Q8</f>
        <v>-13.240500000000004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12655</v>
      </c>
      <c r="E9" s="30"/>
      <c r="F9" s="30"/>
      <c r="G9" s="30"/>
      <c r="H9" s="30"/>
      <c r="I9" s="20">
        <v>7</v>
      </c>
      <c r="J9" s="20"/>
      <c r="K9" s="20"/>
      <c r="L9" s="20"/>
      <c r="M9" s="20">
        <f t="shared" si="0"/>
        <v>12655</v>
      </c>
      <c r="N9" s="24">
        <f t="shared" si="1"/>
        <v>13992</v>
      </c>
      <c r="O9" s="25">
        <f t="shared" si="2"/>
        <v>348.01249999999999</v>
      </c>
      <c r="P9" s="26"/>
      <c r="Q9" s="26">
        <v>114</v>
      </c>
      <c r="R9" s="29">
        <f t="shared" si="3"/>
        <v>13529.987499999999</v>
      </c>
      <c r="S9" s="25">
        <f t="shared" si="4"/>
        <v>120.2225</v>
      </c>
      <c r="T9" s="27">
        <f t="shared" si="5"/>
        <v>6.2224999999999966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7410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7410</v>
      </c>
      <c r="N10" s="24">
        <f t="shared" si="1"/>
        <v>7792</v>
      </c>
      <c r="O10" s="25">
        <f t="shared" si="2"/>
        <v>203.77500000000001</v>
      </c>
      <c r="P10" s="26"/>
      <c r="Q10" s="26">
        <v>28</v>
      </c>
      <c r="R10" s="29">
        <f t="shared" si="3"/>
        <v>7560.2250000000004</v>
      </c>
      <c r="S10" s="25">
        <f t="shared" si="4"/>
        <v>70.394999999999996</v>
      </c>
      <c r="T10" s="27">
        <f t="shared" si="5"/>
        <v>42.394999999999996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3703</v>
      </c>
      <c r="E11" s="30"/>
      <c r="F11" s="30"/>
      <c r="G11" s="32"/>
      <c r="H11" s="30"/>
      <c r="I11" s="20">
        <v>7</v>
      </c>
      <c r="J11" s="20"/>
      <c r="K11" s="20"/>
      <c r="L11" s="20"/>
      <c r="M11" s="20">
        <f t="shared" si="0"/>
        <v>3703</v>
      </c>
      <c r="N11" s="24">
        <f t="shared" si="1"/>
        <v>5040</v>
      </c>
      <c r="O11" s="25">
        <f t="shared" si="2"/>
        <v>101.8325</v>
      </c>
      <c r="P11" s="26"/>
      <c r="Q11" s="26">
        <v>33</v>
      </c>
      <c r="R11" s="29">
        <f t="shared" si="3"/>
        <v>4905.1674999999996</v>
      </c>
      <c r="S11" s="25">
        <f t="shared" si="4"/>
        <v>35.1785</v>
      </c>
      <c r="T11" s="27">
        <f t="shared" si="5"/>
        <v>2.1784999999999997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9687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9687</v>
      </c>
      <c r="N12" s="24">
        <f t="shared" si="1"/>
        <v>9687</v>
      </c>
      <c r="O12" s="25">
        <f t="shared" si="2"/>
        <v>266.39249999999998</v>
      </c>
      <c r="P12" s="26"/>
      <c r="Q12" s="26">
        <v>31</v>
      </c>
      <c r="R12" s="29">
        <f t="shared" si="3"/>
        <v>9389.6075000000001</v>
      </c>
      <c r="S12" s="25">
        <f t="shared" si="4"/>
        <v>92.026499999999999</v>
      </c>
      <c r="T12" s="27">
        <f t="shared" si="5"/>
        <v>61.026499999999999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6178</v>
      </c>
      <c r="N13" s="24">
        <f t="shared" si="1"/>
        <v>6178</v>
      </c>
      <c r="O13" s="25">
        <f t="shared" si="2"/>
        <v>169.89500000000001</v>
      </c>
      <c r="P13" s="26"/>
      <c r="Q13" s="26">
        <v>55</v>
      </c>
      <c r="R13" s="29">
        <f t="shared" si="3"/>
        <v>5953.1049999999996</v>
      </c>
      <c r="S13" s="25">
        <f t="shared" si="4"/>
        <v>58.690999999999995</v>
      </c>
      <c r="T13" s="27">
        <f t="shared" si="5"/>
        <v>3.6909999999999954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12657</v>
      </c>
      <c r="E14" s="30"/>
      <c r="F14" s="30">
        <v>50</v>
      </c>
      <c r="G14" s="30"/>
      <c r="H14" s="30">
        <v>400</v>
      </c>
      <c r="I14" s="20"/>
      <c r="J14" s="20"/>
      <c r="K14" s="20"/>
      <c r="L14" s="20"/>
      <c r="M14" s="20">
        <f t="shared" si="0"/>
        <v>16757</v>
      </c>
      <c r="N14" s="24">
        <f t="shared" si="1"/>
        <v>16757</v>
      </c>
      <c r="O14" s="25">
        <f t="shared" si="2"/>
        <v>460.8175</v>
      </c>
      <c r="P14" s="26"/>
      <c r="Q14" s="26">
        <v>106</v>
      </c>
      <c r="R14" s="29">
        <f t="shared" si="3"/>
        <v>16190.182500000001</v>
      </c>
      <c r="S14" s="25">
        <f t="shared" si="4"/>
        <v>159.19149999999999</v>
      </c>
      <c r="T14" s="27">
        <f t="shared" si="5"/>
        <v>53.191499999999991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11001</v>
      </c>
      <c r="E15" s="30">
        <v>10</v>
      </c>
      <c r="F15" s="30">
        <v>30</v>
      </c>
      <c r="G15" s="30"/>
      <c r="H15" s="30">
        <v>20</v>
      </c>
      <c r="I15" s="20">
        <v>1</v>
      </c>
      <c r="J15" s="20"/>
      <c r="K15" s="20"/>
      <c r="L15" s="20"/>
      <c r="M15" s="20">
        <f t="shared" si="0"/>
        <v>11681</v>
      </c>
      <c r="N15" s="24">
        <f t="shared" si="1"/>
        <v>11872</v>
      </c>
      <c r="O15" s="25">
        <f t="shared" si="2"/>
        <v>321.22750000000002</v>
      </c>
      <c r="P15" s="26"/>
      <c r="Q15" s="26">
        <v>100</v>
      </c>
      <c r="R15" s="29">
        <f t="shared" si="3"/>
        <v>11450.772499999999</v>
      </c>
      <c r="S15" s="25">
        <f t="shared" si="4"/>
        <v>110.9695</v>
      </c>
      <c r="T15" s="27">
        <f t="shared" si="5"/>
        <v>10.969499999999996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13023</v>
      </c>
      <c r="E16" s="30"/>
      <c r="F16" s="30"/>
      <c r="G16" s="30"/>
      <c r="H16" s="30">
        <v>200</v>
      </c>
      <c r="I16" s="20">
        <v>1</v>
      </c>
      <c r="J16" s="20"/>
      <c r="K16" s="20"/>
      <c r="L16" s="20"/>
      <c r="M16" s="20">
        <f t="shared" si="0"/>
        <v>14823</v>
      </c>
      <c r="N16" s="24">
        <f t="shared" si="1"/>
        <v>15014</v>
      </c>
      <c r="O16" s="25">
        <f t="shared" si="2"/>
        <v>407.63249999999999</v>
      </c>
      <c r="P16" s="26"/>
      <c r="Q16" s="26">
        <v>106</v>
      </c>
      <c r="R16" s="29">
        <f t="shared" si="3"/>
        <v>14500.3675</v>
      </c>
      <c r="S16" s="25">
        <f t="shared" si="4"/>
        <v>140.8185</v>
      </c>
      <c r="T16" s="27">
        <f t="shared" si="5"/>
        <v>34.8185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17641</v>
      </c>
      <c r="E17" s="30">
        <v>10</v>
      </c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18841</v>
      </c>
      <c r="N17" s="24">
        <f t="shared" si="1"/>
        <v>18841</v>
      </c>
      <c r="O17" s="25">
        <f t="shared" si="2"/>
        <v>518.12750000000005</v>
      </c>
      <c r="P17" s="26"/>
      <c r="Q17" s="26">
        <v>100</v>
      </c>
      <c r="R17" s="29">
        <f t="shared" si="3"/>
        <v>18222.872500000001</v>
      </c>
      <c r="S17" s="25">
        <f t="shared" si="4"/>
        <v>178.98949999999999</v>
      </c>
      <c r="T17" s="27">
        <f t="shared" si="5"/>
        <v>78.989499999999992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7097</v>
      </c>
      <c r="E18" s="30"/>
      <c r="F18" s="30">
        <v>30</v>
      </c>
      <c r="G18" s="30"/>
      <c r="H18" s="30">
        <v>50</v>
      </c>
      <c r="I18" s="20"/>
      <c r="J18" s="20"/>
      <c r="K18" s="20"/>
      <c r="L18" s="20"/>
      <c r="M18" s="20">
        <f t="shared" si="0"/>
        <v>7847</v>
      </c>
      <c r="N18" s="24">
        <f t="shared" si="1"/>
        <v>7847</v>
      </c>
      <c r="O18" s="25">
        <f t="shared" si="2"/>
        <v>215.79249999999999</v>
      </c>
      <c r="P18" s="26"/>
      <c r="Q18" s="26">
        <v>650</v>
      </c>
      <c r="R18" s="29">
        <f t="shared" si="3"/>
        <v>6981.2075000000004</v>
      </c>
      <c r="S18" s="25">
        <f t="shared" si="4"/>
        <v>74.546499999999995</v>
      </c>
      <c r="T18" s="27">
        <f t="shared" si="5"/>
        <v>-575.45349999999996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9835</v>
      </c>
      <c r="E19" s="30"/>
      <c r="F19" s="30">
        <v>100</v>
      </c>
      <c r="G19" s="30"/>
      <c r="H19" s="30">
        <v>100</v>
      </c>
      <c r="I19" s="20">
        <v>5</v>
      </c>
      <c r="J19" s="20"/>
      <c r="K19" s="20"/>
      <c r="L19" s="20"/>
      <c r="M19" s="20">
        <f t="shared" si="0"/>
        <v>11735</v>
      </c>
      <c r="N19" s="24">
        <f t="shared" si="1"/>
        <v>12690</v>
      </c>
      <c r="O19" s="25">
        <f t="shared" si="2"/>
        <v>322.71249999999998</v>
      </c>
      <c r="P19" s="26"/>
      <c r="Q19" s="26">
        <v>170</v>
      </c>
      <c r="R19" s="29">
        <f t="shared" si="3"/>
        <v>12197.2875</v>
      </c>
      <c r="S19" s="25">
        <f t="shared" si="4"/>
        <v>111.4825</v>
      </c>
      <c r="T19" s="27">
        <f t="shared" si="5"/>
        <v>-58.517499999999998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10178</v>
      </c>
      <c r="E20" s="30"/>
      <c r="F20" s="30"/>
      <c r="G20" s="30"/>
      <c r="H20" s="30"/>
      <c r="I20" s="20">
        <v>7</v>
      </c>
      <c r="J20" s="20"/>
      <c r="K20" s="20"/>
      <c r="L20" s="20"/>
      <c r="M20" s="20">
        <f t="shared" si="0"/>
        <v>10178</v>
      </c>
      <c r="N20" s="24">
        <f t="shared" si="1"/>
        <v>11515</v>
      </c>
      <c r="O20" s="25">
        <f t="shared" si="2"/>
        <v>279.89499999999998</v>
      </c>
      <c r="P20" s="26"/>
      <c r="Q20" s="26">
        <v>120</v>
      </c>
      <c r="R20" s="29">
        <f t="shared" si="3"/>
        <v>11115.105</v>
      </c>
      <c r="S20" s="25">
        <f t="shared" si="4"/>
        <v>96.691000000000003</v>
      </c>
      <c r="T20" s="27">
        <f t="shared" si="5"/>
        <v>-23.308999999999997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6016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6016</v>
      </c>
      <c r="N21" s="24">
        <f t="shared" si="1"/>
        <v>6589</v>
      </c>
      <c r="O21" s="25">
        <f t="shared" si="2"/>
        <v>165.44</v>
      </c>
      <c r="P21" s="26"/>
      <c r="Q21" s="26">
        <v>10</v>
      </c>
      <c r="R21" s="29">
        <f t="shared" si="3"/>
        <v>6413.56</v>
      </c>
      <c r="S21" s="25">
        <f t="shared" si="4"/>
        <v>57.152000000000001</v>
      </c>
      <c r="T21" s="27">
        <f t="shared" si="5"/>
        <v>47.152000000000001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12344</v>
      </c>
      <c r="E22" s="30">
        <v>100</v>
      </c>
      <c r="F22" s="30">
        <v>50</v>
      </c>
      <c r="G22" s="20"/>
      <c r="H22" s="30"/>
      <c r="I22" s="20">
        <v>6</v>
      </c>
      <c r="J22" s="20"/>
      <c r="K22" s="20"/>
      <c r="L22" s="20"/>
      <c r="M22" s="20">
        <f t="shared" si="0"/>
        <v>14844</v>
      </c>
      <c r="N22" s="24">
        <f t="shared" si="1"/>
        <v>15990</v>
      </c>
      <c r="O22" s="25">
        <f t="shared" si="2"/>
        <v>408.21</v>
      </c>
      <c r="P22" s="26"/>
      <c r="Q22" s="26">
        <v>150</v>
      </c>
      <c r="R22" s="29">
        <f t="shared" si="3"/>
        <v>15431.79</v>
      </c>
      <c r="S22" s="25">
        <f t="shared" si="4"/>
        <v>141.018</v>
      </c>
      <c r="T22" s="27">
        <f t="shared" si="5"/>
        <v>-8.9819999999999993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4355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4355</v>
      </c>
      <c r="N23" s="24">
        <f t="shared" si="1"/>
        <v>4355</v>
      </c>
      <c r="O23" s="25">
        <f t="shared" si="2"/>
        <v>119.7625</v>
      </c>
      <c r="P23" s="26"/>
      <c r="Q23" s="26">
        <v>40</v>
      </c>
      <c r="R23" s="29">
        <f t="shared" si="3"/>
        <v>4195.2375000000002</v>
      </c>
      <c r="S23" s="25">
        <f t="shared" si="4"/>
        <v>41.372500000000002</v>
      </c>
      <c r="T23" s="27">
        <f t="shared" si="5"/>
        <v>1.3725000000000023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18195</v>
      </c>
      <c r="E24" s="30"/>
      <c r="F24" s="30"/>
      <c r="G24" s="30"/>
      <c r="H24" s="30"/>
      <c r="I24" s="20">
        <v>6</v>
      </c>
      <c r="J24" s="20"/>
      <c r="K24" s="20"/>
      <c r="L24" s="20"/>
      <c r="M24" s="20">
        <f t="shared" si="0"/>
        <v>18195</v>
      </c>
      <c r="N24" s="24">
        <f t="shared" si="1"/>
        <v>19341</v>
      </c>
      <c r="O24" s="25">
        <f t="shared" si="2"/>
        <v>500.36250000000001</v>
      </c>
      <c r="P24" s="26"/>
      <c r="Q24" s="26">
        <v>121</v>
      </c>
      <c r="R24" s="29">
        <f t="shared" si="3"/>
        <v>18719.637500000001</v>
      </c>
      <c r="S24" s="25">
        <f t="shared" si="4"/>
        <v>172.85249999999999</v>
      </c>
      <c r="T24" s="27">
        <f t="shared" si="5"/>
        <v>51.852499999999992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3877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3877</v>
      </c>
      <c r="N25" s="24">
        <f t="shared" si="1"/>
        <v>3877</v>
      </c>
      <c r="O25" s="25">
        <f t="shared" si="2"/>
        <v>106.61750000000001</v>
      </c>
      <c r="P25" s="26"/>
      <c r="Q25" s="26">
        <v>35</v>
      </c>
      <c r="R25" s="29">
        <f t="shared" si="3"/>
        <v>3735.3825000000002</v>
      </c>
      <c r="S25" s="25">
        <f t="shared" si="4"/>
        <v>36.831499999999998</v>
      </c>
      <c r="T25" s="27">
        <f t="shared" si="5"/>
        <v>1.8314999999999984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5965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5965</v>
      </c>
      <c r="N26" s="24">
        <f t="shared" si="1"/>
        <v>8639</v>
      </c>
      <c r="O26" s="25">
        <f t="shared" si="2"/>
        <v>164.03749999999999</v>
      </c>
      <c r="P26" s="26"/>
      <c r="Q26" s="26">
        <v>75</v>
      </c>
      <c r="R26" s="29">
        <f t="shared" si="3"/>
        <v>8399.9624999999996</v>
      </c>
      <c r="S26" s="25">
        <f t="shared" si="4"/>
        <v>56.667499999999997</v>
      </c>
      <c r="T26" s="27">
        <f t="shared" si="5"/>
        <v>-18.332500000000003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7095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7095</v>
      </c>
      <c r="N27" s="40">
        <f t="shared" si="1"/>
        <v>7668</v>
      </c>
      <c r="O27" s="25">
        <f t="shared" si="2"/>
        <v>195.11250000000001</v>
      </c>
      <c r="P27" s="41"/>
      <c r="Q27" s="41">
        <v>100</v>
      </c>
      <c r="R27" s="29">
        <f t="shared" si="3"/>
        <v>7372.8874999999998</v>
      </c>
      <c r="S27" s="42">
        <f t="shared" si="4"/>
        <v>67.402500000000003</v>
      </c>
      <c r="T27" s="43">
        <f t="shared" si="5"/>
        <v>-32.597499999999997</v>
      </c>
    </row>
    <row r="28" spans="1:20" ht="16.5" thickBot="1" x14ac:dyDescent="0.3">
      <c r="A28" s="105" t="s">
        <v>44</v>
      </c>
      <c r="B28" s="106"/>
      <c r="C28" s="107"/>
      <c r="D28" s="44">
        <f t="shared" ref="D28:E28" si="6">SUM(D7:D27)</f>
        <v>197692</v>
      </c>
      <c r="E28" s="45">
        <f t="shared" si="6"/>
        <v>120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870</v>
      </c>
      <c r="I28" s="45">
        <f t="shared" si="7"/>
        <v>66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210622</v>
      </c>
      <c r="N28" s="45">
        <f t="shared" si="7"/>
        <v>223228</v>
      </c>
      <c r="O28" s="46">
        <f t="shared" si="7"/>
        <v>5792.1050000000005</v>
      </c>
      <c r="P28" s="45">
        <f t="shared" si="7"/>
        <v>0</v>
      </c>
      <c r="Q28" s="45">
        <f t="shared" si="7"/>
        <v>2301</v>
      </c>
      <c r="R28" s="45">
        <f t="shared" si="7"/>
        <v>215134.89499999999</v>
      </c>
      <c r="S28" s="45">
        <f t="shared" si="7"/>
        <v>2000.9089999999999</v>
      </c>
      <c r="T28" s="47">
        <f t="shared" si="7"/>
        <v>-300.09100000000012</v>
      </c>
    </row>
    <row r="29" spans="1:20" ht="15.75" thickBot="1" x14ac:dyDescent="0.3">
      <c r="A29" s="108" t="s">
        <v>45</v>
      </c>
      <c r="B29" s="109"/>
      <c r="C29" s="110"/>
      <c r="D29" s="48">
        <f>D4+D5-D28</f>
        <v>613129</v>
      </c>
      <c r="E29" s="48">
        <f t="shared" ref="E29:L29" si="8">E4+E5-E28</f>
        <v>5370</v>
      </c>
      <c r="F29" s="48">
        <f t="shared" si="8"/>
        <v>1500</v>
      </c>
      <c r="G29" s="48">
        <f t="shared" si="8"/>
        <v>450</v>
      </c>
      <c r="H29" s="48">
        <f t="shared" si="8"/>
        <v>1240</v>
      </c>
      <c r="I29" s="48">
        <f t="shared" si="8"/>
        <v>441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111"/>
      <c r="N29" s="112"/>
      <c r="O29" s="112"/>
      <c r="P29" s="112"/>
      <c r="Q29" s="112"/>
      <c r="R29" s="112"/>
      <c r="S29" s="112"/>
      <c r="T29" s="11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4" priority="43" operator="equal">
      <formula>212030016606640</formula>
    </cfRule>
  </conditionalFormatting>
  <conditionalFormatting sqref="D29 E4:E6 E28:K29">
    <cfRule type="cellIs" dxfId="1083" priority="41" operator="equal">
      <formula>$E$4</formula>
    </cfRule>
    <cfRule type="cellIs" dxfId="1082" priority="42" operator="equal">
      <formula>2120</formula>
    </cfRule>
  </conditionalFormatting>
  <conditionalFormatting sqref="D29:E29 F4:F6 F28:F29">
    <cfRule type="cellIs" dxfId="1081" priority="39" operator="equal">
      <formula>$F$4</formula>
    </cfRule>
    <cfRule type="cellIs" dxfId="1080" priority="40" operator="equal">
      <formula>300</formula>
    </cfRule>
  </conditionalFormatting>
  <conditionalFormatting sqref="G4:G6 G28:G29">
    <cfRule type="cellIs" dxfId="1079" priority="37" operator="equal">
      <formula>$G$4</formula>
    </cfRule>
    <cfRule type="cellIs" dxfId="1078" priority="38" operator="equal">
      <formula>1660</formula>
    </cfRule>
  </conditionalFormatting>
  <conditionalFormatting sqref="H4:H6 H28:H29">
    <cfRule type="cellIs" dxfId="1077" priority="35" operator="equal">
      <formula>$H$4</formula>
    </cfRule>
    <cfRule type="cellIs" dxfId="1076" priority="36" operator="equal">
      <formula>6640</formula>
    </cfRule>
  </conditionalFormatting>
  <conditionalFormatting sqref="T6:T28">
    <cfRule type="cellIs" dxfId="1075" priority="34" operator="lessThan">
      <formula>0</formula>
    </cfRule>
  </conditionalFormatting>
  <conditionalFormatting sqref="T7:T27">
    <cfRule type="cellIs" dxfId="1074" priority="31" operator="lessThan">
      <formula>0</formula>
    </cfRule>
    <cfRule type="cellIs" dxfId="1073" priority="32" operator="lessThan">
      <formula>0</formula>
    </cfRule>
    <cfRule type="cellIs" dxfId="1072" priority="33" operator="lessThan">
      <formula>0</formula>
    </cfRule>
  </conditionalFormatting>
  <conditionalFormatting sqref="E4:E6 E28:K28">
    <cfRule type="cellIs" dxfId="1071" priority="30" operator="equal">
      <formula>$E$4</formula>
    </cfRule>
  </conditionalFormatting>
  <conditionalFormatting sqref="D28:D29 D6 D4:M4">
    <cfRule type="cellIs" dxfId="1070" priority="29" operator="equal">
      <formula>$D$4</formula>
    </cfRule>
  </conditionalFormatting>
  <conditionalFormatting sqref="I4:I6 I28:I29">
    <cfRule type="cellIs" dxfId="1069" priority="28" operator="equal">
      <formula>$I$4</formula>
    </cfRule>
  </conditionalFormatting>
  <conditionalFormatting sqref="J4:J6 J28:J29">
    <cfRule type="cellIs" dxfId="1068" priority="27" operator="equal">
      <formula>$J$4</formula>
    </cfRule>
  </conditionalFormatting>
  <conditionalFormatting sqref="K4:K6 K28:K29">
    <cfRule type="cellIs" dxfId="1067" priority="26" operator="equal">
      <formula>$K$4</formula>
    </cfRule>
  </conditionalFormatting>
  <conditionalFormatting sqref="M4:M6">
    <cfRule type="cellIs" dxfId="1066" priority="25" operator="equal">
      <formula>$L$4</formula>
    </cfRule>
  </conditionalFormatting>
  <conditionalFormatting sqref="T7:T28">
    <cfRule type="cellIs" dxfId="1065" priority="22" operator="lessThan">
      <formula>0</formula>
    </cfRule>
    <cfRule type="cellIs" dxfId="1064" priority="23" operator="lessThan">
      <formula>0</formula>
    </cfRule>
    <cfRule type="cellIs" dxfId="1063" priority="24" operator="lessThan">
      <formula>0</formula>
    </cfRule>
  </conditionalFormatting>
  <conditionalFormatting sqref="D5:K5">
    <cfRule type="cellIs" dxfId="1062" priority="21" operator="greaterThan">
      <formula>0</formula>
    </cfRule>
  </conditionalFormatting>
  <conditionalFormatting sqref="T6:T28">
    <cfRule type="cellIs" dxfId="1061" priority="20" operator="lessThan">
      <formula>0</formula>
    </cfRule>
  </conditionalFormatting>
  <conditionalFormatting sqref="T7:T27">
    <cfRule type="cellIs" dxfId="1060" priority="17" operator="lessThan">
      <formula>0</formula>
    </cfRule>
    <cfRule type="cellIs" dxfId="1059" priority="18" operator="lessThan">
      <formula>0</formula>
    </cfRule>
    <cfRule type="cellIs" dxfId="1058" priority="19" operator="lessThan">
      <formula>0</formula>
    </cfRule>
  </conditionalFormatting>
  <conditionalFormatting sqref="T7:T28">
    <cfRule type="cellIs" dxfId="1057" priority="14" operator="lessThan">
      <formula>0</formula>
    </cfRule>
    <cfRule type="cellIs" dxfId="1056" priority="15" operator="lessThan">
      <formula>0</formula>
    </cfRule>
    <cfRule type="cellIs" dxfId="1055" priority="16" operator="lessThan">
      <formula>0</formula>
    </cfRule>
  </conditionalFormatting>
  <conditionalFormatting sqref="D5:K5">
    <cfRule type="cellIs" dxfId="1054" priority="13" operator="greaterThan">
      <formula>0</formula>
    </cfRule>
  </conditionalFormatting>
  <conditionalFormatting sqref="L4 L6 L28:L29">
    <cfRule type="cellIs" dxfId="1053" priority="12" operator="equal">
      <formula>$L$4</formula>
    </cfRule>
  </conditionalFormatting>
  <conditionalFormatting sqref="D7:S7">
    <cfRule type="cellIs" dxfId="1052" priority="11" operator="greaterThan">
      <formula>0</formula>
    </cfRule>
  </conditionalFormatting>
  <conditionalFormatting sqref="D9:S9">
    <cfRule type="cellIs" dxfId="1051" priority="10" operator="greaterThan">
      <formula>0</formula>
    </cfRule>
  </conditionalFormatting>
  <conditionalFormatting sqref="D11:S11">
    <cfRule type="cellIs" dxfId="1050" priority="9" operator="greaterThan">
      <formula>0</formula>
    </cfRule>
  </conditionalFormatting>
  <conditionalFormatting sqref="D13:S13">
    <cfRule type="cellIs" dxfId="1049" priority="8" operator="greaterThan">
      <formula>0</formula>
    </cfRule>
  </conditionalFormatting>
  <conditionalFormatting sqref="D15:S15">
    <cfRule type="cellIs" dxfId="1048" priority="7" operator="greaterThan">
      <formula>0</formula>
    </cfRule>
  </conditionalFormatting>
  <conditionalFormatting sqref="D17:S17">
    <cfRule type="cellIs" dxfId="1047" priority="6" operator="greaterThan">
      <formula>0</formula>
    </cfRule>
  </conditionalFormatting>
  <conditionalFormatting sqref="D19:S19">
    <cfRule type="cellIs" dxfId="1046" priority="5" operator="greaterThan">
      <formula>0</formula>
    </cfRule>
  </conditionalFormatting>
  <conditionalFormatting sqref="D21:Q21 S21">
    <cfRule type="cellIs" dxfId="1045" priority="4" operator="greaterThan">
      <formula>0</formula>
    </cfRule>
  </conditionalFormatting>
  <conditionalFormatting sqref="D23:Q23 S23">
    <cfRule type="cellIs" dxfId="1044" priority="3" operator="greaterThan">
      <formula>0</formula>
    </cfRule>
  </conditionalFormatting>
  <conditionalFormatting sqref="D25:Q25 S25">
    <cfRule type="cellIs" dxfId="1043" priority="2" operator="greaterThan">
      <formula>0</formula>
    </cfRule>
  </conditionalFormatting>
  <conditionalFormatting sqref="D27:S27">
    <cfRule type="cellIs" dxfId="1042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2021-03-02T16:32:01Z</cp:lastPrinted>
  <dcterms:created xsi:type="dcterms:W3CDTF">2021-02-14T11:20:00Z</dcterms:created>
  <dcterms:modified xsi:type="dcterms:W3CDTF">2021-03-31T18:09:55Z</dcterms:modified>
</cp:coreProperties>
</file>