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  <sheet name="Allocatoin" sheetId="33" r:id="rId2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M32" i="32"/>
  <c r="M34" s="1"/>
  <c r="N28" i="33"/>
  <c r="M28"/>
  <c r="L28"/>
  <c r="J28"/>
  <c r="I28"/>
  <c r="H28"/>
  <c r="G28"/>
  <c r="F28"/>
  <c r="E28"/>
  <c r="D28"/>
  <c r="AO27" i="32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 s="1"/>
  <c r="Q27"/>
  <c r="Q28"/>
  <c r="R27"/>
  <c r="R28"/>
  <c r="H27"/>
  <c r="H28"/>
  <c r="I27"/>
  <c r="I28"/>
  <c r="K27"/>
  <c r="K28" s="1"/>
  <c r="M27"/>
  <c r="M28" s="1"/>
  <c r="N27"/>
  <c r="N28" s="1"/>
  <c r="O27"/>
  <c r="O28" s="1"/>
  <c r="P27"/>
  <c r="P28" s="1"/>
  <c r="S27"/>
  <c r="T27"/>
  <c r="U27"/>
  <c r="V27"/>
  <c r="W27"/>
  <c r="X27"/>
  <c r="Y27"/>
  <c r="Z27"/>
  <c r="AA27"/>
  <c r="AB27"/>
  <c r="AJ27"/>
  <c r="AK27"/>
  <c r="AL27"/>
  <c r="AM27"/>
  <c r="AP27"/>
  <c r="D27"/>
  <c r="AI18"/>
  <c r="AH18"/>
  <c r="AR18"/>
  <c r="AS18"/>
  <c r="AE18"/>
  <c r="AQ18"/>
  <c r="AD18"/>
  <c r="AF18"/>
  <c r="AC18"/>
  <c r="AI8"/>
  <c r="AH8"/>
  <c r="AE8"/>
  <c r="AD8"/>
  <c r="AF8" s="1"/>
  <c r="AC8"/>
  <c r="AI10"/>
  <c r="AH10"/>
  <c r="AE10"/>
  <c r="AD10"/>
  <c r="AF10" s="1"/>
  <c r="AC10"/>
  <c r="AI13"/>
  <c r="AH13"/>
  <c r="AE13"/>
  <c r="AD13"/>
  <c r="AF13" s="1"/>
  <c r="AC13"/>
  <c r="AI20"/>
  <c r="AH20"/>
  <c r="AE20"/>
  <c r="AD20"/>
  <c r="AF20"/>
  <c r="AR20"/>
  <c r="AS20"/>
  <c r="AC20"/>
  <c r="AQ20"/>
  <c r="AC6"/>
  <c r="AC7"/>
  <c r="AC9"/>
  <c r="AC11"/>
  <c r="AC12"/>
  <c r="AC14"/>
  <c r="AQ14" s="1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 s="1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 s="1"/>
  <c r="AD11"/>
  <c r="AF11" s="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 s="1"/>
  <c r="AH5"/>
  <c r="AE5"/>
  <c r="AD5"/>
  <c r="AF5" s="1"/>
  <c r="AH9"/>
  <c r="AE9"/>
  <c r="AD9"/>
  <c r="AF9" s="1"/>
  <c r="AH17"/>
  <c r="AE17"/>
  <c r="AD17"/>
  <c r="AF17"/>
  <c r="AR17"/>
  <c r="AS17"/>
  <c r="AH6"/>
  <c r="AH7"/>
  <c r="AH11"/>
  <c r="AH12"/>
  <c r="AE26"/>
  <c r="AE6"/>
  <c r="AD6"/>
  <c r="AF6" s="1"/>
  <c r="AE7"/>
  <c r="AE11"/>
  <c r="AE19"/>
  <c r="AD12"/>
  <c r="AF12" s="1"/>
  <c r="AE12"/>
  <c r="AD15"/>
  <c r="AF15" s="1"/>
  <c r="AQ25"/>
  <c r="AQ23"/>
  <c r="AQ19"/>
  <c r="AQ13" l="1"/>
  <c r="AQ9"/>
  <c r="AQ11"/>
  <c r="AQ12"/>
  <c r="AQ10"/>
  <c r="AR13"/>
  <c r="AS13" s="1"/>
  <c r="AR10"/>
  <c r="AS10" s="1"/>
  <c r="AQ16"/>
  <c r="AQ6"/>
  <c r="AR16"/>
  <c r="AS16" s="1"/>
  <c r="AD27"/>
  <c r="AQ5"/>
  <c r="AQ15"/>
  <c r="AG27"/>
  <c r="AQ7"/>
  <c r="AR6"/>
  <c r="AS6" s="1"/>
  <c r="AR5"/>
  <c r="AS5" s="1"/>
  <c r="AR11"/>
  <c r="AS11" s="1"/>
  <c r="AR14"/>
  <c r="AS14" s="1"/>
  <c r="AR15"/>
  <c r="AS15" s="1"/>
  <c r="AR7"/>
  <c r="AS7" s="1"/>
  <c r="AF27"/>
  <c r="AE27"/>
  <c r="AR9"/>
  <c r="AS9" s="1"/>
  <c r="AR8"/>
  <c r="AS8" s="1"/>
  <c r="AC27"/>
  <c r="AR12"/>
  <c r="AS12" s="1"/>
  <c r="AQ8"/>
  <c r="AH27"/>
  <c r="AQ27" l="1"/>
  <c r="AS27"/>
  <c r="AR27"/>
</calcChain>
</file>

<file path=xl/sharedStrings.xml><?xml version="1.0" encoding="utf-8"?>
<sst xmlns="http://schemas.openxmlformats.org/spreadsheetml/2006/main" count="112" uniqueCount="84">
  <si>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</si>
  <si>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</si>
  <si>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</si>
  <si>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</si>
  <si>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</si>
  <si>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</si>
  <si>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</si>
  <si>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</si>
  <si>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</si>
  <si>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</si>
  <si>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</si>
  <si>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</si>
  <si>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</si>
  <si>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</si>
  <si>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</si>
  <si>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</si>
  <si>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</si>
  <si>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</si>
  <si>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</si>
  <si>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</si>
  <si>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</si>
  <si>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</si>
  <si>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</si>
  <si>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</si>
  <si>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</si>
  <si>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</si>
  <si>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</si>
  <si>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</si>
  <si>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</si>
  <si>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</si>
  <si>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</si>
  <si>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</si>
  <si>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</si>
  <si>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</si>
  <si>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</si>
  <si>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</si>
  <si>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</si>
  <si>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</si>
  <si>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</si>
  <si>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</si>
  <si>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</si>
  <si>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</si>
  <si>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</si>
  <si>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</si>
  <si>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</si>
  <si>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</si>
  <si>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</si>
  <si>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</si>
  <si>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</si>
  <si>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</si>
  <si>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</si>
  <si>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</si>
  <si>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</si>
  <si>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</si>
  <si>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</si>
  <si>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</si>
  <si>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</si>
  <si>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</si>
  <si>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</si>
  <si>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</si>
  <si>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</si>
  <si>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</si>
  <si>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>29.11.2020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</si>
  <si>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</si>
  <si>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</si>
  <si>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</si>
  <si>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</si>
  <si>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</si>
  <si>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</si>
  <si>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</si>
  <si>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</si>
  <si>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</si>
  <si>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</si>
  <si>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30.11.2020</t>
  </si>
  <si>
    <t>Aslam</t>
  </si>
  <si>
    <t>01.12.2020</t>
  </si>
  <si>
    <t>Total</t>
  </si>
  <si>
    <t>Before Due(+)</t>
  </si>
  <si>
    <t>Today Due</t>
  </si>
  <si>
    <t xml:space="preserve"> </t>
  </si>
  <si>
    <t>Date: 02-12-2020</t>
  </si>
  <si>
    <t>Date :02-12-2020</t>
  </si>
  <si>
    <t>S.N</t>
  </si>
  <si>
    <t>02.12.2020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</si>
</sst>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3" fillId="2" borderId="25" xfId="0" applyNumberFormat="1" applyFont="1" applyFill="1" applyBorder="1" applyAlignment="1">
      <alignment horizontal="center" vertical="center" wrapText="1"/>
    </xf>
    <xf numFmtId="1" fontId="3" fillId="2" borderId="37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38" xfId="0" applyNumberFormat="1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" fontId="0" fillId="16" borderId="0" xfId="0" applyNumberFormat="1" applyFill="1" applyBorder="1" applyAlignment="1">
      <alignment horizontal="center" vertical="center"/>
    </xf>
    <xf numFmtId="1" fontId="0" fillId="16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" fontId="2" fillId="0" borderId="33" xfId="0" applyNumberFormat="1" applyFont="1" applyFill="1" applyBorder="1" applyAlignment="1">
      <alignment horizontal="center" vertical="center"/>
    </xf>
    <xf numFmtId="10" fontId="2" fillId="0" borderId="31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3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65536"/>
  <sheetViews>
    <sheetView tabSelected="1" workbookViewId="0">
      <pane xSplit="3" ySplit="4" topLeftCell="D28" activePane="bottomRight" state="frozen"/>
      <selection pane="topRight" activeCell="C1" sqref="C1"/>
      <selection pane="bottomLeft" activeCell="A8" sqref="A8"/>
      <selection pane="bottomRight" activeCell="AC37" sqref="AC37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49" ht="31.5" thickBot="1">
      <c r="A1" s="132" t="s">
        <v>58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</row>
    <row r="2" spans="1:49" ht="19.5" thickBot="1">
      <c r="A2" s="137" t="s">
        <v>80</v>
      </c>
      <c r="B2" s="138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</row>
    <row r="3" spans="1:49" ht="15.75" thickBot="1">
      <c r="A3" s="133" t="s">
        <v>60</v>
      </c>
      <c r="B3" s="134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96">
        <v>0</v>
      </c>
      <c r="L3" s="95">
        <v>300</v>
      </c>
      <c r="M3" s="139">
        <v>0</v>
      </c>
      <c r="N3" s="136"/>
      <c r="O3" s="57">
        <v>0</v>
      </c>
      <c r="P3" s="57">
        <v>13060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49" s="2" customFormat="1" ht="30" customHeight="1" thickBot="1">
      <c r="A4" s="36" t="s">
        <v>42</v>
      </c>
      <c r="B4" s="37" t="s">
        <v>57</v>
      </c>
      <c r="C4" s="37" t="s">
        <v>0</v>
      </c>
      <c r="D4" s="37" t="s">
        <v>1</v>
      </c>
      <c r="E4" s="37" t="s">
        <v>27</v>
      </c>
      <c r="F4" s="38" t="s">
        <v>38</v>
      </c>
      <c r="G4" s="37" t="s">
        <v>29</v>
      </c>
      <c r="H4" s="38" t="s">
        <v>2</v>
      </c>
      <c r="I4" s="38" t="s">
        <v>26</v>
      </c>
      <c r="J4" s="38" t="s">
        <v>41</v>
      </c>
      <c r="K4" s="39" t="s">
        <v>23</v>
      </c>
      <c r="L4" s="38" t="s">
        <v>30</v>
      </c>
      <c r="M4" s="39" t="s">
        <v>24</v>
      </c>
      <c r="N4" s="38" t="s">
        <v>32</v>
      </c>
      <c r="O4" s="39" t="s">
        <v>40</v>
      </c>
      <c r="P4" s="39" t="s">
        <v>33</v>
      </c>
      <c r="Q4" s="37" t="s">
        <v>39</v>
      </c>
      <c r="R4" s="37" t="s">
        <v>37</v>
      </c>
      <c r="S4" s="40" t="s">
        <v>3</v>
      </c>
      <c r="T4" s="40" t="s">
        <v>28</v>
      </c>
      <c r="U4" s="40" t="s">
        <v>44</v>
      </c>
      <c r="V4" s="41" t="s">
        <v>35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22</v>
      </c>
      <c r="AH4" s="45" t="s">
        <v>14</v>
      </c>
      <c r="AI4" s="45" t="s">
        <v>20</v>
      </c>
      <c r="AJ4" s="40" t="s">
        <v>17</v>
      </c>
      <c r="AK4" s="40" t="s">
        <v>18</v>
      </c>
      <c r="AL4" s="40" t="s">
        <v>43</v>
      </c>
      <c r="AM4" s="40" t="s">
        <v>31</v>
      </c>
      <c r="AN4" s="40" t="s">
        <v>25</v>
      </c>
      <c r="AO4" s="41" t="s">
        <v>45</v>
      </c>
      <c r="AP4" s="46" t="s">
        <v>36</v>
      </c>
      <c r="AQ4" s="47" t="s">
        <v>15</v>
      </c>
      <c r="AR4" s="48" t="s">
        <v>19</v>
      </c>
      <c r="AS4" s="49" t="s">
        <v>21</v>
      </c>
      <c r="AT4" s="25"/>
      <c r="AU4" s="25"/>
    </row>
    <row r="5" spans="1:49" ht="15.75">
      <c r="A5" s="59">
        <v>1</v>
      </c>
      <c r="B5" s="60">
        <v>1908446134</v>
      </c>
      <c r="C5" s="61" t="s">
        <v>49</v>
      </c>
      <c r="D5" s="62">
        <v>30000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30000</v>
      </c>
      <c r="AD5" s="8">
        <f t="shared" ref="AD5:AD26" si="0">D5*1</f>
        <v>30000</v>
      </c>
      <c r="AE5" s="9">
        <f t="shared" ref="AE5:AE26" si="1">D5*2.75%</f>
        <v>825</v>
      </c>
      <c r="AF5" s="9">
        <f t="shared" ref="AF5:AF26" si="2">AD5*0.95%</f>
        <v>285</v>
      </c>
      <c r="AG5" s="9">
        <f>SUM(E5*999+F5*499+G5*75+H5*50+I5*30+K5*20+L5*19+M5*10+P5*9+N5*10+J5*29+R5*4+Q5*5+O5*9)*2.8%</f>
        <v>0</v>
      </c>
      <c r="AH5" s="9">
        <f t="shared" ref="AH5:AH26" si="3">SUM(E5*999+F5*499+G5*75+H5*50+I5*30+J5*29+K5*20+L5*19+M5*10+N5*10+O5*9+P5*9+Q5*5+R5*4)*0.95%</f>
        <v>0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200</v>
      </c>
      <c r="AQ5" s="28">
        <f>AC5-AE5-AG5-AJ5-AK5-AL5-AM5-AN5-AO5-AP5</f>
        <v>28975</v>
      </c>
      <c r="AR5" s="73">
        <f t="shared" ref="AR5:AR17" si="4">AF5+AH5+AI5</f>
        <v>285</v>
      </c>
      <c r="AS5" s="73">
        <f t="shared" ref="AS5:AS17" si="5">AR5-AP5-AN5</f>
        <v>85</v>
      </c>
      <c r="AT5" s="26"/>
      <c r="AU5" s="26"/>
    </row>
    <row r="6" spans="1:49" ht="15.75">
      <c r="A6" s="64">
        <v>2</v>
      </c>
      <c r="B6" s="65">
        <v>1908446136</v>
      </c>
      <c r="C6" s="66" t="s">
        <v>50</v>
      </c>
      <c r="D6" s="67">
        <v>12746</v>
      </c>
      <c r="E6" s="68"/>
      <c r="F6" s="67"/>
      <c r="G6" s="68"/>
      <c r="H6" s="68"/>
      <c r="I6" s="68"/>
      <c r="J6" s="68"/>
      <c r="K6" s="68"/>
      <c r="L6" s="68"/>
      <c r="M6" s="68"/>
      <c r="N6" s="68"/>
      <c r="O6" s="68"/>
      <c r="P6" s="68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12746</v>
      </c>
      <c r="AD6" s="7">
        <f t="shared" si="0"/>
        <v>12746</v>
      </c>
      <c r="AE6" s="19">
        <f t="shared" si="1"/>
        <v>350.51499999999999</v>
      </c>
      <c r="AF6" s="19">
        <f t="shared" si="2"/>
        <v>121.087</v>
      </c>
      <c r="AG6" s="9">
        <f t="shared" ref="AG6:AG26" si="7">SUM(E6*999+F6*499+G6*75+H6*50+I6*30+K6*20+L6*19+M6*10+P6*9+N6*10+J6*29+R6*4+Q6*5+O6*9)*2.75%</f>
        <v>0</v>
      </c>
      <c r="AH6" s="19">
        <f t="shared" si="3"/>
        <v>0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105</v>
      </c>
      <c r="AQ6" s="11">
        <f t="shared" ref="AQ6:AQ26" si="9">AC6-AE6-AG6-AJ6-AK6-AL6-AM6-AN6-AO6-AP6</f>
        <v>12290.485000000001</v>
      </c>
      <c r="AR6" s="74">
        <f t="shared" si="4"/>
        <v>121.087</v>
      </c>
      <c r="AS6" s="74">
        <f t="shared" si="5"/>
        <v>16.087000000000003</v>
      </c>
      <c r="AT6" s="6"/>
      <c r="AU6" s="84"/>
    </row>
    <row r="7" spans="1:49" ht="15.75">
      <c r="A7" s="64">
        <v>3</v>
      </c>
      <c r="B7" s="65">
        <v>1908446137</v>
      </c>
      <c r="C7" s="66" t="s">
        <v>51</v>
      </c>
      <c r="D7" s="67">
        <v>10178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10178</v>
      </c>
      <c r="AD7" s="7">
        <f t="shared" si="0"/>
        <v>10178</v>
      </c>
      <c r="AE7" s="19">
        <f t="shared" si="1"/>
        <v>279.89499999999998</v>
      </c>
      <c r="AF7" s="19">
        <f t="shared" si="2"/>
        <v>96.691000000000003</v>
      </c>
      <c r="AG7" s="9">
        <f t="shared" si="7"/>
        <v>0</v>
      </c>
      <c r="AH7" s="19">
        <f t="shared" si="3"/>
        <v>0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69</v>
      </c>
      <c r="AQ7" s="11">
        <f t="shared" si="9"/>
        <v>9829.1049999999996</v>
      </c>
      <c r="AR7" s="74">
        <f t="shared" si="4"/>
        <v>96.691000000000003</v>
      </c>
      <c r="AS7" s="74">
        <f t="shared" si="5"/>
        <v>27.691000000000003</v>
      </c>
      <c r="AT7" s="6"/>
      <c r="AU7" s="26"/>
    </row>
    <row r="8" spans="1:49" ht="15.75">
      <c r="A8" s="64">
        <v>4</v>
      </c>
      <c r="B8" s="65">
        <v>1908446139</v>
      </c>
      <c r="C8" s="66" t="s">
        <v>52</v>
      </c>
      <c r="D8" s="67">
        <v>12336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12336</v>
      </c>
      <c r="AD8" s="7">
        <f>D8*1</f>
        <v>12336</v>
      </c>
      <c r="AE8" s="19">
        <f>D8*2.75%</f>
        <v>339.24</v>
      </c>
      <c r="AF8" s="19">
        <f>AD8*0.95%</f>
        <v>117.19199999999999</v>
      </c>
      <c r="AG8" s="9">
        <f t="shared" si="7"/>
        <v>0</v>
      </c>
      <c r="AH8" s="19">
        <f t="shared" si="3"/>
        <v>0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96</v>
      </c>
      <c r="AQ8" s="11">
        <f>AC8-AE8-AG8-AJ8-AK8-AL8-AM8-AN8-AO8-AP8</f>
        <v>11900.76</v>
      </c>
      <c r="AR8" s="74">
        <f>AF8+AH8+AI8</f>
        <v>117.19199999999999</v>
      </c>
      <c r="AS8" s="74">
        <f>AR8-AP8-AN8</f>
        <v>21.191999999999993</v>
      </c>
      <c r="AT8" s="6"/>
      <c r="AU8" s="26"/>
    </row>
    <row r="9" spans="1:49" ht="15.75">
      <c r="A9" s="64">
        <v>5</v>
      </c>
      <c r="B9" s="65">
        <v>1908446141</v>
      </c>
      <c r="C9" s="66" t="s">
        <v>53</v>
      </c>
      <c r="D9" s="67">
        <v>27559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27559</v>
      </c>
      <c r="AD9" s="7">
        <f t="shared" si="0"/>
        <v>27559</v>
      </c>
      <c r="AE9" s="19">
        <f t="shared" si="1"/>
        <v>757.87250000000006</v>
      </c>
      <c r="AF9" s="19">
        <f t="shared" si="2"/>
        <v>261.81049999999999</v>
      </c>
      <c r="AG9" s="9">
        <f t="shared" si="7"/>
        <v>0</v>
      </c>
      <c r="AH9" s="19">
        <f t="shared" si="3"/>
        <v>0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201</v>
      </c>
      <c r="AQ9" s="11">
        <f t="shared" ref="AQ9:AQ14" si="10">AC9-AE9-AG9-AJ9-AK9-AL9-AM9-AN9-AO9-AP9</f>
        <v>26600.127499999999</v>
      </c>
      <c r="AR9" s="74">
        <f t="shared" si="4"/>
        <v>261.81049999999999</v>
      </c>
      <c r="AS9" s="74">
        <f t="shared" si="5"/>
        <v>60.81049999999999</v>
      </c>
      <c r="AT9" s="6"/>
      <c r="AU9" s="26"/>
    </row>
    <row r="10" spans="1:49" ht="15.75">
      <c r="A10" s="64">
        <v>6</v>
      </c>
      <c r="B10" s="65">
        <v>1908446143</v>
      </c>
      <c r="C10" s="66" t="s">
        <v>48</v>
      </c>
      <c r="D10" s="67">
        <v>11328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11328</v>
      </c>
      <c r="AD10" s="7">
        <f>D10*1</f>
        <v>11328</v>
      </c>
      <c r="AE10" s="19">
        <f>D10*2.75%</f>
        <v>311.52</v>
      </c>
      <c r="AF10" s="19">
        <f>AD10*0.95%</f>
        <v>107.616</v>
      </c>
      <c r="AG10" s="9">
        <f t="shared" si="7"/>
        <v>0</v>
      </c>
      <c r="AH10" s="19">
        <f t="shared" si="3"/>
        <v>0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106</v>
      </c>
      <c r="AQ10" s="11">
        <f t="shared" si="10"/>
        <v>10910.48</v>
      </c>
      <c r="AR10" s="74">
        <f>AF10+AH10+AI10</f>
        <v>107.616</v>
      </c>
      <c r="AS10" s="74">
        <f>AR10-AP10-AN10</f>
        <v>1.6159999999999997</v>
      </c>
      <c r="AT10" s="6"/>
      <c r="AU10" s="26"/>
    </row>
    <row r="11" spans="1:49" ht="15.75">
      <c r="A11" s="64">
        <v>7</v>
      </c>
      <c r="B11" s="65">
        <v>1908446146</v>
      </c>
      <c r="C11" s="66" t="s">
        <v>54</v>
      </c>
      <c r="D11" s="67">
        <v>21981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120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23061</v>
      </c>
      <c r="AD11" s="7">
        <f t="shared" si="0"/>
        <v>21981</v>
      </c>
      <c r="AE11" s="19">
        <f t="shared" si="1"/>
        <v>604.47749999999996</v>
      </c>
      <c r="AF11" s="19">
        <f t="shared" si="2"/>
        <v>208.81950000000001</v>
      </c>
      <c r="AG11" s="9">
        <f t="shared" si="7"/>
        <v>29.7</v>
      </c>
      <c r="AH11" s="19">
        <f t="shared" si="3"/>
        <v>10.26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206</v>
      </c>
      <c r="AQ11" s="11">
        <f t="shared" si="10"/>
        <v>22220.822499999998</v>
      </c>
      <c r="AR11" s="74">
        <f t="shared" si="4"/>
        <v>219.0795</v>
      </c>
      <c r="AS11" s="74">
        <f t="shared" si="5"/>
        <v>13.079499999999996</v>
      </c>
      <c r="AT11" s="6"/>
      <c r="AU11" s="26"/>
    </row>
    <row r="12" spans="1:49" ht="15.75">
      <c r="A12" s="64">
        <v>8</v>
      </c>
      <c r="B12" s="65">
        <v>1908446148</v>
      </c>
      <c r="C12" s="66" t="s">
        <v>74</v>
      </c>
      <c r="D12" s="67">
        <v>6580</v>
      </c>
      <c r="E12" s="68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6580</v>
      </c>
      <c r="AD12" s="7">
        <f t="shared" si="0"/>
        <v>6580</v>
      </c>
      <c r="AE12" s="19">
        <f t="shared" si="1"/>
        <v>180.95</v>
      </c>
      <c r="AF12" s="19">
        <f t="shared" si="2"/>
        <v>62.51</v>
      </c>
      <c r="AG12" s="9">
        <f t="shared" si="7"/>
        <v>0</v>
      </c>
      <c r="AH12" s="19">
        <f t="shared" si="3"/>
        <v>0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/>
      <c r="AP12" s="81">
        <v>160</v>
      </c>
      <c r="AQ12" s="11">
        <f t="shared" si="10"/>
        <v>6239.05</v>
      </c>
      <c r="AR12" s="74">
        <f t="shared" si="4"/>
        <v>62.51</v>
      </c>
      <c r="AS12" s="74">
        <f t="shared" si="5"/>
        <v>-97.490000000000009</v>
      </c>
      <c r="AT12" s="6"/>
      <c r="AU12" s="26"/>
      <c r="AV12" s="15"/>
      <c r="AW12" s="108"/>
    </row>
    <row r="13" spans="1:49" ht="17.25">
      <c r="A13" s="64">
        <v>9</v>
      </c>
      <c r="B13" s="65">
        <v>1908446149</v>
      </c>
      <c r="C13" s="66" t="s">
        <v>55</v>
      </c>
      <c r="D13" s="67">
        <v>14392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14392</v>
      </c>
      <c r="AD13" s="7">
        <f t="shared" si="0"/>
        <v>14392</v>
      </c>
      <c r="AE13" s="19">
        <f t="shared" si="1"/>
        <v>395.78000000000003</v>
      </c>
      <c r="AF13" s="19">
        <f t="shared" si="2"/>
        <v>136.72399999999999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206</v>
      </c>
      <c r="AQ13" s="11">
        <f t="shared" si="10"/>
        <v>13790.22</v>
      </c>
      <c r="AR13" s="74">
        <f>AF13+AH13+AI13</f>
        <v>136.72399999999999</v>
      </c>
      <c r="AS13" s="74">
        <f>AR13-AP13-AN13</f>
        <v>-69.27600000000001</v>
      </c>
      <c r="AT13" s="6"/>
      <c r="AU13" s="26"/>
      <c r="AV13" s="85"/>
      <c r="AW13" s="85"/>
    </row>
    <row r="14" spans="1:49" ht="15.75">
      <c r="A14" s="64">
        <v>10</v>
      </c>
      <c r="B14" s="65">
        <v>1908446150</v>
      </c>
      <c r="C14" s="66" t="s">
        <v>56</v>
      </c>
      <c r="D14" s="67">
        <v>10485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10485</v>
      </c>
      <c r="AD14" s="7">
        <f t="shared" si="0"/>
        <v>10485</v>
      </c>
      <c r="AE14" s="19">
        <f t="shared" si="1"/>
        <v>288.33749999999998</v>
      </c>
      <c r="AF14" s="19">
        <f t="shared" si="2"/>
        <v>99.607500000000002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10"/>
        <v>10046.6625</v>
      </c>
      <c r="AR14" s="74">
        <f t="shared" si="4"/>
        <v>99.607500000000002</v>
      </c>
      <c r="AS14" s="74">
        <f t="shared" si="5"/>
        <v>-50.392499999999998</v>
      </c>
      <c r="AT14" s="6"/>
      <c r="AU14" s="26"/>
    </row>
    <row r="15" spans="1:49" ht="15.75">
      <c r="A15" s="64">
        <v>11</v>
      </c>
      <c r="B15" s="65">
        <v>1908446151</v>
      </c>
      <c r="C15" s="66" t="s">
        <v>53</v>
      </c>
      <c r="D15" s="67">
        <v>10794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10794</v>
      </c>
      <c r="AD15" s="7">
        <f>D15*1</f>
        <v>10794</v>
      </c>
      <c r="AE15" s="19">
        <f>D15*2.75%</f>
        <v>296.83499999999998</v>
      </c>
      <c r="AF15" s="19">
        <f>AD15*0.95%</f>
        <v>102.54299999999999</v>
      </c>
      <c r="AG15" s="9">
        <f t="shared" si="7"/>
        <v>0</v>
      </c>
      <c r="AH15" s="19">
        <f t="shared" si="3"/>
        <v>0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97</v>
      </c>
      <c r="AQ15" s="11">
        <f t="shared" si="9"/>
        <v>10400.165000000001</v>
      </c>
      <c r="AR15" s="74">
        <f>AF15+AH15+AI15</f>
        <v>102.54299999999999</v>
      </c>
      <c r="AS15" s="74">
        <f>AR15-AP15-AN15</f>
        <v>5.5429999999999922</v>
      </c>
      <c r="AT15" s="6"/>
      <c r="AU15" s="26"/>
    </row>
    <row r="16" spans="1:49" ht="16.5" thickBot="1">
      <c r="A16" s="64">
        <v>12</v>
      </c>
      <c r="B16" s="65">
        <v>1908446152</v>
      </c>
      <c r="C16" s="66" t="s">
        <v>46</v>
      </c>
      <c r="D16" s="67">
        <v>8021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8021</v>
      </c>
      <c r="AD16" s="7">
        <f>D16*1</f>
        <v>8021</v>
      </c>
      <c r="AE16" s="19">
        <f>D16*2.75%</f>
        <v>220.57750000000001</v>
      </c>
      <c r="AF16" s="19">
        <f>AD16*0.95%</f>
        <v>76.1995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/>
      <c r="AP16" s="81">
        <v>100</v>
      </c>
      <c r="AQ16" s="21">
        <f>AC16-AE16-AG16-AJ16-AK16-AL16-AM16-AN16-AO16-AP16</f>
        <v>7700.4224999999997</v>
      </c>
      <c r="AR16" s="74">
        <f>AF16+AH16+AI16</f>
        <v>76.1995</v>
      </c>
      <c r="AS16" s="74">
        <f>AR16-AP16-AN16</f>
        <v>-23.8005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1">D18*1</f>
        <v>0</v>
      </c>
      <c r="AE18" s="19">
        <f t="shared" ref="AE18:AE23" si="12">D18*2.75%</f>
        <v>0</v>
      </c>
      <c r="AF18" s="19">
        <f t="shared" ref="AF18:AF23" si="13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4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1"/>
        <v>0</v>
      </c>
      <c r="AE19" s="19">
        <f t="shared" si="12"/>
        <v>0</v>
      </c>
      <c r="AF19" s="19">
        <f t="shared" si="13"/>
        <v>0</v>
      </c>
      <c r="AG19" s="9">
        <f t="shared" si="7"/>
        <v>0</v>
      </c>
      <c r="AH19" s="19">
        <f t="shared" si="3"/>
        <v>0</v>
      </c>
      <c r="AI19" s="19">
        <f t="shared" si="14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5">AF19+AH19+AI19</f>
        <v>0</v>
      </c>
      <c r="AS19" s="74">
        <f t="shared" ref="AS19:AS26" si="16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1"/>
        <v>0</v>
      </c>
      <c r="AE20" s="19">
        <f t="shared" si="12"/>
        <v>0</v>
      </c>
      <c r="AF20" s="19">
        <f t="shared" si="13"/>
        <v>0</v>
      </c>
      <c r="AG20" s="9">
        <f t="shared" si="7"/>
        <v>0</v>
      </c>
      <c r="AH20" s="19">
        <f t="shared" si="3"/>
        <v>0</v>
      </c>
      <c r="AI20" s="19">
        <f t="shared" si="14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1"/>
        <v>0</v>
      </c>
      <c r="AE21" s="19">
        <f t="shared" si="12"/>
        <v>0</v>
      </c>
      <c r="AF21" s="19">
        <f t="shared" si="13"/>
        <v>0</v>
      </c>
      <c r="AG21" s="9">
        <f t="shared" si="7"/>
        <v>0</v>
      </c>
      <c r="AH21" s="19">
        <f t="shared" si="3"/>
        <v>0</v>
      </c>
      <c r="AI21" s="19">
        <f t="shared" si="14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5"/>
        <v>0</v>
      </c>
      <c r="AS21" s="74">
        <f t="shared" si="16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1"/>
        <v>0</v>
      </c>
      <c r="AE22" s="19">
        <f t="shared" si="12"/>
        <v>0</v>
      </c>
      <c r="AF22" s="19">
        <f t="shared" si="13"/>
        <v>0</v>
      </c>
      <c r="AG22" s="9">
        <f t="shared" si="7"/>
        <v>0</v>
      </c>
      <c r="AH22" s="19">
        <f t="shared" si="3"/>
        <v>0</v>
      </c>
      <c r="AI22" s="19">
        <f t="shared" si="14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5"/>
        <v>0</v>
      </c>
      <c r="AS22" s="74">
        <f t="shared" si="16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1"/>
        <v>0</v>
      </c>
      <c r="AE23" s="19">
        <f t="shared" si="12"/>
        <v>0</v>
      </c>
      <c r="AF23" s="19">
        <f t="shared" si="13"/>
        <v>0</v>
      </c>
      <c r="AG23" s="9">
        <f t="shared" si="7"/>
        <v>0</v>
      </c>
      <c r="AH23" s="19">
        <f t="shared" si="3"/>
        <v>0</v>
      </c>
      <c r="AI23" s="19">
        <f t="shared" si="14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5"/>
        <v>0</v>
      </c>
      <c r="AS23" s="74">
        <f t="shared" si="16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5"/>
        <v>0</v>
      </c>
      <c r="AS24" s="74">
        <f t="shared" si="16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5"/>
        <v>0</v>
      </c>
      <c r="AS25" s="74">
        <f t="shared" si="16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5"/>
        <v>0</v>
      </c>
      <c r="AS26" s="75">
        <f t="shared" si="16"/>
        <v>0</v>
      </c>
      <c r="AT26" s="6"/>
      <c r="AU26" s="6"/>
    </row>
    <row r="27" spans="1:47" s="1" customFormat="1" ht="16.5" thickBot="1">
      <c r="A27" s="130" t="s">
        <v>61</v>
      </c>
      <c r="B27" s="131"/>
      <c r="C27" s="131"/>
      <c r="D27" s="34">
        <f t="shared" ref="D27:AS27" si="17">SUM(D5:D26)</f>
        <v>176400</v>
      </c>
      <c r="E27" s="34">
        <f t="shared" si="17"/>
        <v>0</v>
      </c>
      <c r="F27" s="34">
        <f t="shared" si="17"/>
        <v>0</v>
      </c>
      <c r="G27" s="34">
        <f t="shared" si="17"/>
        <v>0</v>
      </c>
      <c r="H27" s="34">
        <f t="shared" si="17"/>
        <v>0</v>
      </c>
      <c r="I27" s="34">
        <f t="shared" si="17"/>
        <v>0</v>
      </c>
      <c r="J27" s="34">
        <f t="shared" si="17"/>
        <v>0</v>
      </c>
      <c r="K27" s="34">
        <f t="shared" si="17"/>
        <v>0</v>
      </c>
      <c r="L27" s="34">
        <f t="shared" si="17"/>
        <v>0</v>
      </c>
      <c r="M27" s="34">
        <f t="shared" si="17"/>
        <v>0</v>
      </c>
      <c r="N27" s="34">
        <f t="shared" si="17"/>
        <v>0</v>
      </c>
      <c r="O27" s="34">
        <f t="shared" si="17"/>
        <v>0</v>
      </c>
      <c r="P27" s="34">
        <f t="shared" si="17"/>
        <v>120</v>
      </c>
      <c r="Q27" s="34">
        <f t="shared" si="17"/>
        <v>0</v>
      </c>
      <c r="R27" s="34">
        <f t="shared" si="17"/>
        <v>0</v>
      </c>
      <c r="S27" s="34">
        <f t="shared" si="17"/>
        <v>0</v>
      </c>
      <c r="T27" s="34">
        <f t="shared" si="17"/>
        <v>0</v>
      </c>
      <c r="U27" s="34">
        <f t="shared" si="17"/>
        <v>0</v>
      </c>
      <c r="V27" s="34">
        <f t="shared" si="17"/>
        <v>0</v>
      </c>
      <c r="W27" s="34">
        <f t="shared" si="17"/>
        <v>0</v>
      </c>
      <c r="X27" s="34">
        <f t="shared" si="17"/>
        <v>0</v>
      </c>
      <c r="Y27" s="34">
        <f t="shared" si="17"/>
        <v>0</v>
      </c>
      <c r="Z27" s="34">
        <f t="shared" si="17"/>
        <v>0</v>
      </c>
      <c r="AA27" s="34">
        <f t="shared" si="17"/>
        <v>0</v>
      </c>
      <c r="AB27" s="34">
        <f t="shared" si="17"/>
        <v>0</v>
      </c>
      <c r="AC27" s="34">
        <f t="shared" si="17"/>
        <v>177480</v>
      </c>
      <c r="AD27" s="34">
        <f t="shared" si="17"/>
        <v>176400</v>
      </c>
      <c r="AE27" s="34">
        <f t="shared" si="17"/>
        <v>4851</v>
      </c>
      <c r="AF27" s="34">
        <f t="shared" si="17"/>
        <v>1675.8</v>
      </c>
      <c r="AG27" s="34">
        <f t="shared" si="17"/>
        <v>29.7</v>
      </c>
      <c r="AH27" s="34">
        <f t="shared" si="17"/>
        <v>10.26</v>
      </c>
      <c r="AI27" s="34">
        <f t="shared" si="17"/>
        <v>0</v>
      </c>
      <c r="AJ27" s="34">
        <f t="shared" si="17"/>
        <v>0</v>
      </c>
      <c r="AK27" s="34">
        <f t="shared" si="17"/>
        <v>0</v>
      </c>
      <c r="AL27" s="34">
        <f t="shared" si="17"/>
        <v>0</v>
      </c>
      <c r="AM27" s="34">
        <f t="shared" si="17"/>
        <v>0</v>
      </c>
      <c r="AN27" s="34">
        <f t="shared" si="17"/>
        <v>0</v>
      </c>
      <c r="AO27" s="87">
        <f t="shared" si="17"/>
        <v>0</v>
      </c>
      <c r="AP27" s="88">
        <f t="shared" si="17"/>
        <v>1696</v>
      </c>
      <c r="AQ27" s="89">
        <f t="shared" si="17"/>
        <v>170903.3</v>
      </c>
      <c r="AR27" s="89">
        <f t="shared" si="17"/>
        <v>1686.06</v>
      </c>
      <c r="AS27" s="35">
        <f t="shared" si="17"/>
        <v>-9.9400000000000261</v>
      </c>
      <c r="AT27" s="27"/>
      <c r="AU27" s="27"/>
    </row>
    <row r="28" spans="1:47" ht="15.75" thickBot="1">
      <c r="A28" s="135" t="s">
        <v>59</v>
      </c>
      <c r="B28" s="136"/>
      <c r="C28" s="50"/>
      <c r="D28" s="51"/>
      <c r="E28" s="52">
        <f>E3-E27</f>
        <v>0</v>
      </c>
      <c r="F28" s="52">
        <f t="shared" ref="F28:R28" si="18">F3-F27</f>
        <v>0</v>
      </c>
      <c r="G28" s="52">
        <f t="shared" si="18"/>
        <v>0</v>
      </c>
      <c r="H28" s="52">
        <f t="shared" si="18"/>
        <v>0</v>
      </c>
      <c r="I28" s="52">
        <f t="shared" si="18"/>
        <v>0</v>
      </c>
      <c r="J28" s="52">
        <f t="shared" si="18"/>
        <v>0</v>
      </c>
      <c r="K28" s="53">
        <f>K3-K27</f>
        <v>0</v>
      </c>
      <c r="L28" s="53">
        <f t="shared" ref="L28:P28" si="19">L3-L27</f>
        <v>300</v>
      </c>
      <c r="M28" s="53">
        <f t="shared" si="19"/>
        <v>0</v>
      </c>
      <c r="N28" s="53">
        <f t="shared" si="19"/>
        <v>0</v>
      </c>
      <c r="O28" s="53">
        <f t="shared" si="19"/>
        <v>0</v>
      </c>
      <c r="P28" s="53">
        <f t="shared" si="19"/>
        <v>12940</v>
      </c>
      <c r="Q28" s="52">
        <f t="shared" si="18"/>
        <v>0</v>
      </c>
      <c r="R28" s="52">
        <f t="shared" si="18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0"/>
      <c r="AP28" s="90"/>
      <c r="AQ28" s="92"/>
      <c r="AR28" s="92"/>
      <c r="AS28" s="93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4"/>
      <c r="AR29" s="94"/>
      <c r="AS29" s="20"/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>
        <v>170903</v>
      </c>
      <c r="P30" s="6"/>
      <c r="Q30" s="6"/>
      <c r="R30" s="6"/>
      <c r="AQ30" s="94">
        <v>1046</v>
      </c>
      <c r="AR30" s="94" t="s">
        <v>47</v>
      </c>
      <c r="AS30" s="20" t="s">
        <v>62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>
        <v>33148</v>
      </c>
      <c r="N31" s="12"/>
      <c r="O31" s="12" t="s">
        <v>77</v>
      </c>
      <c r="P31" s="12"/>
      <c r="Q31" s="6"/>
      <c r="R31" s="6"/>
      <c r="AQ31" s="94">
        <v>500</v>
      </c>
      <c r="AR31" s="94" t="s">
        <v>49</v>
      </c>
      <c r="AS31" s="20" t="s">
        <v>62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111">
        <f>M30+M31</f>
        <v>204051</v>
      </c>
      <c r="O32" s="91"/>
      <c r="P32" s="6"/>
      <c r="Q32" s="6"/>
      <c r="R32" s="6"/>
      <c r="AQ32" s="94"/>
      <c r="AR32" s="94"/>
      <c r="AS32" s="20" t="s">
        <v>73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>
        <v>27677</v>
      </c>
      <c r="O33" s="4" t="s">
        <v>78</v>
      </c>
      <c r="P33" s="6"/>
      <c r="Q33" s="6"/>
      <c r="R33" s="6"/>
      <c r="AQ33" s="94">
        <v>6239</v>
      </c>
      <c r="AR33" s="94" t="s">
        <v>74</v>
      </c>
      <c r="AS33" s="94" t="s">
        <v>83</v>
      </c>
    </row>
    <row r="34" spans="1:45">
      <c r="A34" s="6"/>
      <c r="B34" s="6"/>
      <c r="C34" s="5"/>
      <c r="D34" s="5"/>
      <c r="E34" s="5"/>
      <c r="F34" s="6"/>
      <c r="G34" s="6"/>
      <c r="J34" s="15"/>
      <c r="M34" s="112">
        <f>M32-M33</f>
        <v>176374</v>
      </c>
      <c r="O34" s="24"/>
      <c r="AQ34" s="10">
        <v>9846</v>
      </c>
      <c r="AR34" s="94" t="s">
        <v>56</v>
      </c>
      <c r="AS34" s="94" t="s">
        <v>75</v>
      </c>
    </row>
    <row r="35" spans="1:45">
      <c r="A35" s="14"/>
      <c r="B35" s="14"/>
      <c r="C35" s="5"/>
      <c r="D35" s="5"/>
      <c r="E35" s="5"/>
      <c r="F35" s="6"/>
      <c r="G35" s="6"/>
      <c r="AO35" s="4" t="s">
        <v>79</v>
      </c>
      <c r="AQ35" s="94">
        <v>10046</v>
      </c>
      <c r="AR35" s="20" t="s">
        <v>56</v>
      </c>
      <c r="AS35" s="20" t="s">
        <v>83</v>
      </c>
    </row>
    <row r="36" spans="1:45">
      <c r="A36" s="6"/>
      <c r="B36" s="6"/>
      <c r="C36" s="5"/>
      <c r="D36" s="5"/>
      <c r="E36" s="5"/>
      <c r="F36" s="6"/>
      <c r="G36" s="6"/>
      <c r="AQ36" s="109">
        <v>27677</v>
      </c>
      <c r="AR36" s="110" t="s">
        <v>76</v>
      </c>
      <c r="AS36" s="110" t="s">
        <v>75</v>
      </c>
    </row>
    <row r="37" spans="1:45">
      <c r="A37" s="6"/>
      <c r="B37" s="6"/>
      <c r="C37" s="5"/>
      <c r="D37" s="5"/>
      <c r="E37" s="5"/>
      <c r="F37" s="6"/>
      <c r="G37" s="6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16</v>
      </c>
    </row>
    <row r="39" spans="1:45">
      <c r="A39" s="6"/>
      <c r="B39" s="6"/>
      <c r="C39" s="5"/>
      <c r="D39" s="5"/>
      <c r="E39" s="5"/>
      <c r="F39" s="6"/>
      <c r="G39" s="6"/>
      <c r="AQ39" s="6"/>
      <c r="AR39" s="6"/>
      <c r="AS39" s="6"/>
    </row>
    <row r="40" spans="1:45">
      <c r="A40" s="6"/>
      <c r="B40" s="6"/>
      <c r="C40" s="5"/>
      <c r="D40" s="5"/>
      <c r="E40" s="5"/>
      <c r="F40" s="6"/>
      <c r="G40" s="6"/>
      <c r="AQ40" s="6"/>
      <c r="AR40" s="6"/>
      <c r="AS40" s="151"/>
    </row>
    <row r="41" spans="1:45">
      <c r="A41" s="6"/>
      <c r="B41" s="6"/>
      <c r="C41" s="6"/>
      <c r="D41" s="6"/>
      <c r="E41" s="6"/>
      <c r="F41" s="6"/>
      <c r="G41" s="6"/>
      <c r="AQ41" s="6"/>
      <c r="AR41" s="6"/>
      <c r="AS41" s="151"/>
    </row>
    <row r="42" spans="1:45">
      <c r="A42" s="6"/>
      <c r="B42" s="6"/>
      <c r="C42" s="6"/>
      <c r="D42" s="6"/>
      <c r="E42" s="6"/>
      <c r="F42" s="6"/>
      <c r="G42" s="6"/>
      <c r="AQ42" s="6"/>
      <c r="AR42" s="6"/>
      <c r="AS42" s="6"/>
    </row>
    <row r="43" spans="1:45">
      <c r="A43" s="6"/>
      <c r="B43" s="6"/>
      <c r="C43" s="6"/>
      <c r="D43" s="6"/>
      <c r="E43" s="6"/>
      <c r="AQ43" s="6"/>
      <c r="AR43" s="6"/>
      <c r="AS43" s="6"/>
    </row>
    <row r="44" spans="1:45">
      <c r="A44" s="6"/>
      <c r="B44" s="6"/>
      <c r="C44" s="6"/>
      <c r="D44" s="6"/>
      <c r="E44" s="6"/>
      <c r="AQ44" s="12"/>
      <c r="AR44" s="6"/>
      <c r="AS44" s="6"/>
    </row>
    <row r="45" spans="1:45">
      <c r="A45" s="6"/>
      <c r="B45" s="6"/>
      <c r="C45" s="6"/>
      <c r="D45" s="6"/>
      <c r="E45" s="6"/>
      <c r="AQ45" s="6"/>
      <c r="AR45" s="151"/>
      <c r="AS45" s="151"/>
    </row>
    <row r="46" spans="1:45">
      <c r="A46" s="6"/>
      <c r="B46" s="6"/>
      <c r="C46" s="6"/>
      <c r="D46" s="6"/>
      <c r="E46" s="6"/>
      <c r="AQ46" s="12"/>
      <c r="AR46" s="6"/>
      <c r="AS46" s="6"/>
    </row>
    <row r="47" spans="1:45">
      <c r="A47" s="6"/>
      <c r="B47" s="6"/>
      <c r="C47" s="6"/>
      <c r="D47" s="6"/>
      <c r="E47" s="6"/>
      <c r="AM47" s="15" t="s">
        <v>34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6"/>
    </row>
  </sheetData>
  <mergeCells count="7"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workbookViewId="0">
      <selection activeCell="K14" sqref="K14"/>
    </sheetView>
  </sheetViews>
  <sheetFormatPr defaultRowHeight="12.75"/>
  <cols>
    <col min="1" max="1" width="4.5703125" style="4" bestFit="1" customWidth="1"/>
    <col min="2" max="2" width="14.28515625" style="4" bestFit="1" customWidth="1"/>
    <col min="3" max="3" width="9.85546875" style="4" bestFit="1" customWidth="1"/>
    <col min="4" max="4" width="9.140625" style="4"/>
    <col min="5" max="5" width="0" style="4" hidden="1" customWidth="1"/>
    <col min="6" max="9" width="9.140625" style="4"/>
    <col min="10" max="10" width="10.42578125" style="4" customWidth="1"/>
    <col min="11" max="13" width="9.140625" style="4"/>
    <col min="14" max="14" width="18" style="4" customWidth="1"/>
    <col min="15" max="16384" width="9.140625" style="4"/>
  </cols>
  <sheetData>
    <row r="1" spans="1:15">
      <c r="A1" s="144" t="s">
        <v>63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5" s="15" customFormat="1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</row>
    <row r="3" spans="1:15" s="15" customFormat="1">
      <c r="A3" s="145" t="s">
        <v>64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</row>
    <row r="4" spans="1:15" s="15" customFormat="1" ht="13.5" thickBot="1">
      <c r="A4" s="145" t="s">
        <v>65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</row>
    <row r="5" spans="1:15" s="15" customFormat="1" ht="13.5" thickBot="1">
      <c r="A5" s="146" t="s">
        <v>81</v>
      </c>
      <c r="B5" s="147"/>
      <c r="C5" s="148"/>
      <c r="D5" s="149" t="s">
        <v>66</v>
      </c>
      <c r="E5" s="150"/>
      <c r="F5" s="150"/>
      <c r="G5" s="150"/>
      <c r="H5" s="150"/>
      <c r="I5" s="150"/>
      <c r="J5" s="150"/>
      <c r="K5" s="150"/>
      <c r="L5" s="150"/>
      <c r="M5" s="114"/>
      <c r="N5" s="114"/>
      <c r="O5" s="86"/>
    </row>
    <row r="6" spans="1:15" s="2" customFormat="1" ht="30.75" thickBot="1">
      <c r="A6" s="98" t="s">
        <v>82</v>
      </c>
      <c r="B6" s="98" t="s">
        <v>57</v>
      </c>
      <c r="C6" s="98" t="s">
        <v>0</v>
      </c>
      <c r="D6" s="98" t="s">
        <v>1</v>
      </c>
      <c r="E6" s="99" t="s">
        <v>2</v>
      </c>
      <c r="F6" s="100" t="s">
        <v>23</v>
      </c>
      <c r="G6" s="100" t="s">
        <v>24</v>
      </c>
      <c r="H6" s="100" t="s">
        <v>33</v>
      </c>
      <c r="I6" s="100" t="s">
        <v>40</v>
      </c>
      <c r="J6" s="100" t="s">
        <v>67</v>
      </c>
      <c r="K6" s="101" t="s">
        <v>68</v>
      </c>
      <c r="L6" s="98" t="s">
        <v>69</v>
      </c>
      <c r="M6" s="99" t="s">
        <v>70</v>
      </c>
      <c r="N6" s="98" t="s">
        <v>71</v>
      </c>
    </row>
    <row r="7" spans="1:15" ht="18.95" customHeight="1">
      <c r="A7" s="115">
        <v>1</v>
      </c>
      <c r="B7" s="113">
        <v>1908446134</v>
      </c>
      <c r="C7" s="113" t="s">
        <v>49</v>
      </c>
      <c r="D7" s="116"/>
      <c r="E7" s="113"/>
      <c r="F7" s="113"/>
      <c r="G7" s="113"/>
      <c r="H7" s="113"/>
      <c r="I7" s="113"/>
      <c r="J7" s="117"/>
      <c r="K7" s="117"/>
      <c r="L7" s="113"/>
      <c r="M7" s="118"/>
      <c r="N7" s="119"/>
    </row>
    <row r="8" spans="1:15" ht="18.95" customHeight="1">
      <c r="A8" s="120">
        <v>2</v>
      </c>
      <c r="B8" s="102">
        <v>1908446136</v>
      </c>
      <c r="C8" s="102" t="s">
        <v>50</v>
      </c>
      <c r="D8" s="121"/>
      <c r="E8" s="102"/>
      <c r="F8" s="102"/>
      <c r="G8" s="102"/>
      <c r="H8" s="117"/>
      <c r="I8" s="102"/>
      <c r="J8" s="117"/>
      <c r="K8" s="122"/>
      <c r="L8" s="102"/>
      <c r="M8" s="123"/>
      <c r="N8" s="124"/>
    </row>
    <row r="9" spans="1:15" ht="18.95" customHeight="1">
      <c r="A9" s="115">
        <v>3</v>
      </c>
      <c r="B9" s="102">
        <v>1908446137</v>
      </c>
      <c r="C9" s="102" t="s">
        <v>51</v>
      </c>
      <c r="D9" s="121"/>
      <c r="E9" s="102"/>
      <c r="F9" s="102"/>
      <c r="G9" s="102"/>
      <c r="H9" s="102"/>
      <c r="I9" s="102"/>
      <c r="J9" s="117"/>
      <c r="K9" s="117"/>
      <c r="L9" s="102"/>
      <c r="M9" s="123"/>
      <c r="N9" s="124"/>
    </row>
    <row r="10" spans="1:15" ht="18.95" customHeight="1">
      <c r="A10" s="125">
        <v>4</v>
      </c>
      <c r="B10" s="102">
        <v>1908446139</v>
      </c>
      <c r="C10" s="102" t="s">
        <v>52</v>
      </c>
      <c r="D10" s="121"/>
      <c r="E10" s="102"/>
      <c r="F10" s="102"/>
      <c r="G10" s="102"/>
      <c r="H10" s="102"/>
      <c r="I10" s="102"/>
      <c r="J10" s="117"/>
      <c r="K10" s="117"/>
      <c r="L10" s="102"/>
      <c r="M10" s="123"/>
      <c r="N10" s="124"/>
    </row>
    <row r="11" spans="1:15" ht="18.95" customHeight="1">
      <c r="A11" s="115">
        <v>5</v>
      </c>
      <c r="B11" s="102">
        <v>1908446141</v>
      </c>
      <c r="C11" s="102" t="s">
        <v>53</v>
      </c>
      <c r="D11" s="121"/>
      <c r="E11" s="102"/>
      <c r="F11" s="102"/>
      <c r="G11" s="102"/>
      <c r="H11" s="117"/>
      <c r="I11" s="102"/>
      <c r="J11" s="117"/>
      <c r="K11" s="117"/>
      <c r="L11" s="102"/>
      <c r="M11" s="123"/>
      <c r="N11" s="124"/>
    </row>
    <row r="12" spans="1:15" ht="18.95" customHeight="1">
      <c r="A12" s="120">
        <v>6</v>
      </c>
      <c r="B12" s="102">
        <v>1908446143</v>
      </c>
      <c r="C12" s="102" t="s">
        <v>48</v>
      </c>
      <c r="D12" s="121"/>
      <c r="E12" s="102"/>
      <c r="F12" s="102"/>
      <c r="G12" s="102"/>
      <c r="H12" s="117">
        <v>250</v>
      </c>
      <c r="I12" s="102"/>
      <c r="J12" s="117"/>
      <c r="K12" s="117"/>
      <c r="L12" s="102"/>
      <c r="M12" s="123"/>
      <c r="N12" s="124"/>
    </row>
    <row r="13" spans="1:15" ht="18.95" customHeight="1">
      <c r="A13" s="115">
        <v>7</v>
      </c>
      <c r="B13" s="102">
        <v>1908446146</v>
      </c>
      <c r="C13" s="102" t="s">
        <v>54</v>
      </c>
      <c r="D13" s="121"/>
      <c r="E13" s="102"/>
      <c r="F13" s="102"/>
      <c r="G13" s="102"/>
      <c r="H13" s="102">
        <v>250</v>
      </c>
      <c r="I13" s="102"/>
      <c r="J13" s="117"/>
      <c r="K13" s="117"/>
      <c r="L13" s="102"/>
      <c r="M13" s="123"/>
      <c r="N13" s="124"/>
    </row>
    <row r="14" spans="1:15" ht="18.95" customHeight="1">
      <c r="A14" s="120">
        <v>8</v>
      </c>
      <c r="B14" s="102">
        <v>1908446148</v>
      </c>
      <c r="C14" s="102" t="s">
        <v>47</v>
      </c>
      <c r="D14" s="121"/>
      <c r="E14" s="102"/>
      <c r="F14" s="102"/>
      <c r="G14" s="102"/>
      <c r="H14" s="117"/>
      <c r="I14" s="102"/>
      <c r="J14" s="117"/>
      <c r="K14" s="117"/>
      <c r="L14" s="102"/>
      <c r="M14" s="123"/>
      <c r="N14" s="124"/>
    </row>
    <row r="15" spans="1:15" ht="18.95" customHeight="1">
      <c r="A15" s="115">
        <v>9</v>
      </c>
      <c r="B15" s="102">
        <v>1908446149</v>
      </c>
      <c r="C15" s="126" t="s">
        <v>55</v>
      </c>
      <c r="D15" s="121"/>
      <c r="E15" s="102"/>
      <c r="F15" s="102"/>
      <c r="G15" s="102"/>
      <c r="H15" s="102"/>
      <c r="I15" s="102"/>
      <c r="J15" s="117"/>
      <c r="K15" s="117"/>
      <c r="L15" s="102"/>
      <c r="M15" s="123"/>
      <c r="N15" s="124"/>
    </row>
    <row r="16" spans="1:15" ht="18.95" customHeight="1">
      <c r="A16" s="120">
        <v>10</v>
      </c>
      <c r="B16" s="102">
        <v>1908446150</v>
      </c>
      <c r="C16" s="102" t="s">
        <v>56</v>
      </c>
      <c r="D16" s="121"/>
      <c r="E16" s="102"/>
      <c r="F16" s="102"/>
      <c r="G16" s="102"/>
      <c r="H16" s="102"/>
      <c r="I16" s="102"/>
      <c r="J16" s="117"/>
      <c r="K16" s="117"/>
      <c r="L16" s="102"/>
      <c r="M16" s="123"/>
      <c r="N16" s="124"/>
    </row>
    <row r="17" spans="1:14" ht="18.95" customHeight="1">
      <c r="A17" s="115">
        <v>11</v>
      </c>
      <c r="B17" s="102">
        <v>1908446151</v>
      </c>
      <c r="C17" s="102" t="s">
        <v>53</v>
      </c>
      <c r="D17" s="121"/>
      <c r="E17" s="102"/>
      <c r="F17" s="102"/>
      <c r="G17" s="102"/>
      <c r="H17" s="117"/>
      <c r="I17" s="102"/>
      <c r="J17" s="117"/>
      <c r="K17" s="117"/>
      <c r="L17" s="102"/>
      <c r="M17" s="123"/>
      <c r="N17" s="124"/>
    </row>
    <row r="18" spans="1:14" ht="18.95" customHeight="1">
      <c r="A18" s="102">
        <v>12</v>
      </c>
      <c r="B18" s="102">
        <v>1908446152</v>
      </c>
      <c r="C18" s="102" t="s">
        <v>46</v>
      </c>
      <c r="D18" s="121"/>
      <c r="E18" s="102"/>
      <c r="F18" s="102"/>
      <c r="G18" s="102"/>
      <c r="H18" s="102"/>
      <c r="I18" s="102"/>
      <c r="J18" s="117"/>
      <c r="K18" s="117"/>
      <c r="L18" s="102"/>
      <c r="M18" s="123"/>
      <c r="N18" s="124"/>
    </row>
    <row r="19" spans="1:14" ht="18.95" customHeight="1">
      <c r="A19" s="115">
        <v>13</v>
      </c>
      <c r="B19" s="117"/>
      <c r="C19" s="113"/>
      <c r="D19" s="121"/>
      <c r="E19" s="102"/>
      <c r="F19" s="102"/>
      <c r="G19" s="102"/>
      <c r="H19" s="102"/>
      <c r="I19" s="102"/>
      <c r="J19" s="117"/>
      <c r="K19" s="117"/>
      <c r="L19" s="102"/>
      <c r="M19" s="123"/>
      <c r="N19" s="124"/>
    </row>
    <row r="20" spans="1:14" ht="18.95" customHeight="1">
      <c r="A20" s="120">
        <v>14</v>
      </c>
      <c r="B20" s="127"/>
      <c r="C20" s="102"/>
      <c r="D20" s="121"/>
      <c r="E20" s="102"/>
      <c r="F20" s="102"/>
      <c r="G20" s="102"/>
      <c r="H20" s="102"/>
      <c r="I20" s="102"/>
      <c r="J20" s="117"/>
      <c r="K20" s="117"/>
      <c r="L20" s="102"/>
      <c r="M20" s="123"/>
      <c r="N20" s="124"/>
    </row>
    <row r="21" spans="1:14" ht="18.95" customHeight="1">
      <c r="A21" s="115">
        <v>15</v>
      </c>
      <c r="B21" s="117"/>
      <c r="C21" s="3"/>
      <c r="D21" s="121"/>
      <c r="E21" s="102"/>
      <c r="F21" s="102"/>
      <c r="G21" s="102"/>
      <c r="H21" s="117"/>
      <c r="I21" s="102"/>
      <c r="J21" s="117"/>
      <c r="K21" s="117"/>
      <c r="L21" s="102"/>
      <c r="M21" s="123"/>
      <c r="N21" s="124"/>
    </row>
    <row r="22" spans="1:14" ht="18.95" customHeight="1">
      <c r="A22" s="120">
        <v>16</v>
      </c>
      <c r="B22" s="127"/>
      <c r="C22" s="3"/>
      <c r="D22" s="121"/>
      <c r="E22" s="102"/>
      <c r="F22" s="102"/>
      <c r="G22" s="102"/>
      <c r="H22" s="117"/>
      <c r="I22" s="102"/>
      <c r="J22" s="117"/>
      <c r="K22" s="117"/>
      <c r="L22" s="102"/>
      <c r="M22" s="123"/>
      <c r="N22" s="124"/>
    </row>
    <row r="23" spans="1:14" ht="18.95" customHeight="1">
      <c r="A23" s="115">
        <v>17</v>
      </c>
      <c r="B23" s="117"/>
      <c r="C23" s="102"/>
      <c r="D23" s="121"/>
      <c r="E23" s="102"/>
      <c r="F23" s="102"/>
      <c r="G23" s="102"/>
      <c r="H23" s="117"/>
      <c r="I23" s="102"/>
      <c r="J23" s="117"/>
      <c r="K23" s="117"/>
      <c r="L23" s="102"/>
      <c r="M23" s="123"/>
      <c r="N23" s="124"/>
    </row>
    <row r="24" spans="1:14" ht="18.95" customHeight="1">
      <c r="A24" s="120">
        <v>18</v>
      </c>
      <c r="B24" s="127"/>
      <c r="C24" s="102"/>
      <c r="D24" s="121"/>
      <c r="E24" s="102"/>
      <c r="F24" s="102"/>
      <c r="G24" s="102"/>
      <c r="H24" s="102"/>
      <c r="I24" s="102"/>
      <c r="J24" s="117"/>
      <c r="K24" s="117"/>
      <c r="L24" s="102"/>
      <c r="M24" s="123"/>
      <c r="N24" s="124"/>
    </row>
    <row r="25" spans="1:14" ht="18.95" customHeight="1">
      <c r="A25" s="115">
        <v>19</v>
      </c>
      <c r="B25" s="117"/>
      <c r="C25" s="102"/>
      <c r="D25" s="121"/>
      <c r="E25" s="102"/>
      <c r="F25" s="102"/>
      <c r="G25" s="102"/>
      <c r="H25" s="117"/>
      <c r="I25" s="102"/>
      <c r="J25" s="117"/>
      <c r="K25" s="117"/>
      <c r="L25" s="102"/>
      <c r="M25" s="123"/>
      <c r="N25" s="124"/>
    </row>
    <row r="26" spans="1:14" ht="18.95" customHeight="1">
      <c r="A26" s="128">
        <v>20</v>
      </c>
      <c r="B26" s="129"/>
      <c r="C26" s="103"/>
      <c r="D26" s="121"/>
      <c r="E26" s="103"/>
      <c r="F26" s="82"/>
      <c r="G26" s="103"/>
      <c r="H26" s="103"/>
      <c r="I26" s="102"/>
      <c r="J26" s="102"/>
      <c r="K26" s="102"/>
      <c r="L26" s="102"/>
      <c r="M26" s="123"/>
      <c r="N26" s="124"/>
    </row>
    <row r="27" spans="1:14" ht="18.95" customHeight="1" thickBot="1">
      <c r="A27" s="128">
        <v>21</v>
      </c>
      <c r="B27" s="129"/>
      <c r="C27" s="103"/>
      <c r="D27" s="82"/>
      <c r="E27" s="103"/>
      <c r="F27" s="82"/>
      <c r="G27" s="102"/>
      <c r="H27" s="102"/>
      <c r="I27" s="102"/>
      <c r="J27" s="102"/>
      <c r="K27" s="102"/>
      <c r="L27" s="102"/>
      <c r="M27" s="123"/>
      <c r="N27" s="124"/>
    </row>
    <row r="28" spans="1:14" s="1" customFormat="1" ht="16.5" thickBot="1">
      <c r="A28" s="141" t="s">
        <v>72</v>
      </c>
      <c r="B28" s="142"/>
      <c r="C28" s="143"/>
      <c r="D28" s="104">
        <f t="shared" ref="D28:J28" si="0">SUM(D7:D27)</f>
        <v>0</v>
      </c>
      <c r="E28" s="104">
        <f t="shared" si="0"/>
        <v>0</v>
      </c>
      <c r="F28" s="104">
        <f t="shared" si="0"/>
        <v>0</v>
      </c>
      <c r="G28" s="104">
        <f t="shared" si="0"/>
        <v>0</v>
      </c>
      <c r="H28" s="104">
        <f t="shared" si="0"/>
        <v>500</v>
      </c>
      <c r="I28" s="104">
        <f t="shared" si="0"/>
        <v>0</v>
      </c>
      <c r="J28" s="104">
        <f t="shared" si="0"/>
        <v>0</v>
      </c>
      <c r="K28" s="105"/>
      <c r="L28" s="105">
        <f>SUM(L7:L27)</f>
        <v>0</v>
      </c>
      <c r="M28" s="106">
        <f>SUM(M7:M27)</f>
        <v>0</v>
      </c>
      <c r="N28" s="107">
        <f>SUM(N7:N27)</f>
        <v>0</v>
      </c>
    </row>
    <row r="29" spans="1:14" ht="15.75">
      <c r="A29" s="6"/>
      <c r="B29" s="6"/>
      <c r="C29" s="6"/>
      <c r="D29" s="97"/>
      <c r="F29" s="6"/>
      <c r="G29" s="6"/>
      <c r="H29" s="6"/>
      <c r="I29" s="6"/>
    </row>
    <row r="30" spans="1:14" ht="15.75">
      <c r="A30" s="6"/>
      <c r="B30" s="6"/>
      <c r="C30" s="5"/>
      <c r="D30" s="23"/>
      <c r="F30" s="6"/>
      <c r="G30" s="6"/>
      <c r="I30" s="6"/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2020-12-02T08:28:10Z</cp:lastPrinted>
  <dcterms:created xsi:type="dcterms:W3CDTF">2007-08-23T12:32:35Z</dcterms:created>
  <dcterms:modified xsi:type="dcterms:W3CDTF">2020-12-02T16:05:47Z</dcterms:modified>
</cp:coreProperties>
</file>