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/>
  </bookViews>
  <sheets>
    <sheet name="G. Cost" sheetId="45" r:id="rId1"/>
    <sheet name="Bank Statment" sheetId="44" r:id="rId2"/>
    <sheet name="Capital" sheetId="43" r:id="rId3"/>
    <sheet name="Daily Sales" sheetId="46" r:id="rId4"/>
  </sheets>
  <calcPr calcId="124519"/>
</workbook>
</file>

<file path=xl/calcChain.xml><?xml version="1.0" encoding="utf-8"?>
<calcChain xmlns="http://schemas.openxmlformats.org/spreadsheetml/2006/main">
  <c r="AR44" i="46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C28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E22"/>
  <c r="AD22"/>
  <c r="AF22" s="1"/>
  <c r="AC22"/>
  <c r="AO21"/>
  <c r="AI21"/>
  <c r="AH21"/>
  <c r="AG21"/>
  <c r="AF21"/>
  <c r="AE21"/>
  <c r="AD21"/>
  <c r="AC21"/>
  <c r="AO20"/>
  <c r="AI20"/>
  <c r="AH20"/>
  <c r="AG20"/>
  <c r="AE20"/>
  <c r="AD20"/>
  <c r="AF20" s="1"/>
  <c r="AC20"/>
  <c r="AO19"/>
  <c r="AI19"/>
  <c r="AH19"/>
  <c r="AG19"/>
  <c r="AE19"/>
  <c r="AD19"/>
  <c r="AF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F7" s="1"/>
  <c r="AC7"/>
  <c r="AR18" l="1"/>
  <c r="AR9"/>
  <c r="AR10"/>
  <c r="AR19"/>
  <c r="AS20"/>
  <c r="AT20" s="1"/>
  <c r="AR25"/>
  <c r="AS28"/>
  <c r="AT28" s="1"/>
  <c r="AR27"/>
  <c r="AS12"/>
  <c r="AT12" s="1"/>
  <c r="AR17"/>
  <c r="AR11"/>
  <c r="AR21"/>
  <c r="AH29"/>
  <c r="AS24"/>
  <c r="AT24" s="1"/>
  <c r="AR26"/>
  <c r="AE29"/>
  <c r="AO29"/>
  <c r="AR13"/>
  <c r="AR14"/>
  <c r="AR15"/>
  <c r="AR22"/>
  <c r="AR23"/>
  <c r="AC29"/>
  <c r="AS16"/>
  <c r="AT16" s="1"/>
  <c r="AG29"/>
  <c r="AR8"/>
  <c r="AS11"/>
  <c r="AT11" s="1"/>
  <c r="AS13"/>
  <c r="AT13" s="1"/>
  <c r="AS14"/>
  <c r="AT14" s="1"/>
  <c r="AR16"/>
  <c r="AS19"/>
  <c r="AT19" s="1"/>
  <c r="AS21"/>
  <c r="AT21" s="1"/>
  <c r="AS22"/>
  <c r="AT22" s="1"/>
  <c r="AR24"/>
  <c r="AS27"/>
  <c r="AT27" s="1"/>
  <c r="AI29"/>
  <c r="AS9"/>
  <c r="AT9" s="1"/>
  <c r="AS10"/>
  <c r="AT10" s="1"/>
  <c r="AR12"/>
  <c r="AS15"/>
  <c r="AT15" s="1"/>
  <c r="AS17"/>
  <c r="AT17" s="1"/>
  <c r="AS18"/>
  <c r="AT18" s="1"/>
  <c r="AR20"/>
  <c r="AS23"/>
  <c r="AT23" s="1"/>
  <c r="AS25"/>
  <c r="AT25" s="1"/>
  <c r="AS26"/>
  <c r="AT26" s="1"/>
  <c r="AR28"/>
  <c r="AS8"/>
  <c r="AT8" s="1"/>
  <c r="AF29"/>
  <c r="AS7"/>
  <c r="AR7"/>
  <c r="AD29"/>
  <c r="AR29" l="1"/>
  <c r="AS29"/>
  <c r="AT7"/>
  <c r="AT29" s="1"/>
  <c r="Q37" i="45" l="1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E15" i="43"/>
  <c r="C83" i="44"/>
  <c r="B83"/>
  <c r="D4"/>
  <c r="R37" i="45" l="1"/>
  <c r="B11" i="43" l="1"/>
  <c r="B12" s="1"/>
  <c r="B15" s="1"/>
  <c r="G11" s="1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7"/>
  <c r="D6"/>
  <c r="D5"/>
</calcChain>
</file>

<file path=xl/comments1.xml><?xml version="1.0" encoding="utf-8"?>
<comments xmlns="http://schemas.openxmlformats.org/spreadsheetml/2006/main">
  <authors>
    <author>*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Pinter Tonal</t>
        </r>
      </text>
    </comment>
  </commentList>
</comments>
</file>

<file path=xl/sharedStrings.xml><?xml version="1.0" encoding="utf-8"?>
<sst xmlns="http://schemas.openxmlformats.org/spreadsheetml/2006/main" count="155" uniqueCount="137">
  <si>
    <t>Bank Guarantee</t>
  </si>
  <si>
    <t>Closing Stock </t>
  </si>
  <si>
    <t> Market Due</t>
  </si>
  <si>
    <t>Company  Due</t>
  </si>
  <si>
    <t>G.Total Amount</t>
  </si>
  <si>
    <t>Bank</t>
  </si>
  <si>
    <t>B.Link Set (-)</t>
  </si>
  <si>
    <t>G.Total Cost</t>
  </si>
  <si>
    <t xml:space="preserve">General Cost </t>
  </si>
  <si>
    <t>Particular</t>
  </si>
  <si>
    <t>Hello Daffodils</t>
  </si>
  <si>
    <t>Hand</t>
  </si>
  <si>
    <t>Opening Capital</t>
  </si>
  <si>
    <t>G.Total Capital Jan'21</t>
  </si>
  <si>
    <t>Net Profit Jan'21</t>
  </si>
  <si>
    <t>G.Total Profit Jan'21</t>
  </si>
  <si>
    <t>Salary</t>
  </si>
  <si>
    <t>Not Disbursement Commi (-)</t>
  </si>
  <si>
    <t>Sales Commi Jan'21</t>
  </si>
  <si>
    <t>BL DD Commi Jan'21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</si>
  <si>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</si>
  <si>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</si>
  <si>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</si>
  <si>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</si>
  <si>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</si>
  <si>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</si>
  <si>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</si>
  <si>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</si>
  <si>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</si>
  <si>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</si>
  <si>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</si>
  <si>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</si>
  <si>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</si>
  <si>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</si>
  <si>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</si>
  <si>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</si>
  <si>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</si>
  <si>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</si>
  <si>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</si>
  <si>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</si>
  <si>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</si>
  <si>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</si>
  <si>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</si>
  <si>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</si>
  <si>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</si>
  <si>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</si>
  <si>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</si>
  <si>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</si>
  <si>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</si>
  <si>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</si>
  <si>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</si>
  <si>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</si>
  <si>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</si>
  <si>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</si>
  <si>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</si>
  <si>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550 Kanaikhali,Natore</t>
  </si>
  <si>
    <t>Opening Stock Card</t>
  </si>
  <si>
    <t>Lifting</t>
  </si>
  <si>
    <t>SL.No.</t>
  </si>
  <si>
    <t>RSO POS</t>
  </si>
  <si>
    <t>RSO Name</t>
  </si>
  <si>
    <t>i-Top up</t>
  </si>
  <si>
    <t>999 S.Card</t>
  </si>
  <si>
    <t>499 S.Card</t>
  </si>
  <si>
    <t>75 S.Card</t>
  </si>
  <si>
    <t>50 S.Card</t>
  </si>
  <si>
    <t>30 S.Card</t>
  </si>
  <si>
    <t>29  S.Card</t>
  </si>
  <si>
    <t>20 S.Card</t>
  </si>
  <si>
    <t>19 S.Card</t>
  </si>
  <si>
    <t>10 S.Card</t>
  </si>
  <si>
    <t>10Tk MB</t>
  </si>
  <si>
    <t>9 MB</t>
  </si>
  <si>
    <t>9 Voice</t>
  </si>
  <si>
    <t>05 S.Card</t>
  </si>
  <si>
    <t>04 S.Card</t>
  </si>
  <si>
    <t>Sim (M2M)</t>
  </si>
  <si>
    <t>Clasic Sim</t>
  </si>
  <si>
    <t>Gift</t>
  </si>
  <si>
    <t>Set</t>
  </si>
  <si>
    <t>SME SIM</t>
  </si>
  <si>
    <t>SME POST Paid</t>
  </si>
  <si>
    <t>PCO SIM</t>
  </si>
  <si>
    <t>DUP: SIM</t>
  </si>
  <si>
    <t>EV SWAP SIM</t>
  </si>
  <si>
    <t xml:space="preserve"> SWAP Point SIM</t>
  </si>
  <si>
    <t>Sales Value</t>
  </si>
  <si>
    <t>I top Valu</t>
  </si>
  <si>
    <t>i top Up Out Comm</t>
  </si>
  <si>
    <t>D.I top Up Comm</t>
  </si>
  <si>
    <t>Out S Card Comm</t>
  </si>
  <si>
    <t>D. S Card Comm</t>
  </si>
  <si>
    <t>D Sim Comm</t>
  </si>
  <si>
    <t>Saf comm</t>
  </si>
  <si>
    <t>Recharge comm</t>
  </si>
  <si>
    <t>Sim Discount</t>
  </si>
  <si>
    <t>I top Discount</t>
  </si>
  <si>
    <t>S/C Discount</t>
  </si>
  <si>
    <t>Retail Commi</t>
  </si>
  <si>
    <t>Due</t>
  </si>
  <si>
    <t>Cost</t>
  </si>
  <si>
    <t>Act Value</t>
  </si>
  <si>
    <t>D. Total Comm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</si>
  <si>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</si>
  <si>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</si>
  <si>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</si>
  <si>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</si>
  <si>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</si>
  <si>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</si>
  <si>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</si>
  <si>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</si>
  <si>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</si>
  <si>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</si>
  <si>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</si>
  <si>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4 sim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</si>
  <si>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</si>
  <si>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</si>
  <si>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</si>
  <si>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</si>
  <si>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</si>
  <si>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</si>
  <si>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</si>
  <si>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</si>
  <si>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</si>
  <si>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</si>
  <si>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>Due List</t>
  </si>
  <si>
    <t>riko</t>
  </si>
  <si>
    <t>Daffodils</t>
  </si>
  <si>
    <t>Aliul</t>
  </si>
  <si>
    <t xml:space="preserve">  </t>
  </si>
  <si>
    <t>Sweet</t>
  </si>
  <si>
    <t xml:space="preserve">2 kit </t>
  </si>
  <si>
    <t>Midul</t>
  </si>
  <si>
    <t>06.01.2021</t>
  </si>
  <si>
    <t>Date: 07-01-2021</t>
  </si>
  <si>
    <t>07.01.2021</t>
  </si>
  <si>
    <t>Date:07.01.2021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</si>
</sst>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5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3.5"/>
      <color rgb="FFFF0000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42">
    <xf numFmtId="0" fontId="0" fillId="0" borderId="0" xfId="0"/>
    <xf numFmtId="2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1" fontId="9" fillId="0" borderId="8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1" fontId="9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6" xfId="0" applyNumberFormat="1" applyFont="1" applyFill="1" applyBorder="1" applyAlignment="1">
      <alignment horizontal="center" vertical="center"/>
    </xf>
    <xf numFmtId="2" fontId="8" fillId="0" borderId="12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2" fontId="8" fillId="4" borderId="12" xfId="0" applyNumberFormat="1" applyFont="1" applyFill="1" applyBorder="1" applyAlignment="1">
      <alignment horizontal="center" vertical="center"/>
    </xf>
    <xf numFmtId="2" fontId="9" fillId="0" borderId="8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2" fontId="1" fillId="6" borderId="1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2" fontId="1" fillId="3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2" fontId="1" fillId="3" borderId="1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/>
    <xf numFmtId="2" fontId="2" fillId="7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22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3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8" borderId="8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5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9" borderId="25" xfId="0" applyNumberFormat="1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7" borderId="25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7" borderId="25" xfId="0" applyNumberFormat="1" applyFill="1" applyBorder="1" applyAlignment="1">
      <alignment horizontal="center" vertical="center"/>
    </xf>
    <xf numFmtId="2" fontId="0" fillId="0" borderId="25" xfId="0" applyNumberFormat="1" applyFill="1" applyBorder="1" applyAlignment="1">
      <alignment horizontal="center" vertical="center"/>
    </xf>
    <xf numFmtId="2" fontId="19" fillId="7" borderId="25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5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5" xfId="2" applyNumberFormat="1" applyFont="1" applyFill="1" applyBorder="1" applyAlignment="1">
      <alignment horizontal="center" vertical="center" wrapText="1"/>
    </xf>
    <xf numFmtId="2" fontId="5" fillId="0" borderId="26" xfId="0" applyNumberFormat="1" applyFont="1" applyFill="1" applyBorder="1" applyAlignment="1">
      <alignment horizontal="center" vertical="center"/>
    </xf>
    <xf numFmtId="2" fontId="5" fillId="0" borderId="27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5" xfId="0" applyNumberFormat="1" applyFont="1" applyFill="1" applyBorder="1" applyAlignment="1">
      <alignment horizontal="center" vertical="center"/>
    </xf>
    <xf numFmtId="2" fontId="5" fillId="0" borderId="27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1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8" xfId="0" applyFont="1" applyFill="1" applyBorder="1" applyAlignment="1">
      <alignment horizontal="center" vertical="center"/>
    </xf>
    <xf numFmtId="2" fontId="12" fillId="0" borderId="29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2" fontId="14" fillId="0" borderId="29" xfId="0" applyNumberFormat="1" applyFont="1" applyFill="1" applyBorder="1" applyAlignment="1">
      <alignment horizontal="center" vertical="center"/>
    </xf>
    <xf numFmtId="2" fontId="11" fillId="0" borderId="29" xfId="0" applyNumberFormat="1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2" fontId="14" fillId="0" borderId="29" xfId="0" applyNumberFormat="1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 vertical="center"/>
    </xf>
    <xf numFmtId="2" fontId="13" fillId="0" borderId="31" xfId="0" applyNumberFormat="1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vertical="center"/>
    </xf>
    <xf numFmtId="0" fontId="13" fillId="0" borderId="31" xfId="0" applyFont="1" applyFill="1" applyBorder="1" applyAlignment="1">
      <alignment horizontal="center" vertical="center"/>
    </xf>
    <xf numFmtId="2" fontId="13" fillId="0" borderId="3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10" borderId="38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10" borderId="45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2" fontId="18" fillId="8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2" fontId="18" fillId="8" borderId="6" xfId="0" applyNumberFormat="1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47" xfId="0" applyFont="1" applyFill="1" applyBorder="1" applyAlignment="1">
      <alignment horizontal="center" vertical="center"/>
    </xf>
    <xf numFmtId="0" fontId="18" fillId="11" borderId="48" xfId="0" applyFont="1" applyFill="1" applyBorder="1" applyAlignment="1">
      <alignment horizontal="center" vertical="center"/>
    </xf>
    <xf numFmtId="0" fontId="18" fillId="11" borderId="49" xfId="0" applyFont="1" applyFill="1" applyBorder="1" applyAlignment="1">
      <alignment horizontal="center" vertical="center"/>
    </xf>
    <xf numFmtId="2" fontId="18" fillId="12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8" fillId="14" borderId="39" xfId="0" applyFont="1" applyFill="1" applyBorder="1" applyAlignment="1">
      <alignment horizontal="center" vertical="center"/>
    </xf>
    <xf numFmtId="0" fontId="28" fillId="14" borderId="50" xfId="0" applyFont="1" applyFill="1" applyBorder="1" applyAlignment="1">
      <alignment horizontal="center" vertical="center"/>
    </xf>
    <xf numFmtId="0" fontId="28" fillId="14" borderId="44" xfId="0" applyFont="1" applyFill="1" applyBorder="1" applyAlignment="1">
      <alignment horizontal="center" vertical="center"/>
    </xf>
    <xf numFmtId="0" fontId="28" fillId="14" borderId="40" xfId="0" applyFont="1" applyFill="1" applyBorder="1" applyAlignment="1">
      <alignment horizontal="center" vertical="center"/>
    </xf>
    <xf numFmtId="0" fontId="28" fillId="14" borderId="40" xfId="0" applyFont="1" applyFill="1" applyBorder="1" applyAlignment="1">
      <alignment horizontal="center" vertical="center" wrapText="1"/>
    </xf>
    <xf numFmtId="0" fontId="28" fillId="15" borderId="40" xfId="0" applyFont="1" applyFill="1" applyBorder="1" applyAlignment="1">
      <alignment horizontal="center" vertical="center" wrapText="1"/>
    </xf>
    <xf numFmtId="0" fontId="28" fillId="15" borderId="41" xfId="0" applyFont="1" applyFill="1" applyBorder="1" applyAlignment="1">
      <alignment horizontal="center" vertical="center" wrapText="1"/>
    </xf>
    <xf numFmtId="0" fontId="28" fillId="4" borderId="39" xfId="0" applyFont="1" applyFill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/>
    </xf>
    <xf numFmtId="0" fontId="28" fillId="4" borderId="50" xfId="0" applyFont="1" applyFill="1" applyBorder="1" applyAlignment="1">
      <alignment horizontal="center" vertical="center" wrapText="1"/>
    </xf>
    <xf numFmtId="0" fontId="28" fillId="16" borderId="40" xfId="0" applyFont="1" applyFill="1" applyBorder="1" applyAlignment="1">
      <alignment horizontal="center" vertical="center"/>
    </xf>
    <xf numFmtId="0" fontId="28" fillId="17" borderId="40" xfId="0" applyFont="1" applyFill="1" applyBorder="1" applyAlignment="1">
      <alignment horizontal="center" vertical="center"/>
    </xf>
    <xf numFmtId="0" fontId="10" fillId="17" borderId="40" xfId="0" applyFont="1" applyFill="1" applyBorder="1" applyAlignment="1">
      <alignment horizontal="center" vertical="center" wrapText="1"/>
    </xf>
    <xf numFmtId="0" fontId="28" fillId="18" borderId="40" xfId="0" applyFont="1" applyFill="1" applyBorder="1" applyAlignment="1">
      <alignment horizontal="center" vertical="center"/>
    </xf>
    <xf numFmtId="0" fontId="28" fillId="19" borderId="40" xfId="0" applyFont="1" applyFill="1" applyBorder="1" applyAlignment="1">
      <alignment horizontal="center" vertical="center" wrapText="1"/>
    </xf>
    <xf numFmtId="0" fontId="28" fillId="20" borderId="40" xfId="0" applyFont="1" applyFill="1" applyBorder="1" applyAlignment="1">
      <alignment horizontal="center" vertical="center" wrapText="1"/>
    </xf>
    <xf numFmtId="0" fontId="28" fillId="16" borderId="40" xfId="0" applyFont="1" applyFill="1" applyBorder="1" applyAlignment="1">
      <alignment horizontal="center" vertical="center" wrapText="1"/>
    </xf>
    <xf numFmtId="0" fontId="28" fillId="21" borderId="41" xfId="0" applyFont="1" applyFill="1" applyBorder="1" applyAlignment="1">
      <alignment horizontal="center" vertical="center"/>
    </xf>
    <xf numFmtId="0" fontId="28" fillId="18" borderId="42" xfId="0" applyFont="1" applyFill="1" applyBorder="1" applyAlignment="1">
      <alignment horizontal="center" vertical="center"/>
    </xf>
    <xf numFmtId="0" fontId="28" fillId="20" borderId="42" xfId="0" applyFont="1" applyFill="1" applyBorder="1" applyAlignment="1">
      <alignment horizontal="center" vertical="center"/>
    </xf>
    <xf numFmtId="0" fontId="28" fillId="8" borderId="42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21" fillId="0" borderId="5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" fontId="21" fillId="0" borderId="8" xfId="0" applyNumberFormat="1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2" fontId="21" fillId="0" borderId="8" xfId="0" applyNumberFormat="1" applyFont="1" applyFill="1" applyBorder="1" applyAlignment="1">
      <alignment horizontal="center" vertical="center"/>
    </xf>
    <xf numFmtId="2" fontId="20" fillId="0" borderId="8" xfId="0" applyNumberFormat="1" applyFon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/>
    </xf>
    <xf numFmtId="1" fontId="10" fillId="0" borderId="26" xfId="0" applyNumberFormat="1" applyFont="1" applyFill="1" applyBorder="1" applyAlignment="1">
      <alignment horizontal="center" vertical="center"/>
    </xf>
    <xf numFmtId="2" fontId="21" fillId="22" borderId="52" xfId="0" applyNumberFormat="1" applyFont="1" applyFill="1" applyBorder="1" applyAlignment="1">
      <alignment horizontal="center" vertical="center"/>
    </xf>
    <xf numFmtId="2" fontId="0" fillId="0" borderId="52" xfId="0" applyNumberFormat="1" applyFill="1" applyBorder="1" applyAlignment="1">
      <alignment horizontal="center" vertical="center"/>
    </xf>
    <xf numFmtId="2" fontId="10" fillId="0" borderId="52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2" fontId="2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2" fontId="0" fillId="0" borderId="53" xfId="0" applyNumberFormat="1" applyFill="1" applyBorder="1" applyAlignment="1">
      <alignment horizontal="center" vertical="center"/>
    </xf>
    <xf numFmtId="2" fontId="10" fillId="0" borderId="53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2" fontId="31" fillId="0" borderId="53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1" fontId="10" fillId="0" borderId="25" xfId="0" applyNumberFormat="1" applyFont="1" applyFill="1" applyBorder="1" applyAlignment="1">
      <alignment horizontal="center" vertical="center"/>
    </xf>
    <xf numFmtId="2" fontId="21" fillId="23" borderId="53" xfId="0" applyNumberFormat="1" applyFont="1" applyFill="1" applyBorder="1" applyAlignment="1">
      <alignment horizontal="center" vertical="center"/>
    </xf>
    <xf numFmtId="2" fontId="21" fillId="22" borderId="53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" fontId="21" fillId="0" borderId="6" xfId="0" applyNumberFormat="1" applyFont="1" applyFill="1" applyBorder="1" applyAlignment="1">
      <alignment horizontal="center" vertical="center"/>
    </xf>
    <xf numFmtId="2" fontId="20" fillId="0" borderId="6" xfId="0" applyNumberFormat="1" applyFont="1" applyFill="1" applyBorder="1" applyAlignment="1">
      <alignment horizontal="center" vertical="center"/>
    </xf>
    <xf numFmtId="2" fontId="20" fillId="0" borderId="19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19" xfId="0" applyNumberForma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1" fontId="10" fillId="0" borderId="27" xfId="0" applyNumberFormat="1" applyFont="1" applyFill="1" applyBorder="1" applyAlignment="1">
      <alignment horizontal="center" vertical="center"/>
    </xf>
    <xf numFmtId="2" fontId="21" fillId="22" borderId="54" xfId="0" applyNumberFormat="1" applyFont="1" applyFill="1" applyBorder="1" applyAlignment="1">
      <alignment horizontal="center" vertical="center"/>
    </xf>
    <xf numFmtId="2" fontId="0" fillId="0" borderId="54" xfId="0" applyNumberFormat="1" applyFill="1" applyBorder="1" applyAlignment="1">
      <alignment horizontal="center" vertical="center"/>
    </xf>
    <xf numFmtId="1" fontId="20" fillId="22" borderId="48" xfId="0" applyNumberFormat="1" applyFont="1" applyFill="1" applyBorder="1" applyAlignment="1">
      <alignment horizontal="center" vertical="center" wrapText="1"/>
    </xf>
    <xf numFmtId="1" fontId="20" fillId="22" borderId="34" xfId="0" applyNumberFormat="1" applyFont="1" applyFill="1" applyBorder="1" applyAlignment="1">
      <alignment horizontal="center" vertical="center" wrapText="1"/>
    </xf>
    <xf numFmtId="2" fontId="20" fillId="22" borderId="34" xfId="0" applyNumberFormat="1" applyFont="1" applyFill="1" applyBorder="1" applyAlignment="1">
      <alignment horizontal="center" vertical="center" wrapText="1"/>
    </xf>
    <xf numFmtId="1" fontId="20" fillId="22" borderId="35" xfId="0" applyNumberFormat="1" applyFont="1" applyFill="1" applyBorder="1" applyAlignment="1">
      <alignment horizontal="center" vertical="center" wrapText="1"/>
    </xf>
    <xf numFmtId="1" fontId="20" fillId="22" borderId="7" xfId="0" applyNumberFormat="1" applyFont="1" applyFill="1" applyBorder="1" applyAlignment="1">
      <alignment horizontal="center" vertical="center" wrapText="1"/>
    </xf>
    <xf numFmtId="1" fontId="2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/>
    </xf>
    <xf numFmtId="1" fontId="28" fillId="7" borderId="48" xfId="0" applyNumberFormat="1" applyFont="1" applyFill="1" applyBorder="1" applyAlignment="1">
      <alignment horizontal="center" vertical="center"/>
    </xf>
    <xf numFmtId="0" fontId="29" fillId="24" borderId="17" xfId="0" applyFont="1" applyFill="1" applyBorder="1" applyAlignment="1">
      <alignment horizontal="center" vertical="center"/>
    </xf>
    <xf numFmtId="2" fontId="29" fillId="24" borderId="48" xfId="0" applyNumberFormat="1" applyFont="1" applyFill="1" applyBorder="1" applyAlignment="1">
      <alignment horizontal="center" vertical="center"/>
    </xf>
    <xf numFmtId="0" fontId="29" fillId="24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" fontId="29" fillId="0" borderId="0" xfId="0" applyNumberFormat="1" applyFont="1" applyFill="1" applyBorder="1" applyAlignment="1">
      <alignment horizontal="center" vertical="center"/>
    </xf>
    <xf numFmtId="1" fontId="28" fillId="0" borderId="0" xfId="0" applyNumberFormat="1" applyFont="1" applyFill="1" applyBorder="1" applyAlignment="1">
      <alignment horizontal="center" vertical="center"/>
    </xf>
    <xf numFmtId="2" fontId="2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" fontId="3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10" borderId="34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17" fontId="20" fillId="0" borderId="20" xfId="0" applyNumberFormat="1" applyFont="1" applyFill="1" applyBorder="1" applyAlignment="1">
      <alignment horizontal="center" vertical="center"/>
    </xf>
    <xf numFmtId="17" fontId="20" fillId="0" borderId="44" xfId="0" applyNumberFormat="1" applyFont="1" applyFill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7" fillId="0" borderId="33" xfId="0" applyFont="1" applyFill="1" applyBorder="1" applyAlignment="1">
      <alignment horizontal="center" vertical="center"/>
    </xf>
    <xf numFmtId="0" fontId="27" fillId="0" borderId="38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0" fillId="22" borderId="17" xfId="0" applyFont="1" applyFill="1" applyBorder="1" applyAlignment="1">
      <alignment horizontal="center" vertical="center" wrapText="1"/>
    </xf>
    <xf numFmtId="0" fontId="20" fillId="22" borderId="48" xfId="0" applyFont="1" applyFill="1" applyBorder="1" applyAlignment="1">
      <alignment horizontal="center" vertical="center" wrapText="1"/>
    </xf>
    <xf numFmtId="0" fontId="28" fillId="7" borderId="11" xfId="0" applyFont="1" applyFill="1" applyBorder="1" applyAlignment="1">
      <alignment horizontal="center" vertical="center"/>
    </xf>
    <xf numFmtId="0" fontId="28" fillId="7" borderId="47" xfId="0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25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AC090"/>
      <color rgb="FF00FF0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abSelected="1" workbookViewId="0">
      <selection activeCell="R37" sqref="R37"/>
    </sheetView>
  </sheetViews>
  <sheetFormatPr defaultRowHeight="15"/>
  <cols>
    <col min="1" max="17" width="9.140625" style="134"/>
    <col min="18" max="18" width="9.140625" style="135"/>
    <col min="19" max="16384" width="9.140625" style="134"/>
  </cols>
  <sheetData>
    <row r="1" spans="1:25" ht="26.25">
      <c r="A1" s="285" t="s">
        <v>20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</row>
    <row r="2" spans="1:25" ht="18">
      <c r="A2" s="286" t="s">
        <v>33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</row>
    <row r="3" spans="1:25" s="136" customFormat="1" ht="16.5" thickBot="1">
      <c r="A3" s="297" t="s">
        <v>34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9"/>
      <c r="T3" s="137"/>
      <c r="U3" s="138"/>
      <c r="V3" s="138"/>
      <c r="W3" s="138"/>
      <c r="X3" s="138"/>
      <c r="Y3" s="139"/>
    </row>
    <row r="4" spans="1:25" s="139" customFormat="1">
      <c r="A4" s="287" t="s">
        <v>35</v>
      </c>
      <c r="B4" s="289" t="s">
        <v>36</v>
      </c>
      <c r="C4" s="289" t="s">
        <v>37</v>
      </c>
      <c r="D4" s="291" t="s">
        <v>38</v>
      </c>
      <c r="E4" s="291" t="s">
        <v>39</v>
      </c>
      <c r="F4" s="291" t="s">
        <v>40</v>
      </c>
      <c r="G4" s="291" t="s">
        <v>41</v>
      </c>
      <c r="H4" s="291" t="s">
        <v>42</v>
      </c>
      <c r="I4" s="291" t="s">
        <v>43</v>
      </c>
      <c r="J4" s="291" t="s">
        <v>44</v>
      </c>
      <c r="K4" s="300" t="s">
        <v>45</v>
      </c>
      <c r="L4" s="302" t="s">
        <v>46</v>
      </c>
      <c r="M4" s="304" t="s">
        <v>47</v>
      </c>
      <c r="N4" s="306" t="s">
        <v>16</v>
      </c>
      <c r="O4" s="308" t="s">
        <v>48</v>
      </c>
      <c r="P4" s="293" t="s">
        <v>49</v>
      </c>
      <c r="Q4" s="295" t="s">
        <v>50</v>
      </c>
      <c r="R4" s="140" t="s">
        <v>51</v>
      </c>
      <c r="T4" s="137"/>
      <c r="U4" s="138"/>
      <c r="V4" s="141"/>
      <c r="W4" s="138"/>
      <c r="X4" s="138"/>
    </row>
    <row r="5" spans="1:25" s="139" customFormat="1" ht="15.75" thickBot="1">
      <c r="A5" s="288"/>
      <c r="B5" s="290"/>
      <c r="C5" s="290"/>
      <c r="D5" s="292"/>
      <c r="E5" s="292"/>
      <c r="F5" s="292"/>
      <c r="G5" s="292"/>
      <c r="H5" s="292"/>
      <c r="I5" s="292"/>
      <c r="J5" s="292"/>
      <c r="K5" s="301"/>
      <c r="L5" s="303"/>
      <c r="M5" s="305"/>
      <c r="N5" s="307"/>
      <c r="O5" s="309"/>
      <c r="P5" s="294"/>
      <c r="Q5" s="296"/>
      <c r="R5" s="142" t="s">
        <v>52</v>
      </c>
      <c r="T5" s="143"/>
      <c r="U5" s="144"/>
      <c r="V5" s="144"/>
      <c r="W5" s="144"/>
      <c r="X5" s="144"/>
      <c r="Y5" s="145"/>
    </row>
    <row r="6" spans="1:25" s="145" customFormat="1">
      <c r="A6" s="146" t="s">
        <v>30</v>
      </c>
      <c r="B6" s="147"/>
      <c r="C6" s="148"/>
      <c r="D6" s="148"/>
      <c r="E6" s="148"/>
      <c r="F6" s="148"/>
      <c r="G6" s="148">
        <v>7246</v>
      </c>
      <c r="H6" s="148"/>
      <c r="I6" s="148"/>
      <c r="J6" s="148"/>
      <c r="K6" s="148"/>
      <c r="L6" s="148"/>
      <c r="M6" s="148"/>
      <c r="N6" s="148"/>
      <c r="O6" s="148"/>
      <c r="P6" s="148"/>
      <c r="Q6" s="149"/>
      <c r="R6" s="150">
        <f>SUM(B6:Q6)</f>
        <v>7246</v>
      </c>
      <c r="S6" s="151"/>
      <c r="T6" s="143"/>
      <c r="U6" s="144"/>
      <c r="V6" s="138"/>
      <c r="W6" s="144"/>
      <c r="X6" s="138"/>
    </row>
    <row r="7" spans="1:25" s="145" customFormat="1">
      <c r="A7" s="146" t="s">
        <v>31</v>
      </c>
      <c r="B7" s="147"/>
      <c r="C7" s="148"/>
      <c r="D7" s="148">
        <v>350</v>
      </c>
      <c r="E7" s="148">
        <v>300</v>
      </c>
      <c r="F7" s="148"/>
      <c r="G7" s="148">
        <v>2199</v>
      </c>
      <c r="H7" s="148"/>
      <c r="I7" s="148"/>
      <c r="J7" s="148"/>
      <c r="K7" s="148"/>
      <c r="L7" s="148"/>
      <c r="M7" s="148"/>
      <c r="N7" s="148"/>
      <c r="O7" s="148"/>
      <c r="P7" s="148"/>
      <c r="Q7" s="149"/>
      <c r="R7" s="150">
        <f>SUM(B7:Q7)</f>
        <v>2849</v>
      </c>
      <c r="S7" s="151"/>
      <c r="T7" s="144"/>
      <c r="U7" s="144"/>
      <c r="V7" s="144"/>
      <c r="W7" s="144"/>
      <c r="X7" s="144"/>
    </row>
    <row r="8" spans="1:25" s="145" customFormat="1">
      <c r="A8" s="146" t="s">
        <v>133</v>
      </c>
      <c r="B8" s="152"/>
      <c r="C8" s="153"/>
      <c r="D8" s="153">
        <v>650</v>
      </c>
      <c r="E8" s="153"/>
      <c r="F8" s="153"/>
      <c r="G8" s="153">
        <v>2246</v>
      </c>
      <c r="H8" s="153"/>
      <c r="I8" s="153"/>
      <c r="J8" s="153"/>
      <c r="K8" s="153"/>
      <c r="L8" s="154"/>
      <c r="M8" s="153"/>
      <c r="N8" s="153"/>
      <c r="O8" s="153"/>
      <c r="P8" s="153"/>
      <c r="Q8" s="155"/>
      <c r="R8" s="150">
        <f t="shared" ref="R8:R36" si="0">SUM(B8:Q8)</f>
        <v>2896</v>
      </c>
      <c r="S8" s="151"/>
      <c r="T8" s="156"/>
      <c r="U8" s="156"/>
      <c r="V8" s="138" t="s">
        <v>53</v>
      </c>
      <c r="W8" s="144"/>
      <c r="X8" s="138"/>
    </row>
    <row r="9" spans="1:25" s="145" customFormat="1">
      <c r="A9" s="146" t="s">
        <v>135</v>
      </c>
      <c r="B9" s="152"/>
      <c r="C9" s="153"/>
      <c r="D9" s="153"/>
      <c r="E9" s="153"/>
      <c r="F9" s="153"/>
      <c r="G9" s="153">
        <v>2196</v>
      </c>
      <c r="H9" s="153"/>
      <c r="I9" s="153"/>
      <c r="J9" s="153"/>
      <c r="K9" s="153"/>
      <c r="L9" s="153"/>
      <c r="M9" s="153"/>
      <c r="N9" s="153"/>
      <c r="O9" s="153"/>
      <c r="P9" s="153"/>
      <c r="Q9" s="155"/>
      <c r="R9" s="150">
        <f t="shared" si="0"/>
        <v>2196</v>
      </c>
      <c r="S9" s="151"/>
      <c r="T9" s="156"/>
      <c r="U9" s="156"/>
      <c r="V9" s="144"/>
      <c r="W9" s="144"/>
      <c r="X9" s="144"/>
    </row>
    <row r="10" spans="1:25" s="145" customFormat="1">
      <c r="A10" s="146"/>
      <c r="B10" s="152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5"/>
      <c r="R10" s="150">
        <f>SUM(B10:Q10)</f>
        <v>0</v>
      </c>
      <c r="S10" s="151"/>
      <c r="T10" s="144"/>
      <c r="U10" s="144"/>
      <c r="V10" s="138"/>
      <c r="W10" s="144"/>
      <c r="X10" s="138"/>
    </row>
    <row r="11" spans="1:25" s="145" customFormat="1">
      <c r="A11" s="146"/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5"/>
      <c r="R11" s="150">
        <f t="shared" si="0"/>
        <v>0</v>
      </c>
      <c r="S11" s="151"/>
      <c r="T11" s="144"/>
      <c r="U11" s="144"/>
      <c r="V11" s="144"/>
      <c r="W11" s="144"/>
      <c r="X11" s="144"/>
    </row>
    <row r="12" spans="1:25" s="145" customFormat="1">
      <c r="A12" s="146"/>
      <c r="B12" s="152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5"/>
      <c r="R12" s="150">
        <f t="shared" si="0"/>
        <v>0</v>
      </c>
      <c r="S12" s="151"/>
      <c r="T12" s="144"/>
      <c r="U12" s="144"/>
      <c r="V12" s="138"/>
      <c r="W12" s="144"/>
      <c r="X12" s="138"/>
    </row>
    <row r="13" spans="1:25" s="145" customFormat="1">
      <c r="A13" s="146"/>
      <c r="B13" s="152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5"/>
      <c r="R13" s="150">
        <f t="shared" si="0"/>
        <v>0</v>
      </c>
      <c r="S13" s="151"/>
      <c r="T13" s="143"/>
      <c r="U13" s="144"/>
      <c r="V13" s="144"/>
      <c r="W13" s="144"/>
      <c r="X13" s="144"/>
    </row>
    <row r="14" spans="1:25" s="145" customFormat="1">
      <c r="A14" s="146"/>
      <c r="B14" s="152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5"/>
      <c r="R14" s="150">
        <f t="shared" si="0"/>
        <v>0</v>
      </c>
      <c r="S14" s="151"/>
      <c r="T14" s="157"/>
      <c r="U14" s="144"/>
      <c r="V14" s="138"/>
      <c r="W14" s="144"/>
      <c r="X14" s="138"/>
    </row>
    <row r="15" spans="1:25" s="145" customFormat="1">
      <c r="A15" s="146"/>
      <c r="B15" s="152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5"/>
      <c r="R15" s="150">
        <f t="shared" si="0"/>
        <v>0</v>
      </c>
      <c r="S15" s="151"/>
      <c r="T15" s="106"/>
      <c r="U15" s="144"/>
      <c r="V15" s="144"/>
      <c r="W15" s="144"/>
      <c r="X15" s="144"/>
    </row>
    <row r="16" spans="1:25" s="145" customFormat="1">
      <c r="A16" s="146"/>
      <c r="B16" s="152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5"/>
      <c r="R16" s="150">
        <f t="shared" si="0"/>
        <v>0</v>
      </c>
      <c r="S16" s="151"/>
      <c r="T16" s="106"/>
      <c r="U16" s="144"/>
      <c r="V16" s="138"/>
      <c r="W16" s="144"/>
      <c r="X16" s="138"/>
    </row>
    <row r="17" spans="1:24" s="145" customFormat="1">
      <c r="A17" s="146"/>
      <c r="B17" s="152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5"/>
      <c r="N17" s="153"/>
      <c r="O17" s="155"/>
      <c r="P17" s="155"/>
      <c r="Q17" s="155"/>
      <c r="R17" s="150">
        <f t="shared" si="0"/>
        <v>0</v>
      </c>
      <c r="S17" s="151"/>
      <c r="T17" s="106"/>
      <c r="U17" s="144"/>
      <c r="V17" s="144"/>
      <c r="W17" s="144"/>
      <c r="X17" s="144"/>
    </row>
    <row r="18" spans="1:24" s="145" customFormat="1">
      <c r="A18" s="146"/>
      <c r="B18" s="152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5"/>
      <c r="N18" s="153"/>
      <c r="O18" s="155"/>
      <c r="P18" s="155"/>
      <c r="Q18" s="155"/>
      <c r="R18" s="150">
        <f>SUM(B18:Q18)</f>
        <v>0</v>
      </c>
      <c r="S18" s="151"/>
      <c r="T18" s="106"/>
      <c r="U18" s="144"/>
      <c r="V18" s="138"/>
      <c r="W18" s="144"/>
      <c r="X18" s="138"/>
    </row>
    <row r="19" spans="1:24" s="145" customFormat="1">
      <c r="A19" s="146"/>
      <c r="B19" s="152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5"/>
      <c r="N19" s="153"/>
      <c r="O19" s="155"/>
      <c r="P19" s="155"/>
      <c r="Q19" s="155"/>
      <c r="R19" s="150">
        <f>SUM(B19:Q19)</f>
        <v>0</v>
      </c>
      <c r="S19" s="151"/>
      <c r="T19" s="106"/>
      <c r="U19" s="144"/>
      <c r="V19" s="144"/>
      <c r="W19" s="144"/>
      <c r="X19" s="144"/>
    </row>
    <row r="20" spans="1:24" s="145" customFormat="1">
      <c r="A20" s="146"/>
      <c r="B20" s="152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5"/>
      <c r="R20" s="150">
        <f t="shared" si="0"/>
        <v>0</v>
      </c>
      <c r="S20" s="151"/>
      <c r="T20" s="106"/>
      <c r="U20" s="144"/>
      <c r="V20" s="138"/>
      <c r="W20" s="144"/>
      <c r="X20" s="138"/>
    </row>
    <row r="21" spans="1:24" s="145" customFormat="1">
      <c r="A21" s="146"/>
      <c r="B21" s="152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5"/>
      <c r="R21" s="150">
        <f t="shared" si="0"/>
        <v>0</v>
      </c>
      <c r="S21" s="151"/>
      <c r="T21" s="106"/>
    </row>
    <row r="22" spans="1:24" s="145" customFormat="1">
      <c r="A22" s="146"/>
      <c r="B22" s="152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5"/>
      <c r="R22" s="150">
        <f>SUM(B22:Q22)</f>
        <v>0</v>
      </c>
      <c r="S22" s="151"/>
      <c r="T22" s="106"/>
    </row>
    <row r="23" spans="1:24" s="154" customFormat="1">
      <c r="A23" s="146"/>
      <c r="B23" s="152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5"/>
      <c r="R23" s="150">
        <f>SUM(B23:Q23)</f>
        <v>0</v>
      </c>
      <c r="S23" s="158"/>
      <c r="T23" s="106"/>
    </row>
    <row r="24" spans="1:24" s="145" customFormat="1">
      <c r="A24" s="146"/>
      <c r="B24" s="152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5"/>
      <c r="R24" s="150">
        <f>SUM(B24:Q24)</f>
        <v>0</v>
      </c>
      <c r="S24" s="151"/>
      <c r="T24" s="106"/>
      <c r="V24" s="159"/>
      <c r="W24" s="159"/>
      <c r="X24" s="159"/>
    </row>
    <row r="25" spans="1:24" s="154" customFormat="1">
      <c r="A25" s="146"/>
      <c r="B25" s="152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5"/>
      <c r="R25" s="150">
        <f>SUM(B25:Q25)</f>
        <v>0</v>
      </c>
      <c r="S25" s="158"/>
      <c r="T25" s="106"/>
    </row>
    <row r="26" spans="1:24" s="145" customFormat="1">
      <c r="A26" s="146"/>
      <c r="B26" s="152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5"/>
      <c r="R26" s="150">
        <f>SUM(B26:Q26)</f>
        <v>0</v>
      </c>
      <c r="S26" s="151"/>
      <c r="T26" s="106"/>
    </row>
    <row r="27" spans="1:24" s="145" customFormat="1">
      <c r="A27" s="153"/>
      <c r="B27" s="152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5"/>
      <c r="R27" s="150">
        <f t="shared" si="0"/>
        <v>0</v>
      </c>
      <c r="S27" s="151"/>
      <c r="T27" s="106"/>
    </row>
    <row r="28" spans="1:24" s="145" customFormat="1">
      <c r="A28" s="153"/>
      <c r="B28" s="152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5"/>
      <c r="R28" s="150">
        <f>SUM(B28:Q28)</f>
        <v>0</v>
      </c>
      <c r="S28" s="151"/>
      <c r="T28" s="106"/>
      <c r="U28" s="160"/>
      <c r="V28" s="160"/>
    </row>
    <row r="29" spans="1:24" s="145" customFormat="1">
      <c r="A29" s="153"/>
      <c r="B29" s="152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5"/>
      <c r="R29" s="150">
        <f>SUM(B29:Q29)</f>
        <v>0</v>
      </c>
      <c r="S29" s="151"/>
      <c r="T29" s="160"/>
      <c r="U29" s="161"/>
      <c r="V29" s="161"/>
    </row>
    <row r="30" spans="1:24" s="145" customFormat="1">
      <c r="A30" s="153"/>
      <c r="B30" s="152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5"/>
      <c r="R30" s="150">
        <f t="shared" si="0"/>
        <v>0</v>
      </c>
      <c r="S30" s="151"/>
      <c r="T30" s="160"/>
      <c r="U30" s="160"/>
      <c r="V30" s="160"/>
    </row>
    <row r="31" spans="1:24" s="145" customFormat="1">
      <c r="A31" s="153"/>
      <c r="B31" s="152"/>
      <c r="C31" s="153"/>
      <c r="D31" s="153"/>
      <c r="E31" s="153"/>
      <c r="F31" s="153"/>
      <c r="G31" s="153"/>
      <c r="H31" s="162"/>
      <c r="I31" s="153"/>
      <c r="J31" s="153"/>
      <c r="K31" s="153"/>
      <c r="L31" s="153"/>
      <c r="M31" s="153"/>
      <c r="N31" s="153"/>
      <c r="O31" s="153"/>
      <c r="P31" s="153"/>
      <c r="Q31" s="155"/>
      <c r="R31" s="150">
        <f t="shared" si="0"/>
        <v>0</v>
      </c>
      <c r="S31" s="151"/>
    </row>
    <row r="32" spans="1:24" s="154" customFormat="1">
      <c r="A32" s="153"/>
      <c r="B32" s="152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5"/>
      <c r="R32" s="150">
        <f t="shared" si="0"/>
        <v>0</v>
      </c>
      <c r="S32" s="158"/>
    </row>
    <row r="33" spans="1:19" s="145" customFormat="1">
      <c r="A33" s="153"/>
      <c r="B33" s="152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5"/>
      <c r="R33" s="150">
        <f t="shared" si="0"/>
        <v>0</v>
      </c>
      <c r="S33" s="151"/>
    </row>
    <row r="34" spans="1:19" s="145" customFormat="1">
      <c r="A34" s="153"/>
      <c r="B34" s="152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5"/>
      <c r="R34" s="150">
        <f t="shared" si="0"/>
        <v>0</v>
      </c>
      <c r="S34" s="151"/>
    </row>
    <row r="35" spans="1:19" s="145" customFormat="1">
      <c r="A35" s="153"/>
      <c r="B35" s="152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5"/>
      <c r="R35" s="150">
        <f>SUM(B35:Q35)</f>
        <v>0</v>
      </c>
      <c r="S35" s="151"/>
    </row>
    <row r="36" spans="1:19" s="145" customFormat="1" ht="15.75" thickBot="1">
      <c r="A36" s="153"/>
      <c r="B36" s="163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5"/>
      <c r="R36" s="166">
        <f t="shared" si="0"/>
        <v>0</v>
      </c>
      <c r="S36" s="151"/>
    </row>
    <row r="37" spans="1:19" s="172" customFormat="1" ht="15.75" thickBot="1">
      <c r="A37" s="167" t="s">
        <v>54</v>
      </c>
      <c r="B37" s="168">
        <f>SUM(B6:B36)</f>
        <v>0</v>
      </c>
      <c r="C37" s="169">
        <f t="shared" ref="C37:Q37" si="1">SUM(C6:C36)</f>
        <v>0</v>
      </c>
      <c r="D37" s="169">
        <f t="shared" si="1"/>
        <v>1000</v>
      </c>
      <c r="E37" s="169">
        <f t="shared" si="1"/>
        <v>300</v>
      </c>
      <c r="F37" s="169">
        <f t="shared" si="1"/>
        <v>0</v>
      </c>
      <c r="G37" s="169">
        <f t="shared" si="1"/>
        <v>13887</v>
      </c>
      <c r="H37" s="169">
        <f t="shared" si="1"/>
        <v>0</v>
      </c>
      <c r="I37" s="169">
        <f t="shared" si="1"/>
        <v>0</v>
      </c>
      <c r="J37" s="169">
        <f t="shared" si="1"/>
        <v>0</v>
      </c>
      <c r="K37" s="169">
        <f t="shared" si="1"/>
        <v>0</v>
      </c>
      <c r="L37" s="169">
        <f t="shared" si="1"/>
        <v>0</v>
      </c>
      <c r="M37" s="169">
        <f t="shared" si="1"/>
        <v>0</v>
      </c>
      <c r="N37" s="169">
        <f t="shared" si="1"/>
        <v>0</v>
      </c>
      <c r="O37" s="169">
        <f t="shared" si="1"/>
        <v>0</v>
      </c>
      <c r="P37" s="169">
        <f>SUM(P6:P36)</f>
        <v>0</v>
      </c>
      <c r="Q37" s="170">
        <f t="shared" si="1"/>
        <v>0</v>
      </c>
      <c r="R37" s="171">
        <f>SUM(R6:R36)</f>
        <v>15187</v>
      </c>
    </row>
    <row r="38" spans="1:19">
      <c r="A38" s="173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5"/>
      <c r="N38" s="175"/>
      <c r="O38" s="175"/>
      <c r="P38" s="175"/>
      <c r="Q38" s="175"/>
      <c r="R38" s="176"/>
    </row>
    <row r="39" spans="1:19">
      <c r="F39" s="177"/>
      <c r="G39" s="177"/>
      <c r="H39" s="177"/>
    </row>
    <row r="40" spans="1:19">
      <c r="A40" s="177"/>
      <c r="B40" s="177"/>
      <c r="C40" s="177"/>
      <c r="D40" s="177"/>
      <c r="E40" s="177"/>
    </row>
    <row r="41" spans="1:19">
      <c r="A41" s="177"/>
      <c r="B41" s="177"/>
      <c r="C41" s="177"/>
      <c r="D41" s="177"/>
      <c r="E41" s="177"/>
    </row>
    <row r="42" spans="1:19">
      <c r="A42" s="177"/>
      <c r="B42" s="177"/>
      <c r="C42" s="177"/>
      <c r="D42" s="177"/>
      <c r="E42" s="177"/>
    </row>
    <row r="43" spans="1:19">
      <c r="A43" s="177"/>
      <c r="B43" s="177"/>
      <c r="C43" s="177"/>
      <c r="D43" s="177"/>
      <c r="E43" s="177"/>
    </row>
    <row r="44" spans="1:19">
      <c r="A44" s="177"/>
      <c r="B44" s="177"/>
      <c r="C44" s="177"/>
      <c r="D44" s="177"/>
      <c r="E44" s="177"/>
    </row>
    <row r="45" spans="1:19">
      <c r="A45" s="177"/>
      <c r="B45" s="177"/>
      <c r="C45" s="177"/>
      <c r="D45" s="177"/>
      <c r="E45" s="177"/>
    </row>
    <row r="46" spans="1:19">
      <c r="A46" s="177"/>
      <c r="B46" s="177"/>
      <c r="C46" s="177"/>
      <c r="D46" s="177"/>
      <c r="E46" s="177"/>
    </row>
    <row r="47" spans="1:19">
      <c r="A47" s="177"/>
      <c r="B47" s="177"/>
      <c r="C47" s="177"/>
      <c r="D47" s="177"/>
      <c r="E47" s="177"/>
    </row>
    <row r="48" spans="1:19">
      <c r="A48" s="177"/>
      <c r="B48" s="177"/>
      <c r="C48" s="177"/>
      <c r="D48" s="177"/>
      <c r="E48" s="177"/>
    </row>
    <row r="49" spans="1:5">
      <c r="A49" s="177"/>
      <c r="B49" s="177"/>
      <c r="C49" s="177"/>
      <c r="D49" s="177"/>
      <c r="E49" s="177"/>
    </row>
    <row r="50" spans="1:5">
      <c r="A50" s="177"/>
      <c r="B50" s="177"/>
      <c r="C50" s="177"/>
      <c r="D50" s="177"/>
      <c r="E50" s="177"/>
    </row>
    <row r="51" spans="1:5">
      <c r="A51" s="177"/>
      <c r="B51" s="177"/>
      <c r="C51" s="177"/>
      <c r="D51" s="177"/>
      <c r="E51" s="177"/>
    </row>
    <row r="52" spans="1:5">
      <c r="A52" s="177"/>
      <c r="B52" s="177"/>
      <c r="C52" s="177"/>
      <c r="D52" s="177"/>
      <c r="E52" s="177"/>
    </row>
    <row r="53" spans="1:5">
      <c r="A53" s="177"/>
      <c r="B53" s="177"/>
      <c r="C53" s="177"/>
      <c r="D53" s="177"/>
      <c r="E53" s="177"/>
    </row>
    <row r="54" spans="1:5">
      <c r="A54" s="177"/>
      <c r="B54" s="177"/>
      <c r="C54" s="177"/>
      <c r="D54" s="177"/>
      <c r="E54" s="177"/>
    </row>
    <row r="55" spans="1:5">
      <c r="A55" s="177"/>
      <c r="B55" s="177"/>
      <c r="C55" s="177"/>
      <c r="D55" s="177"/>
      <c r="E55" s="177"/>
    </row>
    <row r="56" spans="1:5">
      <c r="A56" s="177"/>
      <c r="B56" s="177"/>
      <c r="C56" s="177"/>
      <c r="D56" s="177"/>
      <c r="E56" s="177"/>
    </row>
    <row r="57" spans="1:5">
      <c r="A57" s="177"/>
      <c r="B57" s="177"/>
      <c r="C57" s="177"/>
      <c r="D57" s="177"/>
      <c r="E57" s="177"/>
    </row>
    <row r="58" spans="1:5">
      <c r="A58" s="177"/>
      <c r="B58" s="177"/>
      <c r="C58" s="177"/>
      <c r="D58" s="177"/>
      <c r="E58" s="177"/>
    </row>
    <row r="59" spans="1:5">
      <c r="A59" s="177"/>
      <c r="B59" s="177"/>
      <c r="C59" s="177"/>
      <c r="D59" s="177"/>
      <c r="E59" s="177"/>
    </row>
    <row r="60" spans="1:5">
      <c r="A60" s="177"/>
      <c r="B60" s="177"/>
      <c r="C60" s="177"/>
      <c r="D60" s="177"/>
      <c r="E60" s="177"/>
    </row>
    <row r="61" spans="1:5">
      <c r="A61" s="177"/>
      <c r="B61" s="177"/>
      <c r="C61" s="177"/>
      <c r="D61" s="177"/>
      <c r="E61" s="177"/>
    </row>
    <row r="62" spans="1:5">
      <c r="A62" s="177"/>
      <c r="B62" s="177"/>
      <c r="C62" s="177"/>
      <c r="D62" s="177"/>
      <c r="E62" s="177"/>
    </row>
    <row r="63" spans="1:5">
      <c r="A63" s="177"/>
      <c r="B63" s="177"/>
      <c r="C63" s="177"/>
      <c r="D63" s="177"/>
      <c r="E63" s="177"/>
    </row>
    <row r="64" spans="1:5">
      <c r="A64" s="177"/>
      <c r="B64" s="177"/>
      <c r="C64" s="177"/>
      <c r="D64" s="177"/>
      <c r="E64" s="177"/>
    </row>
    <row r="65" spans="1:5">
      <c r="A65" s="177"/>
      <c r="B65" s="177"/>
      <c r="C65" s="177"/>
      <c r="D65" s="177"/>
      <c r="E65" s="177"/>
    </row>
    <row r="66" spans="1:5">
      <c r="A66" s="177"/>
      <c r="B66" s="177"/>
      <c r="C66" s="177"/>
      <c r="D66" s="177"/>
      <c r="E66" s="177"/>
    </row>
    <row r="67" spans="1:5">
      <c r="A67" s="177"/>
      <c r="B67" s="177"/>
      <c r="C67" s="177"/>
      <c r="D67" s="177"/>
      <c r="E67" s="177"/>
    </row>
    <row r="68" spans="1:5">
      <c r="A68" s="177"/>
      <c r="B68" s="177"/>
      <c r="C68" s="177"/>
      <c r="D68" s="177"/>
      <c r="E68" s="177"/>
    </row>
    <row r="69" spans="1:5">
      <c r="A69" s="177"/>
      <c r="B69" s="177"/>
      <c r="C69" s="177"/>
      <c r="D69" s="177"/>
      <c r="E69" s="177"/>
    </row>
    <row r="70" spans="1:5">
      <c r="A70" s="177"/>
      <c r="B70" s="177"/>
      <c r="C70" s="177"/>
      <c r="D70" s="177"/>
      <c r="E70" s="177"/>
    </row>
    <row r="71" spans="1:5">
      <c r="A71" s="177"/>
      <c r="B71" s="177"/>
      <c r="C71" s="177"/>
      <c r="D71" s="177"/>
      <c r="E71" s="177"/>
    </row>
    <row r="72" spans="1:5">
      <c r="A72" s="177"/>
      <c r="B72" s="177"/>
      <c r="C72" s="177"/>
      <c r="D72" s="177"/>
      <c r="E72" s="177"/>
    </row>
    <row r="73" spans="1:5">
      <c r="A73" s="177"/>
      <c r="B73" s="177"/>
      <c r="C73" s="177"/>
      <c r="D73" s="177"/>
      <c r="E73" s="177"/>
    </row>
    <row r="74" spans="1:5">
      <c r="A74" s="177"/>
      <c r="B74" s="177"/>
      <c r="C74" s="177"/>
      <c r="D74" s="177"/>
      <c r="E74" s="177"/>
    </row>
    <row r="75" spans="1:5">
      <c r="A75" s="177"/>
      <c r="B75" s="177"/>
      <c r="C75" s="177"/>
      <c r="D75" s="177"/>
      <c r="E75" s="177"/>
    </row>
    <row r="76" spans="1:5">
      <c r="A76" s="177"/>
      <c r="B76" s="177"/>
      <c r="C76" s="177"/>
      <c r="D76" s="177"/>
      <c r="E76" s="177"/>
    </row>
    <row r="77" spans="1:5">
      <c r="A77" s="177"/>
      <c r="B77" s="177"/>
      <c r="C77" s="177"/>
      <c r="D77" s="177"/>
      <c r="E77" s="177"/>
    </row>
    <row r="78" spans="1:5">
      <c r="A78" s="177"/>
      <c r="B78" s="177"/>
      <c r="C78" s="177"/>
      <c r="D78" s="177"/>
      <c r="E78" s="177"/>
    </row>
    <row r="79" spans="1:5">
      <c r="A79" s="177"/>
      <c r="B79" s="177"/>
      <c r="C79" s="177"/>
      <c r="D79" s="177"/>
      <c r="E79" s="177"/>
    </row>
    <row r="80" spans="1:5">
      <c r="A80" s="177"/>
      <c r="B80" s="177"/>
      <c r="C80" s="177"/>
      <c r="D80" s="177"/>
      <c r="E80" s="177"/>
    </row>
    <row r="81" spans="1:5">
      <c r="A81" s="177"/>
      <c r="B81" s="177"/>
      <c r="C81" s="177"/>
      <c r="D81" s="177"/>
      <c r="E81" s="177"/>
    </row>
    <row r="82" spans="1:5">
      <c r="A82" s="177"/>
      <c r="B82" s="177"/>
      <c r="C82" s="177"/>
      <c r="D82" s="177"/>
      <c r="E82" s="177"/>
    </row>
    <row r="83" spans="1:5">
      <c r="A83" s="177"/>
      <c r="B83" s="177"/>
      <c r="C83" s="177"/>
      <c r="D83" s="177"/>
      <c r="E83" s="177"/>
    </row>
    <row r="84" spans="1:5">
      <c r="A84" s="177"/>
      <c r="B84" s="177"/>
      <c r="C84" s="177"/>
      <c r="D84" s="177"/>
      <c r="E84" s="177"/>
    </row>
    <row r="85" spans="1:5">
      <c r="A85" s="177"/>
      <c r="B85" s="177"/>
      <c r="C85" s="177"/>
      <c r="D85" s="177"/>
      <c r="E85" s="177"/>
    </row>
    <row r="86" spans="1:5">
      <c r="A86" s="177"/>
      <c r="B86" s="177"/>
      <c r="C86" s="177"/>
      <c r="D86" s="177"/>
      <c r="E86" s="177"/>
    </row>
    <row r="87" spans="1:5">
      <c r="A87" s="177"/>
      <c r="B87" s="177"/>
      <c r="C87" s="177"/>
      <c r="D87" s="177"/>
      <c r="E87" s="177"/>
    </row>
    <row r="88" spans="1:5">
      <c r="A88" s="177"/>
      <c r="B88" s="177"/>
      <c r="C88" s="177"/>
      <c r="D88" s="177"/>
      <c r="E88" s="177"/>
    </row>
    <row r="89" spans="1:5">
      <c r="A89" s="177"/>
      <c r="B89" s="177"/>
      <c r="C89" s="177"/>
      <c r="D89" s="177"/>
      <c r="E89" s="177"/>
    </row>
    <row r="90" spans="1:5">
      <c r="A90" s="177"/>
      <c r="B90" s="177"/>
      <c r="C90" s="177"/>
      <c r="D90" s="177"/>
      <c r="E90" s="177"/>
    </row>
    <row r="91" spans="1:5">
      <c r="A91" s="177"/>
      <c r="B91" s="177"/>
      <c r="C91" s="177"/>
      <c r="D91" s="177"/>
      <c r="E91" s="177"/>
    </row>
    <row r="92" spans="1:5">
      <c r="A92" s="177"/>
      <c r="B92" s="177"/>
      <c r="C92" s="177"/>
      <c r="D92" s="177"/>
      <c r="E92" s="177"/>
    </row>
    <row r="93" spans="1:5">
      <c r="A93" s="177"/>
      <c r="B93" s="177"/>
      <c r="C93" s="177"/>
      <c r="D93" s="177"/>
      <c r="E93" s="177"/>
    </row>
    <row r="94" spans="1:5">
      <c r="A94" s="177"/>
      <c r="B94" s="177"/>
      <c r="C94" s="177"/>
      <c r="D94" s="177"/>
      <c r="E94" s="177"/>
    </row>
    <row r="95" spans="1:5">
      <c r="A95" s="177"/>
      <c r="B95" s="177"/>
      <c r="C95" s="177"/>
      <c r="D95" s="177"/>
      <c r="E95" s="177"/>
    </row>
    <row r="96" spans="1:5">
      <c r="A96" s="177"/>
      <c r="B96" s="177"/>
      <c r="C96" s="177"/>
      <c r="D96" s="177"/>
      <c r="E96" s="177"/>
    </row>
    <row r="97" spans="1:5">
      <c r="A97" s="177"/>
      <c r="B97" s="177"/>
      <c r="C97" s="177"/>
      <c r="D97" s="177"/>
      <c r="E97" s="177"/>
    </row>
    <row r="98" spans="1:5">
      <c r="A98" s="177"/>
      <c r="B98" s="177"/>
      <c r="C98" s="177"/>
      <c r="D98" s="177"/>
      <c r="E98" s="177"/>
    </row>
    <row r="99" spans="1:5">
      <c r="A99" s="177"/>
      <c r="B99" s="177"/>
      <c r="C99" s="177"/>
      <c r="D99" s="177"/>
      <c r="E99" s="177"/>
    </row>
    <row r="100" spans="1:5">
      <c r="A100" s="177"/>
      <c r="B100" s="177"/>
      <c r="C100" s="177"/>
      <c r="D100" s="177"/>
      <c r="E100" s="177"/>
    </row>
    <row r="101" spans="1:5">
      <c r="A101" s="177"/>
      <c r="B101" s="177"/>
      <c r="C101" s="177"/>
      <c r="D101" s="177"/>
      <c r="E101" s="177"/>
    </row>
    <row r="102" spans="1:5">
      <c r="A102" s="177"/>
      <c r="B102" s="177"/>
      <c r="C102" s="177"/>
      <c r="D102" s="177"/>
      <c r="E102" s="177"/>
    </row>
    <row r="103" spans="1:5">
      <c r="A103" s="177"/>
      <c r="B103" s="177"/>
      <c r="C103" s="177"/>
      <c r="D103" s="177"/>
      <c r="E103" s="177"/>
    </row>
    <row r="104" spans="1:5">
      <c r="A104" s="177"/>
      <c r="B104" s="177"/>
      <c r="C104" s="177"/>
      <c r="D104" s="177"/>
      <c r="E104" s="177"/>
    </row>
    <row r="105" spans="1:5">
      <c r="A105" s="177"/>
      <c r="B105" s="177"/>
      <c r="C105" s="177"/>
      <c r="D105" s="177"/>
      <c r="E105" s="177"/>
    </row>
    <row r="106" spans="1:5">
      <c r="A106" s="177"/>
      <c r="B106" s="177"/>
      <c r="C106" s="177"/>
      <c r="D106" s="177"/>
      <c r="E106" s="177"/>
    </row>
    <row r="107" spans="1:5">
      <c r="A107" s="177"/>
      <c r="B107" s="177"/>
      <c r="C107" s="177"/>
      <c r="D107" s="177"/>
      <c r="E107" s="177"/>
    </row>
    <row r="108" spans="1:5">
      <c r="A108" s="177"/>
      <c r="B108" s="177"/>
      <c r="C108" s="177"/>
      <c r="D108" s="177"/>
      <c r="E108" s="177"/>
    </row>
    <row r="109" spans="1:5">
      <c r="A109" s="177"/>
      <c r="B109" s="177"/>
      <c r="C109" s="177"/>
      <c r="D109" s="177"/>
      <c r="E109" s="177"/>
    </row>
    <row r="110" spans="1:5">
      <c r="A110" s="177"/>
      <c r="B110" s="177"/>
      <c r="C110" s="177"/>
      <c r="D110" s="177"/>
      <c r="E110" s="177"/>
    </row>
    <row r="111" spans="1:5">
      <c r="A111" s="177"/>
      <c r="B111" s="177"/>
      <c r="C111" s="177"/>
      <c r="D111" s="177"/>
      <c r="E111" s="177"/>
    </row>
    <row r="112" spans="1:5">
      <c r="A112" s="177"/>
      <c r="B112" s="177"/>
      <c r="C112" s="177"/>
      <c r="D112" s="177"/>
      <c r="E112" s="177"/>
    </row>
    <row r="113" spans="1:5">
      <c r="A113" s="177"/>
      <c r="B113" s="177"/>
      <c r="C113" s="177"/>
      <c r="D113" s="177"/>
      <c r="E113" s="177"/>
    </row>
    <row r="114" spans="1:5">
      <c r="A114" s="177"/>
      <c r="B114" s="177"/>
      <c r="C114" s="177"/>
      <c r="D114" s="177"/>
      <c r="E114" s="177"/>
    </row>
    <row r="115" spans="1:5">
      <c r="A115" s="177"/>
      <c r="B115" s="177"/>
      <c r="C115" s="177"/>
      <c r="D115" s="177"/>
      <c r="E115" s="177"/>
    </row>
    <row r="116" spans="1:5">
      <c r="A116" s="177"/>
      <c r="B116" s="177"/>
      <c r="C116" s="177"/>
      <c r="D116" s="177"/>
      <c r="E116" s="177"/>
    </row>
    <row r="117" spans="1:5">
      <c r="A117" s="177"/>
      <c r="B117" s="177"/>
      <c r="C117" s="177"/>
      <c r="D117" s="177"/>
      <c r="E117" s="177"/>
    </row>
    <row r="118" spans="1:5">
      <c r="A118" s="177"/>
      <c r="B118" s="177"/>
      <c r="C118" s="177"/>
      <c r="D118" s="177"/>
      <c r="E118" s="177"/>
    </row>
    <row r="119" spans="1:5">
      <c r="A119" s="177"/>
      <c r="B119" s="177"/>
      <c r="C119" s="177"/>
      <c r="D119" s="177"/>
      <c r="E119" s="177"/>
    </row>
    <row r="120" spans="1:5">
      <c r="A120" s="177"/>
      <c r="B120" s="177"/>
      <c r="C120" s="177"/>
      <c r="D120" s="177"/>
      <c r="E120" s="177"/>
    </row>
    <row r="121" spans="1:5">
      <c r="A121" s="177"/>
      <c r="B121" s="177"/>
      <c r="C121" s="177"/>
      <c r="D121" s="177"/>
      <c r="E121" s="177"/>
    </row>
    <row r="122" spans="1:5">
      <c r="A122" s="177"/>
      <c r="B122" s="177"/>
      <c r="C122" s="177"/>
      <c r="D122" s="177"/>
      <c r="E122" s="177"/>
    </row>
    <row r="123" spans="1:5">
      <c r="A123" s="177"/>
      <c r="B123" s="177"/>
      <c r="C123" s="177"/>
      <c r="D123" s="177"/>
      <c r="E123" s="177"/>
    </row>
    <row r="124" spans="1:5">
      <c r="A124" s="177"/>
      <c r="B124" s="177"/>
      <c r="C124" s="177"/>
      <c r="D124" s="177"/>
      <c r="E124" s="177"/>
    </row>
    <row r="125" spans="1:5">
      <c r="A125" s="177"/>
      <c r="B125" s="177"/>
      <c r="C125" s="177"/>
      <c r="D125" s="177"/>
      <c r="E125" s="177"/>
    </row>
    <row r="126" spans="1:5">
      <c r="A126" s="177"/>
      <c r="B126" s="177"/>
      <c r="C126" s="177"/>
      <c r="D126" s="177"/>
      <c r="E126" s="177"/>
    </row>
    <row r="127" spans="1:5">
      <c r="A127" s="177"/>
      <c r="B127" s="177"/>
      <c r="C127" s="177"/>
      <c r="D127" s="177"/>
      <c r="E127" s="177"/>
    </row>
    <row r="128" spans="1:5">
      <c r="A128" s="177"/>
      <c r="B128" s="177"/>
      <c r="C128" s="177"/>
      <c r="D128" s="177"/>
      <c r="E128" s="177"/>
    </row>
    <row r="129" spans="1:5">
      <c r="A129" s="177"/>
      <c r="B129" s="177"/>
      <c r="C129" s="177"/>
      <c r="D129" s="177"/>
      <c r="E129" s="177"/>
    </row>
    <row r="130" spans="1:5">
      <c r="A130" s="177"/>
      <c r="B130" s="177"/>
      <c r="C130" s="177"/>
      <c r="D130" s="177"/>
      <c r="E130" s="177"/>
    </row>
    <row r="131" spans="1:5">
      <c r="A131" s="177"/>
      <c r="B131" s="177"/>
      <c r="C131" s="177"/>
      <c r="D131" s="177"/>
      <c r="E131" s="177"/>
    </row>
    <row r="132" spans="1:5">
      <c r="A132" s="177"/>
      <c r="B132" s="177"/>
      <c r="C132" s="177"/>
      <c r="D132" s="177"/>
      <c r="E132" s="177"/>
    </row>
    <row r="133" spans="1:5">
      <c r="A133" s="177"/>
      <c r="B133" s="177"/>
      <c r="C133" s="177"/>
      <c r="D133" s="177"/>
      <c r="E133" s="177"/>
    </row>
    <row r="134" spans="1:5">
      <c r="A134" s="177"/>
      <c r="B134" s="177"/>
      <c r="C134" s="177"/>
      <c r="D134" s="177"/>
      <c r="E134" s="177"/>
    </row>
    <row r="135" spans="1:5">
      <c r="A135" s="177"/>
      <c r="B135" s="177"/>
      <c r="C135" s="177"/>
      <c r="D135" s="177"/>
      <c r="E135" s="177"/>
    </row>
    <row r="136" spans="1:5">
      <c r="A136" s="177"/>
      <c r="B136" s="177"/>
      <c r="C136" s="177"/>
      <c r="D136" s="177"/>
      <c r="E136" s="177"/>
    </row>
    <row r="137" spans="1:5">
      <c r="A137" s="177"/>
      <c r="B137" s="177"/>
      <c r="C137" s="177"/>
      <c r="D137" s="177"/>
      <c r="E137" s="177"/>
    </row>
    <row r="138" spans="1:5">
      <c r="A138" s="177"/>
      <c r="B138" s="177"/>
      <c r="C138" s="177"/>
      <c r="D138" s="177"/>
      <c r="E138" s="177"/>
    </row>
    <row r="139" spans="1:5">
      <c r="A139" s="177"/>
      <c r="B139" s="177"/>
      <c r="C139" s="177"/>
      <c r="D139" s="177"/>
      <c r="E139" s="177"/>
    </row>
    <row r="140" spans="1:5">
      <c r="A140" s="177"/>
      <c r="B140" s="177"/>
      <c r="C140" s="177"/>
      <c r="D140" s="177"/>
      <c r="E140" s="177"/>
    </row>
    <row r="141" spans="1:5">
      <c r="A141" s="177"/>
      <c r="B141" s="177"/>
      <c r="C141" s="177"/>
      <c r="D141" s="177"/>
      <c r="E141" s="177"/>
    </row>
    <row r="142" spans="1:5">
      <c r="A142" s="177"/>
      <c r="B142" s="177"/>
      <c r="C142" s="177"/>
      <c r="D142" s="177"/>
      <c r="E142" s="177"/>
    </row>
    <row r="143" spans="1:5">
      <c r="A143" s="177"/>
      <c r="B143" s="177"/>
      <c r="C143" s="177"/>
      <c r="D143" s="177"/>
      <c r="E143" s="177"/>
    </row>
    <row r="144" spans="1:5">
      <c r="A144" s="177"/>
      <c r="B144" s="177"/>
      <c r="C144" s="177"/>
      <c r="D144" s="177"/>
      <c r="E144" s="177"/>
    </row>
    <row r="145" spans="1:5">
      <c r="A145" s="177"/>
      <c r="B145" s="177"/>
      <c r="C145" s="177"/>
      <c r="D145" s="177"/>
      <c r="E145" s="177"/>
    </row>
    <row r="146" spans="1:5">
      <c r="A146" s="177"/>
      <c r="B146" s="177"/>
      <c r="C146" s="177"/>
      <c r="D146" s="177"/>
      <c r="E146" s="177"/>
    </row>
    <row r="147" spans="1:5">
      <c r="A147" s="177"/>
      <c r="B147" s="177"/>
      <c r="C147" s="177"/>
      <c r="D147" s="177"/>
      <c r="E147" s="177"/>
    </row>
    <row r="148" spans="1:5">
      <c r="A148" s="177"/>
      <c r="B148" s="177"/>
      <c r="C148" s="177"/>
      <c r="D148" s="177"/>
      <c r="E148" s="177"/>
    </row>
    <row r="149" spans="1:5">
      <c r="A149" s="177"/>
      <c r="B149" s="177"/>
      <c r="C149" s="177"/>
      <c r="D149" s="177"/>
      <c r="E149" s="177"/>
    </row>
    <row r="150" spans="1:5">
      <c r="A150" s="177"/>
      <c r="B150" s="177"/>
      <c r="C150" s="177"/>
      <c r="D150" s="177"/>
      <c r="E150" s="177"/>
    </row>
    <row r="151" spans="1:5">
      <c r="A151" s="177"/>
      <c r="B151" s="177"/>
      <c r="C151" s="177"/>
      <c r="D151" s="177"/>
      <c r="E151" s="177"/>
    </row>
    <row r="152" spans="1:5">
      <c r="A152" s="177"/>
      <c r="B152" s="177"/>
      <c r="C152" s="177"/>
      <c r="D152" s="177"/>
      <c r="E152" s="177"/>
    </row>
    <row r="153" spans="1:5">
      <c r="A153" s="177"/>
      <c r="B153" s="177"/>
      <c r="C153" s="177"/>
      <c r="D153" s="177"/>
      <c r="E153" s="177"/>
    </row>
    <row r="154" spans="1:5">
      <c r="A154" s="177"/>
      <c r="B154" s="177"/>
      <c r="C154" s="177"/>
      <c r="D154" s="177"/>
      <c r="E154" s="177"/>
    </row>
    <row r="155" spans="1:5">
      <c r="A155" s="177"/>
      <c r="B155" s="177"/>
      <c r="C155" s="177"/>
      <c r="D155" s="177"/>
      <c r="E155" s="177"/>
    </row>
    <row r="156" spans="1:5">
      <c r="A156" s="177"/>
      <c r="B156" s="177"/>
      <c r="C156" s="177"/>
      <c r="D156" s="177"/>
      <c r="E156" s="177"/>
    </row>
    <row r="157" spans="1:5">
      <c r="A157" s="177"/>
      <c r="B157" s="177"/>
      <c r="C157" s="177"/>
      <c r="D157" s="177"/>
      <c r="E157" s="177"/>
    </row>
    <row r="158" spans="1:5">
      <c r="A158" s="177"/>
      <c r="B158" s="177"/>
      <c r="C158" s="177"/>
      <c r="D158" s="177"/>
      <c r="E158" s="177"/>
    </row>
    <row r="159" spans="1:5">
      <c r="A159" s="177"/>
      <c r="B159" s="177"/>
      <c r="C159" s="177"/>
      <c r="D159" s="177"/>
      <c r="E159" s="177"/>
    </row>
    <row r="160" spans="1:5">
      <c r="A160" s="177"/>
      <c r="B160" s="177"/>
      <c r="C160" s="177"/>
      <c r="D160" s="177"/>
      <c r="E160" s="177"/>
    </row>
    <row r="161" spans="1:5">
      <c r="A161" s="177"/>
      <c r="B161" s="177"/>
      <c r="C161" s="177"/>
      <c r="D161" s="177"/>
      <c r="E161" s="177"/>
    </row>
    <row r="162" spans="1:5">
      <c r="A162" s="177"/>
      <c r="B162" s="177"/>
      <c r="C162" s="177"/>
      <c r="D162" s="177"/>
      <c r="E162" s="177"/>
    </row>
    <row r="163" spans="1:5">
      <c r="A163" s="177"/>
      <c r="B163" s="177"/>
      <c r="C163" s="177"/>
      <c r="D163" s="177"/>
      <c r="E163" s="177"/>
    </row>
    <row r="164" spans="1:5">
      <c r="A164" s="177"/>
      <c r="B164" s="177"/>
      <c r="C164" s="177"/>
      <c r="D164" s="177"/>
      <c r="E164" s="177"/>
    </row>
    <row r="165" spans="1:5">
      <c r="A165" s="177"/>
      <c r="B165" s="177"/>
      <c r="C165" s="177"/>
      <c r="D165" s="177"/>
      <c r="E165" s="177"/>
    </row>
    <row r="166" spans="1:5">
      <c r="A166" s="177"/>
      <c r="B166" s="177"/>
      <c r="C166" s="177"/>
      <c r="D166" s="177"/>
      <c r="E166" s="177"/>
    </row>
    <row r="167" spans="1:5">
      <c r="A167" s="177"/>
      <c r="B167" s="177"/>
      <c r="C167" s="177"/>
      <c r="D167" s="177"/>
      <c r="E167" s="177"/>
    </row>
    <row r="168" spans="1:5">
      <c r="A168" s="177"/>
      <c r="B168" s="177"/>
      <c r="C168" s="177"/>
      <c r="D168" s="177"/>
      <c r="E168" s="177"/>
    </row>
    <row r="169" spans="1:5">
      <c r="A169" s="177"/>
      <c r="B169" s="177"/>
      <c r="C169" s="177"/>
      <c r="D169" s="177"/>
      <c r="E169" s="177"/>
    </row>
    <row r="170" spans="1:5">
      <c r="A170" s="177"/>
      <c r="B170" s="177"/>
      <c r="C170" s="177"/>
      <c r="D170" s="177"/>
      <c r="E170" s="177"/>
    </row>
    <row r="171" spans="1:5">
      <c r="A171" s="177"/>
      <c r="B171" s="177"/>
      <c r="C171" s="177"/>
      <c r="D171" s="177"/>
      <c r="E171" s="177"/>
    </row>
    <row r="172" spans="1:5">
      <c r="A172" s="177"/>
      <c r="B172" s="177"/>
      <c r="C172" s="177"/>
      <c r="D172" s="177"/>
      <c r="E172" s="177"/>
    </row>
    <row r="173" spans="1:5">
      <c r="A173" s="177"/>
      <c r="B173" s="177"/>
      <c r="C173" s="177"/>
      <c r="D173" s="177"/>
      <c r="E173" s="177"/>
    </row>
    <row r="174" spans="1:5">
      <c r="A174" s="177"/>
      <c r="B174" s="177"/>
      <c r="C174" s="177"/>
      <c r="D174" s="177"/>
      <c r="E174" s="177"/>
    </row>
    <row r="175" spans="1:5">
      <c r="A175" s="177"/>
      <c r="B175" s="177"/>
      <c r="C175" s="177"/>
      <c r="D175" s="177"/>
      <c r="E175" s="177"/>
    </row>
    <row r="176" spans="1:5">
      <c r="A176" s="177"/>
      <c r="B176" s="177"/>
      <c r="C176" s="177"/>
      <c r="D176" s="177"/>
      <c r="E176" s="177"/>
    </row>
    <row r="177" spans="1:5">
      <c r="A177" s="177"/>
      <c r="B177" s="177"/>
      <c r="C177" s="177"/>
      <c r="D177" s="177"/>
      <c r="E177" s="177"/>
    </row>
    <row r="178" spans="1:5">
      <c r="A178" s="177"/>
      <c r="B178" s="177"/>
      <c r="C178" s="177"/>
      <c r="D178" s="177"/>
      <c r="E178" s="177"/>
    </row>
    <row r="179" spans="1:5">
      <c r="A179" s="177"/>
      <c r="B179" s="177"/>
      <c r="C179" s="177"/>
      <c r="D179" s="177"/>
      <c r="E179" s="177"/>
    </row>
    <row r="180" spans="1:5">
      <c r="A180" s="177"/>
      <c r="B180" s="177"/>
      <c r="C180" s="177"/>
      <c r="D180" s="177"/>
      <c r="E180" s="177"/>
    </row>
    <row r="181" spans="1:5">
      <c r="A181" s="177"/>
      <c r="B181" s="177"/>
      <c r="C181" s="177"/>
      <c r="D181" s="177"/>
      <c r="E181" s="177"/>
    </row>
    <row r="182" spans="1:5">
      <c r="A182" s="177"/>
      <c r="B182" s="177"/>
      <c r="C182" s="177"/>
      <c r="D182" s="177"/>
      <c r="E182" s="177"/>
    </row>
    <row r="183" spans="1:5">
      <c r="A183" s="177"/>
      <c r="B183" s="177"/>
      <c r="C183" s="177"/>
      <c r="D183" s="177"/>
      <c r="E183" s="177"/>
    </row>
    <row r="184" spans="1:5">
      <c r="A184" s="177"/>
      <c r="B184" s="177"/>
      <c r="C184" s="177"/>
      <c r="D184" s="177"/>
      <c r="E184" s="177"/>
    </row>
    <row r="185" spans="1:5">
      <c r="A185" s="177"/>
      <c r="B185" s="177"/>
      <c r="C185" s="177"/>
      <c r="D185" s="177"/>
      <c r="E185" s="177"/>
    </row>
    <row r="186" spans="1:5">
      <c r="A186" s="177"/>
      <c r="B186" s="177"/>
      <c r="C186" s="177"/>
      <c r="D186" s="177"/>
      <c r="E186" s="177"/>
    </row>
    <row r="187" spans="1:5">
      <c r="A187" s="177"/>
      <c r="B187" s="177"/>
      <c r="C187" s="177"/>
      <c r="D187" s="177"/>
      <c r="E187" s="177"/>
    </row>
    <row r="188" spans="1:5">
      <c r="A188" s="177"/>
      <c r="B188" s="177"/>
      <c r="C188" s="177"/>
      <c r="D188" s="177"/>
      <c r="E188" s="177"/>
    </row>
    <row r="189" spans="1:5">
      <c r="A189" s="177"/>
      <c r="B189" s="177"/>
      <c r="C189" s="177"/>
      <c r="D189" s="177"/>
      <c r="E189" s="177"/>
    </row>
    <row r="190" spans="1:5">
      <c r="A190" s="177"/>
      <c r="B190" s="177"/>
      <c r="C190" s="177"/>
      <c r="D190" s="177"/>
      <c r="E190" s="177"/>
    </row>
    <row r="191" spans="1:5">
      <c r="A191" s="177"/>
      <c r="B191" s="177"/>
      <c r="C191" s="177"/>
      <c r="D191" s="177"/>
      <c r="E191" s="177"/>
    </row>
    <row r="192" spans="1:5">
      <c r="A192" s="177"/>
      <c r="B192" s="177"/>
      <c r="C192" s="177"/>
      <c r="D192" s="177"/>
      <c r="E192" s="177"/>
    </row>
    <row r="193" spans="1:5">
      <c r="A193" s="177"/>
      <c r="B193" s="177"/>
      <c r="C193" s="177"/>
      <c r="D193" s="177"/>
      <c r="E193" s="177"/>
    </row>
    <row r="194" spans="1:5">
      <c r="A194" s="177"/>
      <c r="B194" s="177"/>
      <c r="C194" s="177"/>
      <c r="D194" s="177"/>
      <c r="E194" s="177"/>
    </row>
    <row r="195" spans="1:5">
      <c r="A195" s="177"/>
      <c r="B195" s="177"/>
      <c r="C195" s="177"/>
      <c r="D195" s="177"/>
      <c r="E195" s="177"/>
    </row>
    <row r="196" spans="1:5">
      <c r="A196" s="177"/>
      <c r="B196" s="177"/>
      <c r="C196" s="177"/>
      <c r="D196" s="177"/>
      <c r="E196" s="177"/>
    </row>
    <row r="197" spans="1:5">
      <c r="A197" s="177"/>
      <c r="B197" s="177"/>
      <c r="C197" s="177"/>
      <c r="D197" s="177"/>
      <c r="E197" s="177"/>
    </row>
    <row r="198" spans="1:5">
      <c r="A198" s="177"/>
      <c r="B198" s="177"/>
      <c r="C198" s="177"/>
      <c r="D198" s="177"/>
      <c r="E198" s="177"/>
    </row>
    <row r="199" spans="1:5">
      <c r="A199" s="177"/>
      <c r="B199" s="177"/>
      <c r="C199" s="177"/>
      <c r="D199" s="177"/>
      <c r="E199" s="177"/>
    </row>
    <row r="200" spans="1:5">
      <c r="A200" s="177"/>
      <c r="B200" s="177"/>
      <c r="C200" s="177"/>
      <c r="D200" s="177"/>
      <c r="E200" s="177"/>
    </row>
    <row r="201" spans="1:5">
      <c r="A201" s="177"/>
      <c r="B201" s="177"/>
      <c r="C201" s="177"/>
      <c r="D201" s="177"/>
      <c r="E201" s="177"/>
    </row>
    <row r="202" spans="1:5">
      <c r="A202" s="177"/>
      <c r="B202" s="177"/>
      <c r="C202" s="177"/>
      <c r="D202" s="177"/>
      <c r="E202" s="177"/>
    </row>
    <row r="203" spans="1:5">
      <c r="A203" s="177"/>
      <c r="B203" s="177"/>
      <c r="C203" s="177"/>
      <c r="D203" s="177"/>
      <c r="E203" s="177"/>
    </row>
    <row r="204" spans="1:5">
      <c r="A204" s="177"/>
      <c r="B204" s="177"/>
      <c r="C204" s="177"/>
      <c r="D204" s="177"/>
      <c r="E204" s="177"/>
    </row>
    <row r="205" spans="1:5">
      <c r="A205" s="177"/>
      <c r="B205" s="177"/>
      <c r="C205" s="177"/>
      <c r="D205" s="177"/>
      <c r="E205" s="177"/>
    </row>
    <row r="206" spans="1:5">
      <c r="A206" s="177"/>
      <c r="B206" s="177"/>
      <c r="C206" s="177"/>
      <c r="D206" s="177"/>
      <c r="E206" s="177"/>
    </row>
    <row r="207" spans="1:5">
      <c r="A207" s="177"/>
      <c r="B207" s="177"/>
      <c r="C207" s="177"/>
      <c r="D207" s="177"/>
      <c r="E207" s="177"/>
    </row>
    <row r="208" spans="1:5">
      <c r="A208" s="177"/>
      <c r="B208" s="177"/>
      <c r="C208" s="177"/>
      <c r="D208" s="177"/>
      <c r="E208" s="177"/>
    </row>
    <row r="209" spans="1:5">
      <c r="A209" s="177"/>
      <c r="B209" s="177"/>
      <c r="C209" s="177"/>
      <c r="D209" s="177"/>
      <c r="E209" s="177"/>
    </row>
    <row r="210" spans="1:5">
      <c r="A210" s="177"/>
      <c r="B210" s="177"/>
      <c r="C210" s="177"/>
      <c r="D210" s="177"/>
      <c r="E210" s="177"/>
    </row>
    <row r="211" spans="1:5">
      <c r="A211" s="177"/>
      <c r="B211" s="177"/>
      <c r="C211" s="177"/>
      <c r="D211" s="177"/>
      <c r="E211" s="177"/>
    </row>
    <row r="212" spans="1:5">
      <c r="A212" s="177"/>
      <c r="B212" s="177"/>
      <c r="C212" s="177"/>
      <c r="D212" s="177"/>
      <c r="E212" s="177"/>
    </row>
    <row r="213" spans="1:5">
      <c r="A213" s="177"/>
      <c r="B213" s="177"/>
      <c r="C213" s="177"/>
      <c r="D213" s="177"/>
      <c r="E213" s="177"/>
    </row>
    <row r="214" spans="1:5">
      <c r="A214" s="177"/>
      <c r="B214" s="177"/>
      <c r="C214" s="177"/>
      <c r="D214" s="177"/>
      <c r="E214" s="177"/>
    </row>
    <row r="215" spans="1:5">
      <c r="A215" s="177"/>
      <c r="B215" s="177"/>
      <c r="C215" s="177"/>
      <c r="D215" s="177"/>
      <c r="E215" s="177"/>
    </row>
    <row r="216" spans="1:5">
      <c r="A216" s="177"/>
      <c r="B216" s="177"/>
      <c r="C216" s="177"/>
      <c r="D216" s="177"/>
      <c r="E216" s="177"/>
    </row>
    <row r="217" spans="1:5">
      <c r="A217" s="177"/>
      <c r="B217" s="177"/>
      <c r="C217" s="177"/>
      <c r="D217" s="177"/>
      <c r="E217" s="177"/>
    </row>
    <row r="218" spans="1:5">
      <c r="A218" s="177"/>
      <c r="B218" s="177"/>
      <c r="C218" s="177"/>
      <c r="D218" s="177"/>
      <c r="E218" s="177"/>
    </row>
    <row r="219" spans="1:5">
      <c r="A219" s="177"/>
      <c r="B219" s="177"/>
      <c r="C219" s="177"/>
      <c r="D219" s="177"/>
      <c r="E219" s="177"/>
    </row>
    <row r="220" spans="1:5">
      <c r="A220" s="177"/>
      <c r="B220" s="177"/>
      <c r="C220" s="177"/>
      <c r="D220" s="177"/>
      <c r="E220" s="177"/>
    </row>
    <row r="221" spans="1:5">
      <c r="A221" s="177"/>
      <c r="B221" s="177"/>
      <c r="C221" s="177"/>
      <c r="D221" s="177"/>
      <c r="E221" s="177"/>
    </row>
    <row r="222" spans="1:5">
      <c r="A222" s="177"/>
      <c r="B222" s="177"/>
      <c r="C222" s="177"/>
      <c r="D222" s="177"/>
      <c r="E222" s="177"/>
    </row>
    <row r="223" spans="1:5">
      <c r="A223" s="177"/>
      <c r="B223" s="177"/>
      <c r="C223" s="177"/>
      <c r="D223" s="177"/>
      <c r="E223" s="177"/>
    </row>
    <row r="224" spans="1:5">
      <c r="A224" s="177"/>
      <c r="B224" s="177"/>
      <c r="C224" s="177"/>
      <c r="D224" s="177"/>
      <c r="E224" s="177"/>
    </row>
    <row r="225" spans="1:5">
      <c r="A225" s="177"/>
      <c r="B225" s="177"/>
      <c r="C225" s="177"/>
      <c r="D225" s="177"/>
      <c r="E225" s="177"/>
    </row>
    <row r="226" spans="1:5">
      <c r="A226" s="177"/>
      <c r="B226" s="177"/>
      <c r="C226" s="177"/>
      <c r="D226" s="177"/>
      <c r="E226" s="177"/>
    </row>
    <row r="227" spans="1:5">
      <c r="A227" s="177"/>
      <c r="B227" s="177"/>
      <c r="C227" s="177"/>
      <c r="D227" s="177"/>
      <c r="E227" s="177"/>
    </row>
    <row r="228" spans="1:5">
      <c r="A228" s="177"/>
      <c r="B228" s="177"/>
      <c r="C228" s="177"/>
      <c r="D228" s="177"/>
      <c r="E228" s="177"/>
    </row>
    <row r="229" spans="1:5">
      <c r="A229" s="177"/>
      <c r="B229" s="177"/>
      <c r="C229" s="177"/>
      <c r="D229" s="177"/>
      <c r="E229" s="177"/>
    </row>
    <row r="230" spans="1:5">
      <c r="A230" s="177"/>
      <c r="B230" s="177"/>
      <c r="C230" s="177"/>
      <c r="D230" s="177"/>
      <c r="E230" s="177"/>
    </row>
    <row r="231" spans="1:5">
      <c r="A231" s="177"/>
      <c r="B231" s="177"/>
      <c r="C231" s="177"/>
      <c r="D231" s="177"/>
      <c r="E231" s="177"/>
    </row>
    <row r="232" spans="1:5">
      <c r="A232" s="177"/>
      <c r="B232" s="177"/>
      <c r="C232" s="177"/>
      <c r="D232" s="177"/>
      <c r="E232" s="177"/>
    </row>
    <row r="233" spans="1:5">
      <c r="A233" s="177"/>
      <c r="B233" s="177"/>
      <c r="C233" s="177"/>
      <c r="D233" s="177"/>
      <c r="E233" s="177"/>
    </row>
    <row r="234" spans="1:5">
      <c r="A234" s="177"/>
      <c r="B234" s="177"/>
      <c r="C234" s="177"/>
      <c r="D234" s="177"/>
      <c r="E234" s="177"/>
    </row>
    <row r="235" spans="1:5">
      <c r="A235" s="177"/>
      <c r="B235" s="177"/>
      <c r="C235" s="177"/>
      <c r="D235" s="177"/>
      <c r="E235" s="177"/>
    </row>
    <row r="236" spans="1:5">
      <c r="A236" s="177"/>
      <c r="B236" s="177"/>
      <c r="C236" s="177"/>
      <c r="D236" s="177"/>
      <c r="E236" s="177"/>
    </row>
    <row r="237" spans="1:5">
      <c r="A237" s="177"/>
      <c r="B237" s="177"/>
      <c r="C237" s="177"/>
      <c r="D237" s="177"/>
      <c r="E237" s="177"/>
    </row>
    <row r="238" spans="1:5">
      <c r="A238" s="177"/>
      <c r="B238" s="177"/>
      <c r="C238" s="177"/>
      <c r="D238" s="177"/>
      <c r="E238" s="177"/>
    </row>
    <row r="239" spans="1:5">
      <c r="A239" s="177"/>
      <c r="B239" s="177"/>
      <c r="C239" s="177"/>
      <c r="D239" s="177"/>
      <c r="E239" s="177"/>
    </row>
    <row r="240" spans="1:5">
      <c r="A240" s="177"/>
      <c r="B240" s="177"/>
      <c r="C240" s="177"/>
      <c r="D240" s="177"/>
      <c r="E240" s="177"/>
    </row>
    <row r="241" spans="1:5">
      <c r="A241" s="177"/>
      <c r="B241" s="177"/>
      <c r="C241" s="177"/>
      <c r="D241" s="177"/>
      <c r="E241" s="177"/>
    </row>
    <row r="242" spans="1:5">
      <c r="A242" s="177"/>
      <c r="B242" s="177"/>
      <c r="C242" s="177"/>
      <c r="D242" s="177"/>
      <c r="E242" s="177"/>
    </row>
    <row r="243" spans="1:5">
      <c r="A243" s="177"/>
      <c r="B243" s="177"/>
      <c r="C243" s="177"/>
      <c r="D243" s="177"/>
      <c r="E243" s="177"/>
    </row>
    <row r="244" spans="1:5">
      <c r="A244" s="177"/>
      <c r="B244" s="177"/>
      <c r="C244" s="177"/>
      <c r="D244" s="177"/>
      <c r="E244" s="177"/>
    </row>
    <row r="245" spans="1:5">
      <c r="A245" s="177"/>
      <c r="B245" s="177"/>
      <c r="C245" s="177"/>
      <c r="D245" s="177"/>
      <c r="E245" s="177"/>
    </row>
    <row r="246" spans="1:5">
      <c r="A246" s="177"/>
      <c r="B246" s="177"/>
      <c r="C246" s="177"/>
      <c r="D246" s="177"/>
      <c r="E246" s="177"/>
    </row>
    <row r="247" spans="1:5">
      <c r="A247" s="177"/>
      <c r="B247" s="177"/>
      <c r="C247" s="177"/>
      <c r="D247" s="177"/>
      <c r="E247" s="177"/>
    </row>
    <row r="248" spans="1:5">
      <c r="A248" s="177"/>
      <c r="B248" s="177"/>
      <c r="C248" s="177"/>
      <c r="D248" s="177"/>
      <c r="E248" s="177"/>
    </row>
    <row r="249" spans="1:5">
      <c r="A249" s="177"/>
      <c r="B249" s="177"/>
      <c r="C249" s="177"/>
      <c r="D249" s="177"/>
      <c r="E249" s="177"/>
    </row>
    <row r="250" spans="1:5">
      <c r="A250" s="177"/>
      <c r="B250" s="177"/>
      <c r="C250" s="177"/>
      <c r="D250" s="177"/>
      <c r="E250" s="177"/>
    </row>
    <row r="251" spans="1:5">
      <c r="A251" s="177"/>
      <c r="B251" s="177"/>
      <c r="C251" s="177"/>
      <c r="D251" s="177"/>
      <c r="E251" s="177"/>
    </row>
    <row r="252" spans="1:5">
      <c r="A252" s="177"/>
      <c r="B252" s="177"/>
      <c r="C252" s="177"/>
      <c r="D252" s="177"/>
      <c r="E252" s="177"/>
    </row>
    <row r="253" spans="1:5">
      <c r="A253" s="177"/>
      <c r="B253" s="177"/>
      <c r="C253" s="177"/>
      <c r="D253" s="177"/>
      <c r="E253" s="177"/>
    </row>
    <row r="254" spans="1:5">
      <c r="A254" s="177"/>
      <c r="B254" s="177"/>
      <c r="C254" s="177"/>
      <c r="D254" s="177"/>
      <c r="E254" s="177"/>
    </row>
    <row r="255" spans="1:5">
      <c r="A255" s="177"/>
      <c r="B255" s="177"/>
      <c r="C255" s="177"/>
      <c r="D255" s="177"/>
      <c r="E255" s="177"/>
    </row>
    <row r="256" spans="1:5">
      <c r="A256" s="177"/>
      <c r="B256" s="177"/>
      <c r="C256" s="177"/>
      <c r="D256" s="177"/>
      <c r="E256" s="177"/>
    </row>
    <row r="257" spans="1:5">
      <c r="A257" s="177"/>
      <c r="B257" s="177"/>
      <c r="C257" s="177"/>
      <c r="D257" s="177"/>
      <c r="E257" s="177"/>
    </row>
    <row r="258" spans="1:5">
      <c r="A258" s="177"/>
      <c r="B258" s="177"/>
      <c r="C258" s="177"/>
      <c r="D258" s="177"/>
      <c r="E258" s="177"/>
    </row>
    <row r="259" spans="1:5">
      <c r="A259" s="177"/>
      <c r="B259" s="177"/>
      <c r="C259" s="177"/>
      <c r="D259" s="177"/>
      <c r="E259" s="177"/>
    </row>
    <row r="260" spans="1:5">
      <c r="A260" s="177"/>
      <c r="B260" s="177"/>
      <c r="C260" s="177"/>
      <c r="D260" s="177"/>
      <c r="E260" s="177"/>
    </row>
    <row r="261" spans="1:5">
      <c r="A261" s="177"/>
      <c r="B261" s="177"/>
      <c r="C261" s="177"/>
      <c r="D261" s="177"/>
      <c r="E261" s="177"/>
    </row>
    <row r="262" spans="1:5">
      <c r="A262" s="177"/>
      <c r="B262" s="177"/>
      <c r="C262" s="177"/>
      <c r="D262" s="177"/>
      <c r="E262" s="177"/>
    </row>
    <row r="263" spans="1:5">
      <c r="A263" s="177"/>
      <c r="B263" s="177"/>
      <c r="C263" s="177"/>
      <c r="D263" s="177"/>
      <c r="E263" s="177"/>
    </row>
    <row r="264" spans="1:5">
      <c r="A264" s="177"/>
      <c r="B264" s="177"/>
      <c r="C264" s="177"/>
      <c r="D264" s="177"/>
      <c r="E264" s="177"/>
    </row>
    <row r="265" spans="1:5">
      <c r="A265" s="177"/>
      <c r="B265" s="177"/>
      <c r="C265" s="177"/>
      <c r="D265" s="177"/>
      <c r="E265" s="177"/>
    </row>
    <row r="266" spans="1:5">
      <c r="A266" s="177"/>
      <c r="B266" s="177"/>
      <c r="C266" s="177"/>
      <c r="D266" s="177"/>
      <c r="E266" s="177"/>
    </row>
    <row r="267" spans="1:5">
      <c r="A267" s="177"/>
      <c r="B267" s="177"/>
      <c r="C267" s="177"/>
      <c r="D267" s="177"/>
      <c r="E267" s="177"/>
    </row>
    <row r="268" spans="1:5">
      <c r="A268" s="177"/>
      <c r="B268" s="177"/>
      <c r="C268" s="177"/>
      <c r="D268" s="177"/>
      <c r="E268" s="177"/>
    </row>
    <row r="269" spans="1:5">
      <c r="A269" s="177"/>
      <c r="B269" s="177"/>
      <c r="C269" s="177"/>
      <c r="D269" s="177"/>
      <c r="E269" s="177"/>
    </row>
    <row r="270" spans="1:5">
      <c r="A270" s="177"/>
      <c r="B270" s="177"/>
      <c r="C270" s="177"/>
      <c r="D270" s="177"/>
      <c r="E270" s="177"/>
    </row>
    <row r="271" spans="1:5">
      <c r="A271" s="177"/>
      <c r="B271" s="177"/>
      <c r="C271" s="177"/>
      <c r="D271" s="177"/>
      <c r="E271" s="177"/>
    </row>
    <row r="272" spans="1:5">
      <c r="A272" s="177"/>
      <c r="B272" s="177"/>
      <c r="C272" s="177"/>
      <c r="D272" s="177"/>
      <c r="E272" s="177"/>
    </row>
    <row r="273" spans="1:5">
      <c r="A273" s="177"/>
      <c r="B273" s="177"/>
      <c r="C273" s="177"/>
      <c r="D273" s="177"/>
      <c r="E273" s="177"/>
    </row>
    <row r="274" spans="1:5">
      <c r="A274" s="177"/>
      <c r="B274" s="177"/>
      <c r="C274" s="177"/>
      <c r="D274" s="177"/>
      <c r="E274" s="177"/>
    </row>
    <row r="275" spans="1:5">
      <c r="A275" s="177"/>
      <c r="B275" s="177"/>
      <c r="C275" s="177"/>
      <c r="D275" s="177"/>
      <c r="E275" s="177"/>
    </row>
    <row r="276" spans="1:5">
      <c r="A276" s="177"/>
      <c r="B276" s="177"/>
      <c r="C276" s="177"/>
      <c r="D276" s="177"/>
      <c r="E276" s="177"/>
    </row>
    <row r="277" spans="1:5">
      <c r="A277" s="177"/>
      <c r="B277" s="177"/>
      <c r="C277" s="177"/>
      <c r="D277" s="177"/>
      <c r="E277" s="177"/>
    </row>
    <row r="278" spans="1:5">
      <c r="A278" s="177"/>
      <c r="B278" s="177"/>
      <c r="C278" s="177"/>
      <c r="D278" s="177"/>
      <c r="E278" s="177"/>
    </row>
    <row r="279" spans="1:5">
      <c r="A279" s="177"/>
      <c r="B279" s="177"/>
      <c r="C279" s="177"/>
      <c r="D279" s="177"/>
      <c r="E279" s="177"/>
    </row>
    <row r="280" spans="1:5">
      <c r="A280" s="177"/>
      <c r="B280" s="177"/>
      <c r="C280" s="177"/>
      <c r="D280" s="177"/>
      <c r="E280" s="177"/>
    </row>
    <row r="281" spans="1:5">
      <c r="A281" s="177"/>
      <c r="B281" s="177"/>
      <c r="C281" s="177"/>
      <c r="D281" s="177"/>
      <c r="E281" s="177"/>
    </row>
    <row r="282" spans="1:5">
      <c r="A282" s="177"/>
      <c r="B282" s="177"/>
      <c r="C282" s="177"/>
      <c r="D282" s="177"/>
      <c r="E282" s="177"/>
    </row>
    <row r="283" spans="1:5">
      <c r="A283" s="177"/>
      <c r="B283" s="177"/>
      <c r="C283" s="177"/>
      <c r="D283" s="177"/>
      <c r="E283" s="177"/>
    </row>
    <row r="284" spans="1:5">
      <c r="A284" s="177"/>
      <c r="B284" s="177"/>
      <c r="C284" s="177"/>
      <c r="D284" s="177"/>
      <c r="E284" s="177"/>
    </row>
    <row r="285" spans="1:5">
      <c r="A285" s="177"/>
      <c r="B285" s="177"/>
      <c r="C285" s="177"/>
      <c r="D285" s="177"/>
      <c r="E285" s="177"/>
    </row>
    <row r="286" spans="1:5">
      <c r="A286" s="177"/>
      <c r="B286" s="177"/>
      <c r="C286" s="177"/>
      <c r="D286" s="177"/>
      <c r="E286" s="177"/>
    </row>
    <row r="287" spans="1:5">
      <c r="A287" s="177"/>
      <c r="B287" s="177"/>
      <c r="C287" s="177"/>
      <c r="D287" s="177"/>
      <c r="E287" s="177"/>
    </row>
    <row r="288" spans="1:5">
      <c r="A288" s="177"/>
      <c r="B288" s="177"/>
      <c r="C288" s="177"/>
      <c r="D288" s="177"/>
      <c r="E288" s="177"/>
    </row>
    <row r="289" spans="1:5">
      <c r="A289" s="177"/>
      <c r="B289" s="177"/>
      <c r="C289" s="177"/>
      <c r="D289" s="177"/>
      <c r="E289" s="177"/>
    </row>
    <row r="290" spans="1:5">
      <c r="A290" s="177"/>
      <c r="B290" s="177"/>
      <c r="C290" s="177"/>
      <c r="D290" s="177"/>
      <c r="E290" s="177"/>
    </row>
    <row r="291" spans="1:5">
      <c r="A291" s="177"/>
      <c r="B291" s="177"/>
      <c r="C291" s="177"/>
      <c r="D291" s="177"/>
      <c r="E291" s="177"/>
    </row>
    <row r="292" spans="1:5">
      <c r="A292" s="177"/>
      <c r="B292" s="177"/>
      <c r="C292" s="177"/>
      <c r="D292" s="177"/>
      <c r="E292" s="177"/>
    </row>
    <row r="293" spans="1:5">
      <c r="A293" s="177"/>
      <c r="B293" s="177"/>
      <c r="C293" s="177"/>
      <c r="D293" s="177"/>
      <c r="E293" s="177"/>
    </row>
    <row r="294" spans="1:5">
      <c r="A294" s="177"/>
      <c r="B294" s="177"/>
      <c r="C294" s="177"/>
      <c r="D294" s="177"/>
      <c r="E294" s="177"/>
    </row>
    <row r="295" spans="1:5">
      <c r="A295" s="177"/>
      <c r="B295" s="177"/>
      <c r="C295" s="177"/>
      <c r="D295" s="177"/>
      <c r="E295" s="177"/>
    </row>
    <row r="296" spans="1:5">
      <c r="A296" s="177"/>
      <c r="B296" s="177"/>
      <c r="C296" s="177"/>
      <c r="D296" s="177"/>
      <c r="E296" s="177"/>
    </row>
    <row r="297" spans="1:5">
      <c r="A297" s="177"/>
      <c r="B297" s="177"/>
      <c r="C297" s="177"/>
      <c r="D297" s="177"/>
      <c r="E297" s="177"/>
    </row>
    <row r="298" spans="1:5">
      <c r="A298" s="177"/>
      <c r="B298" s="177"/>
      <c r="C298" s="177"/>
      <c r="D298" s="177"/>
      <c r="E298" s="177"/>
    </row>
    <row r="299" spans="1:5">
      <c r="A299" s="177"/>
      <c r="B299" s="177"/>
      <c r="C299" s="177"/>
      <c r="D299" s="177"/>
      <c r="E299" s="177"/>
    </row>
    <row r="300" spans="1:5">
      <c r="A300" s="177"/>
      <c r="B300" s="177"/>
      <c r="C300" s="177"/>
      <c r="D300" s="177"/>
      <c r="E300" s="177"/>
    </row>
    <row r="301" spans="1:5">
      <c r="A301" s="177"/>
      <c r="B301" s="177"/>
      <c r="C301" s="177"/>
      <c r="D301" s="177"/>
      <c r="E301" s="177"/>
    </row>
    <row r="302" spans="1:5">
      <c r="A302" s="177"/>
      <c r="B302" s="177"/>
      <c r="C302" s="177"/>
      <c r="D302" s="177"/>
      <c r="E302" s="177"/>
    </row>
    <row r="303" spans="1:5">
      <c r="A303" s="177"/>
      <c r="B303" s="177"/>
      <c r="C303" s="177"/>
      <c r="D303" s="177"/>
      <c r="E303" s="177"/>
    </row>
    <row r="304" spans="1:5">
      <c r="A304" s="177"/>
      <c r="B304" s="177"/>
      <c r="C304" s="177"/>
      <c r="D304" s="177"/>
      <c r="E304" s="177"/>
    </row>
    <row r="305" spans="1:5">
      <c r="A305" s="177"/>
      <c r="B305" s="177"/>
      <c r="C305" s="177"/>
      <c r="D305" s="177"/>
      <c r="E305" s="177"/>
    </row>
    <row r="306" spans="1:5">
      <c r="A306" s="177"/>
      <c r="B306" s="177"/>
      <c r="C306" s="177"/>
      <c r="D306" s="177"/>
      <c r="E306" s="177"/>
    </row>
    <row r="307" spans="1:5">
      <c r="A307" s="177"/>
      <c r="B307" s="177"/>
      <c r="C307" s="177"/>
      <c r="D307" s="177"/>
      <c r="E307" s="177"/>
    </row>
    <row r="308" spans="1:5">
      <c r="A308" s="177"/>
      <c r="B308" s="177"/>
      <c r="C308" s="177"/>
      <c r="D308" s="177"/>
      <c r="E308" s="177"/>
    </row>
    <row r="309" spans="1:5">
      <c r="A309" s="177"/>
      <c r="B309" s="177"/>
      <c r="C309" s="177"/>
      <c r="D309" s="177"/>
      <c r="E309" s="177"/>
    </row>
    <row r="310" spans="1:5">
      <c r="A310" s="177"/>
      <c r="B310" s="177"/>
      <c r="C310" s="177"/>
      <c r="D310" s="177"/>
      <c r="E310" s="177"/>
    </row>
    <row r="311" spans="1:5">
      <c r="A311" s="177"/>
      <c r="B311" s="177"/>
      <c r="C311" s="177"/>
      <c r="D311" s="177"/>
      <c r="E311" s="177"/>
    </row>
    <row r="312" spans="1:5">
      <c r="A312" s="177"/>
      <c r="B312" s="177"/>
      <c r="C312" s="177"/>
      <c r="D312" s="177"/>
      <c r="E312" s="177"/>
    </row>
    <row r="313" spans="1:5">
      <c r="A313" s="177"/>
      <c r="B313" s="177"/>
      <c r="C313" s="177"/>
      <c r="D313" s="177"/>
      <c r="E313" s="177"/>
    </row>
    <row r="314" spans="1:5">
      <c r="A314" s="177"/>
      <c r="B314" s="177"/>
      <c r="C314" s="177"/>
      <c r="D314" s="177"/>
      <c r="E314" s="177"/>
    </row>
    <row r="315" spans="1:5">
      <c r="A315" s="177"/>
      <c r="B315" s="177"/>
      <c r="C315" s="177"/>
      <c r="D315" s="177"/>
      <c r="E315" s="177"/>
    </row>
    <row r="316" spans="1:5">
      <c r="A316" s="177"/>
      <c r="B316" s="177"/>
      <c r="C316" s="177"/>
      <c r="D316" s="177"/>
      <c r="E316" s="177"/>
    </row>
    <row r="317" spans="1:5">
      <c r="A317" s="177"/>
      <c r="B317" s="177"/>
      <c r="C317" s="177"/>
      <c r="D317" s="177"/>
      <c r="E317" s="177"/>
    </row>
    <row r="318" spans="1:5">
      <c r="A318" s="177"/>
      <c r="B318" s="177"/>
      <c r="C318" s="177"/>
      <c r="D318" s="177"/>
      <c r="E318" s="177"/>
    </row>
    <row r="319" spans="1:5">
      <c r="A319" s="177"/>
      <c r="B319" s="177"/>
      <c r="C319" s="177"/>
      <c r="D319" s="177"/>
      <c r="E319" s="177"/>
    </row>
    <row r="320" spans="1:5">
      <c r="A320" s="177"/>
      <c r="B320" s="177"/>
      <c r="C320" s="177"/>
      <c r="D320" s="177"/>
      <c r="E320" s="177"/>
    </row>
  </sheetData>
  <mergeCells count="20"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D14" sqref="D14"/>
    </sheetView>
  </sheetViews>
  <sheetFormatPr defaultRowHeight="15"/>
  <cols>
    <col min="1" max="1" width="10.28515625" bestFit="1" customWidth="1"/>
    <col min="2" max="4" width="11.28515625" style="5" bestFit="1" customWidth="1"/>
    <col min="5" max="5" width="12.28515625" style="5" bestFit="1" customWidth="1"/>
    <col min="7" max="9" width="9.140625" style="5"/>
    <col min="11" max="12" width="9.140625" style="5"/>
    <col min="19" max="19" width="5" bestFit="1" customWidth="1"/>
  </cols>
  <sheetData>
    <row r="1" spans="1:19" ht="27" thickBot="1">
      <c r="A1" s="310" t="s">
        <v>20</v>
      </c>
      <c r="B1" s="311"/>
      <c r="C1" s="311"/>
      <c r="D1" s="312"/>
      <c r="F1" s="14"/>
      <c r="G1" s="13"/>
      <c r="H1" s="13"/>
      <c r="I1" s="13"/>
      <c r="J1" s="14"/>
      <c r="M1" s="68"/>
      <c r="N1" s="68"/>
      <c r="O1" s="68"/>
      <c r="P1" s="68"/>
      <c r="Q1" s="14"/>
      <c r="R1" s="14"/>
      <c r="S1" s="14"/>
    </row>
    <row r="2" spans="1:19" ht="18.75" thickBot="1">
      <c r="A2" s="313" t="s">
        <v>21</v>
      </c>
      <c r="B2" s="314"/>
      <c r="C2" s="314"/>
      <c r="D2" s="315"/>
      <c r="F2" s="14"/>
      <c r="G2" s="13"/>
      <c r="H2" s="13"/>
      <c r="I2" s="13"/>
      <c r="J2" s="14"/>
      <c r="M2" s="69"/>
      <c r="N2" s="70"/>
      <c r="O2" s="71"/>
      <c r="P2" s="71"/>
      <c r="Q2" s="14"/>
      <c r="R2" s="14"/>
      <c r="S2" s="14"/>
    </row>
    <row r="3" spans="1:19" ht="15.75" thickBot="1">
      <c r="A3" s="72" t="s">
        <v>22</v>
      </c>
      <c r="B3" s="72" t="s">
        <v>23</v>
      </c>
      <c r="C3" s="72" t="s">
        <v>24</v>
      </c>
      <c r="D3" s="73" t="s">
        <v>25</v>
      </c>
      <c r="E3" s="74" t="s">
        <v>9</v>
      </c>
      <c r="F3" s="14"/>
      <c r="G3" s="13"/>
      <c r="H3" s="13"/>
      <c r="I3" s="13"/>
      <c r="J3" s="14"/>
      <c r="M3" s="75"/>
      <c r="N3" s="70"/>
      <c r="O3" s="71"/>
      <c r="P3" s="71"/>
      <c r="Q3" s="13"/>
      <c r="R3" s="13"/>
      <c r="S3" s="13"/>
    </row>
    <row r="4" spans="1:19">
      <c r="A4" s="76" t="s">
        <v>26</v>
      </c>
      <c r="B4" s="77">
        <v>2400000</v>
      </c>
      <c r="C4" s="78">
        <v>0</v>
      </c>
      <c r="D4" s="77">
        <f>B4-C4</f>
        <v>2400000</v>
      </c>
      <c r="E4" s="79"/>
      <c r="F4" s="79"/>
      <c r="G4" s="80"/>
      <c r="H4" s="18"/>
      <c r="I4" s="13"/>
      <c r="J4" s="14"/>
      <c r="M4" s="69"/>
      <c r="N4" s="70"/>
      <c r="O4" s="71"/>
      <c r="P4" s="71"/>
      <c r="Q4" s="68"/>
      <c r="R4" s="68"/>
      <c r="S4" s="68"/>
    </row>
    <row r="5" spans="1:19">
      <c r="A5" s="81"/>
      <c r="B5" s="82"/>
      <c r="C5" s="78"/>
      <c r="D5" s="77">
        <f t="shared" ref="D5:D31" si="0">D4+B5-C5</f>
        <v>2400000</v>
      </c>
      <c r="E5" s="83"/>
      <c r="F5" s="84"/>
      <c r="G5" s="80"/>
      <c r="H5" s="18"/>
      <c r="I5" s="13"/>
      <c r="J5" s="13"/>
      <c r="K5" s="85"/>
      <c r="L5" s="85"/>
      <c r="M5" s="85"/>
      <c r="N5" s="70"/>
      <c r="O5" s="71"/>
      <c r="P5" s="71"/>
      <c r="Q5" s="68"/>
      <c r="R5" s="68"/>
      <c r="S5" s="68"/>
    </row>
    <row r="6" spans="1:19">
      <c r="A6" s="81">
        <v>0</v>
      </c>
      <c r="B6" s="82">
        <v>0</v>
      </c>
      <c r="C6" s="86">
        <v>300000</v>
      </c>
      <c r="D6" s="77">
        <f t="shared" si="0"/>
        <v>2100000</v>
      </c>
      <c r="E6" s="87" t="s">
        <v>27</v>
      </c>
      <c r="F6" s="79"/>
      <c r="G6" s="13"/>
      <c r="H6" s="18"/>
      <c r="I6" s="13"/>
      <c r="J6" s="13"/>
      <c r="K6" s="13"/>
      <c r="L6" s="13"/>
      <c r="M6" s="88"/>
      <c r="N6" s="70"/>
      <c r="O6" s="71"/>
      <c r="P6" s="71"/>
      <c r="Q6" s="89"/>
      <c r="R6" s="68"/>
      <c r="S6" s="68"/>
    </row>
    <row r="7" spans="1:19">
      <c r="A7" s="90" t="s">
        <v>28</v>
      </c>
      <c r="B7" s="82">
        <v>0</v>
      </c>
      <c r="C7" s="91">
        <v>1200000</v>
      </c>
      <c r="D7" s="77">
        <f>D6+B7-C7</f>
        <v>900000</v>
      </c>
      <c r="E7" s="83"/>
      <c r="F7" s="84"/>
      <c r="G7" s="13"/>
      <c r="H7" s="18"/>
      <c r="I7" s="13"/>
      <c r="J7" s="13"/>
      <c r="K7" s="13"/>
      <c r="L7" s="13"/>
      <c r="M7" s="92"/>
      <c r="N7" s="70"/>
      <c r="O7" s="71"/>
      <c r="P7" s="71"/>
      <c r="Q7" s="89"/>
      <c r="R7" s="68"/>
      <c r="S7" s="68"/>
    </row>
    <row r="8" spans="1:19">
      <c r="A8" s="90" t="s">
        <v>29</v>
      </c>
      <c r="B8" s="93">
        <v>248000</v>
      </c>
      <c r="C8" s="94">
        <v>800000</v>
      </c>
      <c r="D8" s="77">
        <f t="shared" si="0"/>
        <v>348000</v>
      </c>
      <c r="E8" s="10"/>
      <c r="F8" s="79"/>
      <c r="G8" s="13"/>
      <c r="H8" s="18"/>
      <c r="I8" s="80"/>
      <c r="J8" s="13"/>
      <c r="K8" s="13"/>
      <c r="L8" s="13"/>
      <c r="M8" s="92"/>
      <c r="N8" s="70"/>
      <c r="O8" s="71"/>
      <c r="P8" s="71"/>
      <c r="Q8" s="89"/>
      <c r="R8" s="68"/>
      <c r="S8" s="68"/>
    </row>
    <row r="9" spans="1:19">
      <c r="A9" s="93" t="s">
        <v>30</v>
      </c>
      <c r="B9" s="93">
        <v>313000</v>
      </c>
      <c r="C9" s="95">
        <v>0</v>
      </c>
      <c r="D9" s="77">
        <f t="shared" si="0"/>
        <v>661000</v>
      </c>
      <c r="E9" s="10"/>
      <c r="F9" s="84"/>
      <c r="G9" s="13"/>
      <c r="H9" s="18"/>
      <c r="I9" s="13"/>
      <c r="J9" s="13"/>
      <c r="K9" s="13"/>
      <c r="L9" s="13"/>
      <c r="M9" s="92"/>
      <c r="N9" s="70"/>
      <c r="O9" s="71"/>
      <c r="P9" s="71"/>
      <c r="Q9" s="89"/>
      <c r="R9" s="68"/>
      <c r="S9" s="14"/>
    </row>
    <row r="10" spans="1:19">
      <c r="A10" s="93" t="s">
        <v>31</v>
      </c>
      <c r="B10" s="93">
        <v>344000</v>
      </c>
      <c r="C10" s="96">
        <v>700000</v>
      </c>
      <c r="D10" s="77">
        <f>D9+B10-C10</f>
        <v>305000</v>
      </c>
      <c r="E10" s="10"/>
      <c r="F10" s="84"/>
      <c r="G10" s="97"/>
      <c r="H10" s="80"/>
      <c r="I10" s="13"/>
      <c r="J10" s="14"/>
      <c r="M10" s="98"/>
      <c r="N10" s="70"/>
      <c r="O10" s="71"/>
      <c r="P10" s="71"/>
      <c r="Q10" s="89"/>
      <c r="R10" s="68"/>
      <c r="S10" s="14"/>
    </row>
    <row r="11" spans="1:19">
      <c r="A11" s="76" t="s">
        <v>31</v>
      </c>
      <c r="B11" s="99">
        <v>0</v>
      </c>
      <c r="C11" s="96">
        <v>95500</v>
      </c>
      <c r="D11" s="77">
        <f t="shared" si="0"/>
        <v>209500</v>
      </c>
      <c r="E11" s="10"/>
      <c r="F11" s="79"/>
      <c r="G11" s="100"/>
      <c r="H11" s="92"/>
      <c r="I11" s="13"/>
      <c r="J11" s="14"/>
      <c r="K11" s="38"/>
      <c r="L11" s="38"/>
      <c r="M11" s="98"/>
      <c r="N11" s="70"/>
      <c r="O11" s="71"/>
      <c r="P11" s="71"/>
      <c r="Q11" s="56"/>
      <c r="R11" s="14"/>
      <c r="S11" s="14"/>
    </row>
    <row r="12" spans="1:19">
      <c r="A12" s="81" t="s">
        <v>133</v>
      </c>
      <c r="B12" s="99">
        <v>335000</v>
      </c>
      <c r="C12" s="95">
        <v>0</v>
      </c>
      <c r="D12" s="77">
        <f t="shared" si="0"/>
        <v>544500</v>
      </c>
      <c r="E12" s="10"/>
      <c r="F12" s="13"/>
      <c r="G12" s="13"/>
      <c r="H12" s="13"/>
      <c r="I12" s="13"/>
      <c r="J12" s="13"/>
      <c r="K12" s="38"/>
      <c r="L12" s="38"/>
      <c r="M12" s="98"/>
      <c r="N12" s="70"/>
      <c r="O12" s="71"/>
      <c r="P12" s="71"/>
      <c r="Q12" s="89"/>
      <c r="R12" s="14"/>
      <c r="S12" s="14"/>
    </row>
    <row r="13" spans="1:19">
      <c r="A13" s="81" t="s">
        <v>135</v>
      </c>
      <c r="B13" s="101">
        <v>265000</v>
      </c>
      <c r="C13" s="96">
        <v>95500</v>
      </c>
      <c r="D13" s="82">
        <f t="shared" si="0"/>
        <v>714000</v>
      </c>
      <c r="E13" s="10"/>
      <c r="F13" s="79"/>
      <c r="G13" s="18"/>
      <c r="H13" s="13"/>
      <c r="I13" s="13"/>
      <c r="J13" s="13"/>
      <c r="K13" s="38"/>
      <c r="L13" s="38"/>
      <c r="M13" s="13"/>
      <c r="N13" s="70"/>
      <c r="O13" s="71"/>
      <c r="P13" s="71"/>
      <c r="Q13" s="56"/>
      <c r="R13" s="14"/>
      <c r="S13" s="14"/>
    </row>
    <row r="14" spans="1:19">
      <c r="A14" s="81" t="s">
        <v>135</v>
      </c>
      <c r="B14" s="102">
        <v>0</v>
      </c>
      <c r="C14" s="96">
        <v>500000</v>
      </c>
      <c r="D14" s="77">
        <f t="shared" si="0"/>
        <v>214000</v>
      </c>
      <c r="E14" s="10"/>
      <c r="F14" s="79"/>
      <c r="G14" s="97"/>
      <c r="H14" s="97"/>
      <c r="I14" s="13"/>
      <c r="J14" s="13"/>
      <c r="K14" s="38"/>
      <c r="L14" s="38"/>
      <c r="M14" s="13"/>
      <c r="N14" s="70"/>
      <c r="O14" s="71"/>
      <c r="P14" s="71"/>
      <c r="Q14" s="56"/>
      <c r="R14" s="14"/>
      <c r="S14" s="14"/>
    </row>
    <row r="15" spans="1:19">
      <c r="A15" s="81"/>
      <c r="B15" s="78"/>
      <c r="C15" s="102"/>
      <c r="D15" s="77">
        <f>D14+B15-C15</f>
        <v>214000</v>
      </c>
      <c r="E15" s="10"/>
      <c r="F15" s="83"/>
      <c r="G15" s="13"/>
      <c r="H15" s="18"/>
      <c r="I15" s="13"/>
      <c r="J15" s="13"/>
      <c r="K15" s="38"/>
      <c r="L15" s="38"/>
      <c r="M15" s="13"/>
      <c r="N15" s="70"/>
      <c r="O15" s="71"/>
      <c r="P15" s="71"/>
      <c r="Q15" s="56"/>
      <c r="R15" s="14"/>
      <c r="S15" s="13"/>
    </row>
    <row r="16" spans="1:19">
      <c r="A16" s="81"/>
      <c r="B16" s="82"/>
      <c r="C16" s="78"/>
      <c r="D16" s="77">
        <f t="shared" si="0"/>
        <v>214000</v>
      </c>
      <c r="E16" s="83"/>
      <c r="F16" s="84"/>
      <c r="G16" s="40"/>
      <c r="H16" s="88"/>
      <c r="I16" s="13"/>
      <c r="J16" s="14"/>
      <c r="K16" s="38"/>
      <c r="L16" s="38"/>
      <c r="M16" s="13"/>
      <c r="N16" s="70"/>
      <c r="O16" s="71"/>
      <c r="P16" s="71"/>
      <c r="Q16" s="56"/>
      <c r="R16" s="14"/>
      <c r="S16" s="13"/>
    </row>
    <row r="17" spans="1:19">
      <c r="A17" s="90"/>
      <c r="B17" s="82"/>
      <c r="C17" s="78"/>
      <c r="D17" s="77">
        <f t="shared" si="0"/>
        <v>214000</v>
      </c>
      <c r="E17" s="10"/>
      <c r="F17" s="79"/>
      <c r="G17" s="18"/>
      <c r="H17" s="18"/>
      <c r="I17" s="18"/>
      <c r="J17" s="14"/>
      <c r="K17" s="38"/>
      <c r="L17" s="38"/>
      <c r="M17" s="13"/>
      <c r="N17" s="70"/>
      <c r="O17" s="71"/>
      <c r="P17" s="71"/>
      <c r="Q17" s="89"/>
      <c r="R17" s="89"/>
      <c r="S17" s="13"/>
    </row>
    <row r="18" spans="1:19">
      <c r="A18" s="90"/>
      <c r="B18" s="93"/>
      <c r="C18" s="95"/>
      <c r="D18" s="77">
        <f t="shared" si="0"/>
        <v>214000</v>
      </c>
      <c r="E18" s="10"/>
      <c r="F18" s="79"/>
      <c r="G18" s="13"/>
      <c r="H18" s="18"/>
      <c r="I18" s="18"/>
      <c r="J18" s="14"/>
      <c r="K18" s="38"/>
      <c r="L18" s="38"/>
      <c r="M18" s="13"/>
      <c r="N18" s="71"/>
      <c r="O18" s="71"/>
      <c r="P18" s="71"/>
      <c r="Q18" s="13"/>
      <c r="R18" s="14"/>
      <c r="S18" s="14"/>
    </row>
    <row r="19" spans="1:19">
      <c r="A19" s="93"/>
      <c r="B19" s="93"/>
      <c r="C19" s="95"/>
      <c r="D19" s="77">
        <f t="shared" si="0"/>
        <v>214000</v>
      </c>
      <c r="E19" s="10"/>
      <c r="F19" s="84"/>
      <c r="G19" s="13"/>
      <c r="H19" s="18"/>
      <c r="I19" s="13"/>
      <c r="J19" s="14"/>
      <c r="K19" s="38"/>
      <c r="L19" s="38"/>
      <c r="M19" s="13"/>
      <c r="N19" s="71"/>
      <c r="O19" s="71"/>
      <c r="P19" s="71"/>
      <c r="Q19" s="56"/>
      <c r="R19" s="14"/>
      <c r="S19" s="14"/>
    </row>
    <row r="20" spans="1:19">
      <c r="A20" s="93"/>
      <c r="B20" s="93"/>
      <c r="C20" s="102"/>
      <c r="D20" s="77">
        <f t="shared" si="0"/>
        <v>214000</v>
      </c>
      <c r="E20" s="10"/>
      <c r="F20" s="103"/>
      <c r="G20" s="97"/>
      <c r="H20" s="18"/>
      <c r="I20" s="13"/>
      <c r="J20" s="14"/>
      <c r="K20" s="38"/>
      <c r="L20" s="38"/>
      <c r="M20" s="13"/>
      <c r="N20" s="71"/>
      <c r="O20" s="71"/>
      <c r="P20" s="71"/>
      <c r="Q20" s="56"/>
      <c r="R20" s="14"/>
      <c r="S20" s="14"/>
    </row>
    <row r="21" spans="1:19">
      <c r="A21" s="81"/>
      <c r="B21" s="82"/>
      <c r="C21" s="78"/>
      <c r="D21" s="77">
        <f t="shared" si="0"/>
        <v>214000</v>
      </c>
      <c r="E21" s="10"/>
      <c r="F21" s="79"/>
      <c r="G21" s="88"/>
      <c r="H21" s="18"/>
      <c r="I21" s="13"/>
      <c r="J21" s="13"/>
      <c r="K21" s="80"/>
      <c r="L21" s="80"/>
      <c r="M21" s="80"/>
      <c r="N21" s="80"/>
      <c r="O21" s="71"/>
      <c r="P21" s="71"/>
      <c r="Q21" s="13"/>
      <c r="R21" s="14"/>
      <c r="S21" s="14"/>
    </row>
    <row r="22" spans="1:19">
      <c r="A22" s="81"/>
      <c r="B22" s="82"/>
      <c r="C22" s="78"/>
      <c r="D22" s="77">
        <f t="shared" si="0"/>
        <v>214000</v>
      </c>
      <c r="E22" s="13"/>
      <c r="F22" s="97"/>
      <c r="G22" s="80"/>
      <c r="H22" s="18"/>
      <c r="I22" s="13"/>
      <c r="J22" s="13"/>
      <c r="K22" s="13"/>
      <c r="L22" s="13"/>
      <c r="M22" s="13"/>
      <c r="N22" s="71"/>
      <c r="O22" s="71"/>
      <c r="P22" s="71"/>
      <c r="Q22" s="104"/>
      <c r="R22" s="14"/>
      <c r="S22" s="14"/>
    </row>
    <row r="23" spans="1:19">
      <c r="A23" s="81"/>
      <c r="B23" s="82"/>
      <c r="C23" s="78"/>
      <c r="D23" s="77">
        <f t="shared" si="0"/>
        <v>214000</v>
      </c>
      <c r="E23" s="83"/>
      <c r="F23" s="14"/>
      <c r="G23" s="13"/>
      <c r="H23" s="84"/>
      <c r="I23" s="13"/>
      <c r="J23" s="13"/>
      <c r="K23" s="13"/>
      <c r="L23" s="13"/>
      <c r="M23" s="13"/>
      <c r="N23" s="18"/>
      <c r="O23" s="71"/>
      <c r="P23" s="71"/>
      <c r="Q23" s="104"/>
      <c r="R23" s="14"/>
      <c r="S23" s="14"/>
    </row>
    <row r="24" spans="1:19">
      <c r="A24" s="81"/>
      <c r="B24" s="82"/>
      <c r="C24" s="78"/>
      <c r="D24" s="77">
        <f t="shared" si="0"/>
        <v>214000</v>
      </c>
      <c r="E24" s="10"/>
      <c r="F24" s="79"/>
      <c r="G24" s="13"/>
      <c r="H24" s="18"/>
      <c r="I24" s="13"/>
      <c r="J24" s="13"/>
      <c r="K24" s="13"/>
      <c r="L24" s="13"/>
      <c r="M24" s="13"/>
      <c r="N24" s="18"/>
      <c r="O24" s="71"/>
      <c r="P24" s="71"/>
      <c r="Q24" s="104"/>
      <c r="R24" s="14"/>
      <c r="S24" s="14"/>
    </row>
    <row r="25" spans="1:19">
      <c r="A25" s="81"/>
      <c r="B25" s="82"/>
      <c r="C25" s="78"/>
      <c r="D25" s="77">
        <f t="shared" si="0"/>
        <v>214000</v>
      </c>
      <c r="E25" s="83"/>
      <c r="F25" s="14"/>
      <c r="G25" s="13"/>
      <c r="H25" s="18"/>
      <c r="I25" s="105"/>
      <c r="J25" s="68"/>
      <c r="K25" s="13"/>
      <c r="L25" s="13"/>
      <c r="M25" s="13"/>
      <c r="N25" s="13"/>
      <c r="O25" s="71"/>
      <c r="P25" s="71"/>
      <c r="Q25" s="104"/>
      <c r="R25" s="14"/>
      <c r="S25" s="14"/>
    </row>
    <row r="26" spans="1:19">
      <c r="A26" s="81"/>
      <c r="B26" s="82"/>
      <c r="C26" s="95"/>
      <c r="D26" s="77">
        <f t="shared" si="0"/>
        <v>214000</v>
      </c>
      <c r="E26" s="10"/>
      <c r="F26" s="41"/>
      <c r="G26" s="40"/>
      <c r="H26" s="79"/>
      <c r="I26" s="13"/>
      <c r="J26" s="14"/>
      <c r="M26" s="14"/>
      <c r="N26" s="71"/>
      <c r="O26" s="71"/>
      <c r="P26" s="71"/>
      <c r="Q26" s="14"/>
      <c r="R26" s="14"/>
      <c r="S26" s="14"/>
    </row>
    <row r="27" spans="1:19">
      <c r="A27" s="81"/>
      <c r="B27" s="82"/>
      <c r="C27" s="95"/>
      <c r="D27" s="77">
        <f>D26+B27-C27</f>
        <v>214000</v>
      </c>
      <c r="E27" s="83"/>
      <c r="F27" s="40"/>
      <c r="G27" s="106"/>
      <c r="H27" s="79"/>
      <c r="I27" s="13"/>
      <c r="J27" s="14"/>
      <c r="M27" s="14"/>
      <c r="N27" s="71"/>
      <c r="O27" s="71"/>
      <c r="P27" s="71"/>
      <c r="Q27" s="14"/>
      <c r="R27" s="14"/>
      <c r="S27" s="14"/>
    </row>
    <row r="28" spans="1:19">
      <c r="A28" s="81"/>
      <c r="B28" s="82"/>
      <c r="C28" s="78"/>
      <c r="D28" s="77">
        <f>D27+B28-C28</f>
        <v>214000</v>
      </c>
      <c r="E28" s="10"/>
      <c r="F28" s="107"/>
      <c r="G28" s="13"/>
      <c r="H28" s="13"/>
      <c r="I28" s="13"/>
      <c r="J28" s="14"/>
      <c r="M28" s="14"/>
      <c r="N28" s="71"/>
      <c r="O28" s="71"/>
      <c r="P28" s="71"/>
      <c r="Q28" s="104"/>
      <c r="R28" s="14"/>
      <c r="S28" s="14"/>
    </row>
    <row r="29" spans="1:19">
      <c r="A29" s="81"/>
      <c r="B29" s="82"/>
      <c r="C29" s="95"/>
      <c r="D29" s="77">
        <f>D28+B29-C29</f>
        <v>214000</v>
      </c>
      <c r="E29" s="83"/>
      <c r="F29" s="103"/>
      <c r="G29" s="108"/>
      <c r="H29" s="100"/>
      <c r="I29" s="100"/>
      <c r="J29" s="14"/>
      <c r="M29" s="14"/>
      <c r="N29" s="71"/>
      <c r="O29" s="71"/>
      <c r="P29" s="71"/>
      <c r="Q29" s="104"/>
      <c r="R29" s="14"/>
      <c r="S29" s="14"/>
    </row>
    <row r="30" spans="1:19">
      <c r="A30" s="81"/>
      <c r="B30" s="82"/>
      <c r="C30" s="78"/>
      <c r="D30" s="77">
        <f t="shared" si="0"/>
        <v>214000</v>
      </c>
      <c r="E30" s="10"/>
      <c r="F30" s="84"/>
      <c r="G30" s="100"/>
      <c r="H30" s="18"/>
      <c r="I30" s="13"/>
      <c r="J30" s="14"/>
      <c r="M30" s="14"/>
      <c r="N30" s="71"/>
      <c r="O30" s="71"/>
      <c r="P30" s="71"/>
      <c r="Q30" s="104"/>
      <c r="R30" s="14"/>
      <c r="S30" s="14"/>
    </row>
    <row r="31" spans="1:19">
      <c r="A31" s="81"/>
      <c r="B31" s="109"/>
      <c r="C31" s="78"/>
      <c r="D31" s="77">
        <f t="shared" si="0"/>
        <v>214000</v>
      </c>
      <c r="E31" s="10"/>
      <c r="F31" s="14"/>
      <c r="G31" s="13"/>
      <c r="H31" s="18"/>
      <c r="I31" s="13"/>
      <c r="J31" s="14"/>
      <c r="M31" s="14"/>
      <c r="N31" s="71"/>
      <c r="O31" s="71"/>
      <c r="P31" s="71"/>
      <c r="Q31" s="104"/>
      <c r="R31" s="14"/>
      <c r="S31" s="14"/>
    </row>
    <row r="32" spans="1:19">
      <c r="A32" s="81"/>
      <c r="B32" s="109"/>
      <c r="C32" s="95"/>
      <c r="D32" s="77">
        <f>D31+B32-C32</f>
        <v>214000</v>
      </c>
      <c r="E32" s="10"/>
      <c r="F32" s="106"/>
      <c r="G32" s="13"/>
      <c r="H32" s="18"/>
      <c r="I32" s="18"/>
      <c r="J32" s="14"/>
      <c r="M32" s="14"/>
      <c r="N32" s="71"/>
      <c r="O32" s="71"/>
      <c r="P32" s="71"/>
      <c r="Q32" s="104"/>
      <c r="R32" s="14"/>
      <c r="S32" s="14"/>
    </row>
    <row r="33" spans="1:19">
      <c r="A33" s="81"/>
      <c r="B33" s="109"/>
      <c r="C33" s="110"/>
      <c r="D33" s="77">
        <f t="shared" ref="D33:D82" si="1">D32+B33-C33</f>
        <v>214000</v>
      </c>
      <c r="E33" s="83"/>
      <c r="F33" s="83"/>
      <c r="G33" s="80"/>
      <c r="H33" s="18"/>
      <c r="I33" s="13"/>
      <c r="J33" s="14"/>
      <c r="M33" s="14"/>
      <c r="N33" s="71"/>
      <c r="O33" s="71"/>
      <c r="P33" s="71"/>
      <c r="Q33" s="104"/>
      <c r="R33" s="14"/>
      <c r="S33" s="14"/>
    </row>
    <row r="34" spans="1:19">
      <c r="A34" s="81"/>
      <c r="B34" s="109"/>
      <c r="C34" s="110"/>
      <c r="D34" s="77">
        <f t="shared" si="1"/>
        <v>214000</v>
      </c>
      <c r="E34" s="83"/>
      <c r="F34" s="83"/>
      <c r="G34" s="80"/>
      <c r="H34" s="18"/>
      <c r="I34" s="13"/>
      <c r="J34" s="14"/>
      <c r="M34" s="14"/>
      <c r="N34" s="71"/>
      <c r="O34" s="71"/>
      <c r="P34" s="71"/>
      <c r="Q34" s="104"/>
      <c r="R34" s="14"/>
      <c r="S34" s="14"/>
    </row>
    <row r="35" spans="1:19">
      <c r="A35" s="81"/>
      <c r="B35" s="111"/>
      <c r="C35" s="110"/>
      <c r="D35" s="77">
        <f t="shared" si="1"/>
        <v>214000</v>
      </c>
      <c r="E35" s="83"/>
      <c r="F35" s="13"/>
      <c r="G35" s="106"/>
      <c r="H35" s="106"/>
      <c r="I35" s="18"/>
      <c r="J35" s="14"/>
      <c r="M35" s="14"/>
      <c r="N35" s="71"/>
      <c r="O35" s="71"/>
      <c r="P35" s="71"/>
      <c r="Q35" s="104"/>
      <c r="R35" s="14"/>
      <c r="S35" s="14"/>
    </row>
    <row r="36" spans="1:19">
      <c r="A36" s="81"/>
      <c r="B36" s="82"/>
      <c r="C36" s="112"/>
      <c r="D36" s="77">
        <f t="shared" si="1"/>
        <v>214000</v>
      </c>
      <c r="E36" s="10"/>
      <c r="F36" s="113"/>
      <c r="G36" s="97"/>
      <c r="H36" s="18"/>
      <c r="I36" s="13"/>
      <c r="J36" s="14"/>
      <c r="M36" s="14"/>
      <c r="N36" s="71"/>
      <c r="O36" s="71"/>
      <c r="P36" s="71"/>
      <c r="Q36" s="104"/>
      <c r="R36" s="14"/>
      <c r="S36" s="14"/>
    </row>
    <row r="37" spans="1:19">
      <c r="A37" s="81"/>
      <c r="B37" s="82"/>
      <c r="C37" s="78"/>
      <c r="D37" s="77">
        <f t="shared" si="1"/>
        <v>214000</v>
      </c>
      <c r="E37" s="10"/>
      <c r="F37" s="80"/>
      <c r="G37" s="13"/>
      <c r="H37" s="18"/>
      <c r="I37" s="13"/>
      <c r="J37" s="14"/>
      <c r="M37" s="14"/>
      <c r="N37" s="71"/>
      <c r="O37" s="71"/>
      <c r="P37" s="71"/>
      <c r="Q37" s="104"/>
      <c r="R37" s="14"/>
      <c r="S37" s="14"/>
    </row>
    <row r="38" spans="1:19">
      <c r="A38" s="81"/>
      <c r="B38" s="82"/>
      <c r="C38" s="78"/>
      <c r="D38" s="77">
        <f t="shared" si="1"/>
        <v>214000</v>
      </c>
      <c r="E38" s="10"/>
      <c r="F38" s="84"/>
      <c r="G38" s="84"/>
      <c r="H38" s="97"/>
      <c r="I38" s="13"/>
      <c r="J38" s="14"/>
      <c r="M38" s="14"/>
      <c r="N38" s="71"/>
      <c r="O38" s="71"/>
      <c r="P38" s="71"/>
      <c r="Q38" s="14"/>
      <c r="R38" s="14"/>
      <c r="S38" s="14"/>
    </row>
    <row r="39" spans="1:19">
      <c r="A39" s="81"/>
      <c r="B39" s="82"/>
      <c r="C39" s="78"/>
      <c r="D39" s="77">
        <f t="shared" si="1"/>
        <v>214000</v>
      </c>
      <c r="E39" s="10"/>
      <c r="F39" s="113"/>
      <c r="G39" s="13"/>
      <c r="H39" s="18"/>
      <c r="I39" s="13"/>
      <c r="J39" s="14"/>
      <c r="M39" s="14"/>
      <c r="N39" s="71"/>
      <c r="O39" s="71"/>
      <c r="P39" s="71"/>
      <c r="Q39" s="14"/>
      <c r="R39" s="14"/>
      <c r="S39" s="14"/>
    </row>
    <row r="40" spans="1:19">
      <c r="A40" s="81"/>
      <c r="B40" s="82"/>
      <c r="C40" s="78"/>
      <c r="D40" s="77">
        <f t="shared" si="1"/>
        <v>214000</v>
      </c>
      <c r="E40" s="10"/>
      <c r="F40" s="79"/>
      <c r="G40" s="13"/>
      <c r="H40" s="18"/>
      <c r="I40" s="13"/>
      <c r="J40" s="14"/>
      <c r="M40" s="104"/>
      <c r="N40" s="71"/>
      <c r="O40" s="71"/>
      <c r="P40" s="71"/>
      <c r="Q40" s="104"/>
      <c r="R40" s="14"/>
      <c r="S40" s="14"/>
    </row>
    <row r="41" spans="1:19">
      <c r="A41" s="81"/>
      <c r="B41" s="82"/>
      <c r="C41" s="78"/>
      <c r="D41" s="77">
        <f t="shared" si="1"/>
        <v>214000</v>
      </c>
      <c r="E41" s="10"/>
      <c r="F41" s="10"/>
      <c r="G41" s="13"/>
      <c r="H41" s="92"/>
      <c r="I41" s="13"/>
      <c r="J41" s="14"/>
      <c r="M41" s="14"/>
      <c r="N41" s="71"/>
      <c r="O41" s="71"/>
      <c r="P41" s="71"/>
      <c r="Q41" s="104"/>
      <c r="R41" s="14"/>
      <c r="S41" s="14"/>
    </row>
    <row r="42" spans="1:19">
      <c r="A42" s="81"/>
      <c r="B42" s="99"/>
      <c r="C42" s="114"/>
      <c r="D42" s="77">
        <f t="shared" si="1"/>
        <v>214000</v>
      </c>
      <c r="E42" s="83"/>
      <c r="F42" s="83"/>
      <c r="G42" s="13"/>
      <c r="H42" s="92"/>
      <c r="I42" s="13"/>
      <c r="J42" s="14"/>
      <c r="M42" s="14"/>
      <c r="N42" s="71"/>
      <c r="O42" s="71"/>
      <c r="P42" s="71"/>
      <c r="Q42" s="14"/>
      <c r="R42" s="14"/>
      <c r="S42" s="14"/>
    </row>
    <row r="43" spans="1:19">
      <c r="A43" s="81"/>
      <c r="B43" s="82"/>
      <c r="C43" s="78"/>
      <c r="D43" s="77">
        <f t="shared" si="1"/>
        <v>214000</v>
      </c>
      <c r="E43" s="13"/>
      <c r="F43" s="13"/>
      <c r="G43" s="13"/>
      <c r="H43" s="18"/>
      <c r="I43" s="13"/>
      <c r="J43" s="14"/>
      <c r="M43" s="14"/>
      <c r="N43" s="71"/>
      <c r="O43" s="71"/>
      <c r="P43" s="71"/>
      <c r="Q43" s="104"/>
      <c r="R43" s="14"/>
      <c r="S43" s="14"/>
    </row>
    <row r="44" spans="1:19">
      <c r="A44" s="81"/>
      <c r="B44" s="99"/>
      <c r="C44" s="115"/>
      <c r="D44" s="77">
        <f t="shared" si="1"/>
        <v>214000</v>
      </c>
      <c r="E44" s="83"/>
      <c r="F44" s="13"/>
      <c r="G44" s="13"/>
      <c r="H44" s="18"/>
      <c r="I44" s="13"/>
      <c r="J44" s="14"/>
      <c r="M44" s="14"/>
      <c r="N44" s="71"/>
      <c r="O44" s="71"/>
      <c r="P44" s="71"/>
      <c r="Q44" s="14"/>
      <c r="R44" s="14"/>
      <c r="S44" s="14"/>
    </row>
    <row r="45" spans="1:19">
      <c r="A45" s="81"/>
      <c r="B45" s="82"/>
      <c r="C45" s="78"/>
      <c r="D45" s="77">
        <f t="shared" si="1"/>
        <v>214000</v>
      </c>
      <c r="E45" s="84"/>
      <c r="F45" s="97"/>
      <c r="G45" s="13"/>
      <c r="H45" s="18"/>
      <c r="I45" s="13"/>
      <c r="J45" s="14"/>
      <c r="M45" s="14"/>
      <c r="N45" s="71"/>
      <c r="O45" s="71"/>
      <c r="P45" s="71"/>
      <c r="Q45" s="104"/>
      <c r="R45" s="14"/>
      <c r="S45" s="14"/>
    </row>
    <row r="46" spans="1:19">
      <c r="A46" s="81"/>
      <c r="B46" s="109"/>
      <c r="C46" s="78"/>
      <c r="D46" s="77">
        <f t="shared" si="1"/>
        <v>214000</v>
      </c>
      <c r="E46" s="79"/>
      <c r="F46" s="116"/>
      <c r="G46" s="13"/>
      <c r="H46" s="18"/>
      <c r="I46" s="13"/>
      <c r="J46" s="14"/>
      <c r="L46" s="13"/>
      <c r="M46" s="71"/>
      <c r="N46" s="71"/>
      <c r="O46" s="71"/>
      <c r="P46" s="104"/>
      <c r="Q46" s="14"/>
      <c r="R46" s="14"/>
    </row>
    <row r="47" spans="1:19">
      <c r="A47" s="81"/>
      <c r="B47" s="82"/>
      <c r="C47" s="78"/>
      <c r="D47" s="77">
        <f t="shared" si="1"/>
        <v>214000</v>
      </c>
      <c r="E47" s="79"/>
      <c r="F47" s="79"/>
      <c r="G47" s="13"/>
      <c r="H47" s="18"/>
      <c r="I47" s="13"/>
      <c r="J47" s="14"/>
      <c r="M47" s="14"/>
      <c r="N47" s="71"/>
      <c r="O47" s="71"/>
      <c r="P47" s="71"/>
      <c r="Q47" s="14"/>
      <c r="R47" s="14"/>
      <c r="S47" s="14"/>
    </row>
    <row r="48" spans="1:19">
      <c r="A48" s="81"/>
      <c r="B48" s="82"/>
      <c r="C48" s="78"/>
      <c r="D48" s="77">
        <f t="shared" si="1"/>
        <v>214000</v>
      </c>
      <c r="E48" s="84"/>
      <c r="F48" s="14"/>
      <c r="G48" s="13"/>
      <c r="H48" s="18"/>
      <c r="I48" s="13"/>
      <c r="J48" s="14"/>
      <c r="M48" s="14"/>
      <c r="N48" s="71"/>
      <c r="O48" s="71"/>
      <c r="P48" s="71"/>
      <c r="Q48" s="104"/>
      <c r="R48" s="14"/>
      <c r="S48" s="14"/>
    </row>
    <row r="49" spans="1:19">
      <c r="A49" s="81"/>
      <c r="B49" s="82"/>
      <c r="C49" s="78"/>
      <c r="D49" s="77">
        <f t="shared" si="1"/>
        <v>214000</v>
      </c>
      <c r="E49" s="79"/>
      <c r="F49" s="79"/>
      <c r="G49" s="13"/>
      <c r="H49" s="18"/>
      <c r="I49" s="13"/>
      <c r="J49" s="14"/>
      <c r="M49" s="14"/>
      <c r="N49" s="71"/>
      <c r="O49" s="71"/>
      <c r="P49" s="71"/>
      <c r="Q49" s="14"/>
      <c r="R49" s="14"/>
      <c r="S49" s="14"/>
    </row>
    <row r="50" spans="1:19">
      <c r="A50" s="117"/>
      <c r="B50" s="82"/>
      <c r="C50" s="78"/>
      <c r="D50" s="77">
        <f t="shared" si="1"/>
        <v>214000</v>
      </c>
      <c r="E50" s="79"/>
      <c r="F50" s="84"/>
      <c r="G50" s="13"/>
      <c r="H50" s="18"/>
      <c r="I50" s="13"/>
      <c r="J50" s="14"/>
      <c r="M50" s="14"/>
      <c r="N50" s="71"/>
      <c r="O50" s="71"/>
      <c r="P50" s="71"/>
      <c r="Q50" s="14"/>
      <c r="R50" s="14"/>
      <c r="S50" s="14"/>
    </row>
    <row r="51" spans="1:19">
      <c r="A51" s="117"/>
      <c r="B51" s="78"/>
      <c r="C51" s="78"/>
      <c r="D51" s="77">
        <f>D50+B51-C51</f>
        <v>214000</v>
      </c>
      <c r="E51" s="79"/>
      <c r="F51" s="14"/>
      <c r="G51" s="13"/>
      <c r="H51" s="18"/>
      <c r="I51" s="13"/>
      <c r="J51" s="14"/>
      <c r="M51" s="14"/>
      <c r="N51" s="71"/>
      <c r="O51" s="71"/>
      <c r="P51" s="71"/>
      <c r="Q51" s="104"/>
      <c r="R51" s="14"/>
      <c r="S51" s="14"/>
    </row>
    <row r="52" spans="1:19">
      <c r="A52" s="117"/>
      <c r="B52" s="78"/>
      <c r="C52" s="78"/>
      <c r="D52" s="77">
        <f t="shared" si="1"/>
        <v>214000</v>
      </c>
      <c r="E52" s="79"/>
      <c r="F52" s="84"/>
      <c r="G52" s="68"/>
      <c r="H52" s="18"/>
      <c r="I52" s="13"/>
      <c r="J52" s="14"/>
      <c r="M52" s="14"/>
      <c r="N52" s="71"/>
      <c r="O52" s="71"/>
      <c r="P52" s="71"/>
      <c r="Q52" s="14"/>
      <c r="R52" s="14"/>
      <c r="S52" s="14"/>
    </row>
    <row r="53" spans="1:19">
      <c r="A53" s="117"/>
      <c r="B53" s="78"/>
      <c r="C53" s="78"/>
      <c r="D53" s="77">
        <f t="shared" si="1"/>
        <v>214000</v>
      </c>
      <c r="E53" s="84"/>
      <c r="F53" s="79"/>
      <c r="G53" s="68"/>
      <c r="H53" s="18"/>
      <c r="I53" s="13"/>
      <c r="J53" s="14"/>
      <c r="M53" s="14"/>
      <c r="N53" s="71"/>
      <c r="O53" s="71"/>
      <c r="P53" s="71"/>
      <c r="Q53" s="14"/>
      <c r="R53" s="14"/>
      <c r="S53" s="14"/>
    </row>
    <row r="54" spans="1:19">
      <c r="A54" s="117"/>
      <c r="B54" s="78"/>
      <c r="C54" s="78"/>
      <c r="D54" s="77">
        <f t="shared" si="1"/>
        <v>214000</v>
      </c>
      <c r="E54" s="84"/>
      <c r="F54" s="84"/>
      <c r="G54" s="68"/>
      <c r="H54" s="18"/>
      <c r="I54" s="13"/>
      <c r="J54" s="14"/>
      <c r="M54" s="14"/>
      <c r="N54" s="71"/>
      <c r="O54" s="71"/>
      <c r="P54" s="71"/>
      <c r="Q54" s="14"/>
      <c r="R54" s="14"/>
      <c r="S54" s="14"/>
    </row>
    <row r="55" spans="1:19">
      <c r="A55" s="117"/>
      <c r="B55" s="78"/>
      <c r="C55" s="78"/>
      <c r="D55" s="77">
        <f t="shared" si="1"/>
        <v>214000</v>
      </c>
      <c r="E55" s="79"/>
      <c r="F55" s="84"/>
      <c r="G55" s="13"/>
      <c r="H55" s="18"/>
      <c r="I55" s="13"/>
      <c r="J55" s="14"/>
      <c r="M55" s="14"/>
      <c r="N55" s="71"/>
      <c r="O55" s="71"/>
      <c r="P55" s="71"/>
      <c r="Q55" s="14"/>
      <c r="R55" s="14"/>
      <c r="S55" s="14"/>
    </row>
    <row r="56" spans="1:19">
      <c r="A56" s="117"/>
      <c r="B56" s="78"/>
      <c r="C56" s="78"/>
      <c r="D56" s="77">
        <f t="shared" si="1"/>
        <v>214000</v>
      </c>
      <c r="E56" s="79"/>
      <c r="F56" s="79"/>
      <c r="G56" s="18"/>
      <c r="H56" s="18"/>
      <c r="I56" s="13"/>
      <c r="J56" s="14"/>
      <c r="M56" s="14"/>
      <c r="N56" s="71"/>
      <c r="O56" s="71"/>
      <c r="P56" s="71"/>
      <c r="Q56" s="104"/>
      <c r="R56" s="14"/>
      <c r="S56" s="14"/>
    </row>
    <row r="57" spans="1:19">
      <c r="A57" s="117"/>
      <c r="B57" s="82"/>
      <c r="C57" s="78"/>
      <c r="D57" s="77">
        <f t="shared" si="1"/>
        <v>214000</v>
      </c>
      <c r="E57" s="84"/>
      <c r="F57" s="14"/>
      <c r="G57" s="13"/>
      <c r="H57" s="18"/>
      <c r="I57" s="13"/>
      <c r="J57" s="14"/>
      <c r="M57" s="14"/>
      <c r="N57" s="71"/>
      <c r="O57" s="71"/>
      <c r="P57" s="71"/>
      <c r="Q57" s="14"/>
      <c r="R57" s="14"/>
      <c r="S57" s="14"/>
    </row>
    <row r="58" spans="1:19">
      <c r="A58" s="117"/>
      <c r="B58" s="82"/>
      <c r="C58" s="78"/>
      <c r="D58" s="77">
        <f t="shared" si="1"/>
        <v>214000</v>
      </c>
      <c r="E58" s="79"/>
      <c r="F58" s="84"/>
      <c r="G58" s="13"/>
      <c r="H58" s="18"/>
      <c r="I58" s="13"/>
      <c r="J58" s="14"/>
      <c r="M58" s="14"/>
      <c r="N58" s="71"/>
      <c r="O58" s="71"/>
      <c r="P58" s="71"/>
      <c r="Q58" s="104"/>
      <c r="R58" s="14"/>
      <c r="S58" s="14"/>
    </row>
    <row r="59" spans="1:19">
      <c r="A59" s="117"/>
      <c r="B59" s="82"/>
      <c r="C59" s="78"/>
      <c r="D59" s="77">
        <f>D58+B59-C59</f>
        <v>214000</v>
      </c>
      <c r="E59" s="79"/>
      <c r="F59" s="79"/>
      <c r="G59" s="13"/>
      <c r="H59" s="18"/>
      <c r="I59" s="13"/>
      <c r="J59" s="14"/>
      <c r="M59" s="14"/>
      <c r="N59" s="71"/>
      <c r="O59" s="71"/>
      <c r="P59" s="71"/>
      <c r="Q59" s="14"/>
      <c r="R59" s="14"/>
      <c r="S59" s="14"/>
    </row>
    <row r="60" spans="1:19">
      <c r="A60" s="117"/>
      <c r="B60" s="99"/>
      <c r="C60" s="78"/>
      <c r="D60" s="77">
        <f>D59+B60-C60</f>
        <v>214000</v>
      </c>
      <c r="E60" s="13"/>
      <c r="F60" s="14"/>
      <c r="G60" s="13"/>
      <c r="H60" s="18"/>
      <c r="I60" s="13"/>
      <c r="J60" s="14"/>
      <c r="M60" s="14"/>
      <c r="N60" s="71"/>
      <c r="O60" s="71"/>
      <c r="P60" s="71"/>
      <c r="Q60" s="14"/>
      <c r="R60" s="14"/>
      <c r="S60" s="14"/>
    </row>
    <row r="61" spans="1:19">
      <c r="A61" s="117"/>
      <c r="B61" s="99"/>
      <c r="C61" s="78"/>
      <c r="D61" s="77">
        <f t="shared" si="1"/>
        <v>214000</v>
      </c>
      <c r="E61" s="84"/>
      <c r="F61" s="14"/>
      <c r="G61" s="13"/>
      <c r="H61" s="18"/>
      <c r="I61" s="13"/>
      <c r="J61" s="14"/>
      <c r="M61" s="14"/>
      <c r="N61" s="71"/>
      <c r="O61" s="71"/>
      <c r="P61" s="71"/>
      <c r="Q61" s="14"/>
      <c r="R61" s="14"/>
      <c r="S61" s="14"/>
    </row>
    <row r="62" spans="1:19">
      <c r="A62" s="117"/>
      <c r="B62" s="82"/>
      <c r="C62" s="78"/>
      <c r="D62" s="77">
        <f t="shared" si="1"/>
        <v>214000</v>
      </c>
      <c r="E62" s="79"/>
      <c r="F62" s="14"/>
      <c r="G62" s="13"/>
      <c r="H62" s="18"/>
      <c r="I62" s="13"/>
      <c r="J62" s="14"/>
      <c r="M62" s="14"/>
      <c r="N62" s="71"/>
      <c r="O62" s="71"/>
      <c r="P62" s="71"/>
      <c r="Q62" s="14"/>
      <c r="R62" s="14"/>
      <c r="S62" s="14"/>
    </row>
    <row r="63" spans="1:19">
      <c r="A63" s="117"/>
      <c r="B63" s="82"/>
      <c r="C63" s="78"/>
      <c r="D63" s="77">
        <f t="shared" si="1"/>
        <v>214000</v>
      </c>
      <c r="E63" s="84"/>
      <c r="F63" s="14"/>
      <c r="G63" s="13"/>
      <c r="H63" s="18"/>
      <c r="I63" s="13"/>
      <c r="J63" s="14"/>
      <c r="M63" s="14"/>
      <c r="N63" s="71"/>
      <c r="O63" s="71"/>
      <c r="P63" s="71"/>
      <c r="Q63" s="14"/>
      <c r="R63" s="14"/>
      <c r="S63" s="14"/>
    </row>
    <row r="64" spans="1:19">
      <c r="A64" s="117"/>
      <c r="B64" s="82"/>
      <c r="C64" s="78"/>
      <c r="D64" s="77">
        <f t="shared" si="1"/>
        <v>214000</v>
      </c>
      <c r="E64" s="79"/>
      <c r="F64" s="14"/>
      <c r="G64" s="13"/>
      <c r="H64" s="18"/>
      <c r="I64" s="13"/>
      <c r="J64" s="14"/>
      <c r="M64" s="14"/>
      <c r="N64" s="71"/>
      <c r="O64" s="71"/>
      <c r="P64" s="71"/>
      <c r="Q64" s="14"/>
      <c r="R64" s="14"/>
      <c r="S64" s="14"/>
    </row>
    <row r="65" spans="1:19">
      <c r="A65" s="117"/>
      <c r="B65" s="82"/>
      <c r="C65" s="78"/>
      <c r="D65" s="77">
        <f t="shared" si="1"/>
        <v>214000</v>
      </c>
      <c r="E65" s="79"/>
      <c r="F65" s="14"/>
      <c r="G65" s="13"/>
      <c r="H65" s="18"/>
      <c r="I65" s="13"/>
      <c r="J65" s="14"/>
      <c r="M65" s="14"/>
      <c r="N65" s="71"/>
      <c r="O65" s="71"/>
      <c r="P65" s="71"/>
      <c r="Q65" s="14"/>
      <c r="R65" s="14"/>
      <c r="S65" s="14"/>
    </row>
    <row r="66" spans="1:19">
      <c r="A66" s="117"/>
      <c r="B66" s="82"/>
      <c r="C66" s="78"/>
      <c r="D66" s="77">
        <f t="shared" si="1"/>
        <v>214000</v>
      </c>
      <c r="E66" s="79"/>
      <c r="F66" s="14"/>
      <c r="G66" s="13"/>
      <c r="H66" s="18"/>
      <c r="I66" s="13"/>
      <c r="J66" s="14"/>
      <c r="M66" s="14"/>
      <c r="N66" s="71"/>
      <c r="O66" s="71"/>
      <c r="P66" s="71"/>
      <c r="Q66" s="14"/>
      <c r="R66" s="14"/>
      <c r="S66" s="14"/>
    </row>
    <row r="67" spans="1:19">
      <c r="A67" s="117"/>
      <c r="B67" s="82"/>
      <c r="C67" s="78"/>
      <c r="D67" s="77">
        <f t="shared" si="1"/>
        <v>214000</v>
      </c>
      <c r="E67" s="79"/>
      <c r="F67" s="79"/>
      <c r="G67" s="13"/>
      <c r="H67" s="18"/>
      <c r="I67" s="13"/>
      <c r="J67" s="14"/>
      <c r="M67" s="14"/>
      <c r="N67" s="71"/>
      <c r="O67" s="71"/>
      <c r="P67" s="71"/>
      <c r="Q67" s="14"/>
      <c r="R67" s="14"/>
      <c r="S67" s="14"/>
    </row>
    <row r="68" spans="1:19">
      <c r="A68" s="117"/>
      <c r="B68" s="82"/>
      <c r="C68" s="78"/>
      <c r="D68" s="77">
        <f t="shared" si="1"/>
        <v>214000</v>
      </c>
      <c r="E68" s="79"/>
      <c r="F68" s="79"/>
      <c r="G68" s="13"/>
      <c r="H68" s="18"/>
      <c r="I68" s="13"/>
      <c r="J68" s="14"/>
      <c r="M68" s="14"/>
      <c r="N68" s="71"/>
      <c r="O68" s="71"/>
      <c r="P68" s="71"/>
      <c r="Q68" s="14"/>
      <c r="R68" s="14"/>
      <c r="S68" s="14"/>
    </row>
    <row r="69" spans="1:19">
      <c r="A69" s="117"/>
      <c r="B69" s="82"/>
      <c r="C69" s="78"/>
      <c r="D69" s="77">
        <f t="shared" si="1"/>
        <v>214000</v>
      </c>
      <c r="E69" s="79"/>
      <c r="F69" s="14"/>
      <c r="G69" s="13"/>
      <c r="H69" s="18"/>
      <c r="I69" s="13"/>
      <c r="J69" s="14"/>
      <c r="M69" s="14"/>
      <c r="N69" s="71"/>
      <c r="O69" s="71"/>
      <c r="P69" s="71"/>
      <c r="Q69" s="14"/>
      <c r="R69" s="14"/>
      <c r="S69" s="14"/>
    </row>
    <row r="70" spans="1:19">
      <c r="A70" s="117"/>
      <c r="B70" s="78"/>
      <c r="C70" s="78"/>
      <c r="D70" s="77">
        <f t="shared" si="1"/>
        <v>214000</v>
      </c>
      <c r="E70" s="79"/>
      <c r="F70" s="14"/>
      <c r="G70" s="13"/>
      <c r="H70" s="18"/>
      <c r="I70" s="13"/>
      <c r="J70" s="14"/>
      <c r="M70" s="14"/>
      <c r="N70" s="71"/>
      <c r="O70" s="71"/>
      <c r="P70" s="71"/>
      <c r="Q70" s="14"/>
      <c r="R70" s="14"/>
      <c r="S70" s="14"/>
    </row>
    <row r="71" spans="1:19">
      <c r="A71" s="117"/>
      <c r="B71" s="82"/>
      <c r="C71" s="78"/>
      <c r="D71" s="77">
        <f t="shared" si="1"/>
        <v>214000</v>
      </c>
      <c r="E71" s="79"/>
      <c r="F71" s="14"/>
      <c r="G71" s="13"/>
      <c r="H71" s="18"/>
      <c r="I71" s="13"/>
      <c r="J71" s="14"/>
      <c r="M71" s="14"/>
      <c r="N71" s="71"/>
      <c r="O71" s="71"/>
      <c r="P71" s="71"/>
      <c r="Q71" s="14"/>
      <c r="R71" s="14"/>
      <c r="S71" s="14"/>
    </row>
    <row r="72" spans="1:19">
      <c r="A72" s="117"/>
      <c r="B72" s="82"/>
      <c r="C72" s="78"/>
      <c r="D72" s="77">
        <f t="shared" si="1"/>
        <v>214000</v>
      </c>
      <c r="E72" s="79"/>
      <c r="F72" s="14"/>
      <c r="G72" s="13"/>
      <c r="H72" s="18"/>
      <c r="I72" s="13"/>
      <c r="J72" s="14"/>
      <c r="M72" s="14"/>
      <c r="N72" s="71"/>
      <c r="O72" s="71"/>
      <c r="P72" s="71"/>
      <c r="Q72" s="14"/>
      <c r="R72" s="14"/>
      <c r="S72" s="14"/>
    </row>
    <row r="73" spans="1:19">
      <c r="A73" s="117"/>
      <c r="B73" s="82"/>
      <c r="C73" s="78"/>
      <c r="D73" s="77">
        <f t="shared" si="1"/>
        <v>214000</v>
      </c>
      <c r="E73" s="13"/>
      <c r="F73" s="14"/>
      <c r="G73" s="13"/>
      <c r="H73" s="18"/>
      <c r="I73" s="13"/>
      <c r="J73" s="14"/>
      <c r="M73" s="14"/>
      <c r="N73" s="71"/>
      <c r="O73" s="71"/>
      <c r="P73" s="71"/>
      <c r="Q73" s="14"/>
      <c r="R73" s="14"/>
      <c r="S73" s="14"/>
    </row>
    <row r="74" spans="1:19">
      <c r="A74" s="117"/>
      <c r="B74" s="82"/>
      <c r="C74" s="78"/>
      <c r="D74" s="77">
        <f t="shared" si="1"/>
        <v>214000</v>
      </c>
      <c r="E74" s="79"/>
      <c r="F74" s="14"/>
      <c r="G74" s="13"/>
      <c r="H74" s="18"/>
      <c r="I74" s="13"/>
      <c r="J74" s="14"/>
      <c r="M74" s="14"/>
      <c r="N74" s="71"/>
      <c r="O74" s="71"/>
      <c r="P74" s="71"/>
      <c r="Q74" s="14"/>
      <c r="R74" s="14"/>
      <c r="S74" s="14"/>
    </row>
    <row r="75" spans="1:19">
      <c r="A75" s="117"/>
      <c r="B75" s="82"/>
      <c r="C75" s="78"/>
      <c r="D75" s="77">
        <f t="shared" si="1"/>
        <v>214000</v>
      </c>
      <c r="E75" s="97"/>
      <c r="F75" s="14"/>
      <c r="G75" s="13"/>
      <c r="H75" s="18"/>
      <c r="I75" s="13"/>
      <c r="J75" s="14"/>
      <c r="M75" s="14"/>
      <c r="N75" s="71"/>
      <c r="O75" s="71"/>
      <c r="P75" s="71"/>
      <c r="Q75" s="14"/>
      <c r="R75" s="14"/>
      <c r="S75" s="14"/>
    </row>
    <row r="76" spans="1:19">
      <c r="A76" s="117"/>
      <c r="B76" s="82"/>
      <c r="C76" s="78"/>
      <c r="D76" s="77">
        <f t="shared" si="1"/>
        <v>214000</v>
      </c>
      <c r="E76" s="79"/>
      <c r="F76" s="14"/>
      <c r="G76" s="13"/>
      <c r="H76" s="18"/>
      <c r="I76" s="13"/>
      <c r="J76" s="14"/>
      <c r="M76" s="14"/>
      <c r="N76" s="71"/>
      <c r="O76" s="71"/>
      <c r="P76" s="71"/>
      <c r="Q76" s="14"/>
      <c r="R76" s="14"/>
      <c r="S76" s="14"/>
    </row>
    <row r="77" spans="1:19">
      <c r="A77" s="117"/>
      <c r="B77" s="82"/>
      <c r="C77" s="78"/>
      <c r="D77" s="77">
        <f t="shared" si="1"/>
        <v>214000</v>
      </c>
      <c r="E77" s="79"/>
      <c r="F77" s="14"/>
      <c r="G77" s="13"/>
      <c r="H77" s="18"/>
      <c r="I77" s="13"/>
      <c r="J77" s="14"/>
      <c r="M77" s="14"/>
      <c r="N77" s="71"/>
      <c r="O77" s="71"/>
      <c r="P77" s="71"/>
      <c r="Q77" s="14"/>
      <c r="R77" s="14"/>
      <c r="S77" s="14"/>
    </row>
    <row r="78" spans="1:19">
      <c r="A78" s="117"/>
      <c r="B78" s="82"/>
      <c r="C78" s="78"/>
      <c r="D78" s="77">
        <f t="shared" si="1"/>
        <v>214000</v>
      </c>
      <c r="E78" s="79"/>
      <c r="F78" s="14"/>
      <c r="G78" s="13"/>
      <c r="H78" s="18"/>
      <c r="I78" s="13"/>
      <c r="J78" s="14"/>
      <c r="M78" s="14"/>
      <c r="N78" s="71"/>
      <c r="O78" s="71"/>
      <c r="P78" s="71"/>
      <c r="Q78" s="14"/>
      <c r="R78" s="14"/>
      <c r="S78" s="14"/>
    </row>
    <row r="79" spans="1:19">
      <c r="A79" s="117"/>
      <c r="B79" s="82"/>
      <c r="C79" s="78"/>
      <c r="D79" s="77">
        <f t="shared" si="1"/>
        <v>214000</v>
      </c>
      <c r="E79" s="79"/>
      <c r="F79" s="14"/>
      <c r="G79" s="13"/>
      <c r="H79" s="18"/>
      <c r="I79" s="13"/>
      <c r="J79" s="14"/>
      <c r="M79" s="14"/>
      <c r="N79" s="71"/>
      <c r="O79" s="71"/>
      <c r="P79" s="71"/>
      <c r="Q79" s="14"/>
      <c r="R79" s="14"/>
      <c r="S79" s="14"/>
    </row>
    <row r="80" spans="1:19">
      <c r="A80" s="117"/>
      <c r="B80" s="82"/>
      <c r="C80" s="78"/>
      <c r="D80" s="77">
        <f t="shared" si="1"/>
        <v>214000</v>
      </c>
      <c r="E80" s="13"/>
      <c r="F80" s="14"/>
      <c r="G80" s="13"/>
      <c r="H80" s="18"/>
      <c r="I80" s="13"/>
      <c r="J80" s="14"/>
      <c r="M80" s="14"/>
      <c r="N80" s="71"/>
      <c r="O80" s="71"/>
      <c r="P80" s="71"/>
      <c r="Q80" s="14"/>
      <c r="R80" s="14"/>
      <c r="S80" s="14"/>
    </row>
    <row r="81" spans="1:19">
      <c r="A81" s="117"/>
      <c r="B81" s="82"/>
      <c r="C81" s="78"/>
      <c r="D81" s="77">
        <f t="shared" si="1"/>
        <v>214000</v>
      </c>
      <c r="E81" s="13"/>
      <c r="F81" s="14"/>
      <c r="G81" s="13"/>
      <c r="H81" s="18"/>
      <c r="I81" s="13"/>
      <c r="J81" s="14"/>
      <c r="M81" s="14"/>
      <c r="N81" s="71"/>
      <c r="O81" s="71"/>
      <c r="P81" s="71"/>
      <c r="Q81" s="14"/>
      <c r="R81" s="14"/>
      <c r="S81" s="14"/>
    </row>
    <row r="82" spans="1:19">
      <c r="A82" s="117"/>
      <c r="B82" s="82"/>
      <c r="C82" s="78"/>
      <c r="D82" s="77">
        <f t="shared" si="1"/>
        <v>214000</v>
      </c>
      <c r="E82" s="13"/>
      <c r="F82" s="14"/>
      <c r="G82" s="13"/>
      <c r="H82" s="18"/>
      <c r="I82" s="13"/>
      <c r="J82" s="14"/>
      <c r="M82" s="14"/>
      <c r="N82" s="71"/>
      <c r="O82" s="71"/>
      <c r="P82" s="71"/>
      <c r="Q82" s="14"/>
      <c r="R82" s="14"/>
      <c r="S82" s="14"/>
    </row>
    <row r="83" spans="1:19">
      <c r="A83" s="118"/>
      <c r="B83" s="82">
        <f>SUM(B4:B72)</f>
        <v>3905000</v>
      </c>
      <c r="C83" s="78">
        <f>SUM(C4:C77)</f>
        <v>3691000</v>
      </c>
      <c r="D83" s="119">
        <f>D82</f>
        <v>214000</v>
      </c>
      <c r="G83" s="13"/>
      <c r="H83" s="18"/>
      <c r="I83" s="13"/>
      <c r="J83" s="14"/>
      <c r="M83" s="14"/>
      <c r="N83" s="71"/>
      <c r="O83" s="71"/>
      <c r="P83" s="71"/>
      <c r="Q83" s="14"/>
      <c r="R83" s="14"/>
      <c r="S83" s="14"/>
    </row>
    <row r="84" spans="1:19">
      <c r="D84" s="120"/>
      <c r="I84" s="13"/>
      <c r="J84" s="14"/>
      <c r="M84" s="14"/>
      <c r="N84" s="14"/>
      <c r="O84" s="14"/>
      <c r="P84" s="14"/>
      <c r="Q84" s="14"/>
      <c r="R84" s="14"/>
      <c r="S84" s="14"/>
    </row>
    <row r="85" spans="1:19">
      <c r="I85" s="13"/>
      <c r="J85" s="14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sqref="A1:E16"/>
    </sheetView>
  </sheetViews>
  <sheetFormatPr defaultRowHeight="15"/>
  <cols>
    <col min="1" max="1" width="34.140625" style="5" bestFit="1" customWidth="1"/>
    <col min="2" max="2" width="19.42578125" style="5" customWidth="1"/>
    <col min="3" max="3" width="3" style="47" customWidth="1"/>
    <col min="4" max="4" width="44" style="5" bestFit="1" customWidth="1"/>
    <col min="5" max="5" width="22.42578125" style="5" bestFit="1" customWidth="1"/>
    <col min="6" max="6" width="35.42578125" style="47" hidden="1" customWidth="1"/>
    <col min="7" max="7" width="10.140625" style="47" bestFit="1" customWidth="1"/>
    <col min="8" max="8" width="30.140625" style="47" customWidth="1"/>
    <col min="9" max="10" width="11.7109375" style="47" customWidth="1"/>
    <col min="11" max="16384" width="9.140625" style="47"/>
  </cols>
  <sheetData>
    <row r="1" spans="1:9" ht="26.25" customHeight="1">
      <c r="A1" s="319" t="s">
        <v>10</v>
      </c>
      <c r="B1" s="320"/>
      <c r="C1" s="320"/>
      <c r="D1" s="320"/>
      <c r="E1" s="321"/>
      <c r="G1" s="48"/>
    </row>
    <row r="2" spans="1:9" ht="21.75">
      <c r="A2" s="322" t="s">
        <v>136</v>
      </c>
      <c r="B2" s="323"/>
      <c r="C2" s="323"/>
      <c r="D2" s="323"/>
      <c r="E2" s="324"/>
    </row>
    <row r="3" spans="1:9" ht="23.25" hidden="1" customHeight="1" thickBot="1">
      <c r="A3" s="62" t="s">
        <v>0</v>
      </c>
      <c r="B3" s="63">
        <v>300000</v>
      </c>
      <c r="C3" s="61"/>
      <c r="D3" s="64" t="s">
        <v>0</v>
      </c>
      <c r="E3" s="65">
        <v>300000</v>
      </c>
      <c r="F3" s="44"/>
    </row>
    <row r="4" spans="1:9" ht="22.5">
      <c r="A4" s="121"/>
      <c r="B4" s="46"/>
      <c r="C4" s="66"/>
      <c r="D4" s="45"/>
      <c r="E4" s="122"/>
      <c r="F4" s="57"/>
    </row>
    <row r="5" spans="1:9" ht="22.5">
      <c r="A5" s="123" t="s">
        <v>12</v>
      </c>
      <c r="B5" s="46">
        <v>2000000</v>
      </c>
      <c r="C5" s="66"/>
      <c r="D5" s="58" t="s">
        <v>1</v>
      </c>
      <c r="E5" s="124">
        <v>1401308</v>
      </c>
      <c r="F5" s="7"/>
    </row>
    <row r="6" spans="1:9" ht="22.5">
      <c r="A6" s="121" t="s">
        <v>8</v>
      </c>
      <c r="B6" s="46">
        <v>12741</v>
      </c>
      <c r="C6" s="66"/>
      <c r="D6" s="58" t="s">
        <v>5</v>
      </c>
      <c r="E6" s="124">
        <v>214000</v>
      </c>
      <c r="F6" s="6"/>
    </row>
    <row r="7" spans="1:9" ht="21.75">
      <c r="A7" s="123" t="s">
        <v>16</v>
      </c>
      <c r="B7" s="59">
        <v>0</v>
      </c>
      <c r="C7" s="66"/>
      <c r="D7" s="58" t="s">
        <v>11</v>
      </c>
      <c r="E7" s="125">
        <v>324000</v>
      </c>
      <c r="F7" s="6"/>
    </row>
    <row r="8" spans="1:9" ht="21.75">
      <c r="A8" s="123" t="s">
        <v>7</v>
      </c>
      <c r="B8" s="59">
        <v>15187</v>
      </c>
      <c r="C8" s="66"/>
      <c r="D8" s="58" t="s">
        <v>2</v>
      </c>
      <c r="E8" s="126">
        <v>50329.870000000112</v>
      </c>
      <c r="F8" s="6"/>
    </row>
    <row r="9" spans="1:9" ht="22.5">
      <c r="A9" s="123" t="s">
        <v>18</v>
      </c>
      <c r="B9" s="59">
        <v>15574.869999999999</v>
      </c>
      <c r="C9" s="66"/>
      <c r="D9" s="58" t="s">
        <v>3</v>
      </c>
      <c r="E9" s="122">
        <v>10750</v>
      </c>
      <c r="F9" s="49"/>
      <c r="H9" s="50"/>
      <c r="I9" s="51"/>
    </row>
    <row r="10" spans="1:9" ht="21.75">
      <c r="A10" s="123" t="s">
        <v>19</v>
      </c>
      <c r="B10" s="60">
        <v>0</v>
      </c>
      <c r="C10" s="66"/>
      <c r="D10" s="58" t="s">
        <v>17</v>
      </c>
      <c r="E10" s="126">
        <v>0</v>
      </c>
      <c r="F10" s="49"/>
      <c r="H10" s="51"/>
      <c r="I10" s="51"/>
    </row>
    <row r="11" spans="1:9" ht="21.75">
      <c r="A11" s="123" t="s">
        <v>15</v>
      </c>
      <c r="B11" s="59">
        <f>B10+B9</f>
        <v>15574.869999999999</v>
      </c>
      <c r="C11" s="66"/>
      <c r="D11" s="58" t="s">
        <v>6</v>
      </c>
      <c r="E11" s="126">
        <v>0</v>
      </c>
      <c r="F11" s="49"/>
      <c r="G11" s="52">
        <f>B15-E15</f>
        <v>0</v>
      </c>
    </row>
    <row r="12" spans="1:9" ht="21.75">
      <c r="A12" s="127" t="s">
        <v>14</v>
      </c>
      <c r="B12" s="67">
        <f>B11-B8</f>
        <v>387.86999999999898</v>
      </c>
      <c r="C12" s="66"/>
      <c r="D12" s="58" t="s">
        <v>32</v>
      </c>
      <c r="E12" s="126">
        <v>0</v>
      </c>
      <c r="F12" s="49"/>
    </row>
    <row r="13" spans="1:9" ht="21.75">
      <c r="A13" s="123"/>
      <c r="B13" s="59">
        <v>0</v>
      </c>
      <c r="C13" s="66"/>
      <c r="D13" s="58"/>
      <c r="E13" s="128"/>
      <c r="F13" s="49"/>
    </row>
    <row r="14" spans="1:9" s="54" customFormat="1" ht="21.75">
      <c r="A14" s="123"/>
      <c r="B14" s="59"/>
      <c r="C14" s="66"/>
      <c r="D14" s="58"/>
      <c r="E14" s="128"/>
      <c r="F14" s="53"/>
    </row>
    <row r="15" spans="1:9" ht="21.75">
      <c r="A15" s="123" t="s">
        <v>13</v>
      </c>
      <c r="B15" s="59">
        <f>B5+B12-B13</f>
        <v>2000387.87</v>
      </c>
      <c r="C15" s="66"/>
      <c r="D15" s="58" t="s">
        <v>4</v>
      </c>
      <c r="E15" s="126">
        <f>E5+E6+E7+E8+E9+E11+E12</f>
        <v>2000387.87</v>
      </c>
      <c r="F15" s="49"/>
    </row>
    <row r="16" spans="1:9" ht="22.5" thickBot="1">
      <c r="A16" s="129"/>
      <c r="B16" s="130"/>
      <c r="C16" s="131"/>
      <c r="D16" s="132"/>
      <c r="E16" s="133"/>
      <c r="F16" s="49"/>
    </row>
    <row r="17" spans="1:7" ht="23.25" hidden="1" customHeight="1" thickBot="1">
      <c r="A17" s="316"/>
      <c r="B17" s="317"/>
      <c r="C17" s="317"/>
      <c r="D17" s="317"/>
      <c r="E17" s="318"/>
      <c r="F17" s="55"/>
    </row>
    <row r="18" spans="1:7">
      <c r="B18" s="13"/>
      <c r="C18" s="56"/>
      <c r="D18" s="38"/>
      <c r="F18" s="55"/>
    </row>
    <row r="19" spans="1:7">
      <c r="B19" s="13"/>
      <c r="C19" s="56"/>
      <c r="F19" s="55"/>
    </row>
    <row r="20" spans="1:7">
      <c r="B20" s="13"/>
      <c r="C20" s="56"/>
      <c r="D20" s="10"/>
      <c r="E20" s="11"/>
      <c r="F20" s="55"/>
    </row>
    <row r="21" spans="1:7">
      <c r="C21" s="56"/>
      <c r="D21" s="10"/>
      <c r="E21" s="11"/>
      <c r="F21" s="55"/>
    </row>
    <row r="22" spans="1:7">
      <c r="C22" s="40"/>
      <c r="D22" s="41"/>
      <c r="E22" s="42"/>
      <c r="F22" s="5"/>
    </row>
    <row r="23" spans="1:7">
      <c r="C23" s="40"/>
      <c r="D23" s="41"/>
      <c r="E23" s="42"/>
    </row>
    <row r="24" spans="1:7">
      <c r="C24" s="40"/>
      <c r="D24" s="41"/>
      <c r="E24" s="42"/>
    </row>
    <row r="25" spans="1:7">
      <c r="A25" s="39"/>
      <c r="B25" s="13"/>
      <c r="C25" s="56"/>
      <c r="D25" s="17"/>
      <c r="E25" s="12"/>
      <c r="G25" s="1"/>
    </row>
    <row r="26" spans="1:7">
      <c r="A26" s="39"/>
      <c r="B26" s="13"/>
      <c r="C26" s="56"/>
      <c r="D26" s="12"/>
      <c r="E26" s="15"/>
    </row>
    <row r="27" spans="1:7">
      <c r="B27" s="13"/>
      <c r="C27" s="56"/>
      <c r="D27" s="18"/>
      <c r="E27" s="13"/>
    </row>
    <row r="28" spans="1:7">
      <c r="B28" s="13"/>
      <c r="C28" s="56"/>
      <c r="D28" s="12"/>
      <c r="E28" s="15"/>
    </row>
    <row r="29" spans="1:7">
      <c r="B29" s="13"/>
      <c r="C29" s="56"/>
      <c r="D29" s="13"/>
      <c r="E29" s="13"/>
    </row>
    <row r="30" spans="1:7">
      <c r="B30" s="13"/>
      <c r="C30" s="56"/>
      <c r="D30" s="12"/>
      <c r="E30" s="15"/>
    </row>
    <row r="33" spans="7:10" ht="15.75" thickBot="1"/>
    <row r="34" spans="7:10" ht="20.100000000000001" customHeight="1" thickBot="1">
      <c r="G34" s="2"/>
      <c r="H34" s="43"/>
      <c r="I34" s="2"/>
    </row>
    <row r="35" spans="7:10" ht="20.100000000000001" customHeight="1">
      <c r="G35" s="16"/>
      <c r="H35" s="30"/>
      <c r="I35" s="25"/>
    </row>
    <row r="36" spans="7:10" ht="20.100000000000001" customHeight="1">
      <c r="G36" s="19"/>
      <c r="H36" s="3"/>
      <c r="I36" s="20"/>
    </row>
    <row r="37" spans="7:10" ht="20.100000000000001" customHeight="1" thickBot="1">
      <c r="G37" s="19"/>
      <c r="H37" s="31"/>
      <c r="I37" s="21"/>
    </row>
    <row r="38" spans="7:10" ht="20.100000000000001" customHeight="1" thickBot="1">
      <c r="H38" s="28"/>
      <c r="I38" s="29"/>
    </row>
    <row r="39" spans="7:10" ht="20.100000000000001" customHeight="1" thickBot="1">
      <c r="H39" s="4"/>
      <c r="I39" s="22"/>
    </row>
    <row r="40" spans="7:10" ht="20.100000000000001" customHeight="1" thickBot="1">
      <c r="H40" s="26"/>
      <c r="I40" s="27"/>
    </row>
    <row r="41" spans="7:10" ht="20.100000000000001" customHeight="1" thickBot="1">
      <c r="H41" s="23"/>
      <c r="I41" s="24"/>
    </row>
    <row r="42" spans="7:10" ht="15.75" thickBot="1"/>
    <row r="43" spans="7:10" ht="21" customHeight="1" thickBot="1">
      <c r="H43" s="8"/>
      <c r="I43" s="9"/>
    </row>
    <row r="44" spans="7:10" ht="21" customHeight="1">
      <c r="H44" s="32"/>
      <c r="I44" s="33"/>
      <c r="J44" s="54"/>
    </row>
    <row r="45" spans="7:10" ht="20.100000000000001" customHeight="1" thickBot="1"/>
    <row r="46" spans="7:10" ht="20.100000000000001" customHeight="1" thickBot="1">
      <c r="H46" s="34"/>
      <c r="I46" s="35"/>
    </row>
    <row r="47" spans="7:10" ht="20.100000000000001" customHeight="1" thickBot="1">
      <c r="H47" s="36"/>
      <c r="I47" s="37"/>
    </row>
    <row r="48" spans="7:10" ht="15.75" thickBot="1">
      <c r="H48" s="34"/>
      <c r="I48" s="35"/>
    </row>
  </sheetData>
  <mergeCells count="3">
    <mergeCell ref="A17:E17"/>
    <mergeCell ref="A1:E1"/>
    <mergeCell ref="A2:E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36" activePane="bottomRight" state="frozen"/>
      <selection pane="topRight" activeCell="Z1" sqref="Z1"/>
      <selection pane="bottomLeft" activeCell="A9" sqref="A9"/>
      <selection pane="bottomRight" activeCell="AO43" sqref="AO43"/>
    </sheetView>
  </sheetViews>
  <sheetFormatPr defaultRowHeight="15"/>
  <cols>
    <col min="1" max="1" width="6.7109375" style="178" customWidth="1"/>
    <col min="2" max="2" width="15.85546875" style="178" customWidth="1"/>
    <col min="3" max="3" width="15" style="178" customWidth="1"/>
    <col min="4" max="4" width="11" style="178" customWidth="1"/>
    <col min="5" max="6" width="11.5703125" style="178" hidden="1" customWidth="1"/>
    <col min="7" max="9" width="10.42578125" style="178" hidden="1" customWidth="1"/>
    <col min="10" max="10" width="11" style="178" hidden="1" customWidth="1"/>
    <col min="11" max="11" width="7.7109375" style="178" customWidth="1"/>
    <col min="12" max="12" width="10.42578125" style="178" hidden="1" customWidth="1"/>
    <col min="13" max="13" width="9.28515625" style="178" customWidth="1"/>
    <col min="14" max="14" width="7.140625" style="178" hidden="1" customWidth="1"/>
    <col min="15" max="15" width="8.28515625" style="178" customWidth="1"/>
    <col min="16" max="16" width="7.5703125" style="178" customWidth="1"/>
    <col min="17" max="18" width="10.42578125" style="178" hidden="1" customWidth="1"/>
    <col min="19" max="19" width="11" style="178" customWidth="1"/>
    <col min="20" max="20" width="11.140625" style="178" hidden="1" customWidth="1"/>
    <col min="21" max="21" width="4.85546875" style="178" hidden="1" customWidth="1"/>
    <col min="22" max="22" width="5.7109375" style="178" hidden="1" customWidth="1"/>
    <col min="23" max="23" width="9" style="178" hidden="1" customWidth="1"/>
    <col min="24" max="24" width="10.28515625" style="178" hidden="1" customWidth="1"/>
    <col min="25" max="25" width="8.85546875" style="178" hidden="1" customWidth="1"/>
    <col min="26" max="26" width="8.140625" style="178" customWidth="1"/>
    <col min="27" max="27" width="8.5703125" style="178" customWidth="1"/>
    <col min="28" max="28" width="8.85546875" style="178" customWidth="1"/>
    <col min="29" max="29" width="13.140625" style="178" bestFit="1" customWidth="1"/>
    <col min="30" max="30" width="10.28515625" style="178" hidden="1" customWidth="1"/>
    <col min="31" max="31" width="11.7109375" style="178" hidden="1" customWidth="1"/>
    <col min="32" max="32" width="10.140625" style="178" hidden="1" customWidth="1"/>
    <col min="33" max="33" width="11.5703125" style="178" hidden="1" customWidth="1"/>
    <col min="34" max="34" width="10.28515625" style="178" hidden="1" customWidth="1"/>
    <col min="35" max="35" width="14" style="178" hidden="1" customWidth="1"/>
    <col min="36" max="36" width="10.7109375" style="178" hidden="1" customWidth="1"/>
    <col min="37" max="37" width="10.140625" style="178" hidden="1" customWidth="1"/>
    <col min="38" max="39" width="9.28515625" style="178" hidden="1" customWidth="1"/>
    <col min="40" max="40" width="14.28515625" style="178" hidden="1" customWidth="1"/>
    <col min="41" max="41" width="14.28515625" style="178" customWidth="1"/>
    <col min="42" max="42" width="6.140625" style="178" customWidth="1"/>
    <col min="43" max="43" width="8.140625" style="178" customWidth="1"/>
    <col min="44" max="44" width="12" style="178" customWidth="1"/>
    <col min="45" max="45" width="15.85546875" style="178" bestFit="1" customWidth="1"/>
    <col min="46" max="46" width="10.7109375" style="178" bestFit="1" customWidth="1"/>
    <col min="47" max="47" width="10.85546875" style="178" bestFit="1" customWidth="1"/>
    <col min="48" max="48" width="11.85546875" style="178" customWidth="1"/>
    <col min="49" max="16384" width="9.140625" style="178"/>
  </cols>
  <sheetData>
    <row r="1" spans="1:56" ht="30.75">
      <c r="A1" s="325" t="s">
        <v>10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  <c r="Z1" s="325"/>
      <c r="AA1" s="325"/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5"/>
      <c r="AR1" s="325"/>
      <c r="AS1" s="325"/>
      <c r="AT1" s="325"/>
    </row>
    <row r="2" spans="1:56" ht="21" thickBot="1">
      <c r="A2" s="326" t="s">
        <v>55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</row>
    <row r="3" spans="1:56" ht="18.75">
      <c r="A3" s="327" t="s">
        <v>134</v>
      </c>
      <c r="B3" s="328"/>
      <c r="C3" s="329"/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9"/>
      <c r="U3" s="329"/>
      <c r="V3" s="329"/>
      <c r="W3" s="329"/>
      <c r="X3" s="329"/>
      <c r="Y3" s="329"/>
      <c r="Z3" s="329"/>
      <c r="AA3" s="329"/>
      <c r="AB3" s="329"/>
      <c r="AC3" s="329"/>
      <c r="AD3" s="329"/>
      <c r="AE3" s="329"/>
      <c r="AF3" s="329"/>
      <c r="AG3" s="329"/>
      <c r="AH3" s="329"/>
      <c r="AI3" s="329"/>
      <c r="AJ3" s="329"/>
      <c r="AK3" s="329"/>
      <c r="AL3" s="329"/>
      <c r="AM3" s="329"/>
      <c r="AN3" s="329"/>
      <c r="AO3" s="329"/>
      <c r="AP3" s="329"/>
      <c r="AQ3" s="329"/>
      <c r="AR3" s="329"/>
      <c r="AS3" s="329"/>
      <c r="AT3" s="329"/>
    </row>
    <row r="4" spans="1:56">
      <c r="A4" s="330" t="s">
        <v>56</v>
      </c>
      <c r="B4" s="330"/>
      <c r="C4" s="179"/>
      <c r="D4" s="179">
        <v>665215</v>
      </c>
      <c r="E4" s="180">
        <v>0</v>
      </c>
      <c r="F4" s="180">
        <v>0</v>
      </c>
      <c r="G4" s="180">
        <v>0</v>
      </c>
      <c r="H4" s="180">
        <v>0</v>
      </c>
      <c r="I4" s="180">
        <v>0</v>
      </c>
      <c r="J4" s="180">
        <v>0</v>
      </c>
      <c r="K4" s="181">
        <v>1100</v>
      </c>
      <c r="L4" s="181">
        <v>0</v>
      </c>
      <c r="M4" s="330">
        <v>2800</v>
      </c>
      <c r="N4" s="330"/>
      <c r="O4" s="181">
        <v>1320</v>
      </c>
      <c r="P4" s="181">
        <v>1570</v>
      </c>
      <c r="Q4" s="180">
        <v>0</v>
      </c>
      <c r="R4" s="180">
        <v>0</v>
      </c>
      <c r="S4" s="180">
        <v>334</v>
      </c>
      <c r="T4" s="180"/>
      <c r="U4" s="180"/>
      <c r="V4" s="180"/>
      <c r="W4" s="180"/>
      <c r="X4" s="180"/>
      <c r="Y4" s="180"/>
      <c r="Z4" s="180">
        <v>289</v>
      </c>
      <c r="AA4" s="180">
        <v>389</v>
      </c>
      <c r="AB4" s="180"/>
      <c r="AC4" s="331"/>
      <c r="AD4" s="331"/>
      <c r="AE4" s="331"/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31"/>
      <c r="AT4" s="331"/>
      <c r="AV4" s="100"/>
      <c r="AW4" s="100"/>
      <c r="AX4" s="100"/>
      <c r="AY4" s="100"/>
      <c r="AZ4" s="100"/>
      <c r="BA4" s="100"/>
      <c r="BB4" s="100"/>
      <c r="BC4" s="100"/>
      <c r="BD4" s="100"/>
    </row>
    <row r="5" spans="1:56">
      <c r="A5" s="330" t="s">
        <v>57</v>
      </c>
      <c r="B5" s="330"/>
      <c r="C5" s="179"/>
      <c r="D5" s="179">
        <v>519480</v>
      </c>
      <c r="E5" s="180"/>
      <c r="F5" s="180"/>
      <c r="G5" s="180"/>
      <c r="H5" s="180"/>
      <c r="I5" s="180"/>
      <c r="J5" s="180"/>
      <c r="K5" s="181">
        <v>1000</v>
      </c>
      <c r="L5" s="181"/>
      <c r="M5" s="181"/>
      <c r="N5" s="181"/>
      <c r="O5" s="181"/>
      <c r="P5" s="181"/>
      <c r="Q5" s="180"/>
      <c r="R5" s="180"/>
      <c r="S5" s="180">
        <v>1500</v>
      </c>
      <c r="T5" s="180"/>
      <c r="U5" s="180"/>
      <c r="V5" s="180"/>
      <c r="W5" s="180"/>
      <c r="X5" s="180"/>
      <c r="Y5" s="180"/>
      <c r="Z5" s="180"/>
      <c r="AA5" s="180"/>
      <c r="AB5" s="180"/>
      <c r="AC5" s="331"/>
      <c r="AD5" s="331"/>
      <c r="AE5" s="331"/>
      <c r="AF5" s="331"/>
      <c r="AG5" s="331"/>
      <c r="AH5" s="331"/>
      <c r="AI5" s="331"/>
      <c r="AJ5" s="331"/>
      <c r="AK5" s="331"/>
      <c r="AL5" s="331"/>
      <c r="AM5" s="331"/>
      <c r="AN5" s="331"/>
      <c r="AO5" s="331"/>
      <c r="AP5" s="331"/>
      <c r="AQ5" s="331"/>
      <c r="AR5" s="331"/>
      <c r="AS5" s="331"/>
      <c r="AT5" s="331"/>
      <c r="AV5" s="100"/>
      <c r="AW5" s="100"/>
      <c r="AX5" s="100"/>
      <c r="AY5" s="100"/>
      <c r="AZ5" s="100"/>
      <c r="BA5" s="100"/>
      <c r="BB5" s="100"/>
      <c r="BC5" s="100"/>
      <c r="BD5" s="100"/>
    </row>
    <row r="6" spans="1:56" s="205" customFormat="1" ht="54.75" customHeight="1" thickBot="1">
      <c r="A6" s="182" t="s">
        <v>58</v>
      </c>
      <c r="B6" s="183" t="s">
        <v>59</v>
      </c>
      <c r="C6" s="184" t="s">
        <v>60</v>
      </c>
      <c r="D6" s="185" t="s">
        <v>61</v>
      </c>
      <c r="E6" s="186" t="s">
        <v>62</v>
      </c>
      <c r="F6" s="187" t="s">
        <v>63</v>
      </c>
      <c r="G6" s="186" t="s">
        <v>64</v>
      </c>
      <c r="H6" s="187" t="s">
        <v>65</v>
      </c>
      <c r="I6" s="187" t="s">
        <v>66</v>
      </c>
      <c r="J6" s="188" t="s">
        <v>67</v>
      </c>
      <c r="K6" s="189" t="s">
        <v>68</v>
      </c>
      <c r="L6" s="187" t="s">
        <v>69</v>
      </c>
      <c r="M6" s="190" t="s">
        <v>70</v>
      </c>
      <c r="N6" s="187" t="s">
        <v>71</v>
      </c>
      <c r="O6" s="191" t="s">
        <v>72</v>
      </c>
      <c r="P6" s="192" t="s">
        <v>73</v>
      </c>
      <c r="Q6" s="184" t="s">
        <v>74</v>
      </c>
      <c r="R6" s="185" t="s">
        <v>75</v>
      </c>
      <c r="S6" s="193" t="s">
        <v>76</v>
      </c>
      <c r="T6" s="193" t="s">
        <v>77</v>
      </c>
      <c r="U6" s="193" t="s">
        <v>78</v>
      </c>
      <c r="V6" s="194" t="s">
        <v>79</v>
      </c>
      <c r="W6" s="195" t="s">
        <v>80</v>
      </c>
      <c r="X6" s="195" t="s">
        <v>81</v>
      </c>
      <c r="Y6" s="195" t="s">
        <v>82</v>
      </c>
      <c r="Z6" s="195" t="s">
        <v>83</v>
      </c>
      <c r="AA6" s="195" t="s">
        <v>84</v>
      </c>
      <c r="AB6" s="195" t="s">
        <v>85</v>
      </c>
      <c r="AC6" s="196" t="s">
        <v>86</v>
      </c>
      <c r="AD6" s="186" t="s">
        <v>87</v>
      </c>
      <c r="AE6" s="197" t="s">
        <v>88</v>
      </c>
      <c r="AF6" s="198" t="s">
        <v>89</v>
      </c>
      <c r="AG6" s="197" t="s">
        <v>90</v>
      </c>
      <c r="AH6" s="198" t="s">
        <v>91</v>
      </c>
      <c r="AI6" s="198" t="s">
        <v>92</v>
      </c>
      <c r="AJ6" s="193" t="s">
        <v>93</v>
      </c>
      <c r="AK6" s="199" t="s">
        <v>94</v>
      </c>
      <c r="AL6" s="199" t="s">
        <v>95</v>
      </c>
      <c r="AM6" s="199" t="s">
        <v>96</v>
      </c>
      <c r="AN6" s="193" t="s">
        <v>97</v>
      </c>
      <c r="AO6" s="193" t="s">
        <v>98</v>
      </c>
      <c r="AP6" s="194" t="s">
        <v>99</v>
      </c>
      <c r="AQ6" s="200" t="s">
        <v>100</v>
      </c>
      <c r="AR6" s="201" t="s">
        <v>101</v>
      </c>
      <c r="AS6" s="202" t="s">
        <v>102</v>
      </c>
      <c r="AT6" s="203" t="s">
        <v>103</v>
      </c>
      <c r="AU6" s="204"/>
      <c r="AV6" s="204"/>
      <c r="AW6" s="204"/>
      <c r="AX6" s="204"/>
      <c r="AY6" s="204"/>
      <c r="AZ6" s="204"/>
      <c r="BA6" s="204"/>
      <c r="BB6" s="204"/>
      <c r="BC6" s="204"/>
      <c r="BD6" s="204"/>
    </row>
    <row r="7" spans="1:56" ht="15.75">
      <c r="A7" s="206">
        <v>1</v>
      </c>
      <c r="B7" s="207">
        <v>1908446134</v>
      </c>
      <c r="C7" s="207" t="s">
        <v>104</v>
      </c>
      <c r="D7" s="208">
        <v>19254</v>
      </c>
      <c r="E7" s="209"/>
      <c r="F7" s="208"/>
      <c r="G7" s="209"/>
      <c r="H7" s="209"/>
      <c r="I7" s="209"/>
      <c r="J7" s="209"/>
      <c r="K7" s="209"/>
      <c r="L7" s="209"/>
      <c r="M7" s="209"/>
      <c r="N7" s="209"/>
      <c r="O7" s="209"/>
      <c r="P7" s="209">
        <v>100</v>
      </c>
      <c r="Q7" s="210"/>
      <c r="R7" s="210"/>
      <c r="S7" s="210">
        <v>5</v>
      </c>
      <c r="T7" s="210"/>
      <c r="U7" s="210"/>
      <c r="V7" s="210"/>
      <c r="W7" s="210"/>
      <c r="X7" s="210"/>
      <c r="Y7" s="210"/>
      <c r="Z7" s="210"/>
      <c r="AA7" s="210"/>
      <c r="AB7" s="210"/>
      <c r="AC7" s="211">
        <f t="shared" ref="AC7:AC27" si="0">D7*1+E7*999+F7*499+G7*75+H7*50+I7*30+K7*20+L7*19+M7*10+P7*9+N7*10+J7*29+S7*191+V7*4744+W7*110+X7*450+Y7*110+Z7*191+AA7*188+AB7*182+U7*30+T7*350+R7*4+Q7*5+O7*9</f>
        <v>21109</v>
      </c>
      <c r="AD7" s="210">
        <f t="shared" ref="AD7:AD28" si="1">D7*1</f>
        <v>19254</v>
      </c>
      <c r="AE7" s="212">
        <f t="shared" ref="AE7:AE28" si="2">D7*2.75%</f>
        <v>529.48500000000001</v>
      </c>
      <c r="AF7" s="212">
        <f t="shared" ref="AF7:AF28" si="3">AD7*0.95%</f>
        <v>182.91299999999998</v>
      </c>
      <c r="AG7" s="212">
        <f>SUM(E7*999+F7*499+G7*75+H7*50+I7*30+K7*20+L7*19+M7*10+P7*9+N7*10+J7*29+R7*4+Q7*5+O7*9)*2.8%</f>
        <v>25.199999999999996</v>
      </c>
      <c r="AH7" s="212">
        <f t="shared" ref="AH7:AH28" si="4">SUM(E7*999+F7*499+G7*75+H7*50+I7*30+J7*29+K7*20+L7*19+M7*10+N7*10+O7*9+P7*9+Q7*5+R7*4)*0.95%</f>
        <v>8.5499999999999989</v>
      </c>
      <c r="AI7" s="212">
        <f>V7*0+W7*0+Y7*0+Z7*0+U7*0+AA7*0+AB7*9+S7*0</f>
        <v>0</v>
      </c>
      <c r="AJ7" s="213"/>
      <c r="AK7" s="213"/>
      <c r="AL7" s="213"/>
      <c r="AM7" s="213"/>
      <c r="AN7" s="213">
        <v>0</v>
      </c>
      <c r="AO7" s="214">
        <f>SUM(D7:P7)*2.75%</f>
        <v>532.23500000000001</v>
      </c>
      <c r="AP7" s="215"/>
      <c r="AQ7" s="216">
        <v>125</v>
      </c>
      <c r="AR7" s="217">
        <f>AC7-AE7-AG7-AJ7-AK7-AL7-AM7-AN7-AP7-AQ7</f>
        <v>20429.314999999999</v>
      </c>
      <c r="AS7" s="218">
        <f t="shared" ref="AS7:AS19" si="5">AF7+AH7+AI7</f>
        <v>191.46299999999999</v>
      </c>
      <c r="AT7" s="219">
        <f t="shared" ref="AT7:AT19" si="6">AS7-AQ7-AN7</f>
        <v>66.462999999999994</v>
      </c>
      <c r="AU7" s="220" t="s">
        <v>131</v>
      </c>
      <c r="AV7" s="108"/>
      <c r="AW7" s="100"/>
      <c r="AX7" s="100"/>
      <c r="AY7" s="100"/>
      <c r="AZ7" s="100"/>
      <c r="BA7" s="100"/>
      <c r="BB7" s="100"/>
      <c r="BC7" s="100"/>
      <c r="BD7" s="100"/>
    </row>
    <row r="8" spans="1:56" ht="15.75">
      <c r="A8" s="221">
        <v>2</v>
      </c>
      <c r="B8" s="207">
        <v>1908446135</v>
      </c>
      <c r="C8" s="210" t="s">
        <v>105</v>
      </c>
      <c r="D8" s="222">
        <v>4626</v>
      </c>
      <c r="E8" s="223"/>
      <c r="F8" s="222"/>
      <c r="G8" s="223"/>
      <c r="H8" s="223"/>
      <c r="I8" s="223"/>
      <c r="J8" s="223"/>
      <c r="K8" s="223">
        <v>50</v>
      </c>
      <c r="L8" s="223"/>
      <c r="M8" s="223">
        <v>100</v>
      </c>
      <c r="N8" s="223"/>
      <c r="O8" s="223"/>
      <c r="P8" s="223">
        <v>50</v>
      </c>
      <c r="Q8" s="207"/>
      <c r="R8" s="207"/>
      <c r="S8" s="207">
        <v>75</v>
      </c>
      <c r="T8" s="207"/>
      <c r="U8" s="207"/>
      <c r="V8" s="207"/>
      <c r="W8" s="207"/>
      <c r="X8" s="207"/>
      <c r="Y8" s="207"/>
      <c r="Z8" s="207"/>
      <c r="AA8" s="207"/>
      <c r="AB8" s="207"/>
      <c r="AC8" s="211">
        <f t="shared" si="0"/>
        <v>21401</v>
      </c>
      <c r="AD8" s="207">
        <f t="shared" si="1"/>
        <v>4626</v>
      </c>
      <c r="AE8" s="224">
        <f t="shared" si="2"/>
        <v>127.215</v>
      </c>
      <c r="AF8" s="224">
        <f t="shared" si="3"/>
        <v>43.946999999999996</v>
      </c>
      <c r="AG8" s="212">
        <f t="shared" ref="AG8:AG28" si="7">SUM(E8*999+F8*499+G8*75+H8*50+I8*30+K8*20+L8*19+M8*10+P8*9+N8*10+J8*29+R8*4+Q8*5+O8*9)*2.75%</f>
        <v>67.375</v>
      </c>
      <c r="AH8" s="224">
        <f t="shared" si="4"/>
        <v>23.274999999999999</v>
      </c>
      <c r="AI8" s="224">
        <f t="shared" ref="AI8:AI28" si="8">V8*0+W8*0+Y8*0+Z8*0+U8*0+AA8*0+AB8*9+S8*0</f>
        <v>0</v>
      </c>
      <c r="AJ8" s="225"/>
      <c r="AK8" s="225"/>
      <c r="AL8" s="225"/>
      <c r="AM8" s="225"/>
      <c r="AN8" s="213">
        <v>0</v>
      </c>
      <c r="AO8" s="214">
        <f t="shared" ref="AO8:AO28" si="9">SUM(D8:P8)*2.75%</f>
        <v>132.715</v>
      </c>
      <c r="AP8" s="226"/>
      <c r="AQ8" s="216">
        <v>100</v>
      </c>
      <c r="AR8" s="217">
        <f t="shared" ref="AR8:AR28" si="10">AC8-AE8-AG8-AJ8-AK8-AL8-AM8-AN8-AP8-AQ8</f>
        <v>21106.41</v>
      </c>
      <c r="AS8" s="227">
        <f t="shared" si="5"/>
        <v>67.221999999999994</v>
      </c>
      <c r="AT8" s="228">
        <f t="shared" si="6"/>
        <v>-32.778000000000006</v>
      </c>
      <c r="AU8" s="100"/>
      <c r="AV8" s="229"/>
      <c r="AW8" s="100"/>
      <c r="AX8" s="100"/>
      <c r="AY8" s="100"/>
      <c r="AZ8" s="100"/>
      <c r="BA8" s="100"/>
      <c r="BB8" s="100"/>
      <c r="BC8" s="100"/>
      <c r="BD8" s="100"/>
    </row>
    <row r="9" spans="1:56" ht="15.75">
      <c r="A9" s="221">
        <v>3</v>
      </c>
      <c r="B9" s="207">
        <v>1908446136</v>
      </c>
      <c r="C9" s="207" t="s">
        <v>106</v>
      </c>
      <c r="D9" s="222">
        <v>15241</v>
      </c>
      <c r="E9" s="223"/>
      <c r="F9" s="222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07"/>
      <c r="R9" s="207"/>
      <c r="S9" s="207">
        <v>5</v>
      </c>
      <c r="T9" s="207"/>
      <c r="U9" s="207"/>
      <c r="V9" s="207"/>
      <c r="W9" s="207"/>
      <c r="X9" s="207"/>
      <c r="Y9" s="207"/>
      <c r="Z9" s="207"/>
      <c r="AA9" s="207"/>
      <c r="AB9" s="207"/>
      <c r="AC9" s="211">
        <f t="shared" si="0"/>
        <v>16196</v>
      </c>
      <c r="AD9" s="207">
        <f t="shared" si="1"/>
        <v>15241</v>
      </c>
      <c r="AE9" s="224">
        <f t="shared" si="2"/>
        <v>419.1275</v>
      </c>
      <c r="AF9" s="224">
        <f t="shared" si="3"/>
        <v>144.7895</v>
      </c>
      <c r="AG9" s="212">
        <f t="shared" si="7"/>
        <v>0</v>
      </c>
      <c r="AH9" s="224">
        <f t="shared" si="4"/>
        <v>0</v>
      </c>
      <c r="AI9" s="224">
        <f t="shared" si="8"/>
        <v>0</v>
      </c>
      <c r="AJ9" s="225"/>
      <c r="AK9" s="225"/>
      <c r="AL9" s="225"/>
      <c r="AM9" s="225"/>
      <c r="AN9" s="213">
        <v>0</v>
      </c>
      <c r="AO9" s="214">
        <f t="shared" si="9"/>
        <v>419.1275</v>
      </c>
      <c r="AP9" s="226"/>
      <c r="AQ9" s="216">
        <v>117</v>
      </c>
      <c r="AR9" s="217">
        <f t="shared" si="10"/>
        <v>15659.872499999999</v>
      </c>
      <c r="AS9" s="227">
        <f t="shared" si="5"/>
        <v>144.7895</v>
      </c>
      <c r="AT9" s="228">
        <f t="shared" si="6"/>
        <v>27.789500000000004</v>
      </c>
      <c r="AU9" s="100"/>
      <c r="AV9" s="230"/>
      <c r="AW9" s="85"/>
      <c r="AX9" s="85"/>
      <c r="AY9" s="85"/>
      <c r="AZ9" s="85"/>
      <c r="BA9" s="100"/>
      <c r="BB9" s="100"/>
      <c r="BC9" s="100"/>
      <c r="BD9" s="100"/>
    </row>
    <row r="10" spans="1:56" ht="12.75" customHeight="1">
      <c r="A10" s="221">
        <v>4</v>
      </c>
      <c r="B10" s="207">
        <v>1908446137</v>
      </c>
      <c r="C10" s="207" t="s">
        <v>107</v>
      </c>
      <c r="D10" s="222">
        <v>6006</v>
      </c>
      <c r="E10" s="223"/>
      <c r="F10" s="222"/>
      <c r="G10" s="223"/>
      <c r="H10" s="223"/>
      <c r="I10" s="223"/>
      <c r="J10" s="223"/>
      <c r="K10" s="223"/>
      <c r="L10" s="223"/>
      <c r="M10" s="223">
        <v>100</v>
      </c>
      <c r="N10" s="223"/>
      <c r="O10" s="223"/>
      <c r="P10" s="223"/>
      <c r="Q10" s="207"/>
      <c r="R10" s="207"/>
      <c r="S10" s="207">
        <v>10</v>
      </c>
      <c r="T10" s="207"/>
      <c r="U10" s="207"/>
      <c r="V10" s="207"/>
      <c r="W10" s="207"/>
      <c r="X10" s="207"/>
      <c r="Y10" s="207"/>
      <c r="Z10" s="207"/>
      <c r="AA10" s="207"/>
      <c r="AB10" s="207"/>
      <c r="AC10" s="211">
        <f t="shared" si="0"/>
        <v>8916</v>
      </c>
      <c r="AD10" s="207">
        <f>D10*1</f>
        <v>6006</v>
      </c>
      <c r="AE10" s="224">
        <f>D10*2.75%</f>
        <v>165.16499999999999</v>
      </c>
      <c r="AF10" s="224">
        <f>AD10*0.95%</f>
        <v>57.056999999999995</v>
      </c>
      <c r="AG10" s="212">
        <f t="shared" si="7"/>
        <v>27.5</v>
      </c>
      <c r="AH10" s="224">
        <f t="shared" si="4"/>
        <v>9.5</v>
      </c>
      <c r="AI10" s="224">
        <f>V10*0+W10*0+Y10*0+Z10*0+U10*0+AA10*0+AB10*9+S10*0</f>
        <v>0</v>
      </c>
      <c r="AJ10" s="225"/>
      <c r="AK10" s="225"/>
      <c r="AL10" s="225"/>
      <c r="AM10" s="225"/>
      <c r="AN10" s="213">
        <v>0</v>
      </c>
      <c r="AO10" s="214">
        <f t="shared" si="9"/>
        <v>167.91499999999999</v>
      </c>
      <c r="AP10" s="226"/>
      <c r="AQ10" s="216">
        <v>42</v>
      </c>
      <c r="AR10" s="217">
        <f t="shared" si="10"/>
        <v>8681.3349999999991</v>
      </c>
      <c r="AS10" s="227">
        <f>AF10+AH10+AI10</f>
        <v>66.556999999999988</v>
      </c>
      <c r="AT10" s="228">
        <f>AS10-AQ10-AN10</f>
        <v>24.556999999999988</v>
      </c>
      <c r="AU10" s="100"/>
      <c r="AV10" s="230"/>
      <c r="AW10" s="85"/>
      <c r="AX10" s="85"/>
      <c r="AY10" s="85"/>
      <c r="AZ10" s="85"/>
      <c r="BA10" s="100"/>
      <c r="BB10" s="100"/>
      <c r="BC10" s="100"/>
      <c r="BD10" s="100"/>
    </row>
    <row r="11" spans="1:56" ht="15.75">
      <c r="A11" s="221">
        <v>5</v>
      </c>
      <c r="B11" s="207">
        <v>1908446138</v>
      </c>
      <c r="C11" s="231" t="s">
        <v>132</v>
      </c>
      <c r="D11" s="222">
        <v>4732</v>
      </c>
      <c r="E11" s="223"/>
      <c r="F11" s="222"/>
      <c r="G11" s="223"/>
      <c r="H11" s="223"/>
      <c r="I11" s="223"/>
      <c r="J11" s="223"/>
      <c r="K11" s="223"/>
      <c r="L11" s="223"/>
      <c r="M11" s="223"/>
      <c r="N11" s="223"/>
      <c r="O11" s="232"/>
      <c r="P11" s="223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11">
        <f t="shared" si="0"/>
        <v>4732</v>
      </c>
      <c r="AD11" s="207">
        <f t="shared" si="1"/>
        <v>4732</v>
      </c>
      <c r="AE11" s="224">
        <f t="shared" si="2"/>
        <v>130.13</v>
      </c>
      <c r="AF11" s="224">
        <f t="shared" si="3"/>
        <v>44.954000000000001</v>
      </c>
      <c r="AG11" s="212">
        <f t="shared" si="7"/>
        <v>0</v>
      </c>
      <c r="AH11" s="224">
        <f t="shared" si="4"/>
        <v>0</v>
      </c>
      <c r="AI11" s="224">
        <f t="shared" si="8"/>
        <v>0</v>
      </c>
      <c r="AJ11" s="225"/>
      <c r="AK11" s="225"/>
      <c r="AL11" s="225"/>
      <c r="AM11" s="225"/>
      <c r="AN11" s="213">
        <v>0</v>
      </c>
      <c r="AO11" s="214">
        <f t="shared" si="9"/>
        <v>130.13</v>
      </c>
      <c r="AP11" s="226"/>
      <c r="AQ11" s="216">
        <v>40</v>
      </c>
      <c r="AR11" s="217">
        <f t="shared" si="10"/>
        <v>4561.87</v>
      </c>
      <c r="AS11" s="227">
        <f t="shared" si="5"/>
        <v>44.954000000000001</v>
      </c>
      <c r="AT11" s="228">
        <f t="shared" si="6"/>
        <v>4.9540000000000006</v>
      </c>
      <c r="AU11" s="100"/>
      <c r="AV11" s="233"/>
      <c r="AW11" s="85"/>
      <c r="AX11" s="85"/>
      <c r="AY11" s="85"/>
      <c r="AZ11" s="85"/>
      <c r="BA11" s="100"/>
      <c r="BB11" s="100"/>
      <c r="BC11" s="100"/>
      <c r="BD11" s="100"/>
    </row>
    <row r="12" spans="1:56" ht="15.75">
      <c r="A12" s="221">
        <v>6</v>
      </c>
      <c r="B12" s="207">
        <v>1908446139</v>
      </c>
      <c r="C12" s="207" t="s">
        <v>108</v>
      </c>
      <c r="D12" s="222">
        <v>7044</v>
      </c>
      <c r="E12" s="223"/>
      <c r="F12" s="222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11">
        <f>D12*1+E12*999+F12*499+G12*75+H12*50+I12*30+K12*20+L12*19+M12*10+P12*9+N12*10+J12*29+S12*191+V12*4744+W12*110+X12*450+Y12*110+Z12*191+AA12*188+AB12*182+U12*30+T12*350+R12*4+Q12*5+O12*9</f>
        <v>7044</v>
      </c>
      <c r="AD12" s="207">
        <f>D12*1</f>
        <v>7044</v>
      </c>
      <c r="AE12" s="224">
        <f>D12*2.75%</f>
        <v>193.71</v>
      </c>
      <c r="AF12" s="224">
        <f>AD12*0.95%</f>
        <v>66.917999999999992</v>
      </c>
      <c r="AG12" s="212">
        <f t="shared" si="7"/>
        <v>0</v>
      </c>
      <c r="AH12" s="224">
        <f t="shared" si="4"/>
        <v>0</v>
      </c>
      <c r="AI12" s="224">
        <f>V12*0+W12*0+Y12*0+Z12*0+U12*0+AA12*0+AB12*9+S12*0</f>
        <v>0</v>
      </c>
      <c r="AJ12" s="225"/>
      <c r="AK12" s="225"/>
      <c r="AL12" s="225"/>
      <c r="AM12" s="225"/>
      <c r="AN12" s="213">
        <v>0</v>
      </c>
      <c r="AO12" s="214">
        <f t="shared" si="9"/>
        <v>193.71</v>
      </c>
      <c r="AP12" s="226"/>
      <c r="AQ12" s="216">
        <v>50</v>
      </c>
      <c r="AR12" s="217">
        <f t="shared" si="10"/>
        <v>6800.29</v>
      </c>
      <c r="AS12" s="227">
        <f>AF12+AH12+AI12</f>
        <v>66.917999999999992</v>
      </c>
      <c r="AT12" s="228">
        <f>AS12-AQ12-AN12</f>
        <v>16.917999999999992</v>
      </c>
      <c r="AU12" s="100"/>
      <c r="AV12" s="230"/>
      <c r="AW12" s="85"/>
      <c r="AX12" s="85"/>
      <c r="AY12" s="85"/>
      <c r="AZ12" s="85"/>
      <c r="BA12" s="100"/>
      <c r="BB12" s="100"/>
      <c r="BC12" s="100"/>
      <c r="BD12" s="100"/>
    </row>
    <row r="13" spans="1:56" ht="15.75">
      <c r="A13" s="221">
        <v>7</v>
      </c>
      <c r="B13" s="207">
        <v>1908446140</v>
      </c>
      <c r="C13" s="207" t="s">
        <v>109</v>
      </c>
      <c r="D13" s="222">
        <v>5398</v>
      </c>
      <c r="E13" s="223"/>
      <c r="F13" s="222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11">
        <f t="shared" si="0"/>
        <v>5398</v>
      </c>
      <c r="AD13" s="207">
        <f t="shared" si="1"/>
        <v>5398</v>
      </c>
      <c r="AE13" s="224">
        <f t="shared" si="2"/>
        <v>148.44499999999999</v>
      </c>
      <c r="AF13" s="224">
        <f t="shared" si="3"/>
        <v>51.280999999999999</v>
      </c>
      <c r="AG13" s="212">
        <f t="shared" si="7"/>
        <v>0</v>
      </c>
      <c r="AH13" s="224">
        <f t="shared" si="4"/>
        <v>0</v>
      </c>
      <c r="AI13" s="224">
        <f t="shared" si="8"/>
        <v>0</v>
      </c>
      <c r="AJ13" s="225"/>
      <c r="AK13" s="225"/>
      <c r="AL13" s="225"/>
      <c r="AM13" s="225"/>
      <c r="AN13" s="213">
        <v>0</v>
      </c>
      <c r="AO13" s="214">
        <f t="shared" si="9"/>
        <v>148.44499999999999</v>
      </c>
      <c r="AP13" s="226"/>
      <c r="AQ13" s="216">
        <v>49</v>
      </c>
      <c r="AR13" s="217">
        <f t="shared" si="10"/>
        <v>5200.5550000000003</v>
      </c>
      <c r="AS13" s="227">
        <f t="shared" si="5"/>
        <v>51.280999999999999</v>
      </c>
      <c r="AT13" s="228">
        <f>AS13-AQ13-AN13</f>
        <v>2.2809999999999988</v>
      </c>
      <c r="AU13" s="100"/>
      <c r="AV13" s="230"/>
      <c r="AW13" s="85"/>
      <c r="AX13" s="85"/>
      <c r="AY13" s="85"/>
      <c r="AZ13" s="85"/>
      <c r="BA13" s="100"/>
      <c r="BB13" s="100"/>
      <c r="BC13" s="100"/>
      <c r="BD13" s="100"/>
    </row>
    <row r="14" spans="1:56" ht="15.75">
      <c r="A14" s="221">
        <v>8</v>
      </c>
      <c r="B14" s="207">
        <v>1908446141</v>
      </c>
      <c r="C14" s="207" t="s">
        <v>110</v>
      </c>
      <c r="D14" s="222">
        <v>24905</v>
      </c>
      <c r="E14" s="223"/>
      <c r="F14" s="222"/>
      <c r="G14" s="223"/>
      <c r="H14" s="223"/>
      <c r="I14" s="223"/>
      <c r="J14" s="223"/>
      <c r="K14" s="223"/>
      <c r="L14" s="223"/>
      <c r="M14" s="223">
        <v>100</v>
      </c>
      <c r="N14" s="223"/>
      <c r="O14" s="223"/>
      <c r="P14" s="223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11">
        <f t="shared" si="0"/>
        <v>25905</v>
      </c>
      <c r="AD14" s="207">
        <f t="shared" si="1"/>
        <v>24905</v>
      </c>
      <c r="AE14" s="224">
        <f t="shared" si="2"/>
        <v>684.88750000000005</v>
      </c>
      <c r="AF14" s="224">
        <f t="shared" si="3"/>
        <v>236.5975</v>
      </c>
      <c r="AG14" s="212">
        <f t="shared" si="7"/>
        <v>27.5</v>
      </c>
      <c r="AH14" s="224">
        <f t="shared" si="4"/>
        <v>9.5</v>
      </c>
      <c r="AI14" s="224">
        <f t="shared" si="8"/>
        <v>0</v>
      </c>
      <c r="AJ14" s="225"/>
      <c r="AK14" s="225"/>
      <c r="AL14" s="225"/>
      <c r="AM14" s="225"/>
      <c r="AN14" s="213">
        <v>0</v>
      </c>
      <c r="AO14" s="214">
        <f t="shared" si="9"/>
        <v>687.63750000000005</v>
      </c>
      <c r="AP14" s="226"/>
      <c r="AQ14" s="216">
        <v>183</v>
      </c>
      <c r="AR14" s="217">
        <f>AC14-AE14-AG14-AJ14-AK14-AL14-AM14-AN14-AP14-AQ14</f>
        <v>25009.612499999999</v>
      </c>
      <c r="AS14" s="227">
        <f t="shared" si="5"/>
        <v>246.0975</v>
      </c>
      <c r="AT14" s="234">
        <f t="shared" si="6"/>
        <v>63.097499999999997</v>
      </c>
      <c r="AU14" s="100"/>
      <c r="AV14" s="230"/>
      <c r="AW14" s="85"/>
      <c r="AX14" s="85"/>
      <c r="AY14" s="85"/>
      <c r="AZ14" s="85"/>
      <c r="BA14" s="100"/>
      <c r="BB14" s="100"/>
      <c r="BC14" s="100"/>
      <c r="BD14" s="100"/>
    </row>
    <row r="15" spans="1:56" ht="17.25">
      <c r="A15" s="221">
        <v>9</v>
      </c>
      <c r="B15" s="207">
        <v>1908446142</v>
      </c>
      <c r="C15" s="235" t="s">
        <v>111</v>
      </c>
      <c r="D15" s="222">
        <v>14347</v>
      </c>
      <c r="E15" s="223"/>
      <c r="F15" s="222"/>
      <c r="G15" s="223"/>
      <c r="H15" s="223"/>
      <c r="I15" s="223"/>
      <c r="J15" s="223"/>
      <c r="K15" s="223"/>
      <c r="L15" s="223"/>
      <c r="M15" s="223">
        <v>50</v>
      </c>
      <c r="N15" s="223"/>
      <c r="O15" s="223"/>
      <c r="P15" s="223"/>
      <c r="Q15" s="207"/>
      <c r="R15" s="207"/>
      <c r="S15" s="207">
        <v>5</v>
      </c>
      <c r="T15" s="207"/>
      <c r="U15" s="207"/>
      <c r="V15" s="207"/>
      <c r="W15" s="207"/>
      <c r="X15" s="207"/>
      <c r="Y15" s="207"/>
      <c r="Z15" s="207"/>
      <c r="AA15" s="207"/>
      <c r="AB15" s="207"/>
      <c r="AC15" s="211">
        <f t="shared" si="0"/>
        <v>15802</v>
      </c>
      <c r="AD15" s="207">
        <f t="shared" si="1"/>
        <v>14347</v>
      </c>
      <c r="AE15" s="224">
        <f t="shared" si="2"/>
        <v>394.54250000000002</v>
      </c>
      <c r="AF15" s="224">
        <f t="shared" si="3"/>
        <v>136.29650000000001</v>
      </c>
      <c r="AG15" s="212">
        <f t="shared" si="7"/>
        <v>13.75</v>
      </c>
      <c r="AH15" s="224">
        <f t="shared" si="4"/>
        <v>4.75</v>
      </c>
      <c r="AI15" s="224">
        <f t="shared" si="8"/>
        <v>0</v>
      </c>
      <c r="AJ15" s="225"/>
      <c r="AK15" s="225"/>
      <c r="AL15" s="225"/>
      <c r="AM15" s="225"/>
      <c r="AN15" s="213">
        <v>0</v>
      </c>
      <c r="AO15" s="214">
        <f t="shared" si="9"/>
        <v>395.91750000000002</v>
      </c>
      <c r="AP15" s="226"/>
      <c r="AQ15" s="216">
        <v>140</v>
      </c>
      <c r="AR15" s="217">
        <f t="shared" si="10"/>
        <v>15253.7075</v>
      </c>
      <c r="AS15" s="227">
        <f>AF15+AH15+AI15</f>
        <v>141.04650000000001</v>
      </c>
      <c r="AT15" s="228">
        <f>AS15-AQ15-AN15</f>
        <v>1.0465000000000089</v>
      </c>
      <c r="AU15" s="100"/>
      <c r="AV15" s="230"/>
      <c r="AW15" s="236"/>
      <c r="AX15" s="236"/>
      <c r="AY15" s="85"/>
      <c r="AZ15" s="85"/>
      <c r="BA15" s="100"/>
      <c r="BB15" s="100"/>
      <c r="BC15" s="100"/>
      <c r="BD15" s="100"/>
    </row>
    <row r="16" spans="1:56" ht="18" customHeight="1">
      <c r="A16" s="221">
        <v>10</v>
      </c>
      <c r="B16" s="207">
        <v>1908446143</v>
      </c>
      <c r="C16" s="207" t="s">
        <v>112</v>
      </c>
      <c r="D16" s="222">
        <v>21708</v>
      </c>
      <c r="E16" s="223"/>
      <c r="F16" s="222"/>
      <c r="G16" s="223"/>
      <c r="H16" s="223"/>
      <c r="I16" s="223"/>
      <c r="J16" s="223"/>
      <c r="K16" s="223">
        <v>20</v>
      </c>
      <c r="L16" s="223"/>
      <c r="M16" s="223">
        <v>50</v>
      </c>
      <c r="N16" s="223"/>
      <c r="O16" s="223"/>
      <c r="P16" s="223">
        <v>100</v>
      </c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11">
        <f t="shared" si="0"/>
        <v>23508</v>
      </c>
      <c r="AD16" s="207">
        <f t="shared" si="1"/>
        <v>21708</v>
      </c>
      <c r="AE16" s="224">
        <f t="shared" si="2"/>
        <v>596.97</v>
      </c>
      <c r="AF16" s="224">
        <f t="shared" si="3"/>
        <v>206.226</v>
      </c>
      <c r="AG16" s="212">
        <f t="shared" si="7"/>
        <v>49.5</v>
      </c>
      <c r="AH16" s="224">
        <f t="shared" si="4"/>
        <v>17.099999999999998</v>
      </c>
      <c r="AI16" s="224">
        <f t="shared" si="8"/>
        <v>0</v>
      </c>
      <c r="AJ16" s="225"/>
      <c r="AK16" s="225"/>
      <c r="AL16" s="225"/>
      <c r="AM16" s="225"/>
      <c r="AN16" s="213">
        <v>0</v>
      </c>
      <c r="AO16" s="214">
        <f t="shared" si="9"/>
        <v>601.64499999999998</v>
      </c>
      <c r="AP16" s="226"/>
      <c r="AQ16" s="216">
        <v>117</v>
      </c>
      <c r="AR16" s="217">
        <f>AC16-AE16-AG16-AJ16-AK16-AL16-AM16-AN16-AP16-AQ16</f>
        <v>22744.53</v>
      </c>
      <c r="AS16" s="227">
        <f t="shared" si="5"/>
        <v>223.32599999999999</v>
      </c>
      <c r="AT16" s="228">
        <f t="shared" si="6"/>
        <v>106.32599999999999</v>
      </c>
      <c r="AU16" s="100"/>
      <c r="AV16" s="230"/>
      <c r="AW16" s="85"/>
      <c r="AX16" s="85"/>
      <c r="AY16" s="85"/>
      <c r="AZ16" s="85"/>
      <c r="BA16" s="100"/>
      <c r="BB16" s="100"/>
      <c r="BC16" s="100"/>
      <c r="BD16" s="100"/>
    </row>
    <row r="17" spans="1:56" ht="15.75">
      <c r="A17" s="221">
        <v>11</v>
      </c>
      <c r="B17" s="207">
        <v>1908446144</v>
      </c>
      <c r="C17" s="235" t="s">
        <v>113</v>
      </c>
      <c r="D17" s="222">
        <v>15646</v>
      </c>
      <c r="E17" s="223"/>
      <c r="F17" s="222"/>
      <c r="G17" s="223"/>
      <c r="H17" s="223"/>
      <c r="I17" s="223"/>
      <c r="J17" s="223"/>
      <c r="K17" s="223">
        <v>50</v>
      </c>
      <c r="L17" s="223"/>
      <c r="M17" s="223">
        <v>100</v>
      </c>
      <c r="N17" s="223"/>
      <c r="O17" s="223"/>
      <c r="P17" s="223">
        <v>100</v>
      </c>
      <c r="Q17" s="207"/>
      <c r="R17" s="207"/>
      <c r="S17" s="207">
        <v>15</v>
      </c>
      <c r="T17" s="207"/>
      <c r="U17" s="207"/>
      <c r="V17" s="207"/>
      <c r="W17" s="207"/>
      <c r="X17" s="207"/>
      <c r="Y17" s="207"/>
      <c r="Z17" s="207"/>
      <c r="AA17" s="207">
        <v>3</v>
      </c>
      <c r="AB17" s="207"/>
      <c r="AC17" s="211">
        <f t="shared" si="0"/>
        <v>21975</v>
      </c>
      <c r="AD17" s="207">
        <f>D17*1</f>
        <v>15646</v>
      </c>
      <c r="AE17" s="224">
        <f>D17*2.75%</f>
        <v>430.26499999999999</v>
      </c>
      <c r="AF17" s="224">
        <f>AD17*0.95%</f>
        <v>148.637</v>
      </c>
      <c r="AG17" s="212">
        <f t="shared" si="7"/>
        <v>79.75</v>
      </c>
      <c r="AH17" s="224">
        <f t="shared" si="4"/>
        <v>27.55</v>
      </c>
      <c r="AI17" s="224">
        <f>V17*0+W17*0+Y17*0+Z17*0+U17*0+AA17*0+AB17*9+S17*0</f>
        <v>0</v>
      </c>
      <c r="AJ17" s="225"/>
      <c r="AK17" s="225"/>
      <c r="AL17" s="225"/>
      <c r="AM17" s="225"/>
      <c r="AN17" s="213">
        <v>0</v>
      </c>
      <c r="AO17" s="214">
        <f t="shared" si="9"/>
        <v>437.14</v>
      </c>
      <c r="AP17" s="226"/>
      <c r="AQ17" s="216">
        <v>100</v>
      </c>
      <c r="AR17" s="217">
        <f>AC17-AE17-AG17-AJ17-AK17-AL17-AM17-AN17-AP17-AQ17</f>
        <v>21364.985000000001</v>
      </c>
      <c r="AS17" s="227">
        <f>AF17+AH17+AI17</f>
        <v>176.18700000000001</v>
      </c>
      <c r="AT17" s="228">
        <f>AS17-AQ17-AN17</f>
        <v>76.187000000000012</v>
      </c>
      <c r="AU17" s="100" t="s">
        <v>114</v>
      </c>
      <c r="AV17" s="230"/>
      <c r="AW17" s="85"/>
      <c r="AX17" s="85"/>
      <c r="AY17" s="85"/>
      <c r="AZ17" s="85"/>
      <c r="BA17" s="100"/>
      <c r="BB17" s="100"/>
      <c r="BC17" s="100"/>
      <c r="BD17" s="100"/>
    </row>
    <row r="18" spans="1:56" ht="15" customHeight="1">
      <c r="A18" s="221">
        <v>12</v>
      </c>
      <c r="B18" s="207">
        <v>1908446145</v>
      </c>
      <c r="C18" s="231" t="s">
        <v>130</v>
      </c>
      <c r="D18" s="222">
        <v>14084</v>
      </c>
      <c r="E18" s="223"/>
      <c r="F18" s="222"/>
      <c r="G18" s="223"/>
      <c r="H18" s="223"/>
      <c r="I18" s="223"/>
      <c r="J18" s="223"/>
      <c r="K18" s="223"/>
      <c r="L18" s="223"/>
      <c r="M18" s="223">
        <v>20</v>
      </c>
      <c r="N18" s="223"/>
      <c r="O18" s="223"/>
      <c r="P18" s="223">
        <v>20</v>
      </c>
      <c r="Q18" s="207"/>
      <c r="R18" s="207"/>
      <c r="S18" s="207">
        <v>10</v>
      </c>
      <c r="T18" s="207"/>
      <c r="U18" s="207"/>
      <c r="V18" s="207"/>
      <c r="W18" s="207"/>
      <c r="X18" s="207"/>
      <c r="Y18" s="207"/>
      <c r="Z18" s="207"/>
      <c r="AA18" s="207"/>
      <c r="AB18" s="207"/>
      <c r="AC18" s="211">
        <f t="shared" si="0"/>
        <v>16374</v>
      </c>
      <c r="AD18" s="207">
        <f>D18*1</f>
        <v>14084</v>
      </c>
      <c r="AE18" s="224">
        <f>D18*2.75%</f>
        <v>387.31</v>
      </c>
      <c r="AF18" s="224">
        <f>AD18*0.95%</f>
        <v>133.798</v>
      </c>
      <c r="AG18" s="212">
        <f t="shared" si="7"/>
        <v>10.45</v>
      </c>
      <c r="AH18" s="224">
        <f t="shared" si="4"/>
        <v>3.61</v>
      </c>
      <c r="AI18" s="224">
        <f>V18*0+W18*0+Y18*0+Z18*0+U18*0+AA18*0+AB18*9+S18*0</f>
        <v>0</v>
      </c>
      <c r="AJ18" s="225"/>
      <c r="AK18" s="225"/>
      <c r="AL18" s="225"/>
      <c r="AM18" s="225"/>
      <c r="AN18" s="213">
        <v>0</v>
      </c>
      <c r="AO18" s="214">
        <f t="shared" si="9"/>
        <v>388.41</v>
      </c>
      <c r="AP18" s="226"/>
      <c r="AQ18" s="216">
        <v>100</v>
      </c>
      <c r="AR18" s="217">
        <f t="shared" si="10"/>
        <v>15876.24</v>
      </c>
      <c r="AS18" s="227">
        <f>AF18+AH18+AI18</f>
        <v>137.40800000000002</v>
      </c>
      <c r="AT18" s="228">
        <f>AS18-AQ18-AN18</f>
        <v>37.408000000000015</v>
      </c>
      <c r="AU18" s="100"/>
      <c r="AV18" s="230"/>
      <c r="AW18" s="85"/>
      <c r="AX18" s="85"/>
      <c r="AY18" s="85"/>
      <c r="AZ18" s="85"/>
      <c r="BA18" s="100"/>
      <c r="BB18" s="100"/>
      <c r="BC18" s="100"/>
      <c r="BD18" s="100"/>
    </row>
    <row r="19" spans="1:56" ht="15.75">
      <c r="A19" s="221">
        <v>13</v>
      </c>
      <c r="B19" s="207">
        <v>1908446146</v>
      </c>
      <c r="C19" s="207" t="s">
        <v>115</v>
      </c>
      <c r="D19" s="222">
        <v>11450</v>
      </c>
      <c r="E19" s="223"/>
      <c r="F19" s="222"/>
      <c r="G19" s="223"/>
      <c r="H19" s="223"/>
      <c r="I19" s="223"/>
      <c r="J19" s="223"/>
      <c r="K19" s="223"/>
      <c r="L19" s="223"/>
      <c r="M19" s="223">
        <v>100</v>
      </c>
      <c r="N19" s="223"/>
      <c r="O19" s="223"/>
      <c r="P19" s="223"/>
      <c r="Q19" s="207"/>
      <c r="R19" s="207"/>
      <c r="S19" s="207">
        <v>50</v>
      </c>
      <c r="T19" s="207"/>
      <c r="U19" s="207"/>
      <c r="V19" s="207"/>
      <c r="W19" s="207"/>
      <c r="X19" s="207"/>
      <c r="Y19" s="207"/>
      <c r="Z19" s="207"/>
      <c r="AA19" s="207"/>
      <c r="AB19" s="207"/>
      <c r="AC19" s="211">
        <f t="shared" si="0"/>
        <v>22000</v>
      </c>
      <c r="AD19" s="207">
        <f t="shared" si="1"/>
        <v>11450</v>
      </c>
      <c r="AE19" s="224">
        <f t="shared" si="2"/>
        <v>314.875</v>
      </c>
      <c r="AF19" s="224">
        <f t="shared" si="3"/>
        <v>108.77499999999999</v>
      </c>
      <c r="AG19" s="212">
        <f t="shared" si="7"/>
        <v>27.5</v>
      </c>
      <c r="AH19" s="224">
        <f t="shared" si="4"/>
        <v>9.5</v>
      </c>
      <c r="AI19" s="224">
        <f t="shared" si="8"/>
        <v>0</v>
      </c>
      <c r="AJ19" s="225"/>
      <c r="AK19" s="225"/>
      <c r="AL19" s="225"/>
      <c r="AM19" s="225"/>
      <c r="AN19" s="213">
        <v>0</v>
      </c>
      <c r="AO19" s="214">
        <f t="shared" si="9"/>
        <v>317.625</v>
      </c>
      <c r="AP19" s="226"/>
      <c r="AQ19" s="237">
        <v>177</v>
      </c>
      <c r="AR19" s="238">
        <f t="shared" si="10"/>
        <v>21480.625</v>
      </c>
      <c r="AS19" s="227">
        <f t="shared" si="5"/>
        <v>118.27499999999999</v>
      </c>
      <c r="AT19" s="227">
        <f t="shared" si="6"/>
        <v>-58.725000000000009</v>
      </c>
      <c r="AU19" s="100"/>
      <c r="AV19" s="108"/>
      <c r="AW19" s="100"/>
      <c r="AX19" s="100"/>
      <c r="AY19" s="100"/>
      <c r="AZ19" s="100"/>
      <c r="BA19" s="100"/>
      <c r="BB19" s="100"/>
      <c r="BC19" s="100"/>
      <c r="BD19" s="100"/>
    </row>
    <row r="20" spans="1:56" ht="15.75">
      <c r="A20" s="221">
        <v>14</v>
      </c>
      <c r="B20" s="207">
        <v>1908446147</v>
      </c>
      <c r="C20" s="207" t="s">
        <v>116</v>
      </c>
      <c r="D20" s="222">
        <v>5859</v>
      </c>
      <c r="E20" s="223"/>
      <c r="F20" s="222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11">
        <f t="shared" si="0"/>
        <v>5859</v>
      </c>
      <c r="AD20" s="207">
        <f t="shared" si="1"/>
        <v>5859</v>
      </c>
      <c r="AE20" s="224">
        <f t="shared" si="2"/>
        <v>161.1225</v>
      </c>
      <c r="AF20" s="224">
        <f t="shared" si="3"/>
        <v>55.660499999999999</v>
      </c>
      <c r="AG20" s="212">
        <f t="shared" si="7"/>
        <v>0</v>
      </c>
      <c r="AH20" s="224">
        <f t="shared" si="4"/>
        <v>0</v>
      </c>
      <c r="AI20" s="224">
        <f t="shared" si="8"/>
        <v>0</v>
      </c>
      <c r="AJ20" s="225"/>
      <c r="AK20" s="225"/>
      <c r="AL20" s="225"/>
      <c r="AM20" s="225"/>
      <c r="AN20" s="213">
        <v>0</v>
      </c>
      <c r="AO20" s="214">
        <f t="shared" si="9"/>
        <v>161.1225</v>
      </c>
      <c r="AP20" s="226"/>
      <c r="AQ20" s="237">
        <v>120</v>
      </c>
      <c r="AR20" s="238">
        <f>AC20-AE20-AG20-AJ20-AK20-AL20-AM20-AN20-AP20-AQ20</f>
        <v>5577.8774999999996</v>
      </c>
      <c r="AS20" s="227">
        <f>AF20+AH20+AI20</f>
        <v>55.660499999999999</v>
      </c>
      <c r="AT20" s="227">
        <f>AS20-AQ20-AN20</f>
        <v>-64.339500000000001</v>
      </c>
      <c r="AU20" s="100"/>
      <c r="AV20" s="108"/>
      <c r="AW20" s="100"/>
      <c r="AX20" s="100"/>
      <c r="AY20" s="100"/>
      <c r="AZ20" s="100"/>
      <c r="BA20" s="100"/>
      <c r="BB20" s="100"/>
      <c r="BC20" s="100"/>
      <c r="BD20" s="100"/>
    </row>
    <row r="21" spans="1:56" ht="15.75">
      <c r="A21" s="221">
        <v>15</v>
      </c>
      <c r="B21" s="207">
        <v>1908446148</v>
      </c>
      <c r="C21" s="207" t="s">
        <v>111</v>
      </c>
      <c r="D21" s="222">
        <v>6887</v>
      </c>
      <c r="E21" s="223"/>
      <c r="F21" s="222"/>
      <c r="G21" s="223"/>
      <c r="H21" s="223"/>
      <c r="I21" s="223"/>
      <c r="J21" s="223"/>
      <c r="K21" s="223"/>
      <c r="L21" s="223"/>
      <c r="M21" s="223">
        <v>50</v>
      </c>
      <c r="N21" s="223"/>
      <c r="O21" s="223"/>
      <c r="P21" s="223"/>
      <c r="Q21" s="207"/>
      <c r="R21" s="207"/>
      <c r="S21" s="207">
        <v>10</v>
      </c>
      <c r="T21" s="207"/>
      <c r="U21" s="207"/>
      <c r="V21" s="207"/>
      <c r="W21" s="207"/>
      <c r="X21" s="207"/>
      <c r="Y21" s="207"/>
      <c r="Z21" s="207"/>
      <c r="AA21" s="207"/>
      <c r="AB21" s="207"/>
      <c r="AC21" s="211">
        <f t="shared" si="0"/>
        <v>9297</v>
      </c>
      <c r="AD21" s="207">
        <f t="shared" si="1"/>
        <v>6887</v>
      </c>
      <c r="AE21" s="224">
        <f t="shared" si="2"/>
        <v>189.39250000000001</v>
      </c>
      <c r="AF21" s="224">
        <f t="shared" si="3"/>
        <v>65.426500000000004</v>
      </c>
      <c r="AG21" s="212">
        <f t="shared" si="7"/>
        <v>13.75</v>
      </c>
      <c r="AH21" s="224">
        <f t="shared" si="4"/>
        <v>4.75</v>
      </c>
      <c r="AI21" s="224">
        <f t="shared" si="8"/>
        <v>0</v>
      </c>
      <c r="AJ21" s="225"/>
      <c r="AK21" s="225"/>
      <c r="AL21" s="225"/>
      <c r="AM21" s="225"/>
      <c r="AN21" s="213">
        <v>0</v>
      </c>
      <c r="AO21" s="214">
        <f t="shared" si="9"/>
        <v>190.76750000000001</v>
      </c>
      <c r="AP21" s="226"/>
      <c r="AQ21" s="237">
        <v>66</v>
      </c>
      <c r="AR21" s="239">
        <f t="shared" si="10"/>
        <v>9027.8575000000001</v>
      </c>
      <c r="AS21" s="227">
        <f t="shared" ref="AS21:AS28" si="11">AF21+AH21+AI21</f>
        <v>70.176500000000004</v>
      </c>
      <c r="AT21" s="227">
        <f t="shared" ref="AT21:AT28" si="12">AS21-AQ21-AN21</f>
        <v>4.1765000000000043</v>
      </c>
      <c r="AU21" s="100"/>
      <c r="AV21" s="108"/>
      <c r="AW21" s="100"/>
      <c r="AX21" s="100"/>
      <c r="AY21" s="100"/>
      <c r="AZ21" s="100"/>
      <c r="BA21" s="100"/>
      <c r="BB21" s="100"/>
      <c r="BC21" s="100"/>
      <c r="BD21" s="100"/>
    </row>
    <row r="22" spans="1:56" ht="15.75">
      <c r="A22" s="221">
        <v>16</v>
      </c>
      <c r="B22" s="207">
        <v>1908446149</v>
      </c>
      <c r="C22" s="240" t="s">
        <v>117</v>
      </c>
      <c r="D22" s="222">
        <v>17008</v>
      </c>
      <c r="E22" s="223"/>
      <c r="F22" s="222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07"/>
      <c r="R22" s="207"/>
      <c r="S22" s="207">
        <v>30</v>
      </c>
      <c r="T22" s="207"/>
      <c r="U22" s="207"/>
      <c r="V22" s="207"/>
      <c r="W22" s="207"/>
      <c r="X22" s="207"/>
      <c r="Y22" s="207"/>
      <c r="Z22" s="207"/>
      <c r="AA22" s="207"/>
      <c r="AB22" s="207"/>
      <c r="AC22" s="211">
        <f t="shared" si="0"/>
        <v>22738</v>
      </c>
      <c r="AD22" s="207">
        <f t="shared" si="1"/>
        <v>17008</v>
      </c>
      <c r="AE22" s="224">
        <f t="shared" si="2"/>
        <v>467.72</v>
      </c>
      <c r="AF22" s="224">
        <f t="shared" si="3"/>
        <v>161.57599999999999</v>
      </c>
      <c r="AG22" s="212">
        <f t="shared" si="7"/>
        <v>0</v>
      </c>
      <c r="AH22" s="224">
        <f t="shared" si="4"/>
        <v>0</v>
      </c>
      <c r="AI22" s="224">
        <f t="shared" si="8"/>
        <v>0</v>
      </c>
      <c r="AJ22" s="225"/>
      <c r="AK22" s="225"/>
      <c r="AL22" s="225"/>
      <c r="AM22" s="225"/>
      <c r="AN22" s="213">
        <v>0</v>
      </c>
      <c r="AO22" s="214">
        <f t="shared" si="9"/>
        <v>467.72</v>
      </c>
      <c r="AP22" s="226"/>
      <c r="AQ22" s="237">
        <v>160</v>
      </c>
      <c r="AR22" s="239">
        <f>AC22-AE22-AG22-AJ22-AK22-AL22-AM22-AN22-AP22-AQ22</f>
        <v>22110.28</v>
      </c>
      <c r="AS22" s="227">
        <f>AF22+AH22+AI22</f>
        <v>161.57599999999999</v>
      </c>
      <c r="AT22" s="227">
        <f>AS22-AQ22-AN22</f>
        <v>1.5759999999999934</v>
      </c>
      <c r="AU22" s="100"/>
      <c r="AV22" s="108"/>
      <c r="AW22" s="100"/>
      <c r="AX22" s="100"/>
      <c r="AY22" s="100"/>
      <c r="AZ22" s="100"/>
      <c r="BA22" s="100"/>
      <c r="BB22" s="100"/>
      <c r="BC22" s="100"/>
      <c r="BD22" s="100"/>
    </row>
    <row r="23" spans="1:56" ht="15.75">
      <c r="A23" s="221">
        <v>17</v>
      </c>
      <c r="B23" s="207">
        <v>1908446150</v>
      </c>
      <c r="C23" s="207" t="s">
        <v>118</v>
      </c>
      <c r="D23" s="222">
        <v>7771</v>
      </c>
      <c r="E23" s="223"/>
      <c r="F23" s="222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11">
        <f t="shared" si="0"/>
        <v>7771</v>
      </c>
      <c r="AD23" s="207">
        <f t="shared" si="1"/>
        <v>7771</v>
      </c>
      <c r="AE23" s="224">
        <f t="shared" si="2"/>
        <v>213.70250000000001</v>
      </c>
      <c r="AF23" s="224">
        <f t="shared" si="3"/>
        <v>73.8245</v>
      </c>
      <c r="AG23" s="212">
        <f t="shared" si="7"/>
        <v>0</v>
      </c>
      <c r="AH23" s="224">
        <f t="shared" si="4"/>
        <v>0</v>
      </c>
      <c r="AI23" s="224">
        <f t="shared" si="8"/>
        <v>0</v>
      </c>
      <c r="AJ23" s="225"/>
      <c r="AK23" s="225"/>
      <c r="AL23" s="225"/>
      <c r="AM23" s="225"/>
      <c r="AN23" s="213">
        <v>0</v>
      </c>
      <c r="AO23" s="214">
        <f t="shared" si="9"/>
        <v>213.70250000000001</v>
      </c>
      <c r="AP23" s="226"/>
      <c r="AQ23" s="237">
        <v>80</v>
      </c>
      <c r="AR23" s="239">
        <f t="shared" si="10"/>
        <v>7477.2974999999997</v>
      </c>
      <c r="AS23" s="227">
        <f t="shared" si="11"/>
        <v>73.8245</v>
      </c>
      <c r="AT23" s="227">
        <f t="shared" si="12"/>
        <v>-6.1754999999999995</v>
      </c>
      <c r="AU23" s="100"/>
      <c r="AV23" s="108"/>
      <c r="AW23" s="100"/>
      <c r="AX23" s="100"/>
      <c r="AY23" s="100"/>
      <c r="AZ23" s="100"/>
      <c r="BA23" s="100"/>
      <c r="BB23" s="100"/>
      <c r="BC23" s="100"/>
      <c r="BD23" s="100"/>
    </row>
    <row r="24" spans="1:56" ht="15.75">
      <c r="A24" s="221">
        <v>18</v>
      </c>
      <c r="B24" s="207">
        <v>1908446151</v>
      </c>
      <c r="C24" s="207" t="s">
        <v>119</v>
      </c>
      <c r="D24" s="222">
        <v>21747</v>
      </c>
      <c r="E24" s="223"/>
      <c r="F24" s="222"/>
      <c r="G24" s="223"/>
      <c r="H24" s="223"/>
      <c r="I24" s="223"/>
      <c r="J24" s="223"/>
      <c r="K24" s="223">
        <v>50</v>
      </c>
      <c r="L24" s="223"/>
      <c r="M24" s="223">
        <v>100</v>
      </c>
      <c r="N24" s="223"/>
      <c r="O24" s="223"/>
      <c r="P24" s="223">
        <v>20</v>
      </c>
      <c r="Q24" s="207"/>
      <c r="R24" s="207"/>
      <c r="S24" s="207">
        <v>70</v>
      </c>
      <c r="T24" s="207"/>
      <c r="U24" s="207"/>
      <c r="V24" s="207"/>
      <c r="W24" s="207"/>
      <c r="X24" s="207"/>
      <c r="Y24" s="207"/>
      <c r="Z24" s="207"/>
      <c r="AA24" s="207"/>
      <c r="AB24" s="207"/>
      <c r="AC24" s="211">
        <f t="shared" si="0"/>
        <v>37297</v>
      </c>
      <c r="AD24" s="207">
        <f t="shared" si="1"/>
        <v>21747</v>
      </c>
      <c r="AE24" s="224">
        <f t="shared" si="2"/>
        <v>598.04250000000002</v>
      </c>
      <c r="AF24" s="224">
        <f t="shared" si="3"/>
        <v>206.59649999999999</v>
      </c>
      <c r="AG24" s="212">
        <f t="shared" si="7"/>
        <v>59.95</v>
      </c>
      <c r="AH24" s="224">
        <f t="shared" si="4"/>
        <v>20.71</v>
      </c>
      <c r="AI24" s="224">
        <f t="shared" si="8"/>
        <v>0</v>
      </c>
      <c r="AJ24" s="207"/>
      <c r="AK24" s="207"/>
      <c r="AL24" s="76"/>
      <c r="AM24" s="76"/>
      <c r="AN24" s="213">
        <v>0</v>
      </c>
      <c r="AO24" s="214">
        <f t="shared" si="9"/>
        <v>602.71749999999997</v>
      </c>
      <c r="AP24" s="226"/>
      <c r="AQ24" s="237">
        <v>130</v>
      </c>
      <c r="AR24" s="239">
        <f t="shared" si="10"/>
        <v>36509.0075</v>
      </c>
      <c r="AS24" s="227">
        <f t="shared" si="11"/>
        <v>227.3065</v>
      </c>
      <c r="AT24" s="227">
        <f t="shared" si="12"/>
        <v>97.3065</v>
      </c>
      <c r="AU24" s="100"/>
      <c r="AV24" s="108"/>
      <c r="AW24" s="100"/>
      <c r="AX24" s="100"/>
      <c r="AY24" s="100"/>
      <c r="AZ24" s="100"/>
      <c r="BA24" s="100"/>
      <c r="BB24" s="100"/>
      <c r="BC24" s="100"/>
      <c r="BD24" s="100"/>
    </row>
    <row r="25" spans="1:56" ht="15.75">
      <c r="A25" s="221">
        <v>19</v>
      </c>
      <c r="B25" s="207">
        <v>1908446152</v>
      </c>
      <c r="C25" s="207" t="s">
        <v>120</v>
      </c>
      <c r="D25" s="222">
        <v>9048</v>
      </c>
      <c r="E25" s="223"/>
      <c r="F25" s="222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11">
        <f t="shared" si="0"/>
        <v>9048</v>
      </c>
      <c r="AD25" s="207">
        <f t="shared" si="1"/>
        <v>9048</v>
      </c>
      <c r="AE25" s="224">
        <f t="shared" si="2"/>
        <v>248.82</v>
      </c>
      <c r="AF25" s="224">
        <f t="shared" si="3"/>
        <v>85.956000000000003</v>
      </c>
      <c r="AG25" s="212">
        <f t="shared" si="7"/>
        <v>0</v>
      </c>
      <c r="AH25" s="224">
        <f t="shared" si="4"/>
        <v>0</v>
      </c>
      <c r="AI25" s="224">
        <f t="shared" si="8"/>
        <v>0</v>
      </c>
      <c r="AJ25" s="225"/>
      <c r="AK25" s="225"/>
      <c r="AL25" s="225"/>
      <c r="AM25" s="225"/>
      <c r="AN25" s="213">
        <v>0</v>
      </c>
      <c r="AO25" s="214">
        <f t="shared" si="9"/>
        <v>248.82</v>
      </c>
      <c r="AP25" s="226"/>
      <c r="AQ25" s="237">
        <v>90</v>
      </c>
      <c r="AR25" s="239">
        <f t="shared" si="10"/>
        <v>8709.18</v>
      </c>
      <c r="AS25" s="227">
        <f t="shared" si="11"/>
        <v>85.956000000000003</v>
      </c>
      <c r="AT25" s="227">
        <f t="shared" si="12"/>
        <v>-4.0439999999999969</v>
      </c>
      <c r="AU25" s="100"/>
      <c r="AV25" s="108"/>
      <c r="AW25" s="100"/>
      <c r="AX25" s="100"/>
      <c r="AY25" s="100"/>
      <c r="AZ25" s="100"/>
      <c r="BA25" s="100"/>
      <c r="BB25" s="100"/>
      <c r="BC25" s="100"/>
      <c r="BD25" s="100"/>
    </row>
    <row r="26" spans="1:56" ht="15.75">
      <c r="A26" s="221">
        <v>20</v>
      </c>
      <c r="B26" s="207">
        <v>1908446153</v>
      </c>
      <c r="C26" s="241" t="s">
        <v>121</v>
      </c>
      <c r="D26" s="222">
        <v>13981</v>
      </c>
      <c r="E26" s="223"/>
      <c r="F26" s="222"/>
      <c r="G26" s="223"/>
      <c r="H26" s="223"/>
      <c r="I26" s="223"/>
      <c r="J26" s="223"/>
      <c r="K26" s="222">
        <v>10</v>
      </c>
      <c r="L26" s="223"/>
      <c r="M26" s="223">
        <v>20</v>
      </c>
      <c r="N26" s="223"/>
      <c r="O26" s="223"/>
      <c r="P26" s="223">
        <v>50</v>
      </c>
      <c r="Q26" s="207"/>
      <c r="R26" s="207"/>
      <c r="S26" s="207">
        <v>5</v>
      </c>
      <c r="T26" s="207"/>
      <c r="U26" s="207"/>
      <c r="V26" s="207"/>
      <c r="W26" s="207"/>
      <c r="X26" s="207"/>
      <c r="Y26" s="207"/>
      <c r="Z26" s="207"/>
      <c r="AA26" s="207"/>
      <c r="AB26" s="207"/>
      <c r="AC26" s="211">
        <f t="shared" si="0"/>
        <v>15786</v>
      </c>
      <c r="AD26" s="207">
        <f t="shared" si="1"/>
        <v>13981</v>
      </c>
      <c r="AE26" s="224">
        <f t="shared" si="2"/>
        <v>384.47750000000002</v>
      </c>
      <c r="AF26" s="224">
        <f t="shared" si="3"/>
        <v>132.81950000000001</v>
      </c>
      <c r="AG26" s="212">
        <f t="shared" si="7"/>
        <v>23.375</v>
      </c>
      <c r="AH26" s="224">
        <f t="shared" si="4"/>
        <v>8.0749999999999993</v>
      </c>
      <c r="AI26" s="224">
        <f t="shared" si="8"/>
        <v>0</v>
      </c>
      <c r="AJ26" s="225"/>
      <c r="AK26" s="225"/>
      <c r="AL26" s="225"/>
      <c r="AM26" s="225"/>
      <c r="AN26" s="213">
        <v>0</v>
      </c>
      <c r="AO26" s="214">
        <f t="shared" si="9"/>
        <v>386.67750000000001</v>
      </c>
      <c r="AP26" s="226"/>
      <c r="AQ26" s="237">
        <v>110</v>
      </c>
      <c r="AR26" s="239">
        <f t="shared" si="10"/>
        <v>15268.147499999999</v>
      </c>
      <c r="AS26" s="227">
        <f t="shared" si="11"/>
        <v>140.89449999999999</v>
      </c>
      <c r="AT26" s="227">
        <f t="shared" si="12"/>
        <v>30.894499999999994</v>
      </c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</row>
    <row r="27" spans="1:56" ht="15.75">
      <c r="A27" s="221">
        <v>21</v>
      </c>
      <c r="B27" s="207">
        <v>1908446154</v>
      </c>
      <c r="C27" s="207" t="s">
        <v>122</v>
      </c>
      <c r="D27" s="222">
        <v>4728</v>
      </c>
      <c r="E27" s="223"/>
      <c r="F27" s="222"/>
      <c r="G27" s="223"/>
      <c r="H27" s="223"/>
      <c r="I27" s="223"/>
      <c r="J27" s="223"/>
      <c r="K27" s="222">
        <v>30</v>
      </c>
      <c r="L27" s="223"/>
      <c r="M27" s="223">
        <v>30</v>
      </c>
      <c r="N27" s="223"/>
      <c r="O27" s="223"/>
      <c r="P27" s="223">
        <v>30</v>
      </c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211">
        <f t="shared" si="0"/>
        <v>5898</v>
      </c>
      <c r="AD27" s="207">
        <f t="shared" si="1"/>
        <v>4728</v>
      </c>
      <c r="AE27" s="224">
        <f t="shared" si="2"/>
        <v>130.02000000000001</v>
      </c>
      <c r="AF27" s="224">
        <f t="shared" si="3"/>
        <v>44.915999999999997</v>
      </c>
      <c r="AG27" s="212">
        <f t="shared" si="7"/>
        <v>32.174999999999997</v>
      </c>
      <c r="AH27" s="224">
        <f t="shared" si="4"/>
        <v>11.115</v>
      </c>
      <c r="AI27" s="224">
        <f t="shared" si="8"/>
        <v>0</v>
      </c>
      <c r="AJ27" s="225"/>
      <c r="AK27" s="225"/>
      <c r="AL27" s="225"/>
      <c r="AM27" s="225"/>
      <c r="AN27" s="213">
        <v>0</v>
      </c>
      <c r="AO27" s="214">
        <f t="shared" si="9"/>
        <v>132.495</v>
      </c>
      <c r="AP27" s="226"/>
      <c r="AQ27" s="237">
        <v>100</v>
      </c>
      <c r="AR27" s="239">
        <f t="shared" si="10"/>
        <v>5635.8049999999994</v>
      </c>
      <c r="AS27" s="227">
        <f t="shared" si="11"/>
        <v>56.030999999999999</v>
      </c>
      <c r="AT27" s="227">
        <f t="shared" si="12"/>
        <v>-43.969000000000001</v>
      </c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</row>
    <row r="28" spans="1:56" ht="16.5" thickBot="1">
      <c r="A28" s="242">
        <v>22</v>
      </c>
      <c r="B28" s="243"/>
      <c r="C28" s="244"/>
      <c r="D28" s="245"/>
      <c r="E28" s="243"/>
      <c r="F28" s="245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11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231">
        <f t="shared" si="1"/>
        <v>0</v>
      </c>
      <c r="AE28" s="246">
        <f t="shared" si="2"/>
        <v>0</v>
      </c>
      <c r="AF28" s="246">
        <f t="shared" si="3"/>
        <v>0</v>
      </c>
      <c r="AG28" s="247">
        <f t="shared" si="7"/>
        <v>0</v>
      </c>
      <c r="AH28" s="246">
        <f t="shared" si="4"/>
        <v>0</v>
      </c>
      <c r="AI28" s="246">
        <f t="shared" si="8"/>
        <v>0</v>
      </c>
      <c r="AJ28" s="248"/>
      <c r="AK28" s="248"/>
      <c r="AL28" s="248"/>
      <c r="AM28" s="248"/>
      <c r="AN28" s="249">
        <v>0</v>
      </c>
      <c r="AO28" s="214">
        <f t="shared" si="9"/>
        <v>0</v>
      </c>
      <c r="AP28" s="250"/>
      <c r="AQ28" s="251"/>
      <c r="AR28" s="252">
        <f t="shared" si="10"/>
        <v>0</v>
      </c>
      <c r="AS28" s="253">
        <f t="shared" si="11"/>
        <v>0</v>
      </c>
      <c r="AT28" s="253">
        <f t="shared" si="12"/>
        <v>0</v>
      </c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</row>
    <row r="29" spans="1:56" s="261" customFormat="1" ht="16.5" thickBot="1">
      <c r="A29" s="332" t="s">
        <v>123</v>
      </c>
      <c r="B29" s="333"/>
      <c r="C29" s="333"/>
      <c r="D29" s="254">
        <f t="shared" ref="D29:AT29" si="14">SUM(D7:D28)</f>
        <v>251470</v>
      </c>
      <c r="E29" s="254">
        <f t="shared" si="14"/>
        <v>0</v>
      </c>
      <c r="F29" s="254">
        <f t="shared" si="14"/>
        <v>0</v>
      </c>
      <c r="G29" s="254">
        <f t="shared" si="14"/>
        <v>0</v>
      </c>
      <c r="H29" s="254">
        <f t="shared" si="14"/>
        <v>0</v>
      </c>
      <c r="I29" s="254">
        <f t="shared" si="14"/>
        <v>0</v>
      </c>
      <c r="J29" s="254">
        <f t="shared" si="14"/>
        <v>0</v>
      </c>
      <c r="K29" s="254">
        <f>SUM(K7:K27)</f>
        <v>210</v>
      </c>
      <c r="L29" s="254">
        <f t="shared" ref="L29:N29" si="15">SUM(L7:L18)</f>
        <v>0</v>
      </c>
      <c r="M29" s="254">
        <f>SUM(M7:M27)</f>
        <v>820</v>
      </c>
      <c r="N29" s="254">
        <f t="shared" si="15"/>
        <v>0</v>
      </c>
      <c r="O29" s="254">
        <f>SUM(O7:O27)</f>
        <v>0</v>
      </c>
      <c r="P29" s="254">
        <f>SUM(P7:P27)</f>
        <v>470</v>
      </c>
      <c r="Q29" s="254">
        <f t="shared" si="14"/>
        <v>0</v>
      </c>
      <c r="R29" s="254">
        <f t="shared" si="14"/>
        <v>0</v>
      </c>
      <c r="S29" s="254">
        <f t="shared" si="14"/>
        <v>290</v>
      </c>
      <c r="T29" s="254">
        <f t="shared" si="14"/>
        <v>0</v>
      </c>
      <c r="U29" s="254">
        <f t="shared" si="14"/>
        <v>0</v>
      </c>
      <c r="V29" s="254">
        <f t="shared" si="14"/>
        <v>0</v>
      </c>
      <c r="W29" s="254">
        <f t="shared" si="14"/>
        <v>0</v>
      </c>
      <c r="X29" s="254">
        <f t="shared" si="14"/>
        <v>0</v>
      </c>
      <c r="Y29" s="254">
        <f t="shared" si="14"/>
        <v>0</v>
      </c>
      <c r="Z29" s="254">
        <f t="shared" si="14"/>
        <v>0</v>
      </c>
      <c r="AA29" s="254">
        <f t="shared" si="14"/>
        <v>3</v>
      </c>
      <c r="AB29" s="254">
        <f t="shared" si="14"/>
        <v>0</v>
      </c>
      <c r="AC29" s="255">
        <f t="shared" si="14"/>
        <v>324054</v>
      </c>
      <c r="AD29" s="255">
        <f t="shared" si="14"/>
        <v>251470</v>
      </c>
      <c r="AE29" s="255">
        <f t="shared" si="14"/>
        <v>6915.4250000000002</v>
      </c>
      <c r="AF29" s="255">
        <f t="shared" si="14"/>
        <v>2388.9650000000001</v>
      </c>
      <c r="AG29" s="255">
        <f t="shared" si="14"/>
        <v>457.77499999999998</v>
      </c>
      <c r="AH29" s="255">
        <f t="shared" si="14"/>
        <v>157.98499999999999</v>
      </c>
      <c r="AI29" s="255">
        <f t="shared" si="14"/>
        <v>0</v>
      </c>
      <c r="AJ29" s="255">
        <f t="shared" si="14"/>
        <v>0</v>
      </c>
      <c r="AK29" s="255">
        <f t="shared" si="14"/>
        <v>0</v>
      </c>
      <c r="AL29" s="255">
        <f t="shared" si="14"/>
        <v>0</v>
      </c>
      <c r="AM29" s="255">
        <f t="shared" si="14"/>
        <v>0</v>
      </c>
      <c r="AN29" s="255">
        <f t="shared" si="14"/>
        <v>0</v>
      </c>
      <c r="AO29" s="256">
        <f>SUM(AO7:AO28)</f>
        <v>6956.6750000000002</v>
      </c>
      <c r="AP29" s="255">
        <f t="shared" si="14"/>
        <v>0</v>
      </c>
      <c r="AQ29" s="257">
        <f t="shared" si="14"/>
        <v>2196</v>
      </c>
      <c r="AR29" s="258">
        <f>SUM(AR7:AR28)</f>
        <v>314484.8</v>
      </c>
      <c r="AS29" s="258">
        <f>SUM(AS7:AS28)</f>
        <v>2546.9499999999998</v>
      </c>
      <c r="AT29" s="258">
        <f t="shared" si="14"/>
        <v>350.95</v>
      </c>
      <c r="AU29" s="259"/>
      <c r="AV29" s="259"/>
      <c r="AW29" s="260"/>
      <c r="AX29" s="260"/>
      <c r="AY29" s="260"/>
      <c r="AZ29" s="260"/>
      <c r="BA29" s="260"/>
      <c r="BB29" s="260"/>
      <c r="BC29" s="260"/>
      <c r="BD29" s="260"/>
    </row>
    <row r="30" spans="1:56" ht="15.75" thickBot="1">
      <c r="A30" s="334" t="s">
        <v>124</v>
      </c>
      <c r="B30" s="335"/>
      <c r="C30" s="262"/>
      <c r="D30" s="263">
        <f t="shared" ref="D30:AB30" si="16">D4+D5-D29</f>
        <v>933225</v>
      </c>
      <c r="E30" s="263">
        <f t="shared" si="16"/>
        <v>0</v>
      </c>
      <c r="F30" s="263">
        <f t="shared" si="16"/>
        <v>0</v>
      </c>
      <c r="G30" s="263">
        <f t="shared" si="16"/>
        <v>0</v>
      </c>
      <c r="H30" s="263">
        <f t="shared" si="16"/>
        <v>0</v>
      </c>
      <c r="I30" s="263">
        <f t="shared" si="16"/>
        <v>0</v>
      </c>
      <c r="J30" s="263">
        <f t="shared" si="16"/>
        <v>0</v>
      </c>
      <c r="K30" s="263">
        <f t="shared" si="16"/>
        <v>1890</v>
      </c>
      <c r="L30" s="263">
        <f t="shared" si="16"/>
        <v>0</v>
      </c>
      <c r="M30" s="263">
        <f t="shared" si="16"/>
        <v>1980</v>
      </c>
      <c r="N30" s="263">
        <f t="shared" si="16"/>
        <v>0</v>
      </c>
      <c r="O30" s="263">
        <f t="shared" si="16"/>
        <v>1320</v>
      </c>
      <c r="P30" s="263">
        <f t="shared" si="16"/>
        <v>1100</v>
      </c>
      <c r="Q30" s="263">
        <f t="shared" si="16"/>
        <v>0</v>
      </c>
      <c r="R30" s="263">
        <f t="shared" si="16"/>
        <v>0</v>
      </c>
      <c r="S30" s="263">
        <f t="shared" si="16"/>
        <v>1544</v>
      </c>
      <c r="T30" s="263">
        <f t="shared" si="16"/>
        <v>0</v>
      </c>
      <c r="U30" s="263">
        <f t="shared" si="16"/>
        <v>0</v>
      </c>
      <c r="V30" s="263">
        <f t="shared" si="16"/>
        <v>0</v>
      </c>
      <c r="W30" s="263">
        <f t="shared" si="16"/>
        <v>0</v>
      </c>
      <c r="X30" s="263">
        <f t="shared" si="16"/>
        <v>0</v>
      </c>
      <c r="Y30" s="263">
        <f t="shared" si="16"/>
        <v>0</v>
      </c>
      <c r="Z30" s="263">
        <f t="shared" si="16"/>
        <v>289</v>
      </c>
      <c r="AA30" s="263">
        <f t="shared" si="16"/>
        <v>386</v>
      </c>
      <c r="AB30" s="263">
        <f t="shared" si="16"/>
        <v>0</v>
      </c>
      <c r="AC30" s="264"/>
      <c r="AD30" s="262"/>
      <c r="AE30" s="262"/>
      <c r="AF30" s="262"/>
      <c r="AG30" s="262"/>
      <c r="AH30" s="262"/>
      <c r="AI30" s="262"/>
      <c r="AJ30" s="262"/>
      <c r="AK30" s="262"/>
      <c r="AL30" s="262"/>
      <c r="AM30" s="262"/>
      <c r="AN30" s="262"/>
      <c r="AO30" s="265"/>
      <c r="AP30" s="266"/>
      <c r="AQ30" s="266"/>
      <c r="AR30" s="266"/>
      <c r="AS30" s="266"/>
      <c r="AT30" s="266"/>
      <c r="AV30" s="100"/>
      <c r="AW30" s="100"/>
      <c r="AX30" s="100"/>
      <c r="AY30" s="100"/>
      <c r="AZ30" s="100"/>
      <c r="BA30" s="100"/>
      <c r="BB30" s="100"/>
      <c r="BC30" s="100"/>
      <c r="BD30" s="100"/>
    </row>
    <row r="31" spans="1:56">
      <c r="A31" s="267"/>
      <c r="B31" s="267"/>
      <c r="C31" s="268"/>
      <c r="D31" s="267"/>
      <c r="E31" s="269"/>
      <c r="F31" s="269"/>
      <c r="G31" s="269"/>
      <c r="H31" s="269"/>
      <c r="I31" s="269"/>
      <c r="J31" s="269"/>
      <c r="K31" s="270"/>
      <c r="L31" s="270"/>
      <c r="M31" s="270"/>
      <c r="N31" s="270"/>
      <c r="O31" s="270"/>
      <c r="P31" s="270"/>
      <c r="Q31" s="269"/>
      <c r="R31" s="269"/>
      <c r="S31" s="268"/>
      <c r="T31" s="268"/>
      <c r="U31" s="268"/>
      <c r="V31" s="268"/>
      <c r="W31" s="268"/>
      <c r="X31" s="268"/>
      <c r="Y31" s="268"/>
      <c r="Z31" s="268"/>
      <c r="AA31" s="268"/>
      <c r="AB31" s="268"/>
      <c r="AC31" s="268"/>
      <c r="AD31" s="268"/>
      <c r="AE31" s="268"/>
      <c r="AF31" s="268"/>
      <c r="AG31" s="268"/>
      <c r="AH31" s="268"/>
      <c r="AI31" s="268"/>
      <c r="AJ31" s="268"/>
      <c r="AK31" s="268"/>
      <c r="AL31" s="268"/>
      <c r="AM31" s="268"/>
      <c r="AN31" s="268"/>
      <c r="AO31" s="271"/>
      <c r="AP31" s="268"/>
      <c r="AQ31" s="268"/>
      <c r="AR31" s="268"/>
      <c r="AS31" s="268"/>
      <c r="AT31" s="268"/>
      <c r="AV31" s="100"/>
      <c r="AW31" s="100"/>
      <c r="AX31" s="100"/>
      <c r="AY31" s="100"/>
      <c r="AZ31" s="100"/>
      <c r="BA31" s="100"/>
      <c r="BB31" s="100"/>
      <c r="BC31" s="100"/>
      <c r="BD31" s="100"/>
    </row>
    <row r="32" spans="1:56" ht="18">
      <c r="A32" s="100"/>
      <c r="B32" s="100"/>
      <c r="C32" s="85"/>
      <c r="D32" s="336"/>
      <c r="E32" s="336"/>
      <c r="F32" s="336"/>
      <c r="G32" s="336"/>
      <c r="H32" s="336"/>
      <c r="I32" s="336"/>
      <c r="J32" s="336"/>
      <c r="K32" s="336"/>
      <c r="L32" s="336"/>
      <c r="M32" s="336"/>
      <c r="O32" s="272"/>
      <c r="P32" s="220"/>
      <c r="Q32" s="100"/>
      <c r="R32" s="100"/>
      <c r="S32" s="100"/>
      <c r="AR32" s="337" t="s">
        <v>125</v>
      </c>
      <c r="AS32" s="337"/>
      <c r="AT32" s="337"/>
      <c r="AU32" s="273"/>
    </row>
    <row r="33" spans="1:48" ht="15.75">
      <c r="A33" s="100"/>
      <c r="B33" s="100"/>
      <c r="C33" s="85"/>
      <c r="D33" s="338"/>
      <c r="E33" s="338"/>
      <c r="F33" s="338"/>
      <c r="G33" s="338"/>
      <c r="H33" s="338"/>
      <c r="I33" s="338"/>
      <c r="J33" s="338"/>
      <c r="K33" s="338"/>
      <c r="L33" s="280"/>
      <c r="M33" s="280"/>
      <c r="P33" s="100"/>
      <c r="Q33" s="100"/>
      <c r="R33" s="100"/>
      <c r="AR33" s="274">
        <v>23887</v>
      </c>
      <c r="AS33" s="76" t="s">
        <v>122</v>
      </c>
      <c r="AT33" s="76"/>
      <c r="AU33" s="273"/>
      <c r="AV33" s="275"/>
    </row>
    <row r="34" spans="1:48" ht="15.75">
      <c r="A34" s="100"/>
      <c r="B34" s="100"/>
      <c r="C34" s="85"/>
      <c r="D34" s="340"/>
      <c r="E34" s="340"/>
      <c r="F34" s="340"/>
      <c r="G34" s="340"/>
      <c r="H34" s="340"/>
      <c r="I34" s="340"/>
      <c r="J34" s="340"/>
      <c r="K34" s="340"/>
      <c r="L34" s="279"/>
      <c r="M34" s="281"/>
      <c r="N34" s="220"/>
      <c r="O34" s="220"/>
      <c r="P34" s="100"/>
      <c r="Q34" s="100"/>
      <c r="AC34" s="272"/>
      <c r="AQ34" s="100"/>
      <c r="AR34" s="76">
        <v>9710</v>
      </c>
      <c r="AS34" s="76" t="s">
        <v>120</v>
      </c>
      <c r="AT34" s="76"/>
      <c r="AU34" s="100"/>
    </row>
    <row r="35" spans="1:48" ht="15.75">
      <c r="A35" s="100"/>
      <c r="B35" s="100"/>
      <c r="C35" s="85"/>
      <c r="D35" s="338"/>
      <c r="E35" s="338"/>
      <c r="F35" s="338"/>
      <c r="G35" s="338"/>
      <c r="H35" s="338"/>
      <c r="I35" s="338"/>
      <c r="J35" s="338"/>
      <c r="K35" s="338"/>
      <c r="L35" s="280"/>
      <c r="M35" s="281"/>
      <c r="O35" s="100"/>
      <c r="P35" s="100"/>
      <c r="Q35" s="100"/>
      <c r="AQ35" s="100"/>
      <c r="AR35" s="76">
        <v>200</v>
      </c>
      <c r="AS35" s="76" t="s">
        <v>104</v>
      </c>
      <c r="AT35" s="76"/>
    </row>
    <row r="36" spans="1:48" ht="15.75">
      <c r="A36" s="100"/>
      <c r="B36" s="100"/>
      <c r="C36" s="85"/>
      <c r="D36" s="338"/>
      <c r="E36" s="338"/>
      <c r="F36" s="338"/>
      <c r="G36" s="338"/>
      <c r="H36" s="338"/>
      <c r="I36" s="338"/>
      <c r="J36" s="338"/>
      <c r="K36" s="338"/>
      <c r="L36" s="280"/>
      <c r="M36" s="281"/>
      <c r="O36" s="100"/>
      <c r="P36" s="100"/>
      <c r="Q36" s="100"/>
      <c r="AQ36" s="100"/>
      <c r="AR36" s="76">
        <v>3000</v>
      </c>
      <c r="AS36" s="76" t="s">
        <v>121</v>
      </c>
      <c r="AT36" s="76"/>
    </row>
    <row r="37" spans="1:48" ht="15.75">
      <c r="A37" s="100"/>
      <c r="B37" s="100"/>
      <c r="C37" s="85"/>
      <c r="D37" s="338"/>
      <c r="E37" s="338"/>
      <c r="F37" s="338"/>
      <c r="G37" s="338"/>
      <c r="H37" s="338"/>
      <c r="I37" s="338"/>
      <c r="J37" s="338"/>
      <c r="K37" s="338"/>
      <c r="L37" s="282"/>
      <c r="M37" s="281"/>
      <c r="O37" s="272"/>
      <c r="AR37" s="225">
        <v>20360</v>
      </c>
      <c r="AS37" s="76" t="s">
        <v>126</v>
      </c>
      <c r="AT37" s="76"/>
    </row>
    <row r="38" spans="1:48" ht="15.75">
      <c r="A38" s="276"/>
      <c r="B38" s="276"/>
      <c r="C38" s="85"/>
      <c r="D38" s="338"/>
      <c r="E38" s="338"/>
      <c r="F38" s="338"/>
      <c r="G38" s="338"/>
      <c r="H38" s="338"/>
      <c r="I38" s="338"/>
      <c r="J38" s="338"/>
      <c r="K38" s="338"/>
      <c r="L38" s="280"/>
      <c r="M38" s="280"/>
      <c r="AR38" s="76">
        <v>3200</v>
      </c>
      <c r="AS38" s="76" t="s">
        <v>127</v>
      </c>
      <c r="AT38" s="76"/>
    </row>
    <row r="39" spans="1:48" ht="15.75">
      <c r="A39" s="100"/>
      <c r="B39" s="100"/>
      <c r="C39" s="85"/>
      <c r="D39" s="338"/>
      <c r="E39" s="338"/>
      <c r="F39" s="338"/>
      <c r="G39" s="338"/>
      <c r="H39" s="338"/>
      <c r="I39" s="338"/>
      <c r="J39" s="338"/>
      <c r="K39" s="338"/>
      <c r="L39" s="282"/>
      <c r="M39" s="281"/>
      <c r="AR39" s="225">
        <v>9000</v>
      </c>
      <c r="AS39" s="274" t="s">
        <v>128</v>
      </c>
      <c r="AT39" s="76"/>
    </row>
    <row r="40" spans="1:48" ht="15.75">
      <c r="A40" s="100"/>
      <c r="B40" s="100"/>
      <c r="C40" s="85"/>
      <c r="D40" s="339"/>
      <c r="E40" s="339"/>
      <c r="F40" s="339"/>
      <c r="G40" s="339"/>
      <c r="H40" s="339"/>
      <c r="I40" s="339"/>
      <c r="J40" s="339"/>
      <c r="K40" s="339"/>
      <c r="L40" s="283"/>
      <c r="M40" s="284"/>
      <c r="AO40" s="277"/>
      <c r="AR40" s="274">
        <v>1200</v>
      </c>
      <c r="AS40" s="76" t="s">
        <v>113</v>
      </c>
      <c r="AT40" s="274"/>
    </row>
    <row r="41" spans="1:48">
      <c r="A41" s="100"/>
      <c r="B41" s="100"/>
      <c r="C41" s="85"/>
      <c r="D41" s="85"/>
      <c r="E41" s="85"/>
      <c r="F41" s="100"/>
      <c r="G41" s="100"/>
      <c r="H41" s="100"/>
      <c r="I41" s="100"/>
      <c r="J41" s="100"/>
      <c r="K41" s="100"/>
      <c r="L41" s="100"/>
      <c r="M41" s="100"/>
      <c r="Q41" s="275"/>
      <c r="AR41" s="274">
        <v>1000</v>
      </c>
      <c r="AS41" s="76" t="s">
        <v>117</v>
      </c>
      <c r="AT41" s="274"/>
    </row>
    <row r="42" spans="1:48">
      <c r="A42" s="100"/>
      <c r="B42" s="100"/>
      <c r="C42" s="85"/>
      <c r="D42" s="85"/>
      <c r="E42" s="85"/>
      <c r="F42" s="100"/>
      <c r="G42" s="100"/>
      <c r="AR42" s="274">
        <v>3700</v>
      </c>
      <c r="AS42" s="274" t="s">
        <v>16</v>
      </c>
      <c r="AT42" s="274"/>
    </row>
    <row r="43" spans="1:48">
      <c r="A43" s="100"/>
      <c r="B43" s="100"/>
      <c r="C43" s="85"/>
      <c r="D43" s="85"/>
      <c r="E43" s="85"/>
      <c r="F43" s="100"/>
      <c r="G43" s="100"/>
      <c r="AR43" s="274"/>
      <c r="AS43" s="274"/>
      <c r="AT43" s="76"/>
    </row>
    <row r="44" spans="1:48">
      <c r="A44" s="100"/>
      <c r="B44" s="100"/>
      <c r="C44" s="100"/>
      <c r="D44" s="100"/>
      <c r="E44" s="100"/>
      <c r="F44" s="100"/>
      <c r="G44" s="100"/>
      <c r="AR44" s="341">
        <f>SUM(AR33:AR43)</f>
        <v>75257</v>
      </c>
      <c r="AS44" s="274"/>
      <c r="AT44" s="76"/>
    </row>
    <row r="45" spans="1:48">
      <c r="A45" s="100"/>
      <c r="B45" s="100"/>
      <c r="C45" s="100"/>
      <c r="D45" s="100"/>
      <c r="E45" s="100"/>
      <c r="F45" s="100"/>
      <c r="G45" s="100"/>
      <c r="AR45" s="100"/>
      <c r="AS45" s="100"/>
      <c r="AT45" s="100"/>
    </row>
    <row r="46" spans="1:48">
      <c r="A46" s="100"/>
      <c r="B46" s="100"/>
      <c r="C46" s="100"/>
      <c r="D46" s="100"/>
      <c r="E46" s="100"/>
      <c r="AR46" s="100"/>
      <c r="AS46" s="100"/>
      <c r="AT46" s="100"/>
    </row>
    <row r="47" spans="1:48">
      <c r="A47" s="100"/>
      <c r="B47" s="100"/>
      <c r="C47" s="100"/>
      <c r="D47" s="100"/>
      <c r="E47" s="100"/>
      <c r="AR47" s="220"/>
      <c r="AS47" s="100"/>
      <c r="AT47" s="100"/>
    </row>
    <row r="48" spans="1:48">
      <c r="A48" s="100"/>
      <c r="B48" s="100"/>
      <c r="C48" s="100"/>
      <c r="D48" s="100"/>
      <c r="E48" s="100"/>
      <c r="AR48" s="100"/>
      <c r="AS48" s="273"/>
      <c r="AT48" s="273"/>
    </row>
    <row r="49" spans="1:46">
      <c r="A49" s="100"/>
      <c r="B49" s="100"/>
      <c r="C49" s="100"/>
      <c r="D49" s="100"/>
      <c r="E49" s="100"/>
      <c r="AR49" s="220"/>
      <c r="AS49" s="100"/>
      <c r="AT49" s="100"/>
    </row>
    <row r="50" spans="1:46">
      <c r="A50" s="100"/>
      <c r="B50" s="100"/>
      <c r="C50" s="100"/>
      <c r="D50" s="100"/>
      <c r="E50" s="100"/>
      <c r="AM50" s="275" t="s">
        <v>129</v>
      </c>
    </row>
    <row r="51" spans="1:46">
      <c r="A51" s="100"/>
      <c r="B51" s="100"/>
      <c r="C51" s="100"/>
      <c r="D51" s="100"/>
      <c r="E51" s="100"/>
    </row>
    <row r="52" spans="1:46">
      <c r="A52" s="100"/>
      <c r="B52" s="100"/>
      <c r="C52" s="100"/>
      <c r="D52" s="100"/>
      <c r="E52" s="100"/>
    </row>
    <row r="53" spans="1:46">
      <c r="A53" s="100"/>
      <c r="B53" s="100"/>
      <c r="C53" s="100"/>
      <c r="D53" s="100"/>
      <c r="E53" s="100"/>
    </row>
    <row r="54" spans="1:46">
      <c r="A54" s="100"/>
      <c r="B54" s="100"/>
      <c r="C54" s="100"/>
      <c r="D54" s="100"/>
      <c r="E54" s="100"/>
    </row>
    <row r="55" spans="1:46">
      <c r="A55" s="100"/>
      <c r="B55" s="100"/>
      <c r="C55" s="100"/>
      <c r="D55" s="100"/>
      <c r="E55" s="100"/>
    </row>
    <row r="56" spans="1:46">
      <c r="A56" s="100"/>
      <c r="B56" s="100"/>
      <c r="C56" s="100"/>
      <c r="D56" s="100"/>
      <c r="E56" s="100"/>
    </row>
    <row r="57" spans="1:46">
      <c r="A57" s="100"/>
      <c r="B57" s="100"/>
      <c r="C57" s="100"/>
      <c r="D57" s="100"/>
      <c r="E57" s="100"/>
    </row>
    <row r="58" spans="1:46">
      <c r="A58" s="100"/>
      <c r="B58" s="100"/>
      <c r="C58" s="100"/>
      <c r="D58" s="100"/>
      <c r="E58" s="100"/>
    </row>
    <row r="59" spans="1:46">
      <c r="A59" s="100"/>
      <c r="B59" s="100"/>
      <c r="C59" s="100"/>
      <c r="D59" s="100"/>
      <c r="E59" s="100"/>
    </row>
    <row r="60" spans="1:46">
      <c r="A60" s="100"/>
      <c r="B60" s="100"/>
      <c r="C60" s="100"/>
      <c r="D60" s="100"/>
      <c r="E60" s="100"/>
    </row>
    <row r="61" spans="1:46">
      <c r="A61" s="100"/>
      <c r="B61" s="100"/>
      <c r="C61" s="100"/>
      <c r="D61" s="100"/>
      <c r="E61" s="100"/>
    </row>
    <row r="62" spans="1:46">
      <c r="A62" s="100"/>
      <c r="B62" s="100"/>
      <c r="C62" s="100"/>
      <c r="D62" s="100"/>
      <c r="E62" s="100"/>
    </row>
    <row r="63" spans="1:46">
      <c r="A63" s="100"/>
      <c r="B63" s="100"/>
      <c r="C63" s="100"/>
      <c r="D63" s="100"/>
      <c r="E63" s="100"/>
    </row>
    <row r="64" spans="1:46">
      <c r="C64" s="100"/>
      <c r="D64" s="100"/>
      <c r="E64" s="100"/>
    </row>
    <row r="65" spans="3:5">
      <c r="C65" s="100"/>
      <c r="D65" s="100"/>
      <c r="E65" s="100"/>
    </row>
    <row r="66" spans="3:5">
      <c r="C66" s="100"/>
      <c r="D66" s="100"/>
      <c r="E66" s="100"/>
    </row>
    <row r="67" spans="3:5">
      <c r="C67" s="100"/>
      <c r="D67" s="100"/>
      <c r="E67" s="100"/>
    </row>
    <row r="68" spans="3:5">
      <c r="C68" s="100"/>
      <c r="D68" s="100"/>
      <c r="E68" s="100"/>
    </row>
    <row r="69" spans="3:5">
      <c r="C69" s="100"/>
      <c r="D69" s="100"/>
      <c r="E69" s="100"/>
    </row>
    <row r="70" spans="3:5">
      <c r="C70" s="100"/>
      <c r="D70" s="100"/>
      <c r="E70" s="100"/>
    </row>
    <row r="71" spans="3:5">
      <c r="C71" s="100"/>
      <c r="D71" s="100"/>
      <c r="E71" s="100"/>
    </row>
    <row r="72" spans="3:5">
      <c r="C72" s="100"/>
      <c r="D72" s="100"/>
      <c r="E72" s="100"/>
    </row>
    <row r="73" spans="3:5">
      <c r="C73" s="100"/>
      <c r="D73" s="100"/>
      <c r="E73" s="100"/>
    </row>
    <row r="74" spans="3:5">
      <c r="C74" s="100"/>
      <c r="D74" s="100"/>
      <c r="E74" s="100"/>
    </row>
    <row r="75" spans="3:5">
      <c r="C75" s="100"/>
      <c r="D75" s="100"/>
      <c r="E75" s="100"/>
    </row>
    <row r="76" spans="3:5">
      <c r="C76" s="100"/>
      <c r="D76" s="100"/>
      <c r="E76" s="100"/>
    </row>
    <row r="77" spans="3:5">
      <c r="C77" s="100"/>
      <c r="D77" s="100"/>
      <c r="E77" s="100"/>
    </row>
    <row r="78" spans="3:5">
      <c r="C78" s="100"/>
      <c r="D78" s="100"/>
      <c r="E78" s="100"/>
    </row>
    <row r="79" spans="3:5">
      <c r="C79" s="100"/>
      <c r="D79" s="100"/>
      <c r="E79" s="100"/>
    </row>
    <row r="80" spans="3:5">
      <c r="C80" s="100"/>
      <c r="D80" s="100"/>
      <c r="E80" s="100"/>
    </row>
    <row r="81" spans="3:5">
      <c r="C81" s="100"/>
      <c r="D81" s="100"/>
      <c r="E81" s="100"/>
    </row>
    <row r="82" spans="3:5">
      <c r="C82" s="100"/>
      <c r="D82" s="100"/>
      <c r="E82" s="100"/>
    </row>
    <row r="83" spans="3:5">
      <c r="C83" s="100"/>
      <c r="D83" s="100"/>
      <c r="E83" s="100"/>
    </row>
    <row r="84" spans="3:5">
      <c r="C84" s="100"/>
      <c r="D84" s="100"/>
      <c r="E84" s="100"/>
    </row>
    <row r="85" spans="3:5">
      <c r="C85" s="100"/>
      <c r="D85" s="100"/>
      <c r="E85" s="100"/>
    </row>
    <row r="86" spans="3:5">
      <c r="C86" s="100"/>
      <c r="D86" s="100"/>
      <c r="E86" s="100"/>
    </row>
    <row r="87" spans="3:5">
      <c r="C87" s="100"/>
      <c r="D87" s="100"/>
      <c r="E87" s="100"/>
    </row>
    <row r="88" spans="3:5">
      <c r="C88" s="100"/>
      <c r="D88" s="100"/>
      <c r="E88" s="100"/>
    </row>
    <row r="89" spans="3:5">
      <c r="C89" s="100"/>
      <c r="D89" s="100"/>
      <c r="E89" s="100"/>
    </row>
    <row r="90" spans="3:5">
      <c r="C90" s="100"/>
      <c r="D90" s="100"/>
      <c r="E90" s="100"/>
    </row>
    <row r="91" spans="3:5">
      <c r="C91" s="100"/>
      <c r="D91" s="100"/>
      <c r="E91" s="100"/>
    </row>
    <row r="92" spans="3:5">
      <c r="C92" s="100"/>
      <c r="D92" s="100"/>
      <c r="E92" s="100"/>
    </row>
    <row r="93" spans="3:5">
      <c r="C93" s="100"/>
      <c r="D93" s="100"/>
      <c r="E93" s="100"/>
    </row>
    <row r="94" spans="3:5">
      <c r="C94" s="100"/>
      <c r="D94" s="100"/>
      <c r="E94" s="100"/>
    </row>
    <row r="95" spans="3:5">
      <c r="C95" s="100"/>
      <c r="D95" s="100"/>
      <c r="E95" s="100"/>
    </row>
    <row r="96" spans="3:5">
      <c r="C96" s="100"/>
      <c r="D96" s="100"/>
      <c r="E96" s="100"/>
    </row>
    <row r="97" spans="3:5">
      <c r="C97" s="100"/>
      <c r="D97" s="100"/>
      <c r="E97" s="100"/>
    </row>
    <row r="98" spans="3:5">
      <c r="C98" s="100"/>
      <c r="D98" s="100"/>
      <c r="E98" s="100"/>
    </row>
    <row r="99" spans="3:5">
      <c r="C99" s="100"/>
      <c r="D99" s="100"/>
      <c r="E99" s="100"/>
    </row>
    <row r="100" spans="3:5">
      <c r="C100" s="100"/>
      <c r="D100" s="100"/>
      <c r="E100" s="100"/>
    </row>
    <row r="101" spans="3:5">
      <c r="C101" s="100"/>
      <c r="D101" s="100"/>
      <c r="E101" s="100"/>
    </row>
    <row r="102" spans="3:5">
      <c r="C102" s="100"/>
      <c r="D102" s="100"/>
      <c r="E102" s="100"/>
    </row>
    <row r="103" spans="3:5">
      <c r="C103" s="100"/>
      <c r="D103" s="100"/>
      <c r="E103" s="100"/>
    </row>
    <row r="104" spans="3:5">
      <c r="C104" s="100"/>
      <c r="D104" s="100"/>
      <c r="E104" s="100"/>
    </row>
    <row r="105" spans="3:5">
      <c r="C105" s="100"/>
      <c r="D105" s="100"/>
      <c r="E105" s="100"/>
    </row>
    <row r="106" spans="3:5">
      <c r="C106" s="100"/>
      <c r="D106" s="100"/>
      <c r="E106" s="100"/>
    </row>
    <row r="107" spans="3:5">
      <c r="C107" s="100"/>
      <c r="D107" s="100"/>
      <c r="E107" s="100"/>
    </row>
    <row r="108" spans="3:5">
      <c r="C108" s="100"/>
      <c r="D108" s="100"/>
      <c r="E108" s="100"/>
    </row>
    <row r="109" spans="3:5">
      <c r="C109" s="100"/>
      <c r="D109" s="100"/>
      <c r="E109" s="100"/>
    </row>
    <row r="110" spans="3:5">
      <c r="C110" s="100"/>
      <c r="D110" s="100"/>
      <c r="E110" s="100"/>
    </row>
    <row r="111" spans="3:5">
      <c r="C111" s="100"/>
      <c r="D111" s="100"/>
      <c r="E111" s="100"/>
    </row>
    <row r="112" spans="3:5">
      <c r="C112" s="100"/>
      <c r="D112" s="100"/>
      <c r="E112" s="100"/>
    </row>
    <row r="113" spans="3:5">
      <c r="C113" s="100"/>
      <c r="D113" s="100"/>
      <c r="E113" s="100"/>
    </row>
    <row r="114" spans="3:5">
      <c r="C114" s="100"/>
      <c r="D114" s="100"/>
      <c r="E114" s="100"/>
    </row>
    <row r="115" spans="3:5">
      <c r="C115" s="100"/>
      <c r="D115" s="100"/>
      <c r="E115" s="100"/>
    </row>
    <row r="116" spans="3:5">
      <c r="C116" s="100"/>
      <c r="D116" s="100"/>
      <c r="E116" s="100"/>
    </row>
    <row r="117" spans="3:5">
      <c r="C117" s="100"/>
      <c r="D117" s="100"/>
      <c r="E117" s="100"/>
    </row>
    <row r="118" spans="3:5">
      <c r="C118" s="100"/>
      <c r="D118" s="100"/>
      <c r="E118" s="100"/>
    </row>
    <row r="119" spans="3:5">
      <c r="C119" s="100"/>
      <c r="D119" s="100"/>
      <c r="E119" s="100"/>
    </row>
    <row r="120" spans="3:5">
      <c r="C120" s="100"/>
      <c r="D120" s="100"/>
      <c r="E120" s="100"/>
    </row>
    <row r="121" spans="3:5">
      <c r="C121" s="100"/>
      <c r="D121" s="100"/>
      <c r="E121" s="100"/>
    </row>
    <row r="122" spans="3:5">
      <c r="C122" s="100"/>
      <c r="D122" s="100"/>
      <c r="E122" s="100"/>
    </row>
    <row r="123" spans="3:5">
      <c r="C123" s="100"/>
      <c r="D123" s="100"/>
      <c r="E123" s="100"/>
    </row>
    <row r="124" spans="3:5">
      <c r="C124" s="100"/>
      <c r="D124" s="100"/>
      <c r="E124" s="100"/>
    </row>
    <row r="125" spans="3:5">
      <c r="C125" s="100"/>
      <c r="D125" s="100"/>
      <c r="E125" s="100"/>
    </row>
    <row r="126" spans="3:5">
      <c r="C126" s="100"/>
      <c r="D126" s="100"/>
      <c r="E126" s="100"/>
    </row>
    <row r="127" spans="3:5">
      <c r="C127" s="100"/>
      <c r="D127" s="100"/>
      <c r="E127" s="100"/>
    </row>
    <row r="128" spans="3:5">
      <c r="C128" s="100"/>
      <c r="D128" s="100"/>
      <c r="E128" s="100"/>
    </row>
    <row r="129" spans="3:5">
      <c r="C129" s="100"/>
      <c r="D129" s="100"/>
      <c r="E129" s="100"/>
    </row>
    <row r="130" spans="3:5">
      <c r="C130" s="100"/>
      <c r="D130" s="100"/>
      <c r="E130" s="100"/>
    </row>
    <row r="131" spans="3:5">
      <c r="C131" s="100"/>
      <c r="D131" s="100"/>
      <c r="E131" s="100"/>
    </row>
    <row r="132" spans="3:5">
      <c r="C132" s="100"/>
      <c r="D132" s="100"/>
      <c r="E132" s="100"/>
    </row>
    <row r="133" spans="3:5">
      <c r="C133" s="100"/>
      <c r="D133" s="100"/>
      <c r="E133" s="100"/>
    </row>
    <row r="134" spans="3:5">
      <c r="C134" s="100"/>
      <c r="D134" s="100"/>
      <c r="E134" s="100"/>
    </row>
    <row r="135" spans="3:5">
      <c r="C135" s="100"/>
      <c r="D135" s="100"/>
      <c r="E135" s="100"/>
    </row>
    <row r="136" spans="3:5">
      <c r="C136" s="100"/>
      <c r="D136" s="100"/>
      <c r="E136" s="100"/>
    </row>
    <row r="137" spans="3:5">
      <c r="C137" s="100"/>
      <c r="D137" s="100"/>
      <c r="E137" s="100"/>
    </row>
    <row r="138" spans="3:5">
      <c r="C138" s="100"/>
      <c r="D138" s="100"/>
      <c r="E138" s="100"/>
    </row>
    <row r="139" spans="3:5">
      <c r="C139" s="100"/>
      <c r="D139" s="100"/>
      <c r="E139" s="100"/>
    </row>
    <row r="140" spans="3:5">
      <c r="C140" s="100"/>
      <c r="D140" s="100"/>
      <c r="E140" s="100"/>
    </row>
    <row r="141" spans="3:5">
      <c r="C141" s="100"/>
      <c r="D141" s="100"/>
      <c r="E141" s="100"/>
    </row>
    <row r="142" spans="3:5">
      <c r="C142" s="100"/>
      <c r="D142" s="100"/>
      <c r="E142" s="100"/>
    </row>
    <row r="143" spans="3:5">
      <c r="C143" s="100"/>
      <c r="D143" s="100"/>
      <c r="E143" s="100"/>
    </row>
    <row r="144" spans="3:5">
      <c r="C144" s="100"/>
      <c r="D144" s="100"/>
      <c r="E144" s="100"/>
    </row>
    <row r="145" spans="3:5">
      <c r="C145" s="100"/>
      <c r="D145" s="100"/>
      <c r="E145" s="100"/>
    </row>
    <row r="146" spans="3:5">
      <c r="C146" s="100"/>
      <c r="D146" s="100"/>
      <c r="E146" s="100"/>
    </row>
    <row r="147" spans="3:5">
      <c r="C147" s="100"/>
      <c r="D147" s="100"/>
      <c r="E147" s="100"/>
    </row>
    <row r="148" spans="3:5">
      <c r="C148" s="100"/>
      <c r="D148" s="100"/>
      <c r="E148" s="100"/>
    </row>
    <row r="149" spans="3:5">
      <c r="C149" s="100"/>
      <c r="D149" s="100"/>
      <c r="E149" s="100"/>
    </row>
    <row r="150" spans="3:5">
      <c r="C150" s="100"/>
      <c r="D150" s="100"/>
      <c r="E150" s="100"/>
    </row>
    <row r="151" spans="3:5">
      <c r="C151" s="100"/>
      <c r="D151" s="100"/>
      <c r="E151" s="100"/>
    </row>
    <row r="152" spans="3:5">
      <c r="C152" s="100"/>
      <c r="D152" s="100"/>
      <c r="E152" s="100"/>
    </row>
    <row r="153" spans="3:5">
      <c r="C153" s="100"/>
      <c r="D153" s="100"/>
      <c r="E153" s="100"/>
    </row>
    <row r="154" spans="3:5">
      <c r="C154" s="100"/>
      <c r="D154" s="100"/>
      <c r="E154" s="100"/>
    </row>
    <row r="155" spans="3:5">
      <c r="C155" s="100"/>
      <c r="D155" s="100"/>
      <c r="E155" s="100"/>
    </row>
    <row r="156" spans="3:5">
      <c r="C156" s="100"/>
      <c r="D156" s="100"/>
      <c r="E156" s="100"/>
    </row>
    <row r="157" spans="3:5">
      <c r="C157" s="100"/>
      <c r="D157" s="100"/>
      <c r="E157" s="100"/>
    </row>
    <row r="158" spans="3:5">
      <c r="C158" s="100"/>
      <c r="D158" s="100"/>
      <c r="E158" s="100"/>
    </row>
    <row r="159" spans="3:5">
      <c r="C159" s="100"/>
      <c r="D159" s="100"/>
      <c r="E159" s="100"/>
    </row>
    <row r="160" spans="3:5">
      <c r="C160" s="100"/>
      <c r="D160" s="100"/>
      <c r="E160" s="100"/>
    </row>
    <row r="161" spans="3:5">
      <c r="C161" s="100"/>
      <c r="D161" s="100"/>
      <c r="E161" s="100"/>
    </row>
    <row r="162" spans="3:5">
      <c r="C162" s="100"/>
      <c r="D162" s="100"/>
      <c r="E162" s="100"/>
    </row>
    <row r="163" spans="3:5">
      <c r="C163" s="100"/>
      <c r="D163" s="100"/>
      <c r="E163" s="100"/>
    </row>
    <row r="164" spans="3:5">
      <c r="C164" s="100"/>
      <c r="D164" s="100"/>
      <c r="E164" s="100"/>
    </row>
    <row r="165" spans="3:5">
      <c r="C165" s="100"/>
      <c r="D165" s="100"/>
      <c r="E165" s="100"/>
    </row>
    <row r="166" spans="3:5">
      <c r="C166" s="100"/>
      <c r="D166" s="100"/>
      <c r="E166" s="100"/>
    </row>
    <row r="167" spans="3:5">
      <c r="C167" s="100"/>
      <c r="D167" s="100"/>
      <c r="E167" s="100"/>
    </row>
    <row r="168" spans="3:5">
      <c r="C168" s="100"/>
      <c r="D168" s="100"/>
      <c r="E168" s="100"/>
    </row>
    <row r="169" spans="3:5">
      <c r="C169" s="100"/>
      <c r="D169" s="100"/>
      <c r="E169" s="100"/>
    </row>
    <row r="65539" spans="1:1">
      <c r="A65539" s="278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 D30:J30 Q30:AB30">
    <cfRule type="cellIs" dxfId="13" priority="14" operator="equal">
      <formula>212030016606640</formula>
    </cfRule>
  </conditionalFormatting>
  <conditionalFormatting sqref="K4:K30 L29:P29 D30:J30 L30:AB30">
    <cfRule type="cellIs" dxfId="12" priority="12" operator="equal">
      <formula>$K$4</formula>
    </cfRule>
    <cfRule type="cellIs" dxfId="11" priority="13" operator="equal">
      <formula>2120</formula>
    </cfRule>
  </conditionalFormatting>
  <conditionalFormatting sqref="M4:N30 D30:L30">
    <cfRule type="cellIs" dxfId="10" priority="10" operator="equal">
      <formula>$M$4</formula>
    </cfRule>
    <cfRule type="cellIs" dxfId="9" priority="11" operator="equal">
      <formula>300</formula>
    </cfRule>
  </conditionalFormatting>
  <conditionalFormatting sqref="O4:O30">
    <cfRule type="cellIs" dxfId="8" priority="8" operator="equal">
      <formula>$O$4</formula>
    </cfRule>
    <cfRule type="cellIs" dxfId="7" priority="9" operator="equal">
      <formula>1660</formula>
    </cfRule>
  </conditionalFormatting>
  <conditionalFormatting sqref="P4:P30">
    <cfRule type="cellIs" dxfId="6" priority="6" operator="equal">
      <formula>$P$4</formula>
    </cfRule>
    <cfRule type="cellIs" dxfId="5" priority="7" operator="equal">
      <formula>6640</formula>
    </cfRule>
  </conditionalFormatting>
  <conditionalFormatting sqref="AT6:AT29">
    <cfRule type="cellIs" dxfId="4" priority="5" operator="lessThan">
      <formula>0</formula>
    </cfRule>
  </conditionalFormatting>
  <conditionalFormatting sqref="AT7:AT18">
    <cfRule type="cellIs" dxfId="3" priority="2" operator="lessThan">
      <formula>0</formula>
    </cfRule>
    <cfRule type="cellIs" dxfId="2" priority="3" operator="lessThan">
      <formula>0</formula>
    </cfRule>
    <cfRule type="cellIs" dxfId="1" priority="4" operator="lessThan">
      <formula>0</formula>
    </cfRule>
  </conditionalFormatting>
  <conditionalFormatting sqref="K4:K29 L29:P29">
    <cfRule type="cellIs" dxfId="0" priority="1" operator="equal">
      <formula>$K$4</formula>
    </cfRule>
  </conditionalFormatting>
  <pageMargins left="0.7" right="0.7" top="0.75" bottom="0.75" header="0.3" footer="0.3"/>
  <pageSetup paperSize="9" orientation="portrait" verticalDpi="0" r:id="rId1"/>
  <ignoredErrors>
    <ignoredError sqref="M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G. Cost</vt:lpstr>
      <vt:lpstr>Bank Statment</vt:lpstr>
      <vt:lpstr>Capital</vt:lpstr>
      <vt:lpstr>Daily 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2021-01-06T12:45:19Z</cp:lastPrinted>
  <dcterms:created xsi:type="dcterms:W3CDTF">2015-12-02T06:31:52Z</dcterms:created>
  <dcterms:modified xsi:type="dcterms:W3CDTF">2021-01-07T14:23:36Z</dcterms:modified>
</cp:coreProperties>
</file>