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/>
  </bookViews>
  <sheets>
    <sheet name="Daily Sales" sheetId="46" r:id="rId1"/>
    <sheet name="Bank Statment" sheetId="44" r:id="rId2"/>
    <sheet name="Capital" sheetId="43" r:id="rId3"/>
    <sheet name="G. Cost" sheetId="45" r:id="rId4"/>
    <sheet name="Sheet1" sheetId="47" r:id="rId5"/>
    <sheet name="Sheet2" sheetId="48" r:id="rId6"/>
  </sheets>
  <calcPr calcId="124519"/>
</workbook>
</file>

<file path=xl/calcChain.xml><?xml version="1.0" encoding="utf-8"?>
<calcChain xmlns="http://schemas.openxmlformats.org/spreadsheetml/2006/main">
  <c r="K30" i="46"/>
  <c r="B8" i="43"/>
  <c r="M28" i="47"/>
  <c r="L28"/>
  <c r="J28"/>
  <c r="I28"/>
  <c r="H28"/>
  <c r="G28"/>
  <c r="F28"/>
  <c r="E28"/>
  <c r="D28"/>
  <c r="K16" i="43" l="1"/>
  <c r="AR44" i="46"/>
  <c r="AQ29"/>
  <c r="AP29"/>
  <c r="AN29"/>
  <c r="AM29"/>
  <c r="AL29"/>
  <c r="AK29"/>
  <c r="AJ29"/>
  <c r="AB29"/>
  <c r="AB30" s="1"/>
  <c r="AA29"/>
  <c r="AA30" s="1"/>
  <c r="Z29"/>
  <c r="Z30" s="1"/>
  <c r="Y29"/>
  <c r="Y30" s="1"/>
  <c r="X29"/>
  <c r="X30" s="1"/>
  <c r="W29"/>
  <c r="W30" s="1"/>
  <c r="V29"/>
  <c r="V30" s="1"/>
  <c r="U29"/>
  <c r="U30" s="1"/>
  <c r="T29"/>
  <c r="T30" s="1"/>
  <c r="S29"/>
  <c r="S30" s="1"/>
  <c r="R29"/>
  <c r="R30" s="1"/>
  <c r="Q29"/>
  <c r="Q30" s="1"/>
  <c r="P29"/>
  <c r="P30" s="1"/>
  <c r="O29"/>
  <c r="O30" s="1"/>
  <c r="N29"/>
  <c r="N30" s="1"/>
  <c r="M29"/>
  <c r="M30" s="1"/>
  <c r="L29"/>
  <c r="L30" s="1"/>
  <c r="K29"/>
  <c r="J29"/>
  <c r="J30" s="1"/>
  <c r="I29"/>
  <c r="I30" s="1"/>
  <c r="H29"/>
  <c r="H30" s="1"/>
  <c r="G29"/>
  <c r="G30" s="1"/>
  <c r="F29"/>
  <c r="F30" s="1"/>
  <c r="E29"/>
  <c r="E30" s="1"/>
  <c r="D29"/>
  <c r="D30" s="1"/>
  <c r="AO28"/>
  <c r="AI28"/>
  <c r="AH28"/>
  <c r="AG28"/>
  <c r="AE28"/>
  <c r="AD28"/>
  <c r="AF28" s="1"/>
  <c r="AC28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F21"/>
  <c r="AE21"/>
  <c r="AD2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R18" l="1"/>
  <c r="AR9"/>
  <c r="AR10"/>
  <c r="AR19"/>
  <c r="AS20"/>
  <c r="AT20" s="1"/>
  <c r="AR25"/>
  <c r="AS28"/>
  <c r="AT28" s="1"/>
  <c r="AR27"/>
  <c r="AS12"/>
  <c r="AT12" s="1"/>
  <c r="AR17"/>
  <c r="AR11"/>
  <c r="AR21"/>
  <c r="AH29"/>
  <c r="AS24"/>
  <c r="AT24" s="1"/>
  <c r="AR26"/>
  <c r="AE29"/>
  <c r="AO29"/>
  <c r="AR13"/>
  <c r="AR14"/>
  <c r="AR15"/>
  <c r="AR22"/>
  <c r="AR23"/>
  <c r="AC29"/>
  <c r="AS16"/>
  <c r="AT16" s="1"/>
  <c r="AG29"/>
  <c r="AR8"/>
  <c r="AS11"/>
  <c r="AT11" s="1"/>
  <c r="AS13"/>
  <c r="AT13" s="1"/>
  <c r="AS14"/>
  <c r="AT14" s="1"/>
  <c r="AR16"/>
  <c r="AS19"/>
  <c r="AT19" s="1"/>
  <c r="AS21"/>
  <c r="AT21" s="1"/>
  <c r="AS22"/>
  <c r="AT22" s="1"/>
  <c r="AR24"/>
  <c r="AS27"/>
  <c r="AT27" s="1"/>
  <c r="AI29"/>
  <c r="AS9"/>
  <c r="AT9" s="1"/>
  <c r="AS10"/>
  <c r="AT10" s="1"/>
  <c r="AR12"/>
  <c r="AS15"/>
  <c r="AT15" s="1"/>
  <c r="AS17"/>
  <c r="AT17" s="1"/>
  <c r="AS18"/>
  <c r="AT18" s="1"/>
  <c r="AR20"/>
  <c r="AS23"/>
  <c r="AT23" s="1"/>
  <c r="AS25"/>
  <c r="AT25" s="1"/>
  <c r="AS26"/>
  <c r="AT26" s="1"/>
  <c r="AR28"/>
  <c r="AS8"/>
  <c r="AT8" s="1"/>
  <c r="AF29"/>
  <c r="AS7"/>
  <c r="AR7"/>
  <c r="AD29"/>
  <c r="AR29" l="1"/>
  <c r="AS29"/>
  <c r="AT7"/>
  <c r="AT29" s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E15" i="43"/>
  <c r="C83" i="44"/>
  <c r="B83"/>
  <c r="D4"/>
  <c r="R37" i="45" l="1"/>
  <c r="B11" i="43" l="1"/>
  <c r="B12" s="1"/>
  <c r="B15" s="1"/>
  <c r="G11" s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</authors>
  <commentList>
    <comment ref="AR42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Cleaner 1500
Arif 2200
Shaon 1000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bosser nasta</t>
        </r>
      </text>
    </comment>
  </commentList>
</comments>
</file>

<file path=xl/sharedStrings.xml><?xml version="1.0" encoding="utf-8"?>
<sst xmlns="http://schemas.openxmlformats.org/spreadsheetml/2006/main" count="237" uniqueCount="186">
  <si>
    <t>Bank Guarantee</t>
  </si>
  <si>
    <t>Closing Stock </t>
  </si>
  <si>
    <t> Market Due</t>
  </si>
  <si>
    <t>Company  Due</t>
  </si>
  <si>
    <t>G.Total Amount</t>
  </si>
  <si>
    <t>Bank</t>
  </si>
  <si>
    <t>B.Link Set (-)</t>
  </si>
  <si>
    <t>G.Total Cost</t>
  </si>
  <si>
    <t xml:space="preserve">General Cost </t>
  </si>
  <si>
    <t>Particular</t>
  </si>
  <si>
    <t>Hello Daffodils</t>
  </si>
  <si>
    <t>Hand</t>
  </si>
  <si>
    <t>Opening Capital</t>
  </si>
  <si>
    <t>G.Total Capital Jan'21</t>
  </si>
  <si>
    <t>Net Profit Jan'21</t>
  </si>
  <si>
    <t>G.Total Profit Jan'21</t>
  </si>
  <si>
    <t>Salary</t>
  </si>
  <si>
    <t>Not Disbursement Commi (-)</t>
  </si>
  <si>
    <t>Sales Commi Jan'21</t>
  </si>
  <si>
    <t>BL DD Commi Jan'21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</si>
  <si>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</si>
  <si>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</si>
  <si>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</si>
  <si>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</si>
  <si>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</si>
  <si>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</si>
  <si>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</si>
  <si>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</si>
  <si>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</si>
  <si>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</si>
  <si>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</si>
  <si>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</si>
  <si>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</si>
  <si>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</si>
  <si>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</si>
  <si>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</si>
  <si>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</si>
  <si>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</si>
  <si>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</si>
  <si>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</si>
  <si>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</si>
  <si>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</si>
  <si>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</si>
  <si>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</si>
  <si>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</si>
  <si>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</si>
  <si>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</si>
  <si>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</si>
  <si>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</si>
  <si>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</si>
  <si>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</si>
  <si>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</si>
  <si>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</si>
  <si>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</si>
  <si>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</si>
  <si>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550 Kanaikhali,Natore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</si>
  <si>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</si>
  <si>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</si>
  <si>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</si>
  <si>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</si>
  <si>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</si>
  <si>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</si>
  <si>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</si>
  <si>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</si>
  <si>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</si>
  <si>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</si>
  <si>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</si>
  <si>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</si>
  <si>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</si>
  <si>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</si>
  <si>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</si>
  <si>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</si>
  <si>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</si>
  <si>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</si>
  <si>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</si>
  <si>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</si>
  <si>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</si>
  <si>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</si>
  <si>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</si>
  <si>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</si>
  <si>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</si>
  <si>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</si>
  <si>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</si>
  <si>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</si>
  <si>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</si>
  <si>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</si>
  <si>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</si>
  <si>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</si>
  <si>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</si>
  <si>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</si>
  <si>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</si>
  <si>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</si>
  <si>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</si>
  <si>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</si>
  <si>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</si>
  <si>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</si>
  <si>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</si>
  <si>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</si>
  <si>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</si>
  <si>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</si>
  <si>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</si>
  <si>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</si>
  <si>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</si>
  <si>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</si>
  <si>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</si>
  <si>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</si>
  <si>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</si>
  <si>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</si>
  <si>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</si>
  <si>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</si>
  <si>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</si>
  <si>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</si>
  <si>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</si>
  <si>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</si>
  <si>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4 sim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</si>
  <si>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</si>
  <si>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</si>
  <si>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</si>
  <si>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</si>
  <si>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</si>
  <si>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</si>
  <si>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</si>
  <si>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</si>
  <si>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</si>
  <si>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</si>
  <si>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>Due List</t>
  </si>
  <si>
    <t>riko</t>
  </si>
  <si>
    <t>Daffodils</t>
  </si>
  <si>
    <t>Aliul</t>
  </si>
  <si>
    <t xml:space="preserve">  </t>
  </si>
  <si>
    <t>Sweet</t>
  </si>
  <si>
    <t xml:space="preserve">2 kit </t>
  </si>
  <si>
    <t>Midul</t>
  </si>
  <si>
    <t>06.01.2021</t>
  </si>
  <si>
    <t>07.01.2021</t>
  </si>
  <si>
    <t>Date: 09-01-2021</t>
  </si>
  <si>
    <t>BL COMPANY DUE</t>
  </si>
  <si>
    <t xml:space="preserve">Perpus 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</si>
  <si>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</si>
  <si>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</si>
  <si>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</si>
  <si>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</si>
  <si>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</si>
  <si>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</si>
  <si>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</si>
  <si>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</si>
  <si>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Date :02-01-2021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</si>
  <si>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</si>
  <si>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</si>
  <si>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</si>
  <si>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</si>
  <si>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</si>
  <si>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</si>
  <si>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</si>
  <si>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</si>
  <si>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</si>
  <si>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</si>
  <si>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BivAS</t>
  </si>
  <si>
    <t>Salman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</si>
  <si>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</si>
  <si>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</si>
  <si>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</si>
  <si>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</si>
  <si>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</si>
  <si>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</si>
  <si>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</si>
  <si>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</si>
  <si>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</si>
  <si>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</si>
  <si>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</si>
  <si>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</si>
  <si>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</si>
  <si>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</si>
  <si>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</si>
  <si>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</si>
  <si>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</si>
  <si>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</si>
  <si>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</si>
  <si>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</si>
  <si>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</si>
  <si>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</si>
  <si>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Date:10.01.2021</t>
  </si>
  <si>
    <t>I top up Target</t>
  </si>
  <si>
    <t>09.01.2021</t>
  </si>
  <si>
    <t>Akram 42</t>
  </si>
  <si>
    <t>Date:09.01.2021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</si>
</sst>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25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7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0" fillId="0" borderId="0" xfId="0" applyBorder="1" applyAlignment="1"/>
    <xf numFmtId="2" fontId="2" fillId="5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21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6" borderId="8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7" borderId="24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5" borderId="24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5" borderId="24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19" fillId="5" borderId="24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4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5" fillId="0" borderId="25" xfId="0" applyNumberFormat="1" applyFont="1" applyFill="1" applyBorder="1" applyAlignment="1">
      <alignment horizontal="center" vertical="center"/>
    </xf>
    <xf numFmtId="2" fontId="5" fillId="0" borderId="26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4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7" xfId="0" applyFont="1" applyFill="1" applyBorder="1" applyAlignment="1">
      <alignment horizontal="center" vertical="center"/>
    </xf>
    <xf numFmtId="2" fontId="12" fillId="0" borderId="28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2" fontId="14" fillId="0" borderId="28" xfId="0" applyNumberFormat="1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vertical="center"/>
    </xf>
    <xf numFmtId="0" fontId="13" fillId="0" borderId="30" xfId="0" applyFont="1" applyFill="1" applyBorder="1" applyAlignment="1">
      <alignment horizontal="center" vertical="center"/>
    </xf>
    <xf numFmtId="2" fontId="13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8" borderId="37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8" borderId="44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  <xf numFmtId="2" fontId="1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2" fontId="18" fillId="6" borderId="6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46" xfId="0" applyFont="1" applyFill="1" applyBorder="1" applyAlignment="1">
      <alignment horizontal="center" vertical="center"/>
    </xf>
    <xf numFmtId="0" fontId="18" fillId="9" borderId="47" xfId="0" applyFont="1" applyFill="1" applyBorder="1" applyAlignment="1">
      <alignment horizontal="center" vertical="center"/>
    </xf>
    <xf numFmtId="0" fontId="18" fillId="9" borderId="48" xfId="0" applyFont="1" applyFill="1" applyBorder="1" applyAlignment="1">
      <alignment horizontal="center" vertical="center"/>
    </xf>
    <xf numFmtId="2" fontId="18" fillId="10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8" fillId="12" borderId="38" xfId="0" applyFont="1" applyFill="1" applyBorder="1" applyAlignment="1">
      <alignment horizontal="center" vertical="center"/>
    </xf>
    <xf numFmtId="0" fontId="28" fillId="12" borderId="49" xfId="0" applyFont="1" applyFill="1" applyBorder="1" applyAlignment="1">
      <alignment horizontal="center" vertical="center"/>
    </xf>
    <xf numFmtId="0" fontId="28" fillId="12" borderId="43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/>
    </xf>
    <xf numFmtId="0" fontId="28" fillId="12" borderId="39" xfId="0" applyFont="1" applyFill="1" applyBorder="1" applyAlignment="1">
      <alignment horizontal="center" vertical="center" wrapText="1"/>
    </xf>
    <xf numFmtId="0" fontId="28" fillId="13" borderId="39" xfId="0" applyFont="1" applyFill="1" applyBorder="1" applyAlignment="1">
      <alignment horizontal="center" vertical="center" wrapText="1"/>
    </xf>
    <xf numFmtId="0" fontId="28" fillId="13" borderId="40" xfId="0" applyFont="1" applyFill="1" applyBorder="1" applyAlignment="1">
      <alignment horizontal="center" vertical="center" wrapText="1"/>
    </xf>
    <xf numFmtId="0" fontId="28" fillId="3" borderId="38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 wrapText="1"/>
    </xf>
    <xf numFmtId="0" fontId="28" fillId="3" borderId="39" xfId="0" applyFont="1" applyFill="1" applyBorder="1" applyAlignment="1">
      <alignment horizontal="center" vertical="center"/>
    </xf>
    <xf numFmtId="0" fontId="28" fillId="3" borderId="4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/>
    </xf>
    <xf numFmtId="0" fontId="28" fillId="15" borderId="39" xfId="0" applyFont="1" applyFill="1" applyBorder="1" applyAlignment="1">
      <alignment horizontal="center" vertical="center"/>
    </xf>
    <xf numFmtId="0" fontId="10" fillId="15" borderId="39" xfId="0" applyFont="1" applyFill="1" applyBorder="1" applyAlignment="1">
      <alignment horizontal="center" vertical="center" wrapText="1"/>
    </xf>
    <xf numFmtId="0" fontId="28" fillId="16" borderId="39" xfId="0" applyFont="1" applyFill="1" applyBorder="1" applyAlignment="1">
      <alignment horizontal="center" vertical="center"/>
    </xf>
    <xf numFmtId="0" fontId="28" fillId="17" borderId="39" xfId="0" applyFont="1" applyFill="1" applyBorder="1" applyAlignment="1">
      <alignment horizontal="center" vertical="center" wrapText="1"/>
    </xf>
    <xf numFmtId="0" fontId="28" fillId="18" borderId="39" xfId="0" applyFont="1" applyFill="1" applyBorder="1" applyAlignment="1">
      <alignment horizontal="center" vertical="center" wrapText="1"/>
    </xf>
    <xf numFmtId="0" fontId="28" fillId="14" borderId="39" xfId="0" applyFont="1" applyFill="1" applyBorder="1" applyAlignment="1">
      <alignment horizontal="center" vertical="center" wrapText="1"/>
    </xf>
    <xf numFmtId="0" fontId="28" fillId="19" borderId="40" xfId="0" applyFont="1" applyFill="1" applyBorder="1" applyAlignment="1">
      <alignment horizontal="center" vertical="center"/>
    </xf>
    <xf numFmtId="0" fontId="28" fillId="16" borderId="41" xfId="0" applyFont="1" applyFill="1" applyBorder="1" applyAlignment="1">
      <alignment horizontal="center" vertical="center"/>
    </xf>
    <xf numFmtId="0" fontId="28" fillId="18" borderId="41" xfId="0" applyFont="1" applyFill="1" applyBorder="1" applyAlignment="1">
      <alignment horizontal="center" vertical="center"/>
    </xf>
    <xf numFmtId="0" fontId="28" fillId="6" borderId="4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Alignment="1">
      <alignment horizontal="center" vertical="center" wrapText="1"/>
    </xf>
    <xf numFmtId="0" fontId="21" fillId="0" borderId="50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" fontId="21" fillId="0" borderId="8" xfId="0" applyNumberFormat="1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2" fontId="21" fillId="0" borderId="8" xfId="0" applyNumberFormat="1" applyFont="1" applyFill="1" applyBorder="1" applyAlignment="1">
      <alignment horizontal="center" vertical="center"/>
    </xf>
    <xf numFmtId="2" fontId="20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" fontId="10" fillId="0" borderId="8" xfId="0" applyNumberFormat="1" applyFont="1" applyFill="1" applyBorder="1" applyAlignment="1">
      <alignment horizontal="center" vertical="center"/>
    </xf>
    <xf numFmtId="1" fontId="10" fillId="0" borderId="25" xfId="0" applyNumberFormat="1" applyFont="1" applyFill="1" applyBorder="1" applyAlignment="1">
      <alignment horizontal="center" vertical="center"/>
    </xf>
    <xf numFmtId="2" fontId="21" fillId="20" borderId="51" xfId="0" applyNumberFormat="1" applyFont="1" applyFill="1" applyBorder="1" applyAlignment="1">
      <alignment horizontal="center" vertical="center"/>
    </xf>
    <xf numFmtId="2" fontId="0" fillId="0" borderId="51" xfId="0" applyNumberForma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1" fillId="0" borderId="27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0" fillId="0" borderId="52" xfId="0" applyNumberFormat="1" applyFill="1" applyBorder="1" applyAlignment="1">
      <alignment horizontal="center" vertical="center"/>
    </xf>
    <xf numFmtId="2" fontId="10" fillId="0" borderId="5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2" fontId="31" fillId="0" borderId="52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 vertical="center"/>
    </xf>
    <xf numFmtId="2" fontId="21" fillId="21" borderId="52" xfId="0" applyNumberFormat="1" applyFont="1" applyFill="1" applyBorder="1" applyAlignment="1">
      <alignment horizontal="center" vertical="center"/>
    </xf>
    <xf numFmtId="2" fontId="21" fillId="20" borderId="52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" fontId="21" fillId="0" borderId="6" xfId="0" applyNumberFormat="1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 vertical="center"/>
    </xf>
    <xf numFmtId="2" fontId="20" fillId="0" borderId="18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18" xfId="0" applyNumberForma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26" xfId="0" applyNumberFormat="1" applyFont="1" applyFill="1" applyBorder="1" applyAlignment="1">
      <alignment horizontal="center" vertical="center"/>
    </xf>
    <xf numFmtId="2" fontId="21" fillId="20" borderId="53" xfId="0" applyNumberFormat="1" applyFont="1" applyFill="1" applyBorder="1" applyAlignment="1">
      <alignment horizontal="center" vertical="center"/>
    </xf>
    <xf numFmtId="2" fontId="0" fillId="0" borderId="53" xfId="0" applyNumberFormat="1" applyFill="1" applyBorder="1" applyAlignment="1">
      <alignment horizontal="center" vertical="center"/>
    </xf>
    <xf numFmtId="1" fontId="20" fillId="20" borderId="47" xfId="0" applyNumberFormat="1" applyFont="1" applyFill="1" applyBorder="1" applyAlignment="1">
      <alignment horizontal="center" vertical="center" wrapText="1"/>
    </xf>
    <xf numFmtId="1" fontId="20" fillId="20" borderId="33" xfId="0" applyNumberFormat="1" applyFont="1" applyFill="1" applyBorder="1" applyAlignment="1">
      <alignment horizontal="center" vertical="center" wrapText="1"/>
    </xf>
    <xf numFmtId="2" fontId="20" fillId="20" borderId="33" xfId="0" applyNumberFormat="1" applyFont="1" applyFill="1" applyBorder="1" applyAlignment="1">
      <alignment horizontal="center" vertical="center" wrapText="1"/>
    </xf>
    <xf numFmtId="1" fontId="20" fillId="20" borderId="34" xfId="0" applyNumberFormat="1" applyFont="1" applyFill="1" applyBorder="1" applyAlignment="1">
      <alignment horizontal="center" vertical="center" wrapText="1"/>
    </xf>
    <xf numFmtId="1" fontId="20" fillId="20" borderId="7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9" fillId="22" borderId="47" xfId="0" applyFont="1" applyFill="1" applyBorder="1" applyAlignment="1">
      <alignment horizontal="center" vertical="center"/>
    </xf>
    <xf numFmtId="1" fontId="28" fillId="5" borderId="47" xfId="0" applyNumberFormat="1" applyFont="1" applyFill="1" applyBorder="1" applyAlignment="1">
      <alignment horizontal="center" vertical="center"/>
    </xf>
    <xf numFmtId="0" fontId="29" fillId="22" borderId="17" xfId="0" applyFont="1" applyFill="1" applyBorder="1" applyAlignment="1">
      <alignment horizontal="center" vertical="center"/>
    </xf>
    <xf numFmtId="2" fontId="29" fillId="22" borderId="47" xfId="0" applyNumberFormat="1" applyFont="1" applyFill="1" applyBorder="1" applyAlignment="1">
      <alignment horizontal="center" vertical="center"/>
    </xf>
    <xf numFmtId="0" fontId="29" fillId="22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/>
    <xf numFmtId="0" fontId="36" fillId="0" borderId="1" xfId="0" applyFont="1" applyBorder="1" applyAlignment="1"/>
    <xf numFmtId="0" fontId="36" fillId="0" borderId="1" xfId="0" applyFont="1" applyFill="1" applyBorder="1" applyAlignment="1"/>
    <xf numFmtId="0" fontId="1" fillId="0" borderId="1" xfId="0" applyFont="1" applyFill="1" applyBorder="1" applyAlignment="1"/>
    <xf numFmtId="0" fontId="39" fillId="7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24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15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10" fontId="10" fillId="0" borderId="1" xfId="0" applyNumberFormat="1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20" borderId="46" xfId="0" applyNumberFormat="1" applyFont="1" applyFill="1" applyBorder="1" applyAlignment="1">
      <alignment horizontal="center" vertical="center" wrapText="1"/>
    </xf>
    <xf numFmtId="1" fontId="20" fillId="20" borderId="10" xfId="0" applyNumberFormat="1" applyFont="1" applyFill="1" applyBorder="1" applyAlignment="1">
      <alignment horizontal="center" vertical="center" wrapText="1"/>
    </xf>
    <xf numFmtId="1" fontId="20" fillId="20" borderId="11" xfId="0" applyNumberFormat="1" applyFont="1" applyFill="1" applyBorder="1" applyAlignment="1">
      <alignment horizontal="center" vertical="center" wrapText="1"/>
    </xf>
    <xf numFmtId="1" fontId="20" fillId="20" borderId="12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37" fillId="4" borderId="1" xfId="0" applyFont="1" applyFill="1" applyBorder="1" applyAlignment="1">
      <alignment horizontal="center" vertical="center"/>
    </xf>
    <xf numFmtId="49" fontId="1" fillId="24" borderId="1" xfId="0" applyNumberFormat="1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20" borderId="17" xfId="0" applyFont="1" applyFill="1" applyBorder="1" applyAlignment="1">
      <alignment horizontal="center" vertical="center" wrapText="1"/>
    </xf>
    <xf numFmtId="0" fontId="20" fillId="20" borderId="47" xfId="0" applyFont="1" applyFill="1" applyBorder="1" applyAlignment="1">
      <alignment horizontal="center" vertical="center" wrapText="1"/>
    </xf>
    <xf numFmtId="1" fontId="16" fillId="0" borderId="0" xfId="0" applyNumberFormat="1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4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2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8" borderId="33" xfId="0" applyFont="1" applyFill="1" applyBorder="1" applyAlignment="1">
      <alignment horizontal="center" vertical="center"/>
    </xf>
    <xf numFmtId="0" fontId="18" fillId="8" borderId="39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17" fontId="20" fillId="0" borderId="40" xfId="0" applyNumberFormat="1" applyFont="1" applyFill="1" applyBorder="1" applyAlignment="1">
      <alignment horizontal="center" vertical="center"/>
    </xf>
    <xf numFmtId="17" fontId="20" fillId="0" borderId="19" xfId="0" applyNumberFormat="1" applyFont="1" applyFill="1" applyBorder="1" applyAlignment="1">
      <alignment horizontal="center" vertical="center"/>
    </xf>
    <xf numFmtId="17" fontId="20" fillId="0" borderId="43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20" borderId="11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6">
    <dxf>
      <fill>
        <patternFill>
          <bgColor rgb="FFFF0000"/>
        </patternFill>
      </fill>
    </dxf>
    <dxf>
      <font>
        <color theme="1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762375" y="485775"/>
          <a:ext cx="2114550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workbookViewId="0">
      <pane xSplit="25" ySplit="8" topLeftCell="Z22" activePane="bottomRight" state="frozen"/>
      <selection pane="topRight" activeCell="Z1" sqref="Z1"/>
      <selection pane="bottomLeft" activeCell="A9" sqref="A9"/>
      <selection pane="bottomRight" activeCell="D32" sqref="D32:M32"/>
    </sheetView>
  </sheetViews>
  <sheetFormatPr defaultRowHeight="15"/>
  <cols>
    <col min="1" max="1" width="6.7109375" style="151" customWidth="1"/>
    <col min="2" max="2" width="15.85546875" style="151" customWidth="1"/>
    <col min="3" max="3" width="15" style="151" customWidth="1"/>
    <col min="4" max="4" width="11" style="151" customWidth="1"/>
    <col min="5" max="6" width="11.5703125" style="151" hidden="1" customWidth="1"/>
    <col min="7" max="9" width="10.42578125" style="151" hidden="1" customWidth="1"/>
    <col min="10" max="10" width="11" style="151" hidden="1" customWidth="1"/>
    <col min="11" max="11" width="7.7109375" style="151" customWidth="1"/>
    <col min="12" max="12" width="10.42578125" style="151" hidden="1" customWidth="1"/>
    <col min="13" max="13" width="9.28515625" style="151" customWidth="1"/>
    <col min="14" max="14" width="7.140625" style="151" hidden="1" customWidth="1"/>
    <col min="15" max="15" width="8.28515625" style="151" customWidth="1"/>
    <col min="16" max="16" width="7.5703125" style="151" customWidth="1"/>
    <col min="17" max="18" width="10.42578125" style="151" hidden="1" customWidth="1"/>
    <col min="19" max="19" width="11" style="151" customWidth="1"/>
    <col min="20" max="20" width="11.140625" style="151" hidden="1" customWidth="1"/>
    <col min="21" max="21" width="4.85546875" style="151" hidden="1" customWidth="1"/>
    <col min="22" max="22" width="5.7109375" style="151" hidden="1" customWidth="1"/>
    <col min="23" max="23" width="9" style="151" hidden="1" customWidth="1"/>
    <col min="24" max="24" width="10.28515625" style="151" hidden="1" customWidth="1"/>
    <col min="25" max="25" width="8.85546875" style="151" hidden="1" customWidth="1"/>
    <col min="26" max="26" width="8.140625" style="151" customWidth="1"/>
    <col min="27" max="27" width="8.5703125" style="151" customWidth="1"/>
    <col min="28" max="28" width="8.85546875" style="151" hidden="1" customWidth="1"/>
    <col min="29" max="29" width="13.140625" style="151" bestFit="1" customWidth="1"/>
    <col min="30" max="30" width="10.28515625" style="151" hidden="1" customWidth="1"/>
    <col min="31" max="31" width="11.7109375" style="151" hidden="1" customWidth="1"/>
    <col min="32" max="32" width="10.140625" style="151" hidden="1" customWidth="1"/>
    <col min="33" max="33" width="11.5703125" style="151" hidden="1" customWidth="1"/>
    <col min="34" max="34" width="10.28515625" style="151" hidden="1" customWidth="1"/>
    <col min="35" max="35" width="14" style="151" hidden="1" customWidth="1"/>
    <col min="36" max="36" width="10.7109375" style="151" hidden="1" customWidth="1"/>
    <col min="37" max="37" width="10.140625" style="151" hidden="1" customWidth="1"/>
    <col min="38" max="39" width="9.28515625" style="151" hidden="1" customWidth="1"/>
    <col min="40" max="40" width="14.28515625" style="151" hidden="1" customWidth="1"/>
    <col min="41" max="41" width="14.28515625" style="151" customWidth="1"/>
    <col min="42" max="42" width="6.140625" style="151" customWidth="1"/>
    <col min="43" max="43" width="8.140625" style="151" customWidth="1"/>
    <col min="44" max="44" width="12" style="151" customWidth="1"/>
    <col min="45" max="45" width="15.85546875" style="151" bestFit="1" customWidth="1"/>
    <col min="46" max="46" width="10.7109375" style="151" bestFit="1" customWidth="1"/>
    <col min="47" max="47" width="10.85546875" style="151" bestFit="1" customWidth="1"/>
    <col min="48" max="48" width="11.85546875" style="151" customWidth="1"/>
    <col min="49" max="16384" width="9.140625" style="151"/>
  </cols>
  <sheetData>
    <row r="1" spans="1:56" ht="30.75">
      <c r="A1" s="315" t="s">
        <v>10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  <c r="AA1" s="315"/>
      <c r="AB1" s="315"/>
      <c r="AC1" s="315"/>
      <c r="AD1" s="315"/>
      <c r="AE1" s="315"/>
      <c r="AF1" s="315"/>
      <c r="AG1" s="315"/>
      <c r="AH1" s="315"/>
      <c r="AI1" s="315"/>
      <c r="AJ1" s="315"/>
      <c r="AK1" s="315"/>
      <c r="AL1" s="315"/>
      <c r="AM1" s="315"/>
      <c r="AN1" s="315"/>
      <c r="AO1" s="315"/>
      <c r="AP1" s="315"/>
      <c r="AQ1" s="315"/>
      <c r="AR1" s="315"/>
      <c r="AS1" s="315"/>
      <c r="AT1" s="315"/>
    </row>
    <row r="2" spans="1:56" ht="21" thickBot="1">
      <c r="A2" s="316" t="s">
        <v>55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</row>
    <row r="3" spans="1:56" ht="18.75">
      <c r="A3" s="317" t="s">
        <v>135</v>
      </c>
      <c r="B3" s="318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9"/>
      <c r="AL3" s="319"/>
      <c r="AM3" s="319"/>
      <c r="AN3" s="319"/>
      <c r="AO3" s="319"/>
      <c r="AP3" s="319"/>
      <c r="AQ3" s="319"/>
      <c r="AR3" s="319"/>
      <c r="AS3" s="319"/>
      <c r="AT3" s="319"/>
    </row>
    <row r="4" spans="1:56">
      <c r="A4" s="306" t="s">
        <v>56</v>
      </c>
      <c r="B4" s="306"/>
      <c r="C4" s="152"/>
      <c r="D4" s="152">
        <v>933225</v>
      </c>
      <c r="E4" s="153">
        <v>0</v>
      </c>
      <c r="F4" s="153">
        <v>0</v>
      </c>
      <c r="G4" s="153">
        <v>0</v>
      </c>
      <c r="H4" s="153">
        <v>0</v>
      </c>
      <c r="I4" s="153">
        <v>0</v>
      </c>
      <c r="J4" s="153">
        <v>0</v>
      </c>
      <c r="K4" s="154">
        <v>1890</v>
      </c>
      <c r="L4" s="154">
        <v>0</v>
      </c>
      <c r="M4" s="306">
        <v>1980</v>
      </c>
      <c r="N4" s="306"/>
      <c r="O4" s="154">
        <v>1320</v>
      </c>
      <c r="P4" s="154">
        <v>1100</v>
      </c>
      <c r="Q4" s="153">
        <v>0</v>
      </c>
      <c r="R4" s="153">
        <v>0</v>
      </c>
      <c r="S4" s="153">
        <v>1544</v>
      </c>
      <c r="T4" s="153"/>
      <c r="U4" s="153"/>
      <c r="V4" s="153"/>
      <c r="W4" s="153"/>
      <c r="X4" s="153"/>
      <c r="Y4" s="153"/>
      <c r="Z4" s="153">
        <v>289</v>
      </c>
      <c r="AA4" s="153">
        <v>386</v>
      </c>
      <c r="AB4" s="153"/>
      <c r="AC4" s="307"/>
      <c r="AD4" s="307"/>
      <c r="AE4" s="307"/>
      <c r="AF4" s="307"/>
      <c r="AG4" s="307"/>
      <c r="AH4" s="307"/>
      <c r="AI4" s="307"/>
      <c r="AJ4" s="307"/>
      <c r="AK4" s="307"/>
      <c r="AL4" s="307"/>
      <c r="AM4" s="307"/>
      <c r="AN4" s="307"/>
      <c r="AO4" s="307"/>
      <c r="AP4" s="307"/>
      <c r="AQ4" s="307"/>
      <c r="AR4" s="307"/>
      <c r="AS4" s="307"/>
      <c r="AT4" s="307"/>
      <c r="AV4" s="73"/>
      <c r="AW4" s="73"/>
      <c r="AX4" s="73"/>
      <c r="AY4" s="73"/>
      <c r="AZ4" s="73"/>
      <c r="BA4" s="73"/>
      <c r="BB4" s="73"/>
      <c r="BC4" s="73"/>
      <c r="BD4" s="73"/>
    </row>
    <row r="5" spans="1:56">
      <c r="A5" s="306" t="s">
        <v>57</v>
      </c>
      <c r="B5" s="306"/>
      <c r="C5" s="152"/>
      <c r="D5" s="262"/>
      <c r="E5" s="262"/>
      <c r="F5" s="262"/>
      <c r="G5" s="262"/>
      <c r="H5" s="262"/>
      <c r="I5" s="262"/>
      <c r="J5" s="262"/>
      <c r="K5" s="258"/>
      <c r="L5" s="258"/>
      <c r="M5" s="258"/>
      <c r="N5" s="258"/>
      <c r="O5" s="258"/>
      <c r="P5" s="258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307"/>
      <c r="AD5" s="307"/>
      <c r="AE5" s="307"/>
      <c r="AF5" s="307"/>
      <c r="AG5" s="307"/>
      <c r="AH5" s="307"/>
      <c r="AI5" s="307"/>
      <c r="AJ5" s="307"/>
      <c r="AK5" s="307"/>
      <c r="AL5" s="307"/>
      <c r="AM5" s="307"/>
      <c r="AN5" s="307"/>
      <c r="AO5" s="307"/>
      <c r="AP5" s="307"/>
      <c r="AQ5" s="307"/>
      <c r="AR5" s="307"/>
      <c r="AS5" s="307"/>
      <c r="AT5" s="307"/>
      <c r="AV5" s="73"/>
      <c r="AW5" s="73"/>
      <c r="AX5" s="73"/>
      <c r="AY5" s="73"/>
      <c r="AZ5" s="73"/>
      <c r="BA5" s="73"/>
      <c r="BB5" s="73"/>
      <c r="BC5" s="73"/>
      <c r="BD5" s="73"/>
    </row>
    <row r="6" spans="1:56" s="178" customFormat="1" ht="54.75" customHeight="1" thickBot="1">
      <c r="A6" s="155" t="s">
        <v>58</v>
      </c>
      <c r="B6" s="156" t="s">
        <v>59</v>
      </c>
      <c r="C6" s="157" t="s">
        <v>60</v>
      </c>
      <c r="D6" s="164" t="s">
        <v>61</v>
      </c>
      <c r="E6" s="159" t="s">
        <v>62</v>
      </c>
      <c r="F6" s="160" t="s">
        <v>63</v>
      </c>
      <c r="G6" s="159" t="s">
        <v>64</v>
      </c>
      <c r="H6" s="160" t="s">
        <v>65</v>
      </c>
      <c r="I6" s="160" t="s">
        <v>66</v>
      </c>
      <c r="J6" s="161" t="s">
        <v>67</v>
      </c>
      <c r="K6" s="162" t="s">
        <v>68</v>
      </c>
      <c r="L6" s="160" t="s">
        <v>69</v>
      </c>
      <c r="M6" s="163" t="s">
        <v>70</v>
      </c>
      <c r="N6" s="160" t="s">
        <v>71</v>
      </c>
      <c r="O6" s="164" t="s">
        <v>72</v>
      </c>
      <c r="P6" s="165" t="s">
        <v>73</v>
      </c>
      <c r="Q6" s="157" t="s">
        <v>74</v>
      </c>
      <c r="R6" s="158" t="s">
        <v>75</v>
      </c>
      <c r="S6" s="166" t="s">
        <v>76</v>
      </c>
      <c r="T6" s="166" t="s">
        <v>77</v>
      </c>
      <c r="U6" s="166" t="s">
        <v>78</v>
      </c>
      <c r="V6" s="167" t="s">
        <v>79</v>
      </c>
      <c r="W6" s="168" t="s">
        <v>80</v>
      </c>
      <c r="X6" s="168" t="s">
        <v>81</v>
      </c>
      <c r="Y6" s="168" t="s">
        <v>82</v>
      </c>
      <c r="Z6" s="168" t="s">
        <v>83</v>
      </c>
      <c r="AA6" s="168" t="s">
        <v>84</v>
      </c>
      <c r="AB6" s="168" t="s">
        <v>85</v>
      </c>
      <c r="AC6" s="169" t="s">
        <v>86</v>
      </c>
      <c r="AD6" s="159" t="s">
        <v>87</v>
      </c>
      <c r="AE6" s="170" t="s">
        <v>88</v>
      </c>
      <c r="AF6" s="171" t="s">
        <v>89</v>
      </c>
      <c r="AG6" s="170" t="s">
        <v>90</v>
      </c>
      <c r="AH6" s="171" t="s">
        <v>91</v>
      </c>
      <c r="AI6" s="171" t="s">
        <v>92</v>
      </c>
      <c r="AJ6" s="166" t="s">
        <v>93</v>
      </c>
      <c r="AK6" s="172" t="s">
        <v>94</v>
      </c>
      <c r="AL6" s="172" t="s">
        <v>95</v>
      </c>
      <c r="AM6" s="172" t="s">
        <v>96</v>
      </c>
      <c r="AN6" s="166" t="s">
        <v>97</v>
      </c>
      <c r="AO6" s="166" t="s">
        <v>98</v>
      </c>
      <c r="AP6" s="167" t="s">
        <v>99</v>
      </c>
      <c r="AQ6" s="173" t="s">
        <v>100</v>
      </c>
      <c r="AR6" s="174" t="s">
        <v>101</v>
      </c>
      <c r="AS6" s="175" t="s">
        <v>102</v>
      </c>
      <c r="AT6" s="176" t="s">
        <v>103</v>
      </c>
      <c r="AU6" s="177"/>
      <c r="AV6" s="177"/>
      <c r="AW6" s="177"/>
      <c r="AX6" s="177"/>
      <c r="AY6" s="177"/>
      <c r="AZ6" s="177"/>
      <c r="BA6" s="177"/>
      <c r="BB6" s="177"/>
      <c r="BC6" s="177"/>
      <c r="BD6" s="177"/>
    </row>
    <row r="7" spans="1:56" ht="15.75">
      <c r="A7" s="179">
        <v>1</v>
      </c>
      <c r="B7" s="180">
        <v>1908446134</v>
      </c>
      <c r="C7" s="180" t="s">
        <v>104</v>
      </c>
      <c r="D7" s="181">
        <v>15011</v>
      </c>
      <c r="E7" s="182"/>
      <c r="F7" s="181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4">
        <f t="shared" ref="AC7:AC27" si="0">D7*1+E7*999+F7*499+G7*75+H7*50+I7*30+K7*20+L7*19+M7*10+P7*9+N7*10+J7*29+S7*191+V7*4744+W7*110+X7*450+Y7*110+Z7*191+AA7*188+AB7*182+U7*30+T7*350+R7*4+Q7*5+O7*9</f>
        <v>15011</v>
      </c>
      <c r="AD7" s="183">
        <f t="shared" ref="AD7:AD28" si="1">D7*1</f>
        <v>15011</v>
      </c>
      <c r="AE7" s="185">
        <f t="shared" ref="AE7:AE28" si="2">D7*2.75%</f>
        <v>412.80250000000001</v>
      </c>
      <c r="AF7" s="185">
        <f t="shared" ref="AF7:AF28" si="3">AD7*0.95%</f>
        <v>142.6045</v>
      </c>
      <c r="AG7" s="185">
        <f>SUM(E7*999+F7*499+G7*75+H7*50+I7*30+K7*20+L7*19+M7*10+P7*9+N7*10+J7*29+R7*4+Q7*5+O7*9)*2.8%</f>
        <v>0</v>
      </c>
      <c r="AH7" s="185">
        <f t="shared" ref="AH7:AH28" si="4">SUM(E7*999+F7*499+G7*75+H7*50+I7*30+J7*29+K7*20+L7*19+M7*10+N7*10+O7*9+P7*9+Q7*5+R7*4)*0.95%</f>
        <v>0</v>
      </c>
      <c r="AI7" s="185">
        <f>V7*0+W7*0+Y7*0+Z7*0+U7*0+AA7*0+AB7*9+S7*0</f>
        <v>0</v>
      </c>
      <c r="AJ7" s="186"/>
      <c r="AK7" s="186"/>
      <c r="AL7" s="186"/>
      <c r="AM7" s="186"/>
      <c r="AN7" s="186">
        <v>0</v>
      </c>
      <c r="AO7" s="187">
        <f>SUM(D7:P7)*2.75%</f>
        <v>412.80250000000001</v>
      </c>
      <c r="AP7" s="188"/>
      <c r="AQ7" s="189">
        <v>99</v>
      </c>
      <c r="AR7" s="190">
        <f>AC7-AE7-AG7-AJ7-AK7-AL7-AM7-AN7-AP7-AQ7</f>
        <v>14499.1975</v>
      </c>
      <c r="AS7" s="191">
        <f t="shared" ref="AS7:AS19" si="5">AF7+AH7+AI7</f>
        <v>142.6045</v>
      </c>
      <c r="AT7" s="192">
        <f t="shared" ref="AT7:AT19" si="6">AS7-AQ7-AN7</f>
        <v>43.604500000000002</v>
      </c>
      <c r="AU7" s="193" t="s">
        <v>131</v>
      </c>
      <c r="AV7" s="81"/>
      <c r="AW7" s="73"/>
      <c r="AX7" s="73"/>
      <c r="AY7" s="73"/>
      <c r="AZ7" s="73"/>
      <c r="BA7" s="73"/>
      <c r="BB7" s="73"/>
      <c r="BC7" s="73"/>
      <c r="BD7" s="73"/>
    </row>
    <row r="8" spans="1:56" ht="15.75">
      <c r="A8" s="194">
        <v>2</v>
      </c>
      <c r="B8" s="180">
        <v>1908446135</v>
      </c>
      <c r="C8" s="183" t="s">
        <v>105</v>
      </c>
      <c r="D8" s="195">
        <v>6784</v>
      </c>
      <c r="E8" s="196"/>
      <c r="F8" s="195"/>
      <c r="G8" s="196"/>
      <c r="H8" s="196"/>
      <c r="I8" s="196"/>
      <c r="J8" s="196"/>
      <c r="K8" s="196"/>
      <c r="L8" s="196"/>
      <c r="M8" s="196">
        <v>10</v>
      </c>
      <c r="N8" s="196"/>
      <c r="O8" s="196"/>
      <c r="P8" s="196">
        <v>10</v>
      </c>
      <c r="Q8" s="180"/>
      <c r="R8" s="180"/>
      <c r="S8" s="180">
        <v>5</v>
      </c>
      <c r="T8" s="180"/>
      <c r="U8" s="180"/>
      <c r="V8" s="180"/>
      <c r="W8" s="180"/>
      <c r="X8" s="180"/>
      <c r="Y8" s="180"/>
      <c r="Z8" s="180"/>
      <c r="AA8" s="180">
        <v>2</v>
      </c>
      <c r="AB8" s="180"/>
      <c r="AC8" s="184">
        <f t="shared" si="0"/>
        <v>8305</v>
      </c>
      <c r="AD8" s="180">
        <f t="shared" si="1"/>
        <v>6784</v>
      </c>
      <c r="AE8" s="197">
        <f t="shared" si="2"/>
        <v>186.56</v>
      </c>
      <c r="AF8" s="197">
        <f t="shared" si="3"/>
        <v>64.447999999999993</v>
      </c>
      <c r="AG8" s="185">
        <f t="shared" ref="AG8:AG28" si="7">SUM(E8*999+F8*499+G8*75+H8*50+I8*30+K8*20+L8*19+M8*10+P8*9+N8*10+J8*29+R8*4+Q8*5+O8*9)*2.75%</f>
        <v>5.2249999999999996</v>
      </c>
      <c r="AH8" s="197">
        <f t="shared" si="4"/>
        <v>1.8049999999999999</v>
      </c>
      <c r="AI8" s="197">
        <f t="shared" ref="AI8:AI28" si="8">V8*0+W8*0+Y8*0+Z8*0+U8*0+AA8*0+AB8*9+S8*0</f>
        <v>0</v>
      </c>
      <c r="AJ8" s="198"/>
      <c r="AK8" s="198"/>
      <c r="AL8" s="198"/>
      <c r="AM8" s="198"/>
      <c r="AN8" s="186">
        <v>0</v>
      </c>
      <c r="AO8" s="187">
        <f t="shared" ref="AO8:AO28" si="9">SUM(D8:P8)*2.75%</f>
        <v>187.11</v>
      </c>
      <c r="AP8" s="199"/>
      <c r="AQ8" s="189">
        <v>100</v>
      </c>
      <c r="AR8" s="190">
        <f t="shared" ref="AR8:AR28" si="10">AC8-AE8-AG8-AJ8-AK8-AL8-AM8-AN8-AP8-AQ8</f>
        <v>8013.2149999999992</v>
      </c>
      <c r="AS8" s="200">
        <f t="shared" si="5"/>
        <v>66.253</v>
      </c>
      <c r="AT8" s="201">
        <f t="shared" si="6"/>
        <v>-33.747</v>
      </c>
      <c r="AU8" s="73"/>
      <c r="AV8" s="202"/>
      <c r="AW8" s="73"/>
      <c r="AX8" s="73"/>
      <c r="AY8" s="73"/>
      <c r="AZ8" s="73"/>
      <c r="BA8" s="73"/>
      <c r="BB8" s="73"/>
      <c r="BC8" s="73"/>
      <c r="BD8" s="73"/>
    </row>
    <row r="9" spans="1:56" ht="15.75">
      <c r="A9" s="194">
        <v>3</v>
      </c>
      <c r="B9" s="180">
        <v>1908446136</v>
      </c>
      <c r="C9" s="180" t="s">
        <v>106</v>
      </c>
      <c r="D9" s="195">
        <v>15028</v>
      </c>
      <c r="E9" s="196"/>
      <c r="F9" s="195"/>
      <c r="G9" s="196"/>
      <c r="H9" s="196"/>
      <c r="I9" s="196"/>
      <c r="J9" s="196"/>
      <c r="K9" s="196"/>
      <c r="L9" s="196"/>
      <c r="M9" s="196">
        <v>60</v>
      </c>
      <c r="N9" s="196"/>
      <c r="O9" s="196"/>
      <c r="P9" s="196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4">
        <f t="shared" si="0"/>
        <v>15628</v>
      </c>
      <c r="AD9" s="180">
        <f t="shared" si="1"/>
        <v>15028</v>
      </c>
      <c r="AE9" s="197">
        <f t="shared" si="2"/>
        <v>413.27</v>
      </c>
      <c r="AF9" s="197">
        <f t="shared" si="3"/>
        <v>142.76599999999999</v>
      </c>
      <c r="AG9" s="185">
        <f t="shared" si="7"/>
        <v>16.5</v>
      </c>
      <c r="AH9" s="197">
        <f t="shared" si="4"/>
        <v>5.7</v>
      </c>
      <c r="AI9" s="197">
        <f t="shared" si="8"/>
        <v>0</v>
      </c>
      <c r="AJ9" s="198"/>
      <c r="AK9" s="198"/>
      <c r="AL9" s="198"/>
      <c r="AM9" s="198"/>
      <c r="AN9" s="186">
        <v>0</v>
      </c>
      <c r="AO9" s="187">
        <f t="shared" si="9"/>
        <v>414.92</v>
      </c>
      <c r="AP9" s="199"/>
      <c r="AQ9" s="189">
        <v>119</v>
      </c>
      <c r="AR9" s="190">
        <f t="shared" si="10"/>
        <v>15079.23</v>
      </c>
      <c r="AS9" s="200">
        <f t="shared" si="5"/>
        <v>148.46599999999998</v>
      </c>
      <c r="AT9" s="201">
        <f t="shared" si="6"/>
        <v>29.46599999999998</v>
      </c>
      <c r="AU9" s="73"/>
      <c r="AV9" s="203"/>
      <c r="AW9" s="58"/>
      <c r="AX9" s="58"/>
      <c r="AY9" s="58"/>
      <c r="AZ9" s="58"/>
      <c r="BA9" s="73"/>
      <c r="BB9" s="73"/>
      <c r="BC9" s="73"/>
      <c r="BD9" s="73"/>
    </row>
    <row r="10" spans="1:56" ht="15.75" customHeight="1">
      <c r="A10" s="194">
        <v>4</v>
      </c>
      <c r="B10" s="180">
        <v>1908446137</v>
      </c>
      <c r="C10" s="180" t="s">
        <v>107</v>
      </c>
      <c r="D10" s="195">
        <v>8686</v>
      </c>
      <c r="E10" s="196"/>
      <c r="F10" s="195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80"/>
      <c r="R10" s="180"/>
      <c r="S10" s="180">
        <v>5</v>
      </c>
      <c r="T10" s="180"/>
      <c r="U10" s="180"/>
      <c r="V10" s="180"/>
      <c r="W10" s="180"/>
      <c r="X10" s="180"/>
      <c r="Y10" s="180"/>
      <c r="Z10" s="180"/>
      <c r="AA10" s="180"/>
      <c r="AB10" s="180"/>
      <c r="AC10" s="184">
        <f t="shared" si="0"/>
        <v>9641</v>
      </c>
      <c r="AD10" s="180">
        <f>D10*1</f>
        <v>8686</v>
      </c>
      <c r="AE10" s="197">
        <f>D10*2.75%</f>
        <v>238.86500000000001</v>
      </c>
      <c r="AF10" s="197">
        <f>AD10*0.95%</f>
        <v>82.516999999999996</v>
      </c>
      <c r="AG10" s="185">
        <f t="shared" si="7"/>
        <v>0</v>
      </c>
      <c r="AH10" s="197">
        <f t="shared" si="4"/>
        <v>0</v>
      </c>
      <c r="AI10" s="197">
        <f>V10*0+W10*0+Y10*0+Z10*0+U10*0+AA10*0+AB10*9+S10*0</f>
        <v>0</v>
      </c>
      <c r="AJ10" s="198"/>
      <c r="AK10" s="198"/>
      <c r="AL10" s="198"/>
      <c r="AM10" s="198"/>
      <c r="AN10" s="186">
        <v>0</v>
      </c>
      <c r="AO10" s="187">
        <f t="shared" si="9"/>
        <v>238.86500000000001</v>
      </c>
      <c r="AP10" s="199"/>
      <c r="AQ10" s="189">
        <v>52</v>
      </c>
      <c r="AR10" s="190">
        <f t="shared" si="10"/>
        <v>9350.1350000000002</v>
      </c>
      <c r="AS10" s="200">
        <f>AF10+AH10+AI10</f>
        <v>82.516999999999996</v>
      </c>
      <c r="AT10" s="201">
        <f>AS10-AQ10-AN10</f>
        <v>30.516999999999996</v>
      </c>
      <c r="AU10" s="73"/>
      <c r="AV10" s="203"/>
      <c r="AW10" s="58"/>
      <c r="AX10" s="58"/>
      <c r="AY10" s="58"/>
      <c r="AZ10" s="58"/>
      <c r="BA10" s="73"/>
      <c r="BB10" s="73"/>
      <c r="BC10" s="73"/>
      <c r="BD10" s="73"/>
    </row>
    <row r="11" spans="1:56" ht="15.75">
      <c r="A11" s="194">
        <v>5</v>
      </c>
      <c r="B11" s="180">
        <v>1908446138</v>
      </c>
      <c r="C11" s="204" t="s">
        <v>132</v>
      </c>
      <c r="D11" s="195">
        <v>9973</v>
      </c>
      <c r="E11" s="196"/>
      <c r="F11" s="195"/>
      <c r="G11" s="196"/>
      <c r="H11" s="196"/>
      <c r="I11" s="196"/>
      <c r="J11" s="196"/>
      <c r="K11" s="196"/>
      <c r="L11" s="196"/>
      <c r="M11" s="196"/>
      <c r="N11" s="196"/>
      <c r="O11" s="205"/>
      <c r="P11" s="196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4">
        <f t="shared" si="0"/>
        <v>9973</v>
      </c>
      <c r="AD11" s="180">
        <f t="shared" si="1"/>
        <v>9973</v>
      </c>
      <c r="AE11" s="197">
        <f t="shared" si="2"/>
        <v>274.25749999999999</v>
      </c>
      <c r="AF11" s="197">
        <f t="shared" si="3"/>
        <v>94.743499999999997</v>
      </c>
      <c r="AG11" s="185">
        <f t="shared" si="7"/>
        <v>0</v>
      </c>
      <c r="AH11" s="197">
        <f t="shared" si="4"/>
        <v>0</v>
      </c>
      <c r="AI11" s="197">
        <f t="shared" si="8"/>
        <v>0</v>
      </c>
      <c r="AJ11" s="198"/>
      <c r="AK11" s="198"/>
      <c r="AL11" s="198"/>
      <c r="AM11" s="198"/>
      <c r="AN11" s="186">
        <v>0</v>
      </c>
      <c r="AO11" s="187">
        <f t="shared" si="9"/>
        <v>274.25749999999999</v>
      </c>
      <c r="AP11" s="199"/>
      <c r="AQ11" s="189">
        <v>70</v>
      </c>
      <c r="AR11" s="190">
        <f t="shared" si="10"/>
        <v>9628.7425000000003</v>
      </c>
      <c r="AS11" s="200">
        <f t="shared" si="5"/>
        <v>94.743499999999997</v>
      </c>
      <c r="AT11" s="201">
        <f t="shared" si="6"/>
        <v>24.743499999999997</v>
      </c>
      <c r="AU11" s="73"/>
      <c r="AV11" s="206"/>
      <c r="AW11" s="58"/>
      <c r="AX11" s="58"/>
      <c r="AY11" s="58"/>
      <c r="AZ11" s="58"/>
      <c r="BA11" s="73"/>
      <c r="BB11" s="73"/>
      <c r="BC11" s="73"/>
      <c r="BD11" s="73"/>
    </row>
    <row r="12" spans="1:56" ht="15.75">
      <c r="A12" s="194">
        <v>6</v>
      </c>
      <c r="B12" s="180">
        <v>1908446139</v>
      </c>
      <c r="C12" s="180" t="s">
        <v>108</v>
      </c>
      <c r="D12" s="195">
        <v>6211</v>
      </c>
      <c r="E12" s="196"/>
      <c r="F12" s="195"/>
      <c r="G12" s="196"/>
      <c r="H12" s="196"/>
      <c r="I12" s="196"/>
      <c r="J12" s="196"/>
      <c r="K12" s="196"/>
      <c r="L12" s="196"/>
      <c r="M12" s="196"/>
      <c r="N12" s="196"/>
      <c r="O12" s="196"/>
      <c r="P12" s="196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4">
        <f>D12*1+E12*999+F12*499+G12*75+H12*50+I12*30+K12*20+L12*19+M12*10+P12*9+N12*10+J12*29+S12*191+V12*4744+W12*110+X12*450+Y12*110+Z12*191+AA12*188+AB12*182+U12*30+T12*350+R12*4+Q12*5+O12*9</f>
        <v>6211</v>
      </c>
      <c r="AD12" s="180">
        <f>D12*1</f>
        <v>6211</v>
      </c>
      <c r="AE12" s="197">
        <f>D12*2.75%</f>
        <v>170.80250000000001</v>
      </c>
      <c r="AF12" s="197">
        <f>AD12*0.95%</f>
        <v>59.0045</v>
      </c>
      <c r="AG12" s="185">
        <f t="shared" si="7"/>
        <v>0</v>
      </c>
      <c r="AH12" s="197">
        <f t="shared" si="4"/>
        <v>0</v>
      </c>
      <c r="AI12" s="197">
        <f>V12*0+W12*0+Y12*0+Z12*0+U12*0+AA12*0+AB12*9+S12*0</f>
        <v>0</v>
      </c>
      <c r="AJ12" s="198"/>
      <c r="AK12" s="198"/>
      <c r="AL12" s="198"/>
      <c r="AM12" s="198"/>
      <c r="AN12" s="186">
        <v>0</v>
      </c>
      <c r="AO12" s="187">
        <f t="shared" si="9"/>
        <v>170.80250000000001</v>
      </c>
      <c r="AP12" s="199"/>
      <c r="AQ12" s="189">
        <v>40</v>
      </c>
      <c r="AR12" s="190">
        <f t="shared" si="10"/>
        <v>6000.1975000000002</v>
      </c>
      <c r="AS12" s="200">
        <f>AF12+AH12+AI12</f>
        <v>59.0045</v>
      </c>
      <c r="AT12" s="201">
        <f>AS12-AQ12-AN12</f>
        <v>19.0045</v>
      </c>
      <c r="AU12" s="73"/>
      <c r="AV12" s="203"/>
      <c r="AW12" s="58"/>
      <c r="AX12" s="58"/>
      <c r="AY12" s="58"/>
      <c r="AZ12" s="58"/>
      <c r="BA12" s="73"/>
      <c r="BB12" s="73"/>
      <c r="BC12" s="73"/>
      <c r="BD12" s="73"/>
    </row>
    <row r="13" spans="1:56" ht="15.75">
      <c r="A13" s="194">
        <v>7</v>
      </c>
      <c r="B13" s="180">
        <v>1908446140</v>
      </c>
      <c r="C13" s="180" t="s">
        <v>109</v>
      </c>
      <c r="D13" s="195">
        <v>7507</v>
      </c>
      <c r="E13" s="196"/>
      <c r="F13" s="195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4">
        <f t="shared" si="0"/>
        <v>7507</v>
      </c>
      <c r="AD13" s="180">
        <f t="shared" si="1"/>
        <v>7507</v>
      </c>
      <c r="AE13" s="197">
        <f t="shared" si="2"/>
        <v>206.4425</v>
      </c>
      <c r="AF13" s="197">
        <f t="shared" si="3"/>
        <v>71.316500000000005</v>
      </c>
      <c r="AG13" s="185">
        <f t="shared" si="7"/>
        <v>0</v>
      </c>
      <c r="AH13" s="197">
        <f t="shared" si="4"/>
        <v>0</v>
      </c>
      <c r="AI13" s="197">
        <f t="shared" si="8"/>
        <v>0</v>
      </c>
      <c r="AJ13" s="198"/>
      <c r="AK13" s="198"/>
      <c r="AL13" s="198"/>
      <c r="AM13" s="198"/>
      <c r="AN13" s="186">
        <v>0</v>
      </c>
      <c r="AO13" s="187">
        <f t="shared" si="9"/>
        <v>206.4425</v>
      </c>
      <c r="AP13" s="199"/>
      <c r="AQ13" s="189">
        <v>50</v>
      </c>
      <c r="AR13" s="190">
        <f t="shared" si="10"/>
        <v>7250.5574999999999</v>
      </c>
      <c r="AS13" s="200">
        <f t="shared" si="5"/>
        <v>71.316500000000005</v>
      </c>
      <c r="AT13" s="201">
        <f>AS13-AQ13-AN13</f>
        <v>21.316500000000005</v>
      </c>
      <c r="AU13" s="73"/>
      <c r="AV13" s="203"/>
      <c r="AW13" s="58"/>
      <c r="AX13" s="58"/>
      <c r="AY13" s="58"/>
      <c r="AZ13" s="58"/>
      <c r="BA13" s="73"/>
      <c r="BB13" s="73"/>
      <c r="BC13" s="73"/>
      <c r="BD13" s="73"/>
    </row>
    <row r="14" spans="1:56" ht="15.75">
      <c r="A14" s="194">
        <v>8</v>
      </c>
      <c r="B14" s="180">
        <v>1908446141</v>
      </c>
      <c r="C14" s="180" t="s">
        <v>110</v>
      </c>
      <c r="D14" s="195">
        <v>20939</v>
      </c>
      <c r="E14" s="196"/>
      <c r="F14" s="195"/>
      <c r="G14" s="196"/>
      <c r="H14" s="196"/>
      <c r="I14" s="196"/>
      <c r="J14" s="196"/>
      <c r="K14" s="196">
        <v>50</v>
      </c>
      <c r="L14" s="196"/>
      <c r="M14" s="196">
        <v>100</v>
      </c>
      <c r="N14" s="196"/>
      <c r="O14" s="196"/>
      <c r="P14" s="196">
        <v>100</v>
      </c>
      <c r="Q14" s="180"/>
      <c r="R14" s="180"/>
      <c r="S14" s="180">
        <v>10</v>
      </c>
      <c r="T14" s="180"/>
      <c r="U14" s="180"/>
      <c r="V14" s="180"/>
      <c r="W14" s="180"/>
      <c r="X14" s="180"/>
      <c r="Y14" s="180"/>
      <c r="Z14" s="180"/>
      <c r="AA14" s="180"/>
      <c r="AB14" s="180"/>
      <c r="AC14" s="184">
        <f t="shared" si="0"/>
        <v>25749</v>
      </c>
      <c r="AD14" s="180">
        <f t="shared" si="1"/>
        <v>20939</v>
      </c>
      <c r="AE14" s="197">
        <f t="shared" si="2"/>
        <v>575.82249999999999</v>
      </c>
      <c r="AF14" s="197">
        <f t="shared" si="3"/>
        <v>198.9205</v>
      </c>
      <c r="AG14" s="185">
        <f t="shared" si="7"/>
        <v>79.75</v>
      </c>
      <c r="AH14" s="197">
        <f t="shared" si="4"/>
        <v>27.55</v>
      </c>
      <c r="AI14" s="197">
        <f t="shared" si="8"/>
        <v>0</v>
      </c>
      <c r="AJ14" s="198"/>
      <c r="AK14" s="198"/>
      <c r="AL14" s="198"/>
      <c r="AM14" s="198"/>
      <c r="AN14" s="186">
        <v>0</v>
      </c>
      <c r="AO14" s="187">
        <f t="shared" si="9"/>
        <v>582.69749999999999</v>
      </c>
      <c r="AP14" s="199"/>
      <c r="AQ14" s="189">
        <v>174</v>
      </c>
      <c r="AR14" s="190">
        <f>AC14-AE14-AG14-AJ14-AK14-AL14-AM14-AN14-AP14-AQ14</f>
        <v>24919.427500000002</v>
      </c>
      <c r="AS14" s="200">
        <f t="shared" si="5"/>
        <v>226.47050000000002</v>
      </c>
      <c r="AT14" s="207">
        <f t="shared" si="6"/>
        <v>52.470500000000015</v>
      </c>
      <c r="AU14" s="73"/>
      <c r="AV14" s="203"/>
      <c r="AW14" s="58"/>
      <c r="AX14" s="58"/>
      <c r="AY14" s="58"/>
      <c r="AZ14" s="58"/>
      <c r="BA14" s="73"/>
      <c r="BB14" s="73"/>
      <c r="BC14" s="73"/>
      <c r="BD14" s="73"/>
    </row>
    <row r="15" spans="1:56" ht="17.25">
      <c r="A15" s="194">
        <v>9</v>
      </c>
      <c r="B15" s="180">
        <v>1908446142</v>
      </c>
      <c r="C15" s="208" t="s">
        <v>111</v>
      </c>
      <c r="D15" s="195">
        <v>12856</v>
      </c>
      <c r="E15" s="196"/>
      <c r="F15" s="195"/>
      <c r="G15" s="196"/>
      <c r="H15" s="196"/>
      <c r="I15" s="196"/>
      <c r="J15" s="196"/>
      <c r="K15" s="196"/>
      <c r="L15" s="196"/>
      <c r="M15" s="196">
        <v>50</v>
      </c>
      <c r="N15" s="196"/>
      <c r="O15" s="196"/>
      <c r="P15" s="196">
        <v>70</v>
      </c>
      <c r="Q15" s="180"/>
      <c r="R15" s="180"/>
      <c r="S15" s="180">
        <v>9</v>
      </c>
      <c r="T15" s="180"/>
      <c r="U15" s="180"/>
      <c r="V15" s="180"/>
      <c r="W15" s="180"/>
      <c r="X15" s="180"/>
      <c r="Y15" s="180"/>
      <c r="Z15" s="180"/>
      <c r="AA15" s="180"/>
      <c r="AB15" s="180"/>
      <c r="AC15" s="184">
        <f t="shared" si="0"/>
        <v>15705</v>
      </c>
      <c r="AD15" s="180">
        <f t="shared" si="1"/>
        <v>12856</v>
      </c>
      <c r="AE15" s="197">
        <f t="shared" si="2"/>
        <v>353.54</v>
      </c>
      <c r="AF15" s="197">
        <f t="shared" si="3"/>
        <v>122.13199999999999</v>
      </c>
      <c r="AG15" s="185">
        <f t="shared" si="7"/>
        <v>31.074999999999999</v>
      </c>
      <c r="AH15" s="197">
        <f t="shared" si="4"/>
        <v>10.734999999999999</v>
      </c>
      <c r="AI15" s="197">
        <f t="shared" si="8"/>
        <v>0</v>
      </c>
      <c r="AJ15" s="198"/>
      <c r="AK15" s="198"/>
      <c r="AL15" s="198"/>
      <c r="AM15" s="198"/>
      <c r="AN15" s="186">
        <v>0</v>
      </c>
      <c r="AO15" s="187">
        <f t="shared" si="9"/>
        <v>356.84</v>
      </c>
      <c r="AP15" s="199"/>
      <c r="AQ15" s="189">
        <v>110</v>
      </c>
      <c r="AR15" s="190">
        <f t="shared" si="10"/>
        <v>15210.384999999998</v>
      </c>
      <c r="AS15" s="200">
        <f>AF15+AH15+AI15</f>
        <v>132.86699999999999</v>
      </c>
      <c r="AT15" s="201">
        <f>AS15-AQ15-AN15</f>
        <v>22.86699999999999</v>
      </c>
      <c r="AU15" s="73"/>
      <c r="AV15" s="203"/>
      <c r="AW15" s="209"/>
      <c r="AX15" s="209"/>
      <c r="AY15" s="58"/>
      <c r="AZ15" s="58"/>
      <c r="BA15" s="73"/>
      <c r="BB15" s="73"/>
      <c r="BC15" s="73"/>
      <c r="BD15" s="73"/>
    </row>
    <row r="16" spans="1:56" ht="18" customHeight="1">
      <c r="A16" s="194">
        <v>10</v>
      </c>
      <c r="B16" s="180">
        <v>1908446143</v>
      </c>
      <c r="C16" s="180" t="s">
        <v>112</v>
      </c>
      <c r="D16" s="195">
        <v>14309</v>
      </c>
      <c r="E16" s="196"/>
      <c r="F16" s="195"/>
      <c r="G16" s="196"/>
      <c r="H16" s="196"/>
      <c r="I16" s="196"/>
      <c r="J16" s="196"/>
      <c r="K16" s="196"/>
      <c r="L16" s="196"/>
      <c r="M16" s="196"/>
      <c r="N16" s="196"/>
      <c r="O16" s="196"/>
      <c r="P16" s="196">
        <v>40</v>
      </c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4">
        <f t="shared" si="0"/>
        <v>14669</v>
      </c>
      <c r="AD16" s="180">
        <f t="shared" si="1"/>
        <v>14309</v>
      </c>
      <c r="AE16" s="197">
        <f t="shared" si="2"/>
        <v>393.4975</v>
      </c>
      <c r="AF16" s="197">
        <f t="shared" si="3"/>
        <v>135.93549999999999</v>
      </c>
      <c r="AG16" s="185">
        <f t="shared" si="7"/>
        <v>9.9</v>
      </c>
      <c r="AH16" s="197">
        <f t="shared" si="4"/>
        <v>3.42</v>
      </c>
      <c r="AI16" s="197">
        <f t="shared" si="8"/>
        <v>0</v>
      </c>
      <c r="AJ16" s="198"/>
      <c r="AK16" s="198"/>
      <c r="AL16" s="198"/>
      <c r="AM16" s="198"/>
      <c r="AN16" s="186">
        <v>0</v>
      </c>
      <c r="AO16" s="187">
        <f t="shared" si="9"/>
        <v>394.59750000000003</v>
      </c>
      <c r="AP16" s="199"/>
      <c r="AQ16" s="189">
        <v>116</v>
      </c>
      <c r="AR16" s="190">
        <f>AC16-AE16-AG16-AJ16-AK16-AL16-AM16-AN16-AP16-AQ16</f>
        <v>14149.602500000001</v>
      </c>
      <c r="AS16" s="200">
        <f t="shared" si="5"/>
        <v>139.35549999999998</v>
      </c>
      <c r="AT16" s="201">
        <f t="shared" si="6"/>
        <v>23.355499999999978</v>
      </c>
      <c r="AU16" s="73"/>
      <c r="AV16" s="203"/>
      <c r="AW16" s="58"/>
      <c r="AX16" s="58"/>
      <c r="AY16" s="58"/>
      <c r="AZ16" s="58"/>
      <c r="BA16" s="73"/>
      <c r="BB16" s="73"/>
      <c r="BC16" s="73"/>
      <c r="BD16" s="73"/>
    </row>
    <row r="17" spans="1:56" ht="15.75">
      <c r="A17" s="194">
        <v>11</v>
      </c>
      <c r="B17" s="180">
        <v>1908446144</v>
      </c>
      <c r="C17" s="208" t="s">
        <v>113</v>
      </c>
      <c r="D17" s="195">
        <v>19230</v>
      </c>
      <c r="E17" s="196"/>
      <c r="F17" s="195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80"/>
      <c r="R17" s="180"/>
      <c r="S17" s="180">
        <v>5</v>
      </c>
      <c r="T17" s="180"/>
      <c r="U17" s="180"/>
      <c r="V17" s="180"/>
      <c r="W17" s="180"/>
      <c r="X17" s="180"/>
      <c r="Y17" s="180"/>
      <c r="Z17" s="180"/>
      <c r="AA17" s="180"/>
      <c r="AB17" s="180"/>
      <c r="AC17" s="184">
        <f t="shared" si="0"/>
        <v>20185</v>
      </c>
      <c r="AD17" s="180">
        <f>D17*1</f>
        <v>19230</v>
      </c>
      <c r="AE17" s="197">
        <f>D17*2.75%</f>
        <v>528.82500000000005</v>
      </c>
      <c r="AF17" s="197">
        <f>AD17*0.95%</f>
        <v>182.685</v>
      </c>
      <c r="AG17" s="185">
        <f t="shared" si="7"/>
        <v>0</v>
      </c>
      <c r="AH17" s="197">
        <f t="shared" si="4"/>
        <v>0</v>
      </c>
      <c r="AI17" s="197">
        <f>V17*0+W17*0+Y17*0+Z17*0+U17*0+AA17*0+AB17*9+S17*0</f>
        <v>0</v>
      </c>
      <c r="AJ17" s="198"/>
      <c r="AK17" s="198"/>
      <c r="AL17" s="198"/>
      <c r="AM17" s="198"/>
      <c r="AN17" s="186">
        <v>0</v>
      </c>
      <c r="AO17" s="187">
        <f t="shared" si="9"/>
        <v>528.82500000000005</v>
      </c>
      <c r="AP17" s="199"/>
      <c r="AQ17" s="189">
        <v>146</v>
      </c>
      <c r="AR17" s="190">
        <f>AC17-AE17-AG17-AJ17-AK17-AL17-AM17-AN17-AP17-AQ17</f>
        <v>19510.174999999999</v>
      </c>
      <c r="AS17" s="200">
        <f>AF17+AH17+AI17</f>
        <v>182.685</v>
      </c>
      <c r="AT17" s="201">
        <f>AS17-AQ17-AN17</f>
        <v>36.685000000000002</v>
      </c>
      <c r="AU17" s="73" t="s">
        <v>114</v>
      </c>
      <c r="AV17" s="203"/>
      <c r="AW17" s="58"/>
      <c r="AX17" s="58"/>
      <c r="AY17" s="58"/>
      <c r="AZ17" s="58"/>
      <c r="BA17" s="73"/>
      <c r="BB17" s="73"/>
      <c r="BC17" s="73"/>
      <c r="BD17" s="73"/>
    </row>
    <row r="18" spans="1:56" ht="15" customHeight="1">
      <c r="A18" s="194">
        <v>12</v>
      </c>
      <c r="B18" s="180">
        <v>1908446145</v>
      </c>
      <c r="C18" s="204" t="s">
        <v>130</v>
      </c>
      <c r="D18" s="195">
        <v>4113</v>
      </c>
      <c r="E18" s="196"/>
      <c r="F18" s="195"/>
      <c r="G18" s="196"/>
      <c r="H18" s="196"/>
      <c r="I18" s="196"/>
      <c r="J18" s="196"/>
      <c r="K18" s="196"/>
      <c r="L18" s="196"/>
      <c r="M18" s="196">
        <v>20</v>
      </c>
      <c r="N18" s="196"/>
      <c r="O18" s="196"/>
      <c r="P18" s="196">
        <v>20</v>
      </c>
      <c r="Q18" s="180"/>
      <c r="R18" s="180"/>
      <c r="S18" s="180">
        <v>8</v>
      </c>
      <c r="T18" s="180"/>
      <c r="U18" s="180"/>
      <c r="V18" s="180"/>
      <c r="W18" s="180"/>
      <c r="X18" s="180"/>
      <c r="Y18" s="180"/>
      <c r="Z18" s="180"/>
      <c r="AA18" s="180">
        <v>5</v>
      </c>
      <c r="AB18" s="180"/>
      <c r="AC18" s="184">
        <f t="shared" si="0"/>
        <v>6961</v>
      </c>
      <c r="AD18" s="180">
        <f>D18*1</f>
        <v>4113</v>
      </c>
      <c r="AE18" s="197">
        <f>D18*2.75%</f>
        <v>113.1075</v>
      </c>
      <c r="AF18" s="197">
        <f>AD18*0.95%</f>
        <v>39.073499999999996</v>
      </c>
      <c r="AG18" s="185">
        <f t="shared" si="7"/>
        <v>10.45</v>
      </c>
      <c r="AH18" s="197">
        <f t="shared" si="4"/>
        <v>3.61</v>
      </c>
      <c r="AI18" s="197">
        <f>V18*0+W18*0+Y18*0+Z18*0+U18*0+AA18*0+AB18*9+S18*0</f>
        <v>0</v>
      </c>
      <c r="AJ18" s="198"/>
      <c r="AK18" s="198"/>
      <c r="AL18" s="198"/>
      <c r="AM18" s="198"/>
      <c r="AN18" s="186">
        <v>0</v>
      </c>
      <c r="AO18" s="187">
        <f t="shared" si="9"/>
        <v>114.2075</v>
      </c>
      <c r="AP18" s="199"/>
      <c r="AQ18" s="189">
        <v>150</v>
      </c>
      <c r="AR18" s="190">
        <f t="shared" si="10"/>
        <v>6687.4425000000001</v>
      </c>
      <c r="AS18" s="200">
        <f>AF18+AH18+AI18</f>
        <v>42.683499999999995</v>
      </c>
      <c r="AT18" s="201">
        <f>AS18-AQ18-AN18</f>
        <v>-107.3165</v>
      </c>
      <c r="AU18" s="73"/>
      <c r="AV18" s="203"/>
      <c r="AW18" s="58"/>
      <c r="AX18" s="58"/>
      <c r="AY18" s="58"/>
      <c r="AZ18" s="58"/>
      <c r="BA18" s="73"/>
      <c r="BB18" s="73"/>
      <c r="BC18" s="73"/>
      <c r="BD18" s="73"/>
    </row>
    <row r="19" spans="1:56" ht="15.75">
      <c r="A19" s="194">
        <v>13</v>
      </c>
      <c r="B19" s="180">
        <v>1908446146</v>
      </c>
      <c r="C19" s="180" t="s">
        <v>115</v>
      </c>
      <c r="D19" s="195">
        <v>15641</v>
      </c>
      <c r="E19" s="196"/>
      <c r="F19" s="195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80"/>
      <c r="R19" s="180"/>
      <c r="S19" s="180">
        <v>50</v>
      </c>
      <c r="T19" s="180"/>
      <c r="U19" s="180"/>
      <c r="V19" s="180"/>
      <c r="W19" s="180"/>
      <c r="X19" s="180"/>
      <c r="Y19" s="180"/>
      <c r="Z19" s="180"/>
      <c r="AA19" s="180"/>
      <c r="AB19" s="180"/>
      <c r="AC19" s="184">
        <f t="shared" si="0"/>
        <v>25191</v>
      </c>
      <c r="AD19" s="180">
        <f t="shared" si="1"/>
        <v>15641</v>
      </c>
      <c r="AE19" s="197">
        <f t="shared" si="2"/>
        <v>430.1275</v>
      </c>
      <c r="AF19" s="197">
        <f t="shared" si="3"/>
        <v>148.58949999999999</v>
      </c>
      <c r="AG19" s="185">
        <f t="shared" si="7"/>
        <v>0</v>
      </c>
      <c r="AH19" s="197">
        <f t="shared" si="4"/>
        <v>0</v>
      </c>
      <c r="AI19" s="197">
        <f t="shared" si="8"/>
        <v>0</v>
      </c>
      <c r="AJ19" s="198"/>
      <c r="AK19" s="198"/>
      <c r="AL19" s="198"/>
      <c r="AM19" s="198"/>
      <c r="AN19" s="186">
        <v>0</v>
      </c>
      <c r="AO19" s="187">
        <f t="shared" si="9"/>
        <v>430.1275</v>
      </c>
      <c r="AP19" s="199"/>
      <c r="AQ19" s="210">
        <v>180</v>
      </c>
      <c r="AR19" s="211">
        <f t="shared" si="10"/>
        <v>24580.872500000001</v>
      </c>
      <c r="AS19" s="200">
        <f t="shared" si="5"/>
        <v>148.58949999999999</v>
      </c>
      <c r="AT19" s="200">
        <f t="shared" si="6"/>
        <v>-31.410500000000013</v>
      </c>
      <c r="AU19" s="73">
        <v>500</v>
      </c>
      <c r="AV19" s="81"/>
      <c r="AW19" s="73"/>
      <c r="AX19" s="73"/>
      <c r="AY19" s="73"/>
      <c r="AZ19" s="73"/>
      <c r="BA19" s="73"/>
      <c r="BB19" s="73"/>
      <c r="BC19" s="73"/>
      <c r="BD19" s="73"/>
    </row>
    <row r="20" spans="1:56" ht="15.75">
      <c r="A20" s="194">
        <v>14</v>
      </c>
      <c r="B20" s="180">
        <v>1908446147</v>
      </c>
      <c r="C20" s="180" t="s">
        <v>116</v>
      </c>
      <c r="D20" s="195">
        <v>6168</v>
      </c>
      <c r="E20" s="196"/>
      <c r="F20" s="195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80"/>
      <c r="R20" s="180"/>
      <c r="S20" s="180">
        <v>50</v>
      </c>
      <c r="T20" s="180"/>
      <c r="U20" s="180"/>
      <c r="V20" s="180"/>
      <c r="W20" s="180"/>
      <c r="X20" s="180"/>
      <c r="Y20" s="180"/>
      <c r="Z20" s="180"/>
      <c r="AA20" s="180"/>
      <c r="AB20" s="180"/>
      <c r="AC20" s="184">
        <f t="shared" si="0"/>
        <v>15718</v>
      </c>
      <c r="AD20" s="180">
        <f t="shared" si="1"/>
        <v>6168</v>
      </c>
      <c r="AE20" s="197">
        <f t="shared" si="2"/>
        <v>169.62</v>
      </c>
      <c r="AF20" s="197">
        <f t="shared" si="3"/>
        <v>58.595999999999997</v>
      </c>
      <c r="AG20" s="185">
        <f t="shared" si="7"/>
        <v>0</v>
      </c>
      <c r="AH20" s="197">
        <f t="shared" si="4"/>
        <v>0</v>
      </c>
      <c r="AI20" s="197">
        <f t="shared" si="8"/>
        <v>0</v>
      </c>
      <c r="AJ20" s="198"/>
      <c r="AK20" s="198"/>
      <c r="AL20" s="198"/>
      <c r="AM20" s="198"/>
      <c r="AN20" s="186">
        <v>0</v>
      </c>
      <c r="AO20" s="187">
        <f t="shared" si="9"/>
        <v>169.62</v>
      </c>
      <c r="AP20" s="199"/>
      <c r="AQ20" s="210">
        <v>140</v>
      </c>
      <c r="AR20" s="211">
        <f>AC20-AE20-AG20-AJ20-AK20-AL20-AM20-AN20-AP20-AQ20</f>
        <v>15408.38</v>
      </c>
      <c r="AS20" s="200">
        <f>AF20+AH20+AI20</f>
        <v>58.595999999999997</v>
      </c>
      <c r="AT20" s="200">
        <f>AS20-AQ20-AN20</f>
        <v>-81.403999999999996</v>
      </c>
      <c r="AU20" s="73"/>
      <c r="AV20" s="81"/>
      <c r="AW20" s="73"/>
      <c r="AX20" s="73"/>
      <c r="AY20" s="73"/>
      <c r="AZ20" s="73"/>
      <c r="BA20" s="73"/>
      <c r="BB20" s="73"/>
      <c r="BC20" s="73"/>
      <c r="BD20" s="73"/>
    </row>
    <row r="21" spans="1:56" ht="15.75">
      <c r="A21" s="194">
        <v>15</v>
      </c>
      <c r="B21" s="180">
        <v>1908446148</v>
      </c>
      <c r="C21" s="180" t="s">
        <v>111</v>
      </c>
      <c r="D21" s="195">
        <v>6062</v>
      </c>
      <c r="E21" s="196"/>
      <c r="F21" s="195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80"/>
      <c r="R21" s="180"/>
      <c r="S21" s="180">
        <v>5</v>
      </c>
      <c r="T21" s="180"/>
      <c r="U21" s="180"/>
      <c r="V21" s="180"/>
      <c r="W21" s="180"/>
      <c r="X21" s="180"/>
      <c r="Y21" s="180"/>
      <c r="Z21" s="180"/>
      <c r="AA21" s="180"/>
      <c r="AB21" s="180"/>
      <c r="AC21" s="184">
        <f t="shared" si="0"/>
        <v>7017</v>
      </c>
      <c r="AD21" s="180">
        <f t="shared" si="1"/>
        <v>6062</v>
      </c>
      <c r="AE21" s="197">
        <f t="shared" si="2"/>
        <v>166.70500000000001</v>
      </c>
      <c r="AF21" s="197">
        <f t="shared" si="3"/>
        <v>57.588999999999999</v>
      </c>
      <c r="AG21" s="185">
        <f t="shared" si="7"/>
        <v>0</v>
      </c>
      <c r="AH21" s="197">
        <f t="shared" si="4"/>
        <v>0</v>
      </c>
      <c r="AI21" s="197">
        <f t="shared" si="8"/>
        <v>0</v>
      </c>
      <c r="AJ21" s="198"/>
      <c r="AK21" s="198"/>
      <c r="AL21" s="198"/>
      <c r="AM21" s="198"/>
      <c r="AN21" s="186">
        <v>0</v>
      </c>
      <c r="AO21" s="187">
        <f t="shared" si="9"/>
        <v>166.70500000000001</v>
      </c>
      <c r="AP21" s="199"/>
      <c r="AQ21" s="210">
        <v>51</v>
      </c>
      <c r="AR21" s="212">
        <f t="shared" si="10"/>
        <v>6799.2950000000001</v>
      </c>
      <c r="AS21" s="200">
        <f t="shared" ref="AS21:AS28" si="11">AF21+AH21+AI21</f>
        <v>57.588999999999999</v>
      </c>
      <c r="AT21" s="200">
        <f t="shared" ref="AT21:AT28" si="12">AS21-AQ21-AN21</f>
        <v>6.5889999999999986</v>
      </c>
      <c r="AU21" s="73"/>
      <c r="AV21" s="81"/>
      <c r="AW21" s="73"/>
      <c r="AX21" s="73"/>
      <c r="AY21" s="73"/>
      <c r="AZ21" s="73"/>
      <c r="BA21" s="73"/>
      <c r="BB21" s="73"/>
      <c r="BC21" s="73"/>
      <c r="BD21" s="73"/>
    </row>
    <row r="22" spans="1:56" ht="15.75">
      <c r="A22" s="194">
        <v>16</v>
      </c>
      <c r="B22" s="180">
        <v>1908446149</v>
      </c>
      <c r="C22" s="213" t="s">
        <v>117</v>
      </c>
      <c r="D22" s="195">
        <v>15696</v>
      </c>
      <c r="E22" s="196"/>
      <c r="F22" s="195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4">
        <f t="shared" si="0"/>
        <v>15696</v>
      </c>
      <c r="AD22" s="180">
        <f t="shared" si="1"/>
        <v>15696</v>
      </c>
      <c r="AE22" s="197">
        <f t="shared" si="2"/>
        <v>431.64</v>
      </c>
      <c r="AF22" s="197">
        <f t="shared" si="3"/>
        <v>149.11199999999999</v>
      </c>
      <c r="AG22" s="185">
        <f t="shared" si="7"/>
        <v>0</v>
      </c>
      <c r="AH22" s="197">
        <f t="shared" si="4"/>
        <v>0</v>
      </c>
      <c r="AI22" s="197">
        <f t="shared" si="8"/>
        <v>0</v>
      </c>
      <c r="AJ22" s="198"/>
      <c r="AK22" s="198"/>
      <c r="AL22" s="198"/>
      <c r="AM22" s="198"/>
      <c r="AN22" s="186">
        <v>0</v>
      </c>
      <c r="AO22" s="187">
        <f t="shared" si="9"/>
        <v>431.64</v>
      </c>
      <c r="AP22" s="199"/>
      <c r="AQ22" s="210">
        <v>145</v>
      </c>
      <c r="AR22" s="212">
        <f>AC22-AE22-AG22-AJ22-AK22-AL22-AM22-AN22-AP22-AQ22</f>
        <v>15119.36</v>
      </c>
      <c r="AS22" s="200">
        <f>AF22+AH22+AI22</f>
        <v>149.11199999999999</v>
      </c>
      <c r="AT22" s="200">
        <f>AS22-AQ22-AN22</f>
        <v>4.1119999999999948</v>
      </c>
      <c r="AU22" s="73">
        <v>1000</v>
      </c>
      <c r="AV22" s="81"/>
      <c r="AW22" s="73"/>
      <c r="AX22" s="73"/>
      <c r="AY22" s="73"/>
      <c r="AZ22" s="73"/>
      <c r="BA22" s="73"/>
      <c r="BB22" s="73"/>
      <c r="BC22" s="73"/>
      <c r="BD22" s="73"/>
    </row>
    <row r="23" spans="1:56" ht="15.75">
      <c r="A23" s="194">
        <v>17</v>
      </c>
      <c r="B23" s="180">
        <v>1908446150</v>
      </c>
      <c r="C23" s="180" t="s">
        <v>118</v>
      </c>
      <c r="D23" s="195">
        <v>8038</v>
      </c>
      <c r="E23" s="196"/>
      <c r="F23" s="195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4">
        <f t="shared" si="0"/>
        <v>8038</v>
      </c>
      <c r="AD23" s="180">
        <f t="shared" si="1"/>
        <v>8038</v>
      </c>
      <c r="AE23" s="197">
        <f t="shared" si="2"/>
        <v>221.04499999999999</v>
      </c>
      <c r="AF23" s="197">
        <f t="shared" si="3"/>
        <v>76.361000000000004</v>
      </c>
      <c r="AG23" s="185">
        <f t="shared" si="7"/>
        <v>0</v>
      </c>
      <c r="AH23" s="197">
        <f t="shared" si="4"/>
        <v>0</v>
      </c>
      <c r="AI23" s="197">
        <f t="shared" si="8"/>
        <v>0</v>
      </c>
      <c r="AJ23" s="198"/>
      <c r="AK23" s="198"/>
      <c r="AL23" s="198"/>
      <c r="AM23" s="198"/>
      <c r="AN23" s="186">
        <v>0</v>
      </c>
      <c r="AO23" s="187">
        <f t="shared" si="9"/>
        <v>221.04499999999999</v>
      </c>
      <c r="AP23" s="199"/>
      <c r="AQ23" s="210">
        <v>90</v>
      </c>
      <c r="AR23" s="212">
        <f t="shared" si="10"/>
        <v>7726.9549999999999</v>
      </c>
      <c r="AS23" s="200">
        <f t="shared" si="11"/>
        <v>76.361000000000004</v>
      </c>
      <c r="AT23" s="200">
        <f t="shared" si="12"/>
        <v>-13.638999999999996</v>
      </c>
      <c r="AU23" s="73"/>
      <c r="AV23" s="81"/>
      <c r="AW23" s="73"/>
      <c r="AX23" s="73"/>
      <c r="AY23" s="73"/>
      <c r="AZ23" s="73"/>
      <c r="BA23" s="73"/>
      <c r="BB23" s="73"/>
      <c r="BC23" s="73"/>
      <c r="BD23" s="73"/>
    </row>
    <row r="24" spans="1:56" ht="15.75">
      <c r="A24" s="194">
        <v>18</v>
      </c>
      <c r="B24" s="180">
        <v>1908446151</v>
      </c>
      <c r="C24" s="180" t="s">
        <v>119</v>
      </c>
      <c r="D24" s="195">
        <v>17306</v>
      </c>
      <c r="E24" s="196"/>
      <c r="F24" s="195"/>
      <c r="G24" s="196"/>
      <c r="H24" s="196"/>
      <c r="I24" s="196"/>
      <c r="J24" s="196"/>
      <c r="K24" s="196">
        <v>50</v>
      </c>
      <c r="L24" s="196"/>
      <c r="M24" s="196">
        <v>30</v>
      </c>
      <c r="N24" s="196"/>
      <c r="O24" s="196"/>
      <c r="P24" s="196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4">
        <f t="shared" si="0"/>
        <v>18606</v>
      </c>
      <c r="AD24" s="180">
        <f t="shared" si="1"/>
        <v>17306</v>
      </c>
      <c r="AE24" s="197">
        <f t="shared" si="2"/>
        <v>475.91500000000002</v>
      </c>
      <c r="AF24" s="197">
        <f t="shared" si="3"/>
        <v>164.40699999999998</v>
      </c>
      <c r="AG24" s="185">
        <f t="shared" si="7"/>
        <v>35.75</v>
      </c>
      <c r="AH24" s="197">
        <f t="shared" si="4"/>
        <v>12.35</v>
      </c>
      <c r="AI24" s="197">
        <f t="shared" si="8"/>
        <v>0</v>
      </c>
      <c r="AJ24" s="180"/>
      <c r="AK24" s="180"/>
      <c r="AL24" s="49"/>
      <c r="AM24" s="49"/>
      <c r="AN24" s="186">
        <v>0</v>
      </c>
      <c r="AO24" s="187">
        <f t="shared" si="9"/>
        <v>478.11500000000001</v>
      </c>
      <c r="AP24" s="199"/>
      <c r="AQ24" s="210">
        <v>115</v>
      </c>
      <c r="AR24" s="212">
        <f t="shared" si="10"/>
        <v>17979.334999999999</v>
      </c>
      <c r="AS24" s="200">
        <f t="shared" si="11"/>
        <v>176.75699999999998</v>
      </c>
      <c r="AT24" s="200">
        <f t="shared" si="12"/>
        <v>61.756999999999977</v>
      </c>
      <c r="AU24" s="73"/>
      <c r="AV24" s="81"/>
      <c r="AW24" s="73"/>
      <c r="AX24" s="73"/>
      <c r="AY24" s="73"/>
      <c r="AZ24" s="73"/>
      <c r="BA24" s="73"/>
      <c r="BB24" s="73"/>
      <c r="BC24" s="73"/>
      <c r="BD24" s="73"/>
    </row>
    <row r="25" spans="1:56" ht="15.75">
      <c r="A25" s="194">
        <v>19</v>
      </c>
      <c r="B25" s="180">
        <v>1908446152</v>
      </c>
      <c r="C25" s="180" t="s">
        <v>120</v>
      </c>
      <c r="D25" s="195">
        <v>9272</v>
      </c>
      <c r="E25" s="196"/>
      <c r="F25" s="195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4">
        <f t="shared" si="0"/>
        <v>9272</v>
      </c>
      <c r="AD25" s="180">
        <f t="shared" si="1"/>
        <v>9272</v>
      </c>
      <c r="AE25" s="197">
        <f t="shared" si="2"/>
        <v>254.98</v>
      </c>
      <c r="AF25" s="197">
        <f t="shared" si="3"/>
        <v>88.084000000000003</v>
      </c>
      <c r="AG25" s="185">
        <f t="shared" si="7"/>
        <v>0</v>
      </c>
      <c r="AH25" s="197">
        <f t="shared" si="4"/>
        <v>0</v>
      </c>
      <c r="AI25" s="197">
        <f t="shared" si="8"/>
        <v>0</v>
      </c>
      <c r="AJ25" s="198"/>
      <c r="AK25" s="198"/>
      <c r="AL25" s="198"/>
      <c r="AM25" s="198"/>
      <c r="AN25" s="186">
        <v>0</v>
      </c>
      <c r="AO25" s="187">
        <f t="shared" si="9"/>
        <v>254.98</v>
      </c>
      <c r="AP25" s="199"/>
      <c r="AQ25" s="210">
        <v>90</v>
      </c>
      <c r="AR25" s="212">
        <f t="shared" si="10"/>
        <v>8927.02</v>
      </c>
      <c r="AS25" s="200">
        <f t="shared" si="11"/>
        <v>88.084000000000003</v>
      </c>
      <c r="AT25" s="200">
        <f t="shared" si="12"/>
        <v>-1.9159999999999968</v>
      </c>
      <c r="AU25" s="73"/>
      <c r="AV25" s="81"/>
      <c r="AW25" s="73"/>
      <c r="AX25" s="73"/>
      <c r="AY25" s="73"/>
      <c r="AZ25" s="73"/>
      <c r="BA25" s="73"/>
      <c r="BB25" s="73"/>
      <c r="BC25" s="73"/>
      <c r="BD25" s="73"/>
    </row>
    <row r="26" spans="1:56" ht="15.75">
      <c r="A26" s="194">
        <v>70</v>
      </c>
      <c r="B26" s="180">
        <v>1908446153</v>
      </c>
      <c r="C26" s="214" t="s">
        <v>121</v>
      </c>
      <c r="D26" s="195">
        <v>7917</v>
      </c>
      <c r="E26" s="196"/>
      <c r="F26" s="195"/>
      <c r="G26" s="196"/>
      <c r="H26" s="196"/>
      <c r="I26" s="196"/>
      <c r="J26" s="196"/>
      <c r="K26" s="195"/>
      <c r="L26" s="196"/>
      <c r="M26" s="196"/>
      <c r="N26" s="196"/>
      <c r="O26" s="196"/>
      <c r="P26" s="196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>
        <v>1</v>
      </c>
      <c r="AB26" s="180"/>
      <c r="AC26" s="184">
        <f t="shared" si="0"/>
        <v>8105</v>
      </c>
      <c r="AD26" s="180">
        <f t="shared" si="1"/>
        <v>7917</v>
      </c>
      <c r="AE26" s="197">
        <f t="shared" si="2"/>
        <v>217.7175</v>
      </c>
      <c r="AF26" s="197">
        <f t="shared" si="3"/>
        <v>75.211500000000001</v>
      </c>
      <c r="AG26" s="185">
        <f t="shared" si="7"/>
        <v>0</v>
      </c>
      <c r="AH26" s="197">
        <f t="shared" si="4"/>
        <v>0</v>
      </c>
      <c r="AI26" s="197">
        <f t="shared" si="8"/>
        <v>0</v>
      </c>
      <c r="AJ26" s="198"/>
      <c r="AK26" s="198"/>
      <c r="AL26" s="198"/>
      <c r="AM26" s="198"/>
      <c r="AN26" s="186">
        <v>0</v>
      </c>
      <c r="AO26" s="187">
        <f t="shared" si="9"/>
        <v>217.7175</v>
      </c>
      <c r="AP26" s="199"/>
      <c r="AQ26" s="210">
        <v>68</v>
      </c>
      <c r="AR26" s="212">
        <f t="shared" si="10"/>
        <v>7819.2825000000003</v>
      </c>
      <c r="AS26" s="200">
        <f t="shared" si="11"/>
        <v>75.211500000000001</v>
      </c>
      <c r="AT26" s="200">
        <f t="shared" si="12"/>
        <v>7.2115000000000009</v>
      </c>
      <c r="AU26" s="73"/>
      <c r="AV26" s="73"/>
      <c r="AW26" s="73"/>
      <c r="AX26" s="73"/>
      <c r="AY26" s="73"/>
      <c r="AZ26" s="73"/>
      <c r="BA26" s="73"/>
      <c r="BB26" s="73"/>
      <c r="BC26" s="73"/>
      <c r="BD26" s="73"/>
    </row>
    <row r="27" spans="1:56" ht="15.75">
      <c r="A27" s="194">
        <v>21</v>
      </c>
      <c r="B27" s="180">
        <v>1908446154</v>
      </c>
      <c r="C27" s="180" t="s">
        <v>122</v>
      </c>
      <c r="D27" s="195">
        <v>2570</v>
      </c>
      <c r="E27" s="196"/>
      <c r="F27" s="195"/>
      <c r="G27" s="196"/>
      <c r="H27" s="196"/>
      <c r="I27" s="196"/>
      <c r="J27" s="196"/>
      <c r="K27" s="195"/>
      <c r="L27" s="196"/>
      <c r="M27" s="196">
        <v>200</v>
      </c>
      <c r="N27" s="196"/>
      <c r="O27" s="196"/>
      <c r="P27" s="196">
        <v>100</v>
      </c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4">
        <f t="shared" si="0"/>
        <v>5470</v>
      </c>
      <c r="AD27" s="180">
        <f t="shared" si="1"/>
        <v>2570</v>
      </c>
      <c r="AE27" s="197">
        <f t="shared" si="2"/>
        <v>70.674999999999997</v>
      </c>
      <c r="AF27" s="197">
        <f t="shared" si="3"/>
        <v>24.414999999999999</v>
      </c>
      <c r="AG27" s="185">
        <f t="shared" si="7"/>
        <v>79.75</v>
      </c>
      <c r="AH27" s="197">
        <f t="shared" si="4"/>
        <v>27.55</v>
      </c>
      <c r="AI27" s="197">
        <f t="shared" si="8"/>
        <v>0</v>
      </c>
      <c r="AJ27" s="198"/>
      <c r="AK27" s="198"/>
      <c r="AL27" s="198"/>
      <c r="AM27" s="198"/>
      <c r="AN27" s="186">
        <v>0</v>
      </c>
      <c r="AO27" s="187">
        <f t="shared" si="9"/>
        <v>78.924999999999997</v>
      </c>
      <c r="AP27" s="199"/>
      <c r="AQ27" s="210">
        <v>66</v>
      </c>
      <c r="AR27" s="212">
        <f t="shared" si="10"/>
        <v>5253.5749999999998</v>
      </c>
      <c r="AS27" s="200">
        <f t="shared" si="11"/>
        <v>51.965000000000003</v>
      </c>
      <c r="AT27" s="200">
        <f t="shared" si="12"/>
        <v>-14.034999999999997</v>
      </c>
      <c r="AU27" s="73"/>
      <c r="AV27" s="73"/>
      <c r="AW27" s="73"/>
      <c r="AX27" s="73"/>
      <c r="AY27" s="73"/>
      <c r="AZ27" s="73"/>
      <c r="BA27" s="73"/>
      <c r="BB27" s="73"/>
      <c r="BC27" s="73"/>
      <c r="BD27" s="73"/>
    </row>
    <row r="28" spans="1:56" ht="16.5" thickBot="1">
      <c r="A28" s="215">
        <v>22</v>
      </c>
      <c r="B28" s="216"/>
      <c r="C28" s="217"/>
      <c r="D28" s="218"/>
      <c r="E28" s="216"/>
      <c r="F28" s="218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184">
        <f t="shared" ref="AC28" si="13">D28*1+E28*999+F28*499+G28*75+H28*50+I28*30+K28*20+L28*19+M28*10+P28*9+N28*10+J28*29+S28*191+V28*4744+W28*110+X28*450+Y28*110+Z28*110+AA28*188+AB28*182+U28*30+T28*350+R28*4+Q28*5+O28*9</f>
        <v>0</v>
      </c>
      <c r="AD28" s="204">
        <f t="shared" si="1"/>
        <v>0</v>
      </c>
      <c r="AE28" s="219">
        <f t="shared" si="2"/>
        <v>0</v>
      </c>
      <c r="AF28" s="219">
        <f t="shared" si="3"/>
        <v>0</v>
      </c>
      <c r="AG28" s="220">
        <f t="shared" si="7"/>
        <v>0</v>
      </c>
      <c r="AH28" s="219">
        <f t="shared" si="4"/>
        <v>0</v>
      </c>
      <c r="AI28" s="219">
        <f t="shared" si="8"/>
        <v>0</v>
      </c>
      <c r="AJ28" s="221"/>
      <c r="AK28" s="221"/>
      <c r="AL28" s="221"/>
      <c r="AM28" s="221"/>
      <c r="AN28" s="222">
        <v>0</v>
      </c>
      <c r="AO28" s="187">
        <f t="shared" si="9"/>
        <v>0</v>
      </c>
      <c r="AP28" s="223"/>
      <c r="AQ28" s="224"/>
      <c r="AR28" s="225">
        <f t="shared" si="10"/>
        <v>0</v>
      </c>
      <c r="AS28" s="226">
        <f t="shared" si="11"/>
        <v>0</v>
      </c>
      <c r="AT28" s="226">
        <f t="shared" si="12"/>
        <v>0</v>
      </c>
      <c r="AU28" s="73"/>
      <c r="AV28" s="73"/>
      <c r="AW28" s="73"/>
      <c r="AX28" s="73"/>
      <c r="AY28" s="73"/>
      <c r="AZ28" s="73"/>
      <c r="BA28" s="73"/>
      <c r="BB28" s="73"/>
      <c r="BC28" s="73"/>
      <c r="BD28" s="73"/>
    </row>
    <row r="29" spans="1:56" s="234" customFormat="1" ht="16.5" thickBot="1">
      <c r="A29" s="308" t="s">
        <v>123</v>
      </c>
      <c r="B29" s="309"/>
      <c r="C29" s="309"/>
      <c r="D29" s="227">
        <f t="shared" ref="D29:AT29" si="14">SUM(D7:D28)</f>
        <v>229317</v>
      </c>
      <c r="E29" s="227">
        <f t="shared" si="14"/>
        <v>0</v>
      </c>
      <c r="F29" s="227">
        <f t="shared" si="14"/>
        <v>0</v>
      </c>
      <c r="G29" s="227">
        <f t="shared" si="14"/>
        <v>0</v>
      </c>
      <c r="H29" s="227">
        <f t="shared" si="14"/>
        <v>0</v>
      </c>
      <c r="I29" s="227">
        <f t="shared" si="14"/>
        <v>0</v>
      </c>
      <c r="J29" s="227">
        <f t="shared" si="14"/>
        <v>0</v>
      </c>
      <c r="K29" s="227">
        <f>SUM(K7:K27)</f>
        <v>100</v>
      </c>
      <c r="L29" s="227">
        <f t="shared" ref="L29:N29" si="15">SUM(L7:L18)</f>
        <v>0</v>
      </c>
      <c r="M29" s="227">
        <f>SUM(M7:M27)</f>
        <v>470</v>
      </c>
      <c r="N29" s="227">
        <f t="shared" si="15"/>
        <v>0</v>
      </c>
      <c r="O29" s="227">
        <f>SUM(O7:O27)</f>
        <v>0</v>
      </c>
      <c r="P29" s="227">
        <f>SUM(P7:P27)</f>
        <v>340</v>
      </c>
      <c r="Q29" s="227">
        <f t="shared" si="14"/>
        <v>0</v>
      </c>
      <c r="R29" s="227">
        <f t="shared" si="14"/>
        <v>0</v>
      </c>
      <c r="S29" s="227">
        <f t="shared" si="14"/>
        <v>147</v>
      </c>
      <c r="T29" s="227">
        <f t="shared" si="14"/>
        <v>0</v>
      </c>
      <c r="U29" s="227">
        <f t="shared" si="14"/>
        <v>0</v>
      </c>
      <c r="V29" s="227">
        <f t="shared" si="14"/>
        <v>0</v>
      </c>
      <c r="W29" s="227">
        <f t="shared" si="14"/>
        <v>0</v>
      </c>
      <c r="X29" s="227">
        <f t="shared" si="14"/>
        <v>0</v>
      </c>
      <c r="Y29" s="227">
        <f t="shared" si="14"/>
        <v>0</v>
      </c>
      <c r="Z29" s="227">
        <f t="shared" si="14"/>
        <v>0</v>
      </c>
      <c r="AA29" s="227">
        <f t="shared" si="14"/>
        <v>8</v>
      </c>
      <c r="AB29" s="227">
        <f t="shared" si="14"/>
        <v>0</v>
      </c>
      <c r="AC29" s="228">
        <f t="shared" si="14"/>
        <v>268658</v>
      </c>
      <c r="AD29" s="228">
        <f t="shared" si="14"/>
        <v>229317</v>
      </c>
      <c r="AE29" s="228">
        <f t="shared" si="14"/>
        <v>6306.2174999999997</v>
      </c>
      <c r="AF29" s="228">
        <f t="shared" si="14"/>
        <v>2178.5114999999996</v>
      </c>
      <c r="AG29" s="228">
        <f t="shared" si="14"/>
        <v>268.39999999999998</v>
      </c>
      <c r="AH29" s="228">
        <f t="shared" si="14"/>
        <v>92.72</v>
      </c>
      <c r="AI29" s="228">
        <f t="shared" si="14"/>
        <v>0</v>
      </c>
      <c r="AJ29" s="228">
        <f t="shared" si="14"/>
        <v>0</v>
      </c>
      <c r="AK29" s="228">
        <f t="shared" si="14"/>
        <v>0</v>
      </c>
      <c r="AL29" s="228">
        <f t="shared" si="14"/>
        <v>0</v>
      </c>
      <c r="AM29" s="228">
        <f t="shared" si="14"/>
        <v>0</v>
      </c>
      <c r="AN29" s="228">
        <f t="shared" si="14"/>
        <v>0</v>
      </c>
      <c r="AO29" s="229">
        <f>SUM(AO7:AO28)</f>
        <v>6331.2424999999994</v>
      </c>
      <c r="AP29" s="228">
        <f t="shared" si="14"/>
        <v>0</v>
      </c>
      <c r="AQ29" s="230">
        <f t="shared" si="14"/>
        <v>2171</v>
      </c>
      <c r="AR29" s="231">
        <f>SUM(AR7:AR28)</f>
        <v>259912.38250000001</v>
      </c>
      <c r="AS29" s="231">
        <f>SUM(AS7:AS28)</f>
        <v>2271.2314999999999</v>
      </c>
      <c r="AT29" s="231">
        <f t="shared" si="14"/>
        <v>100.23149999999991</v>
      </c>
      <c r="AU29" s="232"/>
      <c r="AV29" s="232"/>
      <c r="AW29" s="233"/>
      <c r="AX29" s="233"/>
      <c r="AY29" s="233"/>
      <c r="AZ29" s="233"/>
      <c r="BA29" s="233"/>
      <c r="BB29" s="233"/>
      <c r="BC29" s="233"/>
      <c r="BD29" s="233"/>
    </row>
    <row r="30" spans="1:56" ht="15.75" thickBot="1">
      <c r="A30" s="312" t="s">
        <v>124</v>
      </c>
      <c r="B30" s="313"/>
      <c r="C30" s="314"/>
      <c r="D30" s="236">
        <f t="shared" ref="D30:AB30" si="16">D4+D5-D29</f>
        <v>703908</v>
      </c>
      <c r="E30" s="236">
        <f t="shared" si="16"/>
        <v>0</v>
      </c>
      <c r="F30" s="236">
        <f t="shared" si="16"/>
        <v>0</v>
      </c>
      <c r="G30" s="236">
        <f t="shared" si="16"/>
        <v>0</v>
      </c>
      <c r="H30" s="236">
        <f t="shared" si="16"/>
        <v>0</v>
      </c>
      <c r="I30" s="236">
        <f t="shared" si="16"/>
        <v>0</v>
      </c>
      <c r="J30" s="236">
        <f t="shared" si="16"/>
        <v>0</v>
      </c>
      <c r="K30" s="236">
        <f>K4+K5-K29</f>
        <v>1790</v>
      </c>
      <c r="L30" s="236">
        <f t="shared" si="16"/>
        <v>0</v>
      </c>
      <c r="M30" s="236">
        <f t="shared" si="16"/>
        <v>1510</v>
      </c>
      <c r="N30" s="236">
        <f t="shared" si="16"/>
        <v>0</v>
      </c>
      <c r="O30" s="236">
        <f t="shared" si="16"/>
        <v>1320</v>
      </c>
      <c r="P30" s="236">
        <f t="shared" si="16"/>
        <v>760</v>
      </c>
      <c r="Q30" s="236">
        <f t="shared" si="16"/>
        <v>0</v>
      </c>
      <c r="R30" s="236">
        <f t="shared" si="16"/>
        <v>0</v>
      </c>
      <c r="S30" s="236">
        <f t="shared" si="16"/>
        <v>1397</v>
      </c>
      <c r="T30" s="236">
        <f t="shared" si="16"/>
        <v>0</v>
      </c>
      <c r="U30" s="236">
        <f t="shared" si="16"/>
        <v>0</v>
      </c>
      <c r="V30" s="236">
        <f t="shared" si="16"/>
        <v>0</v>
      </c>
      <c r="W30" s="236">
        <f t="shared" si="16"/>
        <v>0</v>
      </c>
      <c r="X30" s="236">
        <f t="shared" si="16"/>
        <v>0</v>
      </c>
      <c r="Y30" s="236">
        <f t="shared" si="16"/>
        <v>0</v>
      </c>
      <c r="Z30" s="236">
        <f t="shared" si="16"/>
        <v>289</v>
      </c>
      <c r="AA30" s="236">
        <f t="shared" si="16"/>
        <v>378</v>
      </c>
      <c r="AB30" s="236">
        <f t="shared" si="16"/>
        <v>0</v>
      </c>
      <c r="AC30" s="237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8"/>
      <c r="AP30" s="239"/>
      <c r="AQ30" s="239"/>
      <c r="AR30" s="239"/>
      <c r="AS30" s="239"/>
      <c r="AT30" s="239"/>
      <c r="AV30" s="73"/>
      <c r="AW30" s="73"/>
      <c r="AX30" s="73"/>
      <c r="AY30" s="73"/>
      <c r="AZ30" s="73"/>
      <c r="BA30" s="73"/>
      <c r="BB30" s="73"/>
      <c r="BC30" s="73"/>
      <c r="BD30" s="73"/>
    </row>
    <row r="31" spans="1:56">
      <c r="A31" s="240"/>
      <c r="B31" s="240"/>
      <c r="C31" s="241"/>
      <c r="D31" s="240"/>
      <c r="E31" s="242"/>
      <c r="F31" s="242"/>
      <c r="G31" s="242"/>
      <c r="H31" s="242"/>
      <c r="I31" s="242"/>
      <c r="J31" s="242"/>
      <c r="K31" s="243"/>
      <c r="L31" s="243"/>
      <c r="M31" s="243"/>
      <c r="N31" s="243"/>
      <c r="O31" s="243"/>
      <c r="P31" s="243"/>
      <c r="Q31" s="242"/>
      <c r="R31" s="242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4"/>
      <c r="AP31" s="241"/>
      <c r="AQ31" s="241"/>
      <c r="AR31" s="241"/>
      <c r="AS31" s="241"/>
      <c r="AT31" s="241"/>
      <c r="AV31" s="73"/>
      <c r="AW31" s="73"/>
      <c r="AX31" s="73"/>
      <c r="AY31" s="73"/>
      <c r="AZ31" s="73"/>
      <c r="BA31" s="73"/>
      <c r="BB31" s="73"/>
      <c r="BC31" s="73"/>
      <c r="BD31" s="73"/>
    </row>
    <row r="32" spans="1:56" ht="18">
      <c r="A32" s="73"/>
      <c r="B32" s="73"/>
      <c r="C32" s="58"/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O32" s="245"/>
      <c r="P32" s="193"/>
      <c r="Q32" s="73"/>
      <c r="R32" s="73"/>
      <c r="S32" s="73"/>
      <c r="AR32" s="311" t="s">
        <v>125</v>
      </c>
      <c r="AS32" s="311"/>
      <c r="AT32" s="311"/>
      <c r="AU32" s="246"/>
    </row>
    <row r="33" spans="1:48" ht="15.75">
      <c r="A33" s="73"/>
      <c r="B33" s="73"/>
      <c r="C33" s="58"/>
      <c r="D33" s="303"/>
      <c r="E33" s="303"/>
      <c r="F33" s="303"/>
      <c r="G33" s="303"/>
      <c r="H33" s="303"/>
      <c r="I33" s="303"/>
      <c r="J33" s="303"/>
      <c r="K33" s="303"/>
      <c r="L33" s="253"/>
      <c r="M33" s="253"/>
      <c r="P33" s="73"/>
      <c r="Q33" s="73"/>
      <c r="R33" s="73"/>
      <c r="AR33" s="247">
        <v>23787</v>
      </c>
      <c r="AS33" s="49" t="s">
        <v>122</v>
      </c>
      <c r="AT33" s="49"/>
      <c r="AU33" s="246"/>
      <c r="AV33" s="248"/>
    </row>
    <row r="34" spans="1:48" ht="15.75">
      <c r="A34" s="73"/>
      <c r="B34" s="73"/>
      <c r="C34" s="58"/>
      <c r="D34" s="305"/>
      <c r="E34" s="305"/>
      <c r="F34" s="305"/>
      <c r="G34" s="305"/>
      <c r="H34" s="305"/>
      <c r="I34" s="305"/>
      <c r="J34" s="305"/>
      <c r="K34" s="305"/>
      <c r="L34" s="252"/>
      <c r="M34" s="254"/>
      <c r="N34" s="193"/>
      <c r="O34" s="193"/>
      <c r="P34" s="73"/>
      <c r="Q34" s="73"/>
      <c r="AC34" s="245"/>
      <c r="AQ34" s="73"/>
      <c r="AR34" s="49">
        <v>18673</v>
      </c>
      <c r="AS34" s="49" t="s">
        <v>120</v>
      </c>
      <c r="AT34" s="49"/>
      <c r="AU34" s="73"/>
    </row>
    <row r="35" spans="1:48" ht="15.75">
      <c r="A35" s="73"/>
      <c r="B35" s="73"/>
      <c r="C35" s="58"/>
      <c r="D35" s="303"/>
      <c r="E35" s="303"/>
      <c r="F35" s="303"/>
      <c r="G35" s="303"/>
      <c r="H35" s="303"/>
      <c r="I35" s="303"/>
      <c r="J35" s="303"/>
      <c r="K35" s="303"/>
      <c r="L35" s="253"/>
      <c r="M35" s="254"/>
      <c r="O35" s="73"/>
      <c r="P35" s="73"/>
      <c r="Q35" s="73"/>
      <c r="AQ35" s="73"/>
      <c r="AR35" s="49">
        <v>200</v>
      </c>
      <c r="AS35" s="49" t="s">
        <v>104</v>
      </c>
      <c r="AT35" s="49"/>
    </row>
    <row r="36" spans="1:48" ht="15.75">
      <c r="A36" s="73"/>
      <c r="B36" s="73"/>
      <c r="C36" s="58"/>
      <c r="D36" s="303"/>
      <c r="E36" s="303"/>
      <c r="F36" s="303"/>
      <c r="G36" s="303"/>
      <c r="H36" s="303"/>
      <c r="I36" s="303"/>
      <c r="J36" s="303"/>
      <c r="K36" s="303"/>
      <c r="L36" s="253"/>
      <c r="M36" s="254"/>
      <c r="O36" s="73"/>
      <c r="P36" s="73"/>
      <c r="Q36" s="73"/>
      <c r="AQ36" s="73"/>
      <c r="AR36" s="49">
        <v>15210</v>
      </c>
      <c r="AS36" s="49" t="s">
        <v>184</v>
      </c>
      <c r="AT36" s="49"/>
    </row>
    <row r="37" spans="1:48" ht="15.75">
      <c r="A37" s="73"/>
      <c r="B37" s="73"/>
      <c r="C37" s="58"/>
      <c r="D37" s="303"/>
      <c r="E37" s="303"/>
      <c r="F37" s="303"/>
      <c r="G37" s="303"/>
      <c r="H37" s="303"/>
      <c r="I37" s="303"/>
      <c r="J37" s="303"/>
      <c r="K37" s="303"/>
      <c r="L37" s="255"/>
      <c r="M37" s="254"/>
      <c r="O37" s="245"/>
      <c r="AR37" s="198">
        <v>28086</v>
      </c>
      <c r="AS37" s="49" t="s">
        <v>126</v>
      </c>
      <c r="AT37" s="49"/>
    </row>
    <row r="38" spans="1:48" ht="15.75">
      <c r="A38" s="249"/>
      <c r="B38" s="249"/>
      <c r="C38" s="58"/>
      <c r="D38" s="303"/>
      <c r="E38" s="303"/>
      <c r="F38" s="303"/>
      <c r="G38" s="303"/>
      <c r="H38" s="303"/>
      <c r="I38" s="303"/>
      <c r="J38" s="303"/>
      <c r="K38" s="303"/>
      <c r="L38" s="253"/>
      <c r="M38" s="253"/>
      <c r="AR38" s="49">
        <v>3200</v>
      </c>
      <c r="AS38" s="49" t="s">
        <v>127</v>
      </c>
      <c r="AT38" s="49"/>
    </row>
    <row r="39" spans="1:48" ht="15.75">
      <c r="A39" s="73"/>
      <c r="B39" s="73"/>
      <c r="C39" s="58"/>
      <c r="D39" s="303"/>
      <c r="E39" s="303"/>
      <c r="F39" s="303"/>
      <c r="G39" s="303"/>
      <c r="H39" s="303"/>
      <c r="I39" s="303"/>
      <c r="J39" s="303"/>
      <c r="K39" s="303"/>
      <c r="L39" s="255"/>
      <c r="M39" s="254"/>
      <c r="AR39" s="198">
        <v>9000</v>
      </c>
      <c r="AS39" s="247" t="s">
        <v>128</v>
      </c>
      <c r="AT39" s="49"/>
    </row>
    <row r="40" spans="1:48" ht="15.75">
      <c r="A40" s="73"/>
      <c r="B40" s="73"/>
      <c r="C40" s="58"/>
      <c r="D40" s="304"/>
      <c r="E40" s="304"/>
      <c r="F40" s="304"/>
      <c r="G40" s="304"/>
      <c r="H40" s="304"/>
      <c r="I40" s="304"/>
      <c r="J40" s="304"/>
      <c r="K40" s="304"/>
      <c r="L40" s="256"/>
      <c r="M40" s="257"/>
      <c r="AO40" s="250"/>
      <c r="AR40" s="247">
        <v>1200</v>
      </c>
      <c r="AS40" s="49" t="s">
        <v>113</v>
      </c>
      <c r="AT40" s="247"/>
    </row>
    <row r="41" spans="1:48">
      <c r="A41" s="73"/>
      <c r="B41" s="73"/>
      <c r="C41" s="58"/>
      <c r="D41" s="58"/>
      <c r="E41" s="58"/>
      <c r="F41" s="73"/>
      <c r="G41" s="73"/>
      <c r="H41" s="73"/>
      <c r="I41" s="73"/>
      <c r="J41" s="73"/>
      <c r="K41" s="73"/>
      <c r="L41" s="73"/>
      <c r="M41" s="73"/>
      <c r="Q41" s="248"/>
      <c r="AR41" s="247">
        <v>1100</v>
      </c>
      <c r="AS41" s="49" t="s">
        <v>117</v>
      </c>
      <c r="AT41" s="247"/>
    </row>
    <row r="42" spans="1:48">
      <c r="A42" s="73"/>
      <c r="B42" s="73"/>
      <c r="C42" s="58"/>
      <c r="D42" s="58"/>
      <c r="E42" s="58"/>
      <c r="F42" s="73"/>
      <c r="G42" s="73"/>
      <c r="AR42" s="247">
        <v>4700</v>
      </c>
      <c r="AS42" s="247" t="s">
        <v>16</v>
      </c>
      <c r="AT42" s="247"/>
    </row>
    <row r="43" spans="1:48">
      <c r="A43" s="73"/>
      <c r="B43" s="73"/>
      <c r="C43" s="58"/>
      <c r="D43" s="58"/>
      <c r="E43" s="58"/>
      <c r="F43" s="73"/>
      <c r="G43" s="73"/>
      <c r="AR43" s="247"/>
      <c r="AS43" s="247"/>
      <c r="AT43" s="49"/>
    </row>
    <row r="44" spans="1:48">
      <c r="A44" s="73"/>
      <c r="B44" s="73"/>
      <c r="C44" s="73"/>
      <c r="D44" s="73"/>
      <c r="E44" s="73"/>
      <c r="F44" s="73"/>
      <c r="G44" s="73"/>
      <c r="AR44" s="261">
        <f>SUM(AR33:AR43)</f>
        <v>105156</v>
      </c>
      <c r="AS44" s="247"/>
      <c r="AT44" s="49"/>
    </row>
    <row r="45" spans="1:48">
      <c r="A45" s="73"/>
      <c r="B45" s="73"/>
      <c r="C45" s="73"/>
      <c r="D45" s="73"/>
      <c r="E45" s="73"/>
      <c r="F45" s="73"/>
      <c r="G45" s="73"/>
      <c r="AR45" s="73"/>
      <c r="AS45" s="73"/>
      <c r="AT45" s="73"/>
    </row>
    <row r="46" spans="1:48">
      <c r="A46" s="73"/>
      <c r="B46" s="73"/>
      <c r="C46" s="73"/>
      <c r="D46" s="73"/>
      <c r="E46" s="73"/>
      <c r="AR46" s="73"/>
      <c r="AS46" s="73"/>
      <c r="AT46" s="73"/>
    </row>
    <row r="47" spans="1:48">
      <c r="A47" s="73"/>
      <c r="B47" s="73"/>
      <c r="C47" s="73"/>
      <c r="D47" s="73"/>
      <c r="E47" s="73"/>
      <c r="AR47" s="193"/>
      <c r="AS47" s="73"/>
      <c r="AT47" s="73"/>
    </row>
    <row r="48" spans="1:48">
      <c r="A48" s="73"/>
      <c r="B48" s="73"/>
      <c r="C48" s="73"/>
      <c r="D48" s="73"/>
      <c r="E48" s="73"/>
      <c r="AR48" s="73"/>
      <c r="AS48" s="246"/>
      <c r="AT48" s="246"/>
    </row>
    <row r="49" spans="1:46">
      <c r="A49" s="73"/>
      <c r="B49" s="73"/>
      <c r="C49" s="73"/>
      <c r="D49" s="73"/>
      <c r="E49" s="73"/>
      <c r="AR49" s="193"/>
      <c r="AS49" s="73"/>
      <c r="AT49" s="73"/>
    </row>
    <row r="50" spans="1:46">
      <c r="A50" s="73"/>
      <c r="B50" s="73"/>
      <c r="C50" s="73"/>
      <c r="D50" s="73"/>
      <c r="E50" s="73"/>
      <c r="AM50" s="248" t="s">
        <v>129</v>
      </c>
    </row>
    <row r="51" spans="1:46">
      <c r="A51" s="73"/>
      <c r="B51" s="73"/>
      <c r="C51" s="73"/>
      <c r="D51" s="73"/>
      <c r="E51" s="73"/>
    </row>
    <row r="52" spans="1:46">
      <c r="A52" s="73"/>
      <c r="B52" s="73"/>
      <c r="C52" s="73"/>
      <c r="D52" s="73"/>
      <c r="E52" s="73"/>
    </row>
    <row r="53" spans="1:46">
      <c r="A53" s="73"/>
      <c r="B53" s="73"/>
      <c r="C53" s="73"/>
      <c r="D53" s="73"/>
      <c r="E53" s="73"/>
    </row>
    <row r="54" spans="1:46">
      <c r="A54" s="73"/>
      <c r="B54" s="73"/>
      <c r="C54" s="73"/>
      <c r="D54" s="73"/>
      <c r="E54" s="73"/>
    </row>
    <row r="55" spans="1:46">
      <c r="A55" s="73"/>
      <c r="B55" s="73"/>
      <c r="C55" s="73"/>
      <c r="D55" s="73"/>
      <c r="E55" s="73"/>
    </row>
    <row r="56" spans="1:46">
      <c r="A56" s="73"/>
      <c r="B56" s="73"/>
      <c r="C56" s="73"/>
      <c r="D56" s="73"/>
      <c r="E56" s="73"/>
    </row>
    <row r="57" spans="1:46">
      <c r="A57" s="73"/>
      <c r="B57" s="73"/>
      <c r="C57" s="73"/>
      <c r="D57" s="73"/>
      <c r="E57" s="73"/>
    </row>
    <row r="58" spans="1:46">
      <c r="A58" s="73"/>
      <c r="B58" s="73"/>
      <c r="C58" s="73"/>
      <c r="D58" s="73"/>
      <c r="E58" s="73"/>
    </row>
    <row r="59" spans="1:46">
      <c r="A59" s="73"/>
      <c r="B59" s="73"/>
      <c r="C59" s="73"/>
      <c r="D59" s="73"/>
      <c r="E59" s="73"/>
    </row>
    <row r="60" spans="1:46">
      <c r="A60" s="73"/>
      <c r="B60" s="73"/>
      <c r="C60" s="73"/>
      <c r="D60" s="73"/>
      <c r="E60" s="73"/>
    </row>
    <row r="61" spans="1:46">
      <c r="A61" s="73"/>
      <c r="B61" s="73"/>
      <c r="C61" s="73"/>
      <c r="D61" s="73"/>
      <c r="E61" s="73"/>
    </row>
    <row r="62" spans="1:46">
      <c r="A62" s="73"/>
      <c r="B62" s="73"/>
      <c r="C62" s="73"/>
      <c r="D62" s="73"/>
      <c r="E62" s="73"/>
    </row>
    <row r="63" spans="1:46">
      <c r="A63" s="73"/>
      <c r="B63" s="73"/>
      <c r="C63" s="73"/>
      <c r="D63" s="73"/>
      <c r="E63" s="73"/>
    </row>
    <row r="64" spans="1:46">
      <c r="C64" s="73"/>
      <c r="D64" s="73"/>
      <c r="E64" s="73"/>
    </row>
    <row r="65" spans="3:5">
      <c r="C65" s="73"/>
      <c r="D65" s="73"/>
      <c r="E65" s="73"/>
    </row>
    <row r="66" spans="3:5">
      <c r="C66" s="73"/>
      <c r="D66" s="73"/>
      <c r="E66" s="73"/>
    </row>
    <row r="67" spans="3:5">
      <c r="C67" s="73"/>
      <c r="D67" s="73"/>
      <c r="E67" s="73"/>
    </row>
    <row r="68" spans="3:5">
      <c r="C68" s="73"/>
      <c r="D68" s="73"/>
      <c r="E68" s="73"/>
    </row>
    <row r="69" spans="3:5">
      <c r="C69" s="73"/>
      <c r="D69" s="73"/>
      <c r="E69" s="73"/>
    </row>
    <row r="70" spans="3:5">
      <c r="C70" s="73"/>
      <c r="D70" s="73"/>
      <c r="E70" s="73"/>
    </row>
    <row r="71" spans="3:5">
      <c r="C71" s="73"/>
      <c r="D71" s="73"/>
      <c r="E71" s="73"/>
    </row>
    <row r="72" spans="3:5">
      <c r="C72" s="73"/>
      <c r="D72" s="73"/>
      <c r="E72" s="73"/>
    </row>
    <row r="73" spans="3:5">
      <c r="C73" s="73"/>
      <c r="D73" s="73"/>
      <c r="E73" s="73"/>
    </row>
    <row r="74" spans="3:5">
      <c r="C74" s="73"/>
      <c r="D74" s="73"/>
      <c r="E74" s="73"/>
    </row>
    <row r="75" spans="3:5">
      <c r="C75" s="73"/>
      <c r="D75" s="73"/>
      <c r="E75" s="73"/>
    </row>
    <row r="76" spans="3:5">
      <c r="C76" s="73"/>
      <c r="D76" s="73"/>
      <c r="E76" s="73"/>
    </row>
    <row r="77" spans="3:5">
      <c r="C77" s="73"/>
      <c r="D77" s="73"/>
      <c r="E77" s="73"/>
    </row>
    <row r="78" spans="3:5">
      <c r="C78" s="73"/>
      <c r="D78" s="73"/>
      <c r="E78" s="73"/>
    </row>
    <row r="79" spans="3:5">
      <c r="C79" s="73"/>
      <c r="D79" s="73"/>
      <c r="E79" s="73"/>
    </row>
    <row r="80" spans="3:5">
      <c r="C80" s="73"/>
      <c r="D80" s="73"/>
      <c r="E80" s="73"/>
    </row>
    <row r="81" spans="3:5">
      <c r="C81" s="73"/>
      <c r="D81" s="73"/>
      <c r="E81" s="73"/>
    </row>
    <row r="82" spans="3:5">
      <c r="C82" s="73"/>
      <c r="D82" s="73"/>
      <c r="E82" s="73"/>
    </row>
    <row r="83" spans="3:5">
      <c r="C83" s="73"/>
      <c r="D83" s="73"/>
      <c r="E83" s="73"/>
    </row>
    <row r="84" spans="3:5">
      <c r="C84" s="73"/>
      <c r="D84" s="73"/>
      <c r="E84" s="73"/>
    </row>
    <row r="85" spans="3:5">
      <c r="C85" s="73"/>
      <c r="D85" s="73"/>
      <c r="E85" s="73"/>
    </row>
    <row r="86" spans="3:5">
      <c r="C86" s="73"/>
      <c r="D86" s="73"/>
      <c r="E86" s="73"/>
    </row>
    <row r="87" spans="3:5">
      <c r="C87" s="73"/>
      <c r="D87" s="73"/>
      <c r="E87" s="73"/>
    </row>
    <row r="88" spans="3:5">
      <c r="C88" s="73"/>
      <c r="D88" s="73"/>
      <c r="E88" s="73"/>
    </row>
    <row r="89" spans="3:5">
      <c r="C89" s="73"/>
      <c r="D89" s="73"/>
      <c r="E89" s="73"/>
    </row>
    <row r="90" spans="3:5">
      <c r="C90" s="73"/>
      <c r="D90" s="73"/>
      <c r="E90" s="73"/>
    </row>
    <row r="91" spans="3:5">
      <c r="C91" s="73"/>
      <c r="D91" s="73"/>
      <c r="E91" s="73"/>
    </row>
    <row r="92" spans="3:5">
      <c r="C92" s="73"/>
      <c r="D92" s="73"/>
      <c r="E92" s="73"/>
    </row>
    <row r="93" spans="3:5">
      <c r="C93" s="73"/>
      <c r="D93" s="73"/>
      <c r="E93" s="73"/>
    </row>
    <row r="94" spans="3:5">
      <c r="C94" s="73"/>
      <c r="D94" s="73"/>
      <c r="E94" s="73"/>
    </row>
    <row r="95" spans="3:5">
      <c r="C95" s="73"/>
      <c r="D95" s="73"/>
      <c r="E95" s="73"/>
    </row>
    <row r="96" spans="3:5">
      <c r="C96" s="73"/>
      <c r="D96" s="73"/>
      <c r="E96" s="73"/>
    </row>
    <row r="97" spans="3:5">
      <c r="C97" s="73"/>
      <c r="D97" s="73"/>
      <c r="E97" s="73"/>
    </row>
    <row r="98" spans="3:5">
      <c r="C98" s="73"/>
      <c r="D98" s="73"/>
      <c r="E98" s="73"/>
    </row>
    <row r="99" spans="3:5">
      <c r="C99" s="73"/>
      <c r="D99" s="73"/>
      <c r="E99" s="73"/>
    </row>
    <row r="100" spans="3:5">
      <c r="C100" s="73"/>
      <c r="D100" s="73"/>
      <c r="E100" s="73"/>
    </row>
    <row r="101" spans="3:5">
      <c r="C101" s="73"/>
      <c r="D101" s="73"/>
      <c r="E101" s="73"/>
    </row>
    <row r="102" spans="3:5">
      <c r="C102" s="73"/>
      <c r="D102" s="73"/>
      <c r="E102" s="73"/>
    </row>
    <row r="103" spans="3:5">
      <c r="C103" s="73"/>
      <c r="D103" s="73"/>
      <c r="E103" s="73"/>
    </row>
    <row r="104" spans="3:5">
      <c r="C104" s="73"/>
      <c r="D104" s="73"/>
      <c r="E104" s="73"/>
    </row>
    <row r="105" spans="3:5">
      <c r="C105" s="73"/>
      <c r="D105" s="73"/>
      <c r="E105" s="73"/>
    </row>
    <row r="106" spans="3:5">
      <c r="C106" s="73"/>
      <c r="D106" s="73"/>
      <c r="E106" s="73"/>
    </row>
    <row r="107" spans="3:5">
      <c r="C107" s="73"/>
      <c r="D107" s="73"/>
      <c r="E107" s="73"/>
    </row>
    <row r="108" spans="3:5">
      <c r="C108" s="73"/>
      <c r="D108" s="73"/>
      <c r="E108" s="73"/>
    </row>
    <row r="109" spans="3:5">
      <c r="C109" s="73"/>
      <c r="D109" s="73"/>
      <c r="E109" s="73"/>
    </row>
    <row r="110" spans="3:5">
      <c r="C110" s="73"/>
      <c r="D110" s="73"/>
      <c r="E110" s="73"/>
    </row>
    <row r="111" spans="3:5">
      <c r="C111" s="73"/>
      <c r="D111" s="73"/>
      <c r="E111" s="73"/>
    </row>
    <row r="112" spans="3:5">
      <c r="C112" s="73"/>
      <c r="D112" s="73"/>
      <c r="E112" s="73"/>
    </row>
    <row r="113" spans="3:5">
      <c r="C113" s="73"/>
      <c r="D113" s="73"/>
      <c r="E113" s="73"/>
    </row>
    <row r="114" spans="3:5">
      <c r="C114" s="73"/>
      <c r="D114" s="73"/>
      <c r="E114" s="73"/>
    </row>
    <row r="115" spans="3:5">
      <c r="C115" s="73"/>
      <c r="D115" s="73"/>
      <c r="E115" s="73"/>
    </row>
    <row r="116" spans="3:5">
      <c r="C116" s="73"/>
      <c r="D116" s="73"/>
      <c r="E116" s="73"/>
    </row>
    <row r="117" spans="3:5">
      <c r="C117" s="73"/>
      <c r="D117" s="73"/>
      <c r="E117" s="73"/>
    </row>
    <row r="118" spans="3:5">
      <c r="C118" s="73"/>
      <c r="D118" s="73"/>
      <c r="E118" s="73"/>
    </row>
    <row r="119" spans="3:5">
      <c r="C119" s="73"/>
      <c r="D119" s="73"/>
      <c r="E119" s="73"/>
    </row>
    <row r="120" spans="3:5">
      <c r="C120" s="73"/>
      <c r="D120" s="73"/>
      <c r="E120" s="73"/>
    </row>
    <row r="121" spans="3:5">
      <c r="C121" s="73"/>
      <c r="D121" s="73"/>
      <c r="E121" s="73"/>
    </row>
    <row r="122" spans="3:5">
      <c r="C122" s="73"/>
      <c r="D122" s="73"/>
      <c r="E122" s="73"/>
    </row>
    <row r="123" spans="3:5">
      <c r="C123" s="73"/>
      <c r="D123" s="73"/>
      <c r="E123" s="73"/>
    </row>
    <row r="124" spans="3:5">
      <c r="C124" s="73"/>
      <c r="D124" s="73"/>
      <c r="E124" s="73"/>
    </row>
    <row r="125" spans="3:5">
      <c r="C125" s="73"/>
      <c r="D125" s="73"/>
      <c r="E125" s="73"/>
    </row>
    <row r="126" spans="3:5">
      <c r="C126" s="73"/>
      <c r="D126" s="73"/>
      <c r="E126" s="73"/>
    </row>
    <row r="127" spans="3:5">
      <c r="C127" s="73"/>
      <c r="D127" s="73"/>
      <c r="E127" s="73"/>
    </row>
    <row r="128" spans="3:5">
      <c r="C128" s="73"/>
      <c r="D128" s="73"/>
      <c r="E128" s="73"/>
    </row>
    <row r="129" spans="3:5">
      <c r="C129" s="73"/>
      <c r="D129" s="73"/>
      <c r="E129" s="73"/>
    </row>
    <row r="130" spans="3:5">
      <c r="C130" s="73"/>
      <c r="D130" s="73"/>
      <c r="E130" s="73"/>
    </row>
    <row r="131" spans="3:5">
      <c r="C131" s="73"/>
      <c r="D131" s="73"/>
      <c r="E131" s="73"/>
    </row>
    <row r="132" spans="3:5">
      <c r="C132" s="73"/>
      <c r="D132" s="73"/>
      <c r="E132" s="73"/>
    </row>
    <row r="133" spans="3:5">
      <c r="C133" s="73"/>
      <c r="D133" s="73"/>
      <c r="E133" s="73"/>
    </row>
    <row r="134" spans="3:5">
      <c r="C134" s="73"/>
      <c r="D134" s="73"/>
      <c r="E134" s="73"/>
    </row>
    <row r="135" spans="3:5">
      <c r="C135" s="73"/>
      <c r="D135" s="73"/>
      <c r="E135" s="73"/>
    </row>
    <row r="136" spans="3:5">
      <c r="C136" s="73"/>
      <c r="D136" s="73"/>
      <c r="E136" s="73"/>
    </row>
    <row r="137" spans="3:5">
      <c r="C137" s="73"/>
      <c r="D137" s="73"/>
      <c r="E137" s="73"/>
    </row>
    <row r="138" spans="3:5">
      <c r="C138" s="73"/>
      <c r="D138" s="73"/>
      <c r="E138" s="73"/>
    </row>
    <row r="139" spans="3:5">
      <c r="C139" s="73"/>
      <c r="D139" s="73"/>
      <c r="E139" s="73"/>
    </row>
    <row r="140" spans="3:5">
      <c r="C140" s="73"/>
      <c r="D140" s="73"/>
      <c r="E140" s="73"/>
    </row>
    <row r="141" spans="3:5">
      <c r="C141" s="73"/>
      <c r="D141" s="73"/>
      <c r="E141" s="73"/>
    </row>
    <row r="142" spans="3:5">
      <c r="C142" s="73"/>
      <c r="D142" s="73"/>
      <c r="E142" s="73"/>
    </row>
    <row r="143" spans="3:5">
      <c r="C143" s="73"/>
      <c r="D143" s="73"/>
      <c r="E143" s="73"/>
    </row>
    <row r="144" spans="3:5">
      <c r="C144" s="73"/>
      <c r="D144" s="73"/>
      <c r="E144" s="73"/>
    </row>
    <row r="145" spans="3:5">
      <c r="C145" s="73"/>
      <c r="D145" s="73"/>
      <c r="E145" s="73"/>
    </row>
    <row r="146" spans="3:5">
      <c r="C146" s="73"/>
      <c r="D146" s="73"/>
      <c r="E146" s="73"/>
    </row>
    <row r="147" spans="3:5">
      <c r="C147" s="73"/>
      <c r="D147" s="73"/>
      <c r="E147" s="73"/>
    </row>
    <row r="148" spans="3:5">
      <c r="C148" s="73"/>
      <c r="D148" s="73"/>
      <c r="E148" s="73"/>
    </row>
    <row r="149" spans="3:5">
      <c r="C149" s="73"/>
      <c r="D149" s="73"/>
      <c r="E149" s="73"/>
    </row>
    <row r="150" spans="3:5">
      <c r="C150" s="73"/>
      <c r="D150" s="73"/>
      <c r="E150" s="73"/>
    </row>
    <row r="151" spans="3:5">
      <c r="C151" s="73"/>
      <c r="D151" s="73"/>
      <c r="E151" s="73"/>
    </row>
    <row r="152" spans="3:5">
      <c r="C152" s="73"/>
      <c r="D152" s="73"/>
      <c r="E152" s="73"/>
    </row>
    <row r="153" spans="3:5">
      <c r="C153" s="73"/>
      <c r="D153" s="73"/>
      <c r="E153" s="73"/>
    </row>
    <row r="154" spans="3:5">
      <c r="C154" s="73"/>
      <c r="D154" s="73"/>
      <c r="E154" s="73"/>
    </row>
    <row r="155" spans="3:5">
      <c r="C155" s="73"/>
      <c r="D155" s="73"/>
      <c r="E155" s="73"/>
    </row>
    <row r="156" spans="3:5">
      <c r="C156" s="73"/>
      <c r="D156" s="73"/>
      <c r="E156" s="73"/>
    </row>
    <row r="157" spans="3:5">
      <c r="C157" s="73"/>
      <c r="D157" s="73"/>
      <c r="E157" s="73"/>
    </row>
    <row r="158" spans="3:5">
      <c r="C158" s="73"/>
      <c r="D158" s="73"/>
      <c r="E158" s="73"/>
    </row>
    <row r="159" spans="3:5">
      <c r="C159" s="73"/>
      <c r="D159" s="73"/>
      <c r="E159" s="73"/>
    </row>
    <row r="160" spans="3:5">
      <c r="C160" s="73"/>
      <c r="D160" s="73"/>
      <c r="E160" s="73"/>
    </row>
    <row r="161" spans="3:5">
      <c r="C161" s="73"/>
      <c r="D161" s="73"/>
      <c r="E161" s="73"/>
    </row>
    <row r="162" spans="3:5">
      <c r="C162" s="73"/>
      <c r="D162" s="73"/>
      <c r="E162" s="73"/>
    </row>
    <row r="163" spans="3:5">
      <c r="C163" s="73"/>
      <c r="D163" s="73"/>
      <c r="E163" s="73"/>
    </row>
    <row r="164" spans="3:5">
      <c r="C164" s="73"/>
      <c r="D164" s="73"/>
      <c r="E164" s="73"/>
    </row>
    <row r="165" spans="3:5">
      <c r="C165" s="73"/>
      <c r="D165" s="73"/>
      <c r="E165" s="73"/>
    </row>
    <row r="166" spans="3:5">
      <c r="C166" s="73"/>
      <c r="D166" s="73"/>
      <c r="E166" s="73"/>
    </row>
    <row r="167" spans="3:5">
      <c r="C167" s="73"/>
      <c r="D167" s="73"/>
      <c r="E167" s="73"/>
    </row>
    <row r="168" spans="3:5">
      <c r="C168" s="73"/>
      <c r="D168" s="73"/>
      <c r="E168" s="73"/>
    </row>
    <row r="169" spans="3:5">
      <c r="C169" s="73"/>
      <c r="D169" s="73"/>
      <c r="E169" s="73"/>
    </row>
    <row r="65539" spans="1:1">
      <c r="A65539" s="251"/>
    </row>
  </sheetData>
  <mergeCells count="21">
    <mergeCell ref="A1:AT1"/>
    <mergeCell ref="A2:AT2"/>
    <mergeCell ref="A3:B3"/>
    <mergeCell ref="C3:AT3"/>
    <mergeCell ref="A4:B4"/>
    <mergeCell ref="M4:N4"/>
    <mergeCell ref="AC4:AT4"/>
    <mergeCell ref="A5:B5"/>
    <mergeCell ref="AC5:AT5"/>
    <mergeCell ref="A29:C29"/>
    <mergeCell ref="D32:M32"/>
    <mergeCell ref="AR32:AT32"/>
    <mergeCell ref="A30:C30"/>
    <mergeCell ref="D39:K39"/>
    <mergeCell ref="D40:K40"/>
    <mergeCell ref="D33:K33"/>
    <mergeCell ref="D34:K34"/>
    <mergeCell ref="D35:K35"/>
    <mergeCell ref="D36:K36"/>
    <mergeCell ref="D37:K37"/>
    <mergeCell ref="D38:K38"/>
  </mergeCells>
  <conditionalFormatting sqref="AP7:AP28">
    <cfRule type="cellIs" dxfId="25" priority="26" stopIfTrue="1" operator="greaterThan">
      <formula>0</formula>
    </cfRule>
  </conditionalFormatting>
  <conditionalFormatting sqref="AQ32">
    <cfRule type="cellIs" dxfId="24" priority="24" operator="greaterThan">
      <formula>$AQ$7:$AQ$18&lt;100</formula>
    </cfRule>
    <cfRule type="cellIs" dxfId="23" priority="25" operator="greaterThan">
      <formula>100</formula>
    </cfRule>
  </conditionalFormatting>
  <conditionalFormatting sqref="K4:P30 D30:J30 Q30:AB30">
    <cfRule type="cellIs" dxfId="22" priority="23" operator="equal">
      <formula>212030016606640</formula>
    </cfRule>
  </conditionalFormatting>
  <conditionalFormatting sqref="K4:K30 L29:P29 D30:J30 L30:AB30">
    <cfRule type="cellIs" dxfId="21" priority="21" operator="equal">
      <formula>$K$4</formula>
    </cfRule>
    <cfRule type="cellIs" dxfId="20" priority="22" operator="equal">
      <formula>2120</formula>
    </cfRule>
  </conditionalFormatting>
  <conditionalFormatting sqref="M4:N30 D30:L30">
    <cfRule type="cellIs" dxfId="19" priority="19" operator="equal">
      <formula>$M$4</formula>
    </cfRule>
    <cfRule type="cellIs" dxfId="18" priority="20" operator="equal">
      <formula>300</formula>
    </cfRule>
  </conditionalFormatting>
  <conditionalFormatting sqref="O4:O30">
    <cfRule type="cellIs" dxfId="17" priority="17" operator="equal">
      <formula>$O$4</formula>
    </cfRule>
    <cfRule type="cellIs" dxfId="16" priority="18" operator="equal">
      <formula>1660</formula>
    </cfRule>
  </conditionalFormatting>
  <conditionalFormatting sqref="P4:P30">
    <cfRule type="cellIs" dxfId="15" priority="15" operator="equal">
      <formula>$P$4</formula>
    </cfRule>
    <cfRule type="cellIs" dxfId="14" priority="16" operator="equal">
      <formula>6640</formula>
    </cfRule>
  </conditionalFormatting>
  <conditionalFormatting sqref="AT6:AT29">
    <cfRule type="cellIs" dxfId="13" priority="14" operator="lessThan">
      <formula>0</formula>
    </cfRule>
  </conditionalFormatting>
  <conditionalFormatting sqref="AT7:AT18">
    <cfRule type="cellIs" dxfId="12" priority="11" operator="lessThan">
      <formula>0</formula>
    </cfRule>
    <cfRule type="cellIs" dxfId="11" priority="12" operator="lessThan">
      <formula>0</formula>
    </cfRule>
    <cfRule type="cellIs" dxfId="10" priority="13" operator="lessThan">
      <formula>0</formula>
    </cfRule>
  </conditionalFormatting>
  <conditionalFormatting sqref="K4:K29 L29:P29">
    <cfRule type="cellIs" dxfId="9" priority="10" operator="equal">
      <formula>$K$4</formula>
    </cfRule>
  </conditionalFormatting>
  <conditionalFormatting sqref="D4:D30">
    <cfRule type="cellIs" dxfId="8" priority="9" operator="equal">
      <formula>$D$4</formula>
    </cfRule>
  </conditionalFormatting>
  <conditionalFormatting sqref="S4:S30">
    <cfRule type="cellIs" dxfId="7" priority="8" operator="equal">
      <formula>$S$4</formula>
    </cfRule>
  </conditionalFormatting>
  <conditionalFormatting sqref="Z4:Z30">
    <cfRule type="cellIs" dxfId="6" priority="7" operator="equal">
      <formula>$Z$4</formula>
    </cfRule>
  </conditionalFormatting>
  <conditionalFormatting sqref="AA4:AA30">
    <cfRule type="cellIs" dxfId="5" priority="6" operator="equal">
      <formula>$AA$4</formula>
    </cfRule>
  </conditionalFormatting>
  <conditionalFormatting sqref="AB4:AB30">
    <cfRule type="cellIs" dxfId="4" priority="5" operator="equal">
      <formula>$AB$4</formula>
    </cfRule>
  </conditionalFormatting>
  <conditionalFormatting sqref="AB30">
    <cfRule type="cellIs" dxfId="3" priority="4" operator="equal">
      <formula>$AB$4</formula>
    </cfRule>
  </conditionalFormatting>
  <conditionalFormatting sqref="AT7:AT29">
    <cfRule type="cellIs" dxfId="2" priority="3" operator="lessThan">
      <formula>0</formula>
    </cfRule>
    <cfRule type="cellIs" dxfId="1" priority="2" operator="less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M29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5" sqref="D15"/>
    </sheetView>
  </sheetViews>
  <sheetFormatPr defaultRowHeight="1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7" thickBot="1">
      <c r="A1" s="320" t="s">
        <v>20</v>
      </c>
      <c r="B1" s="321"/>
      <c r="C1" s="321"/>
      <c r="D1" s="322"/>
      <c r="F1" s="9"/>
      <c r="G1" s="8"/>
      <c r="H1" s="8"/>
      <c r="I1" s="8"/>
      <c r="J1" s="9"/>
      <c r="M1" s="41"/>
      <c r="N1" s="41"/>
      <c r="O1" s="41"/>
      <c r="P1" s="41"/>
      <c r="Q1" s="9"/>
      <c r="R1" s="9"/>
      <c r="S1" s="9"/>
    </row>
    <row r="2" spans="1:19" ht="18.75" thickBot="1">
      <c r="A2" s="323" t="s">
        <v>21</v>
      </c>
      <c r="B2" s="324"/>
      <c r="C2" s="324"/>
      <c r="D2" s="325"/>
      <c r="F2" s="9"/>
      <c r="G2" s="8"/>
      <c r="H2" s="8"/>
      <c r="I2" s="8"/>
      <c r="J2" s="9"/>
      <c r="M2" s="42"/>
      <c r="N2" s="43"/>
      <c r="O2" s="44"/>
      <c r="P2" s="44"/>
      <c r="Q2" s="9"/>
      <c r="R2" s="9"/>
      <c r="S2" s="9"/>
    </row>
    <row r="3" spans="1:19" ht="15.75" thickBot="1">
      <c r="A3" s="45" t="s">
        <v>22</v>
      </c>
      <c r="B3" s="45" t="s">
        <v>23</v>
      </c>
      <c r="C3" s="45" t="s">
        <v>24</v>
      </c>
      <c r="D3" s="46" t="s">
        <v>25</v>
      </c>
      <c r="E3" s="47" t="s">
        <v>9</v>
      </c>
      <c r="F3" s="9"/>
      <c r="G3" s="8"/>
      <c r="H3" s="8"/>
      <c r="I3" s="8"/>
      <c r="J3" s="9"/>
      <c r="M3" s="48"/>
      <c r="N3" s="43"/>
      <c r="O3" s="44"/>
      <c r="P3" s="44"/>
      <c r="Q3" s="8"/>
      <c r="R3" s="8"/>
      <c r="S3" s="8"/>
    </row>
    <row r="4" spans="1:19">
      <c r="A4" s="49" t="s">
        <v>26</v>
      </c>
      <c r="B4" s="50">
        <v>2400000</v>
      </c>
      <c r="C4" s="51">
        <v>0</v>
      </c>
      <c r="D4" s="50">
        <f>B4-C4</f>
        <v>2400000</v>
      </c>
      <c r="E4" s="52"/>
      <c r="F4" s="52"/>
      <c r="G4" s="53"/>
      <c r="H4" s="12"/>
      <c r="I4" s="8"/>
      <c r="J4" s="9"/>
      <c r="M4" s="42"/>
      <c r="N4" s="43"/>
      <c r="O4" s="44"/>
      <c r="P4" s="44"/>
      <c r="Q4" s="41"/>
      <c r="R4" s="41"/>
      <c r="S4" s="41"/>
    </row>
    <row r="5" spans="1:19">
      <c r="A5" s="54"/>
      <c r="B5" s="55"/>
      <c r="C5" s="51"/>
      <c r="D5" s="50">
        <f t="shared" ref="D5:D31" si="0">D4+B5-C5</f>
        <v>2400000</v>
      </c>
      <c r="E5" s="56"/>
      <c r="F5" s="57"/>
      <c r="G5" s="53"/>
      <c r="H5" s="12"/>
      <c r="I5" s="8"/>
      <c r="J5" s="8"/>
      <c r="K5" s="58"/>
      <c r="L5" s="58"/>
      <c r="M5" s="58"/>
      <c r="N5" s="43"/>
      <c r="O5" s="44"/>
      <c r="P5" s="44"/>
      <c r="Q5" s="41"/>
      <c r="R5" s="41"/>
      <c r="S5" s="41"/>
    </row>
    <row r="6" spans="1:19">
      <c r="A6" s="54">
        <v>0</v>
      </c>
      <c r="B6" s="55">
        <v>0</v>
      </c>
      <c r="C6" s="59">
        <v>300000</v>
      </c>
      <c r="D6" s="50">
        <f t="shared" si="0"/>
        <v>2100000</v>
      </c>
      <c r="E6" s="60" t="s">
        <v>27</v>
      </c>
      <c r="F6" s="52"/>
      <c r="G6" s="8"/>
      <c r="H6" s="12"/>
      <c r="I6" s="8"/>
      <c r="J6" s="8"/>
      <c r="K6" s="8"/>
      <c r="L6" s="8"/>
      <c r="M6" s="61"/>
      <c r="N6" s="43"/>
      <c r="O6" s="44"/>
      <c r="P6" s="44"/>
      <c r="Q6" s="62"/>
      <c r="R6" s="41"/>
      <c r="S6" s="41"/>
    </row>
    <row r="7" spans="1:19">
      <c r="A7" s="63" t="s">
        <v>28</v>
      </c>
      <c r="B7" s="55">
        <v>0</v>
      </c>
      <c r="C7" s="64">
        <v>1200000</v>
      </c>
      <c r="D7" s="50">
        <f>D6+B7-C7</f>
        <v>900000</v>
      </c>
      <c r="E7" s="56"/>
      <c r="F7" s="57"/>
      <c r="G7" s="8"/>
      <c r="H7" s="12"/>
      <c r="I7" s="8"/>
      <c r="J7" s="8"/>
      <c r="K7" s="8"/>
      <c r="L7" s="8"/>
      <c r="M7" s="65"/>
      <c r="N7" s="43"/>
      <c r="O7" s="44"/>
      <c r="P7" s="44"/>
      <c r="Q7" s="62"/>
      <c r="R7" s="41"/>
      <c r="S7" s="41"/>
    </row>
    <row r="8" spans="1:19">
      <c r="A8" s="63" t="s">
        <v>29</v>
      </c>
      <c r="B8" s="66">
        <v>248000</v>
      </c>
      <c r="C8" s="67">
        <v>800000</v>
      </c>
      <c r="D8" s="50">
        <f t="shared" si="0"/>
        <v>348000</v>
      </c>
      <c r="E8" s="5"/>
      <c r="F8" s="52"/>
      <c r="G8" s="8"/>
      <c r="H8" s="12"/>
      <c r="I8" s="53"/>
      <c r="J8" s="8"/>
      <c r="K8" s="8"/>
      <c r="L8" s="8"/>
      <c r="M8" s="65"/>
      <c r="N8" s="43"/>
      <c r="O8" s="44"/>
      <c r="P8" s="44"/>
      <c r="Q8" s="62"/>
      <c r="R8" s="41"/>
      <c r="S8" s="41"/>
    </row>
    <row r="9" spans="1:19">
      <c r="A9" s="66" t="s">
        <v>30</v>
      </c>
      <c r="B9" s="66">
        <v>313000</v>
      </c>
      <c r="C9" s="68">
        <v>0</v>
      </c>
      <c r="D9" s="50">
        <f t="shared" si="0"/>
        <v>661000</v>
      </c>
      <c r="E9" s="5"/>
      <c r="F9" s="57"/>
      <c r="G9" s="8"/>
      <c r="H9" s="12"/>
      <c r="I9" s="8"/>
      <c r="J9" s="8"/>
      <c r="K9" s="8"/>
      <c r="L9" s="8"/>
      <c r="M9" s="65"/>
      <c r="N9" s="43"/>
      <c r="O9" s="44"/>
      <c r="P9" s="44"/>
      <c r="Q9" s="62"/>
      <c r="R9" s="41"/>
      <c r="S9" s="9"/>
    </row>
    <row r="10" spans="1:19">
      <c r="A10" s="66" t="s">
        <v>31</v>
      </c>
      <c r="B10" s="66">
        <v>344000</v>
      </c>
      <c r="C10" s="69">
        <v>700000</v>
      </c>
      <c r="D10" s="50">
        <f>D9+B10-C10</f>
        <v>305000</v>
      </c>
      <c r="E10" s="5"/>
      <c r="F10" s="57"/>
      <c r="G10" s="70"/>
      <c r="H10" s="53"/>
      <c r="I10" s="8"/>
      <c r="J10" s="9"/>
      <c r="M10" s="71"/>
      <c r="N10" s="43"/>
      <c r="O10" s="44"/>
      <c r="P10" s="44"/>
      <c r="Q10" s="62"/>
      <c r="R10" s="41"/>
      <c r="S10" s="9"/>
    </row>
    <row r="11" spans="1:19">
      <c r="A11" s="49" t="s">
        <v>31</v>
      </c>
      <c r="B11" s="72">
        <v>0</v>
      </c>
      <c r="C11" s="69">
        <v>95500</v>
      </c>
      <c r="D11" s="50">
        <f t="shared" si="0"/>
        <v>209500</v>
      </c>
      <c r="E11" s="5"/>
      <c r="F11" s="52"/>
      <c r="G11" s="73"/>
      <c r="H11" s="65"/>
      <c r="I11" s="8"/>
      <c r="J11" s="9"/>
      <c r="K11" s="13"/>
      <c r="L11" s="13"/>
      <c r="M11" s="71"/>
      <c r="N11" s="43"/>
      <c r="O11" s="44"/>
      <c r="P11" s="44"/>
      <c r="Q11" s="29"/>
      <c r="R11" s="9"/>
      <c r="S11" s="9"/>
    </row>
    <row r="12" spans="1:19">
      <c r="A12" s="54" t="s">
        <v>133</v>
      </c>
      <c r="B12" s="72">
        <v>335000</v>
      </c>
      <c r="C12" s="68">
        <v>0</v>
      </c>
      <c r="D12" s="50">
        <f t="shared" si="0"/>
        <v>544500</v>
      </c>
      <c r="E12" s="5"/>
      <c r="F12" s="8"/>
      <c r="G12" s="8"/>
      <c r="H12" s="8"/>
      <c r="I12" s="8"/>
      <c r="J12" s="8"/>
      <c r="K12" s="13"/>
      <c r="L12" s="13"/>
      <c r="M12" s="71"/>
      <c r="N12" s="43"/>
      <c r="O12" s="44"/>
      <c r="P12" s="44"/>
      <c r="Q12" s="62"/>
      <c r="R12" s="9"/>
      <c r="S12" s="9"/>
    </row>
    <row r="13" spans="1:19">
      <c r="A13" s="54" t="s">
        <v>134</v>
      </c>
      <c r="B13" s="74">
        <v>265000</v>
      </c>
      <c r="C13" s="69">
        <v>95500</v>
      </c>
      <c r="D13" s="55">
        <f t="shared" si="0"/>
        <v>714000</v>
      </c>
      <c r="E13" s="5"/>
      <c r="F13" s="52"/>
      <c r="G13" s="12"/>
      <c r="H13" s="8"/>
      <c r="I13" s="8"/>
      <c r="J13" s="8"/>
      <c r="K13" s="13"/>
      <c r="L13" s="13"/>
      <c r="M13" s="8"/>
      <c r="N13" s="43"/>
      <c r="O13" s="44"/>
      <c r="P13" s="44"/>
      <c r="Q13" s="29"/>
      <c r="R13" s="9"/>
      <c r="S13" s="9"/>
    </row>
    <row r="14" spans="1:19">
      <c r="A14" s="54" t="s">
        <v>134</v>
      </c>
      <c r="B14" s="75">
        <v>0</v>
      </c>
      <c r="C14" s="69">
        <v>500000</v>
      </c>
      <c r="D14" s="50">
        <f t="shared" si="0"/>
        <v>214000</v>
      </c>
      <c r="E14" s="5"/>
      <c r="F14" s="52"/>
      <c r="G14" s="70"/>
      <c r="H14" s="70"/>
      <c r="I14" s="8"/>
      <c r="J14" s="8"/>
      <c r="K14" s="13"/>
      <c r="L14" s="13"/>
      <c r="M14" s="8"/>
      <c r="N14" s="43"/>
      <c r="O14" s="44"/>
      <c r="P14" s="44"/>
      <c r="Q14" s="29"/>
      <c r="R14" s="9"/>
      <c r="S14" s="9"/>
    </row>
    <row r="15" spans="1:19">
      <c r="A15" s="54" t="s">
        <v>183</v>
      </c>
      <c r="B15" s="51">
        <v>0</v>
      </c>
      <c r="C15" s="75">
        <v>0</v>
      </c>
      <c r="D15" s="50">
        <f>D14+B15-C15</f>
        <v>214000</v>
      </c>
      <c r="E15" s="5"/>
      <c r="F15" s="56"/>
      <c r="G15" s="8"/>
      <c r="H15" s="12"/>
      <c r="I15" s="8"/>
      <c r="J15" s="8"/>
      <c r="K15" s="13"/>
      <c r="L15" s="13"/>
      <c r="M15" s="8"/>
      <c r="N15" s="43"/>
      <c r="O15" s="44"/>
      <c r="P15" s="44"/>
      <c r="Q15" s="29"/>
      <c r="R15" s="9"/>
      <c r="S15" s="8"/>
    </row>
    <row r="16" spans="1:19">
      <c r="A16" s="54"/>
      <c r="B16" s="55"/>
      <c r="C16" s="51"/>
      <c r="D16" s="50">
        <f t="shared" si="0"/>
        <v>214000</v>
      </c>
      <c r="E16" s="56"/>
      <c r="F16" s="57"/>
      <c r="G16" s="15"/>
      <c r="H16" s="61"/>
      <c r="I16" s="8"/>
      <c r="J16" s="9"/>
      <c r="K16" s="13"/>
      <c r="L16" s="13"/>
      <c r="M16" s="8"/>
      <c r="N16" s="43"/>
      <c r="O16" s="44"/>
      <c r="P16" s="44"/>
      <c r="Q16" s="29"/>
      <c r="R16" s="9"/>
      <c r="S16" s="8"/>
    </row>
    <row r="17" spans="1:19">
      <c r="A17" s="63"/>
      <c r="B17" s="55"/>
      <c r="C17" s="51"/>
      <c r="D17" s="50">
        <f t="shared" si="0"/>
        <v>214000</v>
      </c>
      <c r="E17" s="5"/>
      <c r="F17" s="52"/>
      <c r="G17" s="12"/>
      <c r="H17" s="12"/>
      <c r="I17" s="12"/>
      <c r="J17" s="9"/>
      <c r="K17" s="13"/>
      <c r="L17" s="13"/>
      <c r="M17" s="8"/>
      <c r="N17" s="43"/>
      <c r="O17" s="44"/>
      <c r="P17" s="44"/>
      <c r="Q17" s="62"/>
      <c r="R17" s="62"/>
      <c r="S17" s="8"/>
    </row>
    <row r="18" spans="1:19">
      <c r="A18" s="63"/>
      <c r="B18" s="66"/>
      <c r="C18" s="68"/>
      <c r="D18" s="50">
        <f t="shared" si="0"/>
        <v>214000</v>
      </c>
      <c r="E18" s="5"/>
      <c r="F18" s="52"/>
      <c r="G18" s="8"/>
      <c r="H18" s="12"/>
      <c r="I18" s="12"/>
      <c r="J18" s="9"/>
      <c r="K18" s="13"/>
      <c r="L18" s="13"/>
      <c r="M18" s="8"/>
      <c r="N18" s="44"/>
      <c r="O18" s="44"/>
      <c r="P18" s="44"/>
      <c r="Q18" s="8"/>
      <c r="R18" s="9"/>
      <c r="S18" s="9"/>
    </row>
    <row r="19" spans="1:19">
      <c r="A19" s="66"/>
      <c r="B19" s="66"/>
      <c r="C19" s="68"/>
      <c r="D19" s="50">
        <f t="shared" si="0"/>
        <v>214000</v>
      </c>
      <c r="E19" s="5"/>
      <c r="F19" s="57"/>
      <c r="G19" s="8"/>
      <c r="H19" s="12"/>
      <c r="I19" s="8"/>
      <c r="J19" s="9"/>
      <c r="K19" s="13"/>
      <c r="L19" s="13"/>
      <c r="M19" s="8"/>
      <c r="N19" s="44"/>
      <c r="O19" s="44"/>
      <c r="P19" s="44"/>
      <c r="Q19" s="29"/>
      <c r="R19" s="9"/>
      <c r="S19" s="9"/>
    </row>
    <row r="20" spans="1:19">
      <c r="A20" s="66"/>
      <c r="B20" s="66"/>
      <c r="C20" s="75"/>
      <c r="D20" s="50">
        <f t="shared" si="0"/>
        <v>214000</v>
      </c>
      <c r="E20" s="5"/>
      <c r="F20" s="76"/>
      <c r="G20" s="70"/>
      <c r="H20" s="12"/>
      <c r="I20" s="8"/>
      <c r="J20" s="9"/>
      <c r="K20" s="13"/>
      <c r="L20" s="13"/>
      <c r="M20" s="8"/>
      <c r="N20" s="44"/>
      <c r="O20" s="44"/>
      <c r="P20" s="44"/>
      <c r="Q20" s="29"/>
      <c r="R20" s="9"/>
      <c r="S20" s="9"/>
    </row>
    <row r="21" spans="1:19">
      <c r="A21" s="54"/>
      <c r="B21" s="55"/>
      <c r="C21" s="51"/>
      <c r="D21" s="50">
        <f t="shared" si="0"/>
        <v>214000</v>
      </c>
      <c r="E21" s="5"/>
      <c r="F21" s="52"/>
      <c r="G21" s="61"/>
      <c r="H21" s="12"/>
      <c r="I21" s="8"/>
      <c r="J21" s="8"/>
      <c r="K21" s="53"/>
      <c r="L21" s="53"/>
      <c r="M21" s="53"/>
      <c r="N21" s="53"/>
      <c r="O21" s="44"/>
      <c r="P21" s="44"/>
      <c r="Q21" s="8"/>
      <c r="R21" s="9"/>
      <c r="S21" s="9"/>
    </row>
    <row r="22" spans="1:19">
      <c r="A22" s="54"/>
      <c r="B22" s="55"/>
      <c r="C22" s="51"/>
      <c r="D22" s="50">
        <f t="shared" si="0"/>
        <v>214000</v>
      </c>
      <c r="E22" s="8"/>
      <c r="F22" s="70"/>
      <c r="G22" s="53"/>
      <c r="H22" s="12"/>
      <c r="I22" s="8"/>
      <c r="J22" s="8"/>
      <c r="K22" s="8"/>
      <c r="L22" s="8"/>
      <c r="M22" s="8"/>
      <c r="N22" s="44"/>
      <c r="O22" s="44"/>
      <c r="P22" s="44"/>
      <c r="Q22" s="77"/>
      <c r="R22" s="9"/>
      <c r="S22" s="9"/>
    </row>
    <row r="23" spans="1:19">
      <c r="A23" s="54"/>
      <c r="B23" s="55"/>
      <c r="C23" s="51"/>
      <c r="D23" s="50">
        <f t="shared" si="0"/>
        <v>214000</v>
      </c>
      <c r="E23" s="56"/>
      <c r="F23" s="9"/>
      <c r="G23" s="8"/>
      <c r="H23" s="57"/>
      <c r="I23" s="8"/>
      <c r="J23" s="8"/>
      <c r="K23" s="8"/>
      <c r="L23" s="8"/>
      <c r="M23" s="8"/>
      <c r="N23" s="12"/>
      <c r="O23" s="44"/>
      <c r="P23" s="44"/>
      <c r="Q23" s="77"/>
      <c r="R23" s="9"/>
      <c r="S23" s="9"/>
    </row>
    <row r="24" spans="1:19">
      <c r="A24" s="54"/>
      <c r="B24" s="55"/>
      <c r="C24" s="51"/>
      <c r="D24" s="50">
        <f t="shared" si="0"/>
        <v>214000</v>
      </c>
      <c r="E24" s="5"/>
      <c r="F24" s="52"/>
      <c r="G24" s="8"/>
      <c r="H24" s="12"/>
      <c r="I24" s="8"/>
      <c r="J24" s="8"/>
      <c r="K24" s="8"/>
      <c r="L24" s="8"/>
      <c r="M24" s="8"/>
      <c r="N24" s="12"/>
      <c r="O24" s="44"/>
      <c r="P24" s="44"/>
      <c r="Q24" s="77"/>
      <c r="R24" s="9"/>
      <c r="S24" s="9"/>
    </row>
    <row r="25" spans="1:19">
      <c r="A25" s="54"/>
      <c r="B25" s="55"/>
      <c r="C25" s="51"/>
      <c r="D25" s="50">
        <f t="shared" si="0"/>
        <v>214000</v>
      </c>
      <c r="E25" s="56"/>
      <c r="F25" s="9"/>
      <c r="G25" s="8"/>
      <c r="H25" s="12"/>
      <c r="I25" s="78"/>
      <c r="J25" s="41"/>
      <c r="K25" s="8"/>
      <c r="L25" s="8"/>
      <c r="M25" s="8"/>
      <c r="N25" s="8"/>
      <c r="O25" s="44"/>
      <c r="P25" s="44"/>
      <c r="Q25" s="77"/>
      <c r="R25" s="9"/>
      <c r="S25" s="9"/>
    </row>
    <row r="26" spans="1:19">
      <c r="A26" s="54"/>
      <c r="B26" s="55"/>
      <c r="C26" s="68"/>
      <c r="D26" s="50">
        <f t="shared" si="0"/>
        <v>214000</v>
      </c>
      <c r="E26" s="5"/>
      <c r="F26" s="16"/>
      <c r="G26" s="15"/>
      <c r="H26" s="52"/>
      <c r="I26" s="8"/>
      <c r="J26" s="9"/>
      <c r="M26" s="9"/>
      <c r="N26" s="44"/>
      <c r="O26" s="44"/>
      <c r="P26" s="44"/>
      <c r="Q26" s="9"/>
      <c r="R26" s="9"/>
      <c r="S26" s="9"/>
    </row>
    <row r="27" spans="1:19">
      <c r="A27" s="54"/>
      <c r="B27" s="55"/>
      <c r="C27" s="68"/>
      <c r="D27" s="50">
        <f>D26+B27-C27</f>
        <v>214000</v>
      </c>
      <c r="E27" s="56"/>
      <c r="F27" s="15"/>
      <c r="G27" s="79"/>
      <c r="H27" s="52"/>
      <c r="I27" s="8"/>
      <c r="J27" s="9"/>
      <c r="M27" s="9"/>
      <c r="N27" s="44"/>
      <c r="O27" s="44"/>
      <c r="P27" s="44"/>
      <c r="Q27" s="9"/>
      <c r="R27" s="9"/>
      <c r="S27" s="9"/>
    </row>
    <row r="28" spans="1:19">
      <c r="A28" s="54"/>
      <c r="B28" s="55"/>
      <c r="C28" s="51"/>
      <c r="D28" s="50">
        <f>D27+B28-C28</f>
        <v>214000</v>
      </c>
      <c r="E28" s="5"/>
      <c r="F28" s="80"/>
      <c r="G28" s="8"/>
      <c r="H28" s="8"/>
      <c r="I28" s="8"/>
      <c r="J28" s="9"/>
      <c r="M28" s="9"/>
      <c r="N28" s="44"/>
      <c r="O28" s="44"/>
      <c r="P28" s="44"/>
      <c r="Q28" s="77"/>
      <c r="R28" s="9"/>
      <c r="S28" s="9"/>
    </row>
    <row r="29" spans="1:19">
      <c r="A29" s="54"/>
      <c r="B29" s="55"/>
      <c r="C29" s="68"/>
      <c r="D29" s="50">
        <f>D28+B29-C29</f>
        <v>214000</v>
      </c>
      <c r="E29" s="56"/>
      <c r="F29" s="76"/>
      <c r="G29" s="81"/>
      <c r="H29" s="73"/>
      <c r="I29" s="73"/>
      <c r="J29" s="9"/>
      <c r="M29" s="9"/>
      <c r="N29" s="44"/>
      <c r="O29" s="44"/>
      <c r="P29" s="44"/>
      <c r="Q29" s="77"/>
      <c r="R29" s="9"/>
      <c r="S29" s="9"/>
    </row>
    <row r="30" spans="1:19">
      <c r="A30" s="54"/>
      <c r="B30" s="55"/>
      <c r="C30" s="51"/>
      <c r="D30" s="50">
        <f t="shared" si="0"/>
        <v>214000</v>
      </c>
      <c r="E30" s="5"/>
      <c r="F30" s="57"/>
      <c r="G30" s="73"/>
      <c r="H30" s="12"/>
      <c r="I30" s="8"/>
      <c r="J30" s="9"/>
      <c r="M30" s="9"/>
      <c r="N30" s="44"/>
      <c r="O30" s="44"/>
      <c r="P30" s="44"/>
      <c r="Q30" s="77"/>
      <c r="R30" s="9"/>
      <c r="S30" s="9"/>
    </row>
    <row r="31" spans="1:19">
      <c r="A31" s="54"/>
      <c r="B31" s="82"/>
      <c r="C31" s="51"/>
      <c r="D31" s="50">
        <f t="shared" si="0"/>
        <v>214000</v>
      </c>
      <c r="E31" s="5"/>
      <c r="F31" s="9"/>
      <c r="G31" s="8"/>
      <c r="H31" s="12"/>
      <c r="I31" s="8"/>
      <c r="J31" s="9"/>
      <c r="M31" s="9"/>
      <c r="N31" s="44"/>
      <c r="O31" s="44"/>
      <c r="P31" s="44"/>
      <c r="Q31" s="77"/>
      <c r="R31" s="9"/>
      <c r="S31" s="9"/>
    </row>
    <row r="32" spans="1:19">
      <c r="A32" s="54"/>
      <c r="B32" s="82"/>
      <c r="C32" s="68"/>
      <c r="D32" s="50">
        <f>D31+B32-C32</f>
        <v>214000</v>
      </c>
      <c r="E32" s="5"/>
      <c r="F32" s="79"/>
      <c r="G32" s="8"/>
      <c r="H32" s="12"/>
      <c r="I32" s="12"/>
      <c r="J32" s="9"/>
      <c r="M32" s="9"/>
      <c r="N32" s="44"/>
      <c r="O32" s="44"/>
      <c r="P32" s="44"/>
      <c r="Q32" s="77"/>
      <c r="R32" s="9"/>
      <c r="S32" s="9"/>
    </row>
    <row r="33" spans="1:19">
      <c r="A33" s="54"/>
      <c r="B33" s="82"/>
      <c r="C33" s="83"/>
      <c r="D33" s="50">
        <f t="shared" ref="D33:D82" si="1">D32+B33-C33</f>
        <v>214000</v>
      </c>
      <c r="E33" s="56"/>
      <c r="F33" s="56"/>
      <c r="G33" s="53"/>
      <c r="H33" s="12"/>
      <c r="I33" s="8"/>
      <c r="J33" s="9"/>
      <c r="M33" s="9"/>
      <c r="N33" s="44"/>
      <c r="O33" s="44"/>
      <c r="P33" s="44"/>
      <c r="Q33" s="77"/>
      <c r="R33" s="9"/>
      <c r="S33" s="9"/>
    </row>
    <row r="34" spans="1:19">
      <c r="A34" s="54"/>
      <c r="B34" s="82"/>
      <c r="C34" s="83"/>
      <c r="D34" s="50">
        <f t="shared" si="1"/>
        <v>214000</v>
      </c>
      <c r="E34" s="56"/>
      <c r="F34" s="56"/>
      <c r="G34" s="53"/>
      <c r="H34" s="12"/>
      <c r="I34" s="8"/>
      <c r="J34" s="9"/>
      <c r="M34" s="9"/>
      <c r="N34" s="44"/>
      <c r="O34" s="44"/>
      <c r="P34" s="44"/>
      <c r="Q34" s="77"/>
      <c r="R34" s="9"/>
      <c r="S34" s="9"/>
    </row>
    <row r="35" spans="1:19">
      <c r="A35" s="54"/>
      <c r="B35" s="84"/>
      <c r="C35" s="83"/>
      <c r="D35" s="50">
        <f t="shared" si="1"/>
        <v>214000</v>
      </c>
      <c r="E35" s="56"/>
      <c r="F35" s="8"/>
      <c r="G35" s="79"/>
      <c r="H35" s="79"/>
      <c r="I35" s="12"/>
      <c r="J35" s="9"/>
      <c r="M35" s="9"/>
      <c r="N35" s="44"/>
      <c r="O35" s="44"/>
      <c r="P35" s="44"/>
      <c r="Q35" s="77"/>
      <c r="R35" s="9"/>
      <c r="S35" s="9"/>
    </row>
    <row r="36" spans="1:19">
      <c r="A36" s="54"/>
      <c r="B36" s="55"/>
      <c r="C36" s="85"/>
      <c r="D36" s="50">
        <f t="shared" si="1"/>
        <v>214000</v>
      </c>
      <c r="E36" s="5"/>
      <c r="F36" s="86"/>
      <c r="G36" s="70"/>
      <c r="H36" s="12"/>
      <c r="I36" s="8"/>
      <c r="J36" s="9"/>
      <c r="M36" s="9"/>
      <c r="N36" s="44"/>
      <c r="O36" s="44"/>
      <c r="P36" s="44"/>
      <c r="Q36" s="77"/>
      <c r="R36" s="9"/>
      <c r="S36" s="9"/>
    </row>
    <row r="37" spans="1:19">
      <c r="A37" s="54"/>
      <c r="B37" s="55"/>
      <c r="C37" s="51"/>
      <c r="D37" s="50">
        <f t="shared" si="1"/>
        <v>214000</v>
      </c>
      <c r="E37" s="5"/>
      <c r="F37" s="53"/>
      <c r="G37" s="8"/>
      <c r="H37" s="12"/>
      <c r="I37" s="8"/>
      <c r="J37" s="9"/>
      <c r="M37" s="9"/>
      <c r="N37" s="44"/>
      <c r="O37" s="44"/>
      <c r="P37" s="44"/>
      <c r="Q37" s="77"/>
      <c r="R37" s="9"/>
      <c r="S37" s="9"/>
    </row>
    <row r="38" spans="1:19">
      <c r="A38" s="54"/>
      <c r="B38" s="55"/>
      <c r="C38" s="51"/>
      <c r="D38" s="50">
        <f t="shared" si="1"/>
        <v>214000</v>
      </c>
      <c r="E38" s="5"/>
      <c r="F38" s="57"/>
      <c r="G38" s="57"/>
      <c r="H38" s="70"/>
      <c r="I38" s="8"/>
      <c r="J38" s="9"/>
      <c r="M38" s="9"/>
      <c r="N38" s="44"/>
      <c r="O38" s="44"/>
      <c r="P38" s="44"/>
      <c r="Q38" s="9"/>
      <c r="R38" s="9"/>
      <c r="S38" s="9"/>
    </row>
    <row r="39" spans="1:19">
      <c r="A39" s="54"/>
      <c r="B39" s="55"/>
      <c r="C39" s="51"/>
      <c r="D39" s="50">
        <f t="shared" si="1"/>
        <v>214000</v>
      </c>
      <c r="E39" s="5"/>
      <c r="F39" s="86"/>
      <c r="G39" s="8"/>
      <c r="H39" s="12"/>
      <c r="I39" s="8"/>
      <c r="J39" s="9"/>
      <c r="M39" s="9"/>
      <c r="N39" s="44"/>
      <c r="O39" s="44"/>
      <c r="P39" s="44"/>
      <c r="Q39" s="9"/>
      <c r="R39" s="9"/>
      <c r="S39" s="9"/>
    </row>
    <row r="40" spans="1:19">
      <c r="A40" s="54"/>
      <c r="B40" s="55"/>
      <c r="C40" s="51"/>
      <c r="D40" s="50">
        <f t="shared" si="1"/>
        <v>214000</v>
      </c>
      <c r="E40" s="5"/>
      <c r="F40" s="52"/>
      <c r="G40" s="8"/>
      <c r="H40" s="12"/>
      <c r="I40" s="8"/>
      <c r="J40" s="9"/>
      <c r="M40" s="77"/>
      <c r="N40" s="44"/>
      <c r="O40" s="44"/>
      <c r="P40" s="44"/>
      <c r="Q40" s="77"/>
      <c r="R40" s="9"/>
      <c r="S40" s="9"/>
    </row>
    <row r="41" spans="1:19">
      <c r="A41" s="54"/>
      <c r="B41" s="55"/>
      <c r="C41" s="51"/>
      <c r="D41" s="50">
        <f t="shared" si="1"/>
        <v>214000</v>
      </c>
      <c r="E41" s="5"/>
      <c r="F41" s="5"/>
      <c r="G41" s="8"/>
      <c r="H41" s="65"/>
      <c r="I41" s="8"/>
      <c r="J41" s="9"/>
      <c r="M41" s="9"/>
      <c r="N41" s="44"/>
      <c r="O41" s="44"/>
      <c r="P41" s="44"/>
      <c r="Q41" s="77"/>
      <c r="R41" s="9"/>
      <c r="S41" s="9"/>
    </row>
    <row r="42" spans="1:19">
      <c r="A42" s="54"/>
      <c r="B42" s="72"/>
      <c r="C42" s="87"/>
      <c r="D42" s="50">
        <f t="shared" si="1"/>
        <v>214000</v>
      </c>
      <c r="E42" s="56"/>
      <c r="F42" s="56"/>
      <c r="G42" s="8"/>
      <c r="H42" s="65"/>
      <c r="I42" s="8"/>
      <c r="J42" s="9"/>
      <c r="M42" s="9"/>
      <c r="N42" s="44"/>
      <c r="O42" s="44"/>
      <c r="P42" s="44"/>
      <c r="Q42" s="9"/>
      <c r="R42" s="9"/>
      <c r="S42" s="9"/>
    </row>
    <row r="43" spans="1:19">
      <c r="A43" s="54"/>
      <c r="B43" s="55"/>
      <c r="C43" s="51"/>
      <c r="D43" s="50">
        <f t="shared" si="1"/>
        <v>214000</v>
      </c>
      <c r="E43" s="8"/>
      <c r="F43" s="8"/>
      <c r="G43" s="8"/>
      <c r="H43" s="12"/>
      <c r="I43" s="8"/>
      <c r="J43" s="9"/>
      <c r="M43" s="9"/>
      <c r="N43" s="44"/>
      <c r="O43" s="44"/>
      <c r="P43" s="44"/>
      <c r="Q43" s="77"/>
      <c r="R43" s="9"/>
      <c r="S43" s="9"/>
    </row>
    <row r="44" spans="1:19">
      <c r="A44" s="54"/>
      <c r="B44" s="72"/>
      <c r="C44" s="88"/>
      <c r="D44" s="50">
        <f t="shared" si="1"/>
        <v>214000</v>
      </c>
      <c r="E44" s="56"/>
      <c r="F44" s="8"/>
      <c r="G44" s="8"/>
      <c r="H44" s="12"/>
      <c r="I44" s="8"/>
      <c r="J44" s="9"/>
      <c r="M44" s="9"/>
      <c r="N44" s="44"/>
      <c r="O44" s="44"/>
      <c r="P44" s="44"/>
      <c r="Q44" s="9"/>
      <c r="R44" s="9"/>
      <c r="S44" s="9"/>
    </row>
    <row r="45" spans="1:19">
      <c r="A45" s="54"/>
      <c r="B45" s="55"/>
      <c r="C45" s="51"/>
      <c r="D45" s="50">
        <f t="shared" si="1"/>
        <v>214000</v>
      </c>
      <c r="E45" s="57"/>
      <c r="F45" s="70"/>
      <c r="G45" s="8"/>
      <c r="H45" s="12"/>
      <c r="I45" s="8"/>
      <c r="J45" s="9"/>
      <c r="M45" s="9"/>
      <c r="N45" s="44"/>
      <c r="O45" s="44"/>
      <c r="P45" s="44"/>
      <c r="Q45" s="77"/>
      <c r="R45" s="9"/>
      <c r="S45" s="9"/>
    </row>
    <row r="46" spans="1:19">
      <c r="A46" s="54"/>
      <c r="B46" s="82"/>
      <c r="C46" s="51"/>
      <c r="D46" s="50">
        <f t="shared" si="1"/>
        <v>214000</v>
      </c>
      <c r="E46" s="52"/>
      <c r="F46" s="89"/>
      <c r="G46" s="8"/>
      <c r="H46" s="12"/>
      <c r="I46" s="8"/>
      <c r="J46" s="9"/>
      <c r="L46" s="8"/>
      <c r="M46" s="44"/>
      <c r="N46" s="44"/>
      <c r="O46" s="44"/>
      <c r="P46" s="77"/>
      <c r="Q46" s="9"/>
      <c r="R46" s="9"/>
    </row>
    <row r="47" spans="1:19">
      <c r="A47" s="54"/>
      <c r="B47" s="55"/>
      <c r="C47" s="51"/>
      <c r="D47" s="50">
        <f t="shared" si="1"/>
        <v>214000</v>
      </c>
      <c r="E47" s="52"/>
      <c r="F47" s="52"/>
      <c r="G47" s="8"/>
      <c r="H47" s="12"/>
      <c r="I47" s="8"/>
      <c r="J47" s="9"/>
      <c r="M47" s="9"/>
      <c r="N47" s="44"/>
      <c r="O47" s="44"/>
      <c r="P47" s="44"/>
      <c r="Q47" s="9"/>
      <c r="R47" s="9"/>
      <c r="S47" s="9"/>
    </row>
    <row r="48" spans="1:19">
      <c r="A48" s="54"/>
      <c r="B48" s="55"/>
      <c r="C48" s="51"/>
      <c r="D48" s="50">
        <f t="shared" si="1"/>
        <v>214000</v>
      </c>
      <c r="E48" s="57"/>
      <c r="F48" s="9"/>
      <c r="G48" s="8"/>
      <c r="H48" s="12"/>
      <c r="I48" s="8"/>
      <c r="J48" s="9"/>
      <c r="M48" s="9"/>
      <c r="N48" s="44"/>
      <c r="O48" s="44"/>
      <c r="P48" s="44"/>
      <c r="Q48" s="77"/>
      <c r="R48" s="9"/>
      <c r="S48" s="9"/>
    </row>
    <row r="49" spans="1:19">
      <c r="A49" s="54"/>
      <c r="B49" s="55"/>
      <c r="C49" s="51"/>
      <c r="D49" s="50">
        <f t="shared" si="1"/>
        <v>214000</v>
      </c>
      <c r="E49" s="52"/>
      <c r="F49" s="52"/>
      <c r="G49" s="8"/>
      <c r="H49" s="12"/>
      <c r="I49" s="8"/>
      <c r="J49" s="9"/>
      <c r="M49" s="9"/>
      <c r="N49" s="44"/>
      <c r="O49" s="44"/>
      <c r="P49" s="44"/>
      <c r="Q49" s="9"/>
      <c r="R49" s="9"/>
      <c r="S49" s="9"/>
    </row>
    <row r="50" spans="1:19">
      <c r="A50" s="90"/>
      <c r="B50" s="55"/>
      <c r="C50" s="51"/>
      <c r="D50" s="50">
        <f t="shared" si="1"/>
        <v>214000</v>
      </c>
      <c r="E50" s="52"/>
      <c r="F50" s="57"/>
      <c r="G50" s="8"/>
      <c r="H50" s="12"/>
      <c r="I50" s="8"/>
      <c r="J50" s="9"/>
      <c r="M50" s="9"/>
      <c r="N50" s="44"/>
      <c r="O50" s="44"/>
      <c r="P50" s="44"/>
      <c r="Q50" s="9"/>
      <c r="R50" s="9"/>
      <c r="S50" s="9"/>
    </row>
    <row r="51" spans="1:19">
      <c r="A51" s="90"/>
      <c r="B51" s="51"/>
      <c r="C51" s="51"/>
      <c r="D51" s="50">
        <f>D50+B51-C51</f>
        <v>214000</v>
      </c>
      <c r="E51" s="52"/>
      <c r="F51" s="9"/>
      <c r="G51" s="8"/>
      <c r="H51" s="12"/>
      <c r="I51" s="8"/>
      <c r="J51" s="9"/>
      <c r="M51" s="9"/>
      <c r="N51" s="44"/>
      <c r="O51" s="44"/>
      <c r="P51" s="44"/>
      <c r="Q51" s="77"/>
      <c r="R51" s="9"/>
      <c r="S51" s="9"/>
    </row>
    <row r="52" spans="1:19">
      <c r="A52" s="90"/>
      <c r="B52" s="51"/>
      <c r="C52" s="51"/>
      <c r="D52" s="50">
        <f t="shared" si="1"/>
        <v>214000</v>
      </c>
      <c r="E52" s="52"/>
      <c r="F52" s="57"/>
      <c r="G52" s="41"/>
      <c r="H52" s="12"/>
      <c r="I52" s="8"/>
      <c r="J52" s="9"/>
      <c r="M52" s="9"/>
      <c r="N52" s="44"/>
      <c r="O52" s="44"/>
      <c r="P52" s="44"/>
      <c r="Q52" s="9"/>
      <c r="R52" s="9"/>
      <c r="S52" s="9"/>
    </row>
    <row r="53" spans="1:19">
      <c r="A53" s="90"/>
      <c r="B53" s="51"/>
      <c r="C53" s="51"/>
      <c r="D53" s="50">
        <f t="shared" si="1"/>
        <v>214000</v>
      </c>
      <c r="E53" s="57"/>
      <c r="F53" s="52"/>
      <c r="G53" s="41"/>
      <c r="H53" s="12"/>
      <c r="I53" s="8"/>
      <c r="J53" s="9"/>
      <c r="M53" s="9"/>
      <c r="N53" s="44"/>
      <c r="O53" s="44"/>
      <c r="P53" s="44"/>
      <c r="Q53" s="9"/>
      <c r="R53" s="9"/>
      <c r="S53" s="9"/>
    </row>
    <row r="54" spans="1:19">
      <c r="A54" s="90"/>
      <c r="B54" s="51"/>
      <c r="C54" s="51"/>
      <c r="D54" s="50">
        <f t="shared" si="1"/>
        <v>214000</v>
      </c>
      <c r="E54" s="57"/>
      <c r="F54" s="57"/>
      <c r="G54" s="41"/>
      <c r="H54" s="12"/>
      <c r="I54" s="8"/>
      <c r="J54" s="9"/>
      <c r="M54" s="9"/>
      <c r="N54" s="44"/>
      <c r="O54" s="44"/>
      <c r="P54" s="44"/>
      <c r="Q54" s="9"/>
      <c r="R54" s="9"/>
      <c r="S54" s="9"/>
    </row>
    <row r="55" spans="1:19">
      <c r="A55" s="90"/>
      <c r="B55" s="51"/>
      <c r="C55" s="51"/>
      <c r="D55" s="50">
        <f t="shared" si="1"/>
        <v>214000</v>
      </c>
      <c r="E55" s="52"/>
      <c r="F55" s="57"/>
      <c r="G55" s="8"/>
      <c r="H55" s="12"/>
      <c r="I55" s="8"/>
      <c r="J55" s="9"/>
      <c r="M55" s="9"/>
      <c r="N55" s="44"/>
      <c r="O55" s="44"/>
      <c r="P55" s="44"/>
      <c r="Q55" s="9"/>
      <c r="R55" s="9"/>
      <c r="S55" s="9"/>
    </row>
    <row r="56" spans="1:19">
      <c r="A56" s="90"/>
      <c r="B56" s="51"/>
      <c r="C56" s="51"/>
      <c r="D56" s="50">
        <f t="shared" si="1"/>
        <v>214000</v>
      </c>
      <c r="E56" s="52"/>
      <c r="F56" s="52"/>
      <c r="G56" s="12"/>
      <c r="H56" s="12"/>
      <c r="I56" s="8"/>
      <c r="J56" s="9"/>
      <c r="M56" s="9"/>
      <c r="N56" s="44"/>
      <c r="O56" s="44"/>
      <c r="P56" s="44"/>
      <c r="Q56" s="77"/>
      <c r="R56" s="9"/>
      <c r="S56" s="9"/>
    </row>
    <row r="57" spans="1:19">
      <c r="A57" s="90"/>
      <c r="B57" s="55"/>
      <c r="C57" s="51"/>
      <c r="D57" s="50">
        <f t="shared" si="1"/>
        <v>214000</v>
      </c>
      <c r="E57" s="57"/>
      <c r="F57" s="9"/>
      <c r="G57" s="8"/>
      <c r="H57" s="12"/>
      <c r="I57" s="8"/>
      <c r="J57" s="9"/>
      <c r="M57" s="9"/>
      <c r="N57" s="44"/>
      <c r="O57" s="44"/>
      <c r="P57" s="44"/>
      <c r="Q57" s="9"/>
      <c r="R57" s="9"/>
      <c r="S57" s="9"/>
    </row>
    <row r="58" spans="1:19">
      <c r="A58" s="90"/>
      <c r="B58" s="55"/>
      <c r="C58" s="51"/>
      <c r="D58" s="50">
        <f t="shared" si="1"/>
        <v>214000</v>
      </c>
      <c r="E58" s="52"/>
      <c r="F58" s="57"/>
      <c r="G58" s="8"/>
      <c r="H58" s="12"/>
      <c r="I58" s="8"/>
      <c r="J58" s="9"/>
      <c r="M58" s="9"/>
      <c r="N58" s="44"/>
      <c r="O58" s="44"/>
      <c r="P58" s="44"/>
      <c r="Q58" s="77"/>
      <c r="R58" s="9"/>
      <c r="S58" s="9"/>
    </row>
    <row r="59" spans="1:19">
      <c r="A59" s="90"/>
      <c r="B59" s="55"/>
      <c r="C59" s="51"/>
      <c r="D59" s="50">
        <f>D58+B59-C59</f>
        <v>214000</v>
      </c>
      <c r="E59" s="52"/>
      <c r="F59" s="52"/>
      <c r="G59" s="8"/>
      <c r="H59" s="12"/>
      <c r="I59" s="8"/>
      <c r="J59" s="9"/>
      <c r="M59" s="9"/>
      <c r="N59" s="44"/>
      <c r="O59" s="44"/>
      <c r="P59" s="44"/>
      <c r="Q59" s="9"/>
      <c r="R59" s="9"/>
      <c r="S59" s="9"/>
    </row>
    <row r="60" spans="1:19">
      <c r="A60" s="90"/>
      <c r="B60" s="72"/>
      <c r="C60" s="51"/>
      <c r="D60" s="50">
        <f>D59+B60-C60</f>
        <v>214000</v>
      </c>
      <c r="E60" s="8"/>
      <c r="F60" s="9"/>
      <c r="G60" s="8"/>
      <c r="H60" s="12"/>
      <c r="I60" s="8"/>
      <c r="J60" s="9"/>
      <c r="M60" s="9"/>
      <c r="N60" s="44"/>
      <c r="O60" s="44"/>
      <c r="P60" s="44"/>
      <c r="Q60" s="9"/>
      <c r="R60" s="9"/>
      <c r="S60" s="9"/>
    </row>
    <row r="61" spans="1:19">
      <c r="A61" s="90"/>
      <c r="B61" s="72"/>
      <c r="C61" s="51"/>
      <c r="D61" s="50">
        <f t="shared" si="1"/>
        <v>214000</v>
      </c>
      <c r="E61" s="57"/>
      <c r="F61" s="9"/>
      <c r="G61" s="8"/>
      <c r="H61" s="12"/>
      <c r="I61" s="8"/>
      <c r="J61" s="9"/>
      <c r="M61" s="9"/>
      <c r="N61" s="44"/>
      <c r="O61" s="44"/>
      <c r="P61" s="44"/>
      <c r="Q61" s="9"/>
      <c r="R61" s="9"/>
      <c r="S61" s="9"/>
    </row>
    <row r="62" spans="1:19">
      <c r="A62" s="90"/>
      <c r="B62" s="55"/>
      <c r="C62" s="51"/>
      <c r="D62" s="50">
        <f t="shared" si="1"/>
        <v>214000</v>
      </c>
      <c r="E62" s="52"/>
      <c r="F62" s="9"/>
      <c r="G62" s="8"/>
      <c r="H62" s="12"/>
      <c r="I62" s="8"/>
      <c r="J62" s="9"/>
      <c r="M62" s="9"/>
      <c r="N62" s="44"/>
      <c r="O62" s="44"/>
      <c r="P62" s="44"/>
      <c r="Q62" s="9"/>
      <c r="R62" s="9"/>
      <c r="S62" s="9"/>
    </row>
    <row r="63" spans="1:19">
      <c r="A63" s="90"/>
      <c r="B63" s="55"/>
      <c r="C63" s="51"/>
      <c r="D63" s="50">
        <f t="shared" si="1"/>
        <v>214000</v>
      </c>
      <c r="E63" s="57"/>
      <c r="F63" s="9"/>
      <c r="G63" s="8"/>
      <c r="H63" s="12"/>
      <c r="I63" s="8"/>
      <c r="J63" s="9"/>
      <c r="M63" s="9"/>
      <c r="N63" s="44"/>
      <c r="O63" s="44"/>
      <c r="P63" s="44"/>
      <c r="Q63" s="9"/>
      <c r="R63" s="9"/>
      <c r="S63" s="9"/>
    </row>
    <row r="64" spans="1:19">
      <c r="A64" s="90"/>
      <c r="B64" s="55"/>
      <c r="C64" s="51"/>
      <c r="D64" s="50">
        <f t="shared" si="1"/>
        <v>214000</v>
      </c>
      <c r="E64" s="52"/>
      <c r="F64" s="9"/>
      <c r="G64" s="8"/>
      <c r="H64" s="12"/>
      <c r="I64" s="8"/>
      <c r="J64" s="9"/>
      <c r="M64" s="9"/>
      <c r="N64" s="44"/>
      <c r="O64" s="44"/>
      <c r="P64" s="44"/>
      <c r="Q64" s="9"/>
      <c r="R64" s="9"/>
      <c r="S64" s="9"/>
    </row>
    <row r="65" spans="1:19">
      <c r="A65" s="90"/>
      <c r="B65" s="55"/>
      <c r="C65" s="51"/>
      <c r="D65" s="50">
        <f t="shared" si="1"/>
        <v>214000</v>
      </c>
      <c r="E65" s="52"/>
      <c r="F65" s="9"/>
      <c r="G65" s="8"/>
      <c r="H65" s="12"/>
      <c r="I65" s="8"/>
      <c r="J65" s="9"/>
      <c r="M65" s="9"/>
      <c r="N65" s="44"/>
      <c r="O65" s="44"/>
      <c r="P65" s="44"/>
      <c r="Q65" s="9"/>
      <c r="R65" s="9"/>
      <c r="S65" s="9"/>
    </row>
    <row r="66" spans="1:19">
      <c r="A66" s="90"/>
      <c r="B66" s="55"/>
      <c r="C66" s="51"/>
      <c r="D66" s="50">
        <f t="shared" si="1"/>
        <v>214000</v>
      </c>
      <c r="E66" s="52"/>
      <c r="F66" s="9"/>
      <c r="G66" s="8"/>
      <c r="H66" s="12"/>
      <c r="I66" s="8"/>
      <c r="J66" s="9"/>
      <c r="M66" s="9"/>
      <c r="N66" s="44"/>
      <c r="O66" s="44"/>
      <c r="P66" s="44"/>
      <c r="Q66" s="9"/>
      <c r="R66" s="9"/>
      <c r="S66" s="9"/>
    </row>
    <row r="67" spans="1:19">
      <c r="A67" s="90"/>
      <c r="B67" s="55"/>
      <c r="C67" s="51"/>
      <c r="D67" s="50">
        <f t="shared" si="1"/>
        <v>214000</v>
      </c>
      <c r="E67" s="52"/>
      <c r="F67" s="52"/>
      <c r="G67" s="8"/>
      <c r="H67" s="12"/>
      <c r="I67" s="8"/>
      <c r="J67" s="9"/>
      <c r="M67" s="9"/>
      <c r="N67" s="44"/>
      <c r="O67" s="44"/>
      <c r="P67" s="44"/>
      <c r="Q67" s="9"/>
      <c r="R67" s="9"/>
      <c r="S67" s="9"/>
    </row>
    <row r="68" spans="1:19">
      <c r="A68" s="90"/>
      <c r="B68" s="55"/>
      <c r="C68" s="51"/>
      <c r="D68" s="50">
        <f t="shared" si="1"/>
        <v>214000</v>
      </c>
      <c r="E68" s="52"/>
      <c r="F68" s="52"/>
      <c r="G68" s="8"/>
      <c r="H68" s="12"/>
      <c r="I68" s="8"/>
      <c r="J68" s="9"/>
      <c r="M68" s="9"/>
      <c r="N68" s="44"/>
      <c r="O68" s="44"/>
      <c r="P68" s="44"/>
      <c r="Q68" s="9"/>
      <c r="R68" s="9"/>
      <c r="S68" s="9"/>
    </row>
    <row r="69" spans="1:19">
      <c r="A69" s="90"/>
      <c r="B69" s="55"/>
      <c r="C69" s="51"/>
      <c r="D69" s="50">
        <f t="shared" si="1"/>
        <v>214000</v>
      </c>
      <c r="E69" s="52"/>
      <c r="F69" s="9"/>
      <c r="G69" s="8"/>
      <c r="H69" s="12"/>
      <c r="I69" s="8"/>
      <c r="J69" s="9"/>
      <c r="M69" s="9"/>
      <c r="N69" s="44"/>
      <c r="O69" s="44"/>
      <c r="P69" s="44"/>
      <c r="Q69" s="9"/>
      <c r="R69" s="9"/>
      <c r="S69" s="9"/>
    </row>
    <row r="70" spans="1:19">
      <c r="A70" s="90"/>
      <c r="B70" s="51"/>
      <c r="C70" s="51"/>
      <c r="D70" s="50">
        <f t="shared" si="1"/>
        <v>214000</v>
      </c>
      <c r="E70" s="52"/>
      <c r="F70" s="9"/>
      <c r="G70" s="8"/>
      <c r="H70" s="12"/>
      <c r="I70" s="8"/>
      <c r="J70" s="9"/>
      <c r="M70" s="9"/>
      <c r="N70" s="44"/>
      <c r="O70" s="44"/>
      <c r="P70" s="44"/>
      <c r="Q70" s="9"/>
      <c r="R70" s="9"/>
      <c r="S70" s="9"/>
    </row>
    <row r="71" spans="1:19">
      <c r="A71" s="90"/>
      <c r="B71" s="55"/>
      <c r="C71" s="51"/>
      <c r="D71" s="50">
        <f t="shared" si="1"/>
        <v>214000</v>
      </c>
      <c r="E71" s="52"/>
      <c r="F71" s="9"/>
      <c r="G71" s="8"/>
      <c r="H71" s="12"/>
      <c r="I71" s="8"/>
      <c r="J71" s="9"/>
      <c r="M71" s="9"/>
      <c r="N71" s="44"/>
      <c r="O71" s="44"/>
      <c r="P71" s="44"/>
      <c r="Q71" s="9"/>
      <c r="R71" s="9"/>
      <c r="S71" s="9"/>
    </row>
    <row r="72" spans="1:19">
      <c r="A72" s="90"/>
      <c r="B72" s="55"/>
      <c r="C72" s="51"/>
      <c r="D72" s="50">
        <f t="shared" si="1"/>
        <v>214000</v>
      </c>
      <c r="E72" s="52"/>
      <c r="F72" s="9"/>
      <c r="G72" s="8"/>
      <c r="H72" s="12"/>
      <c r="I72" s="8"/>
      <c r="J72" s="9"/>
      <c r="M72" s="9"/>
      <c r="N72" s="44"/>
      <c r="O72" s="44"/>
      <c r="P72" s="44"/>
      <c r="Q72" s="9"/>
      <c r="R72" s="9"/>
      <c r="S72" s="9"/>
    </row>
    <row r="73" spans="1:19">
      <c r="A73" s="90"/>
      <c r="B73" s="55"/>
      <c r="C73" s="51"/>
      <c r="D73" s="50">
        <f t="shared" si="1"/>
        <v>214000</v>
      </c>
      <c r="E73" s="8"/>
      <c r="F73" s="9"/>
      <c r="G73" s="8"/>
      <c r="H73" s="12"/>
      <c r="I73" s="8"/>
      <c r="J73" s="9"/>
      <c r="M73" s="9"/>
      <c r="N73" s="44"/>
      <c r="O73" s="44"/>
      <c r="P73" s="44"/>
      <c r="Q73" s="9"/>
      <c r="R73" s="9"/>
      <c r="S73" s="9"/>
    </row>
    <row r="74" spans="1:19">
      <c r="A74" s="90"/>
      <c r="B74" s="55"/>
      <c r="C74" s="51"/>
      <c r="D74" s="50">
        <f t="shared" si="1"/>
        <v>214000</v>
      </c>
      <c r="E74" s="52"/>
      <c r="F74" s="9"/>
      <c r="G74" s="8"/>
      <c r="H74" s="12"/>
      <c r="I74" s="8"/>
      <c r="J74" s="9"/>
      <c r="M74" s="9"/>
      <c r="N74" s="44"/>
      <c r="O74" s="44"/>
      <c r="P74" s="44"/>
      <c r="Q74" s="9"/>
      <c r="R74" s="9"/>
      <c r="S74" s="9"/>
    </row>
    <row r="75" spans="1:19">
      <c r="A75" s="90"/>
      <c r="B75" s="55"/>
      <c r="C75" s="51"/>
      <c r="D75" s="50">
        <f t="shared" si="1"/>
        <v>214000</v>
      </c>
      <c r="E75" s="70"/>
      <c r="F75" s="9"/>
      <c r="G75" s="8"/>
      <c r="H75" s="12"/>
      <c r="I75" s="8"/>
      <c r="J75" s="9"/>
      <c r="M75" s="9"/>
      <c r="N75" s="44"/>
      <c r="O75" s="44"/>
      <c r="P75" s="44"/>
      <c r="Q75" s="9"/>
      <c r="R75" s="9"/>
      <c r="S75" s="9"/>
    </row>
    <row r="76" spans="1:19">
      <c r="A76" s="90"/>
      <c r="B76" s="55"/>
      <c r="C76" s="51"/>
      <c r="D76" s="50">
        <f t="shared" si="1"/>
        <v>214000</v>
      </c>
      <c r="E76" s="52"/>
      <c r="F76" s="9"/>
      <c r="G76" s="8"/>
      <c r="H76" s="12"/>
      <c r="I76" s="8"/>
      <c r="J76" s="9"/>
      <c r="M76" s="9"/>
      <c r="N76" s="44"/>
      <c r="O76" s="44"/>
      <c r="P76" s="44"/>
      <c r="Q76" s="9"/>
      <c r="R76" s="9"/>
      <c r="S76" s="9"/>
    </row>
    <row r="77" spans="1:19">
      <c r="A77" s="90"/>
      <c r="B77" s="55"/>
      <c r="C77" s="51"/>
      <c r="D77" s="50">
        <f t="shared" si="1"/>
        <v>214000</v>
      </c>
      <c r="E77" s="52"/>
      <c r="F77" s="9"/>
      <c r="G77" s="8"/>
      <c r="H77" s="12"/>
      <c r="I77" s="8"/>
      <c r="J77" s="9"/>
      <c r="M77" s="9"/>
      <c r="N77" s="44"/>
      <c r="O77" s="44"/>
      <c r="P77" s="44"/>
      <c r="Q77" s="9"/>
      <c r="R77" s="9"/>
      <c r="S77" s="9"/>
    </row>
    <row r="78" spans="1:19">
      <c r="A78" s="90"/>
      <c r="B78" s="55"/>
      <c r="C78" s="51"/>
      <c r="D78" s="50">
        <f t="shared" si="1"/>
        <v>214000</v>
      </c>
      <c r="E78" s="52"/>
      <c r="F78" s="9"/>
      <c r="G78" s="8"/>
      <c r="H78" s="12"/>
      <c r="I78" s="8"/>
      <c r="J78" s="9"/>
      <c r="M78" s="9"/>
      <c r="N78" s="44"/>
      <c r="O78" s="44"/>
      <c r="P78" s="44"/>
      <c r="Q78" s="9"/>
      <c r="R78" s="9"/>
      <c r="S78" s="9"/>
    </row>
    <row r="79" spans="1:19">
      <c r="A79" s="90"/>
      <c r="B79" s="55"/>
      <c r="C79" s="51"/>
      <c r="D79" s="50">
        <f t="shared" si="1"/>
        <v>214000</v>
      </c>
      <c r="E79" s="52"/>
      <c r="F79" s="9"/>
      <c r="G79" s="8"/>
      <c r="H79" s="12"/>
      <c r="I79" s="8"/>
      <c r="J79" s="9"/>
      <c r="M79" s="9"/>
      <c r="N79" s="44"/>
      <c r="O79" s="44"/>
      <c r="P79" s="44"/>
      <c r="Q79" s="9"/>
      <c r="R79" s="9"/>
      <c r="S79" s="9"/>
    </row>
    <row r="80" spans="1:19">
      <c r="A80" s="90"/>
      <c r="B80" s="55"/>
      <c r="C80" s="51"/>
      <c r="D80" s="50">
        <f t="shared" si="1"/>
        <v>214000</v>
      </c>
      <c r="E80" s="8"/>
      <c r="F80" s="9"/>
      <c r="G80" s="8"/>
      <c r="H80" s="12"/>
      <c r="I80" s="8"/>
      <c r="J80" s="9"/>
      <c r="M80" s="9"/>
      <c r="N80" s="44"/>
      <c r="O80" s="44"/>
      <c r="P80" s="44"/>
      <c r="Q80" s="9"/>
      <c r="R80" s="9"/>
      <c r="S80" s="9"/>
    </row>
    <row r="81" spans="1:19">
      <c r="A81" s="90"/>
      <c r="B81" s="55"/>
      <c r="C81" s="51"/>
      <c r="D81" s="50">
        <f t="shared" si="1"/>
        <v>214000</v>
      </c>
      <c r="E81" s="8"/>
      <c r="F81" s="9"/>
      <c r="G81" s="8"/>
      <c r="H81" s="12"/>
      <c r="I81" s="8"/>
      <c r="J81" s="9"/>
      <c r="M81" s="9"/>
      <c r="N81" s="44"/>
      <c r="O81" s="44"/>
      <c r="P81" s="44"/>
      <c r="Q81" s="9"/>
      <c r="R81" s="9"/>
      <c r="S81" s="9"/>
    </row>
    <row r="82" spans="1:19">
      <c r="A82" s="90"/>
      <c r="B82" s="55"/>
      <c r="C82" s="51"/>
      <c r="D82" s="50">
        <f t="shared" si="1"/>
        <v>214000</v>
      </c>
      <c r="E82" s="8"/>
      <c r="F82" s="9"/>
      <c r="G82" s="8"/>
      <c r="H82" s="12"/>
      <c r="I82" s="8"/>
      <c r="J82" s="9"/>
      <c r="M82" s="9"/>
      <c r="N82" s="44"/>
      <c r="O82" s="44"/>
      <c r="P82" s="44"/>
      <c r="Q82" s="9"/>
      <c r="R82" s="9"/>
      <c r="S82" s="9"/>
    </row>
    <row r="83" spans="1:19">
      <c r="A83" s="91"/>
      <c r="B83" s="55">
        <f>SUM(B4:B72)</f>
        <v>3905000</v>
      </c>
      <c r="C83" s="51">
        <f>SUM(C4:C77)</f>
        <v>3691000</v>
      </c>
      <c r="D83" s="92">
        <f>D82</f>
        <v>214000</v>
      </c>
      <c r="G83" s="8"/>
      <c r="H83" s="12"/>
      <c r="I83" s="8"/>
      <c r="J83" s="9"/>
      <c r="M83" s="9"/>
      <c r="N83" s="44"/>
      <c r="O83" s="44"/>
      <c r="P83" s="44"/>
      <c r="Q83" s="9"/>
      <c r="R83" s="9"/>
      <c r="S83" s="9"/>
    </row>
    <row r="84" spans="1:19">
      <c r="D84" s="93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22.42578125" style="2" bestFit="1" customWidth="1"/>
    <col min="6" max="6" width="35.42578125" style="21" hidden="1" customWidth="1"/>
    <col min="7" max="7" width="10.140625" style="21" bestFit="1" customWidth="1"/>
    <col min="8" max="8" width="10.140625" style="21" customWidth="1"/>
    <col min="9" max="9" width="12.140625" style="21" customWidth="1"/>
    <col min="10" max="10" width="14.85546875" style="21" customWidth="1"/>
    <col min="11" max="11" width="14.28515625" style="21" customWidth="1"/>
    <col min="12" max="16384" width="9.140625" style="21"/>
  </cols>
  <sheetData>
    <row r="1" spans="1:11" ht="26.25" customHeight="1">
      <c r="A1" s="329" t="s">
        <v>10</v>
      </c>
      <c r="B1" s="330"/>
      <c r="C1" s="330"/>
      <c r="D1" s="330"/>
      <c r="E1" s="331"/>
      <c r="G1" s="22"/>
      <c r="H1" s="272"/>
    </row>
    <row r="2" spans="1:11" ht="21.75">
      <c r="A2" s="332" t="s">
        <v>185</v>
      </c>
      <c r="B2" s="333"/>
      <c r="C2" s="333"/>
      <c r="D2" s="333"/>
      <c r="E2" s="334"/>
    </row>
    <row r="3" spans="1:11" ht="23.25" hidden="1" customHeight="1" thickBot="1">
      <c r="A3" s="35" t="s">
        <v>0</v>
      </c>
      <c r="B3" s="36">
        <v>300000</v>
      </c>
      <c r="C3" s="34"/>
      <c r="D3" s="37" t="s">
        <v>0</v>
      </c>
      <c r="E3" s="38">
        <v>300000</v>
      </c>
      <c r="F3" s="18"/>
    </row>
    <row r="4" spans="1:11" ht="22.5">
      <c r="A4" s="94"/>
      <c r="B4" s="20"/>
      <c r="C4" s="39"/>
      <c r="D4" s="19"/>
      <c r="E4" s="95"/>
      <c r="F4" s="30"/>
      <c r="I4" s="335" t="s">
        <v>136</v>
      </c>
      <c r="J4" s="335"/>
      <c r="K4" s="335"/>
    </row>
    <row r="5" spans="1:11" ht="22.5">
      <c r="A5" s="96" t="s">
        <v>12</v>
      </c>
      <c r="B5" s="20">
        <v>2000000</v>
      </c>
      <c r="C5" s="39"/>
      <c r="D5" s="31" t="s">
        <v>1</v>
      </c>
      <c r="E5" s="97">
        <v>1133354</v>
      </c>
      <c r="F5" s="4"/>
      <c r="I5" s="264" t="s">
        <v>22</v>
      </c>
      <c r="J5" s="263" t="s">
        <v>137</v>
      </c>
      <c r="K5" s="263" t="s">
        <v>138</v>
      </c>
    </row>
    <row r="6" spans="1:11" ht="30">
      <c r="A6" s="94" t="s">
        <v>8</v>
      </c>
      <c r="B6" s="20">
        <v>17558</v>
      </c>
      <c r="C6" s="39"/>
      <c r="D6" s="31" t="s">
        <v>5</v>
      </c>
      <c r="E6" s="97">
        <v>214000</v>
      </c>
      <c r="F6" s="3"/>
      <c r="I6" s="264" t="s">
        <v>139</v>
      </c>
      <c r="J6" s="265" t="s">
        <v>140</v>
      </c>
      <c r="K6" s="263">
        <v>2050</v>
      </c>
    </row>
    <row r="7" spans="1:11" ht="30">
      <c r="A7" s="96" t="s">
        <v>16</v>
      </c>
      <c r="B7" s="32">
        <v>0</v>
      </c>
      <c r="C7" s="39"/>
      <c r="D7" s="31" t="s">
        <v>11</v>
      </c>
      <c r="E7" s="98">
        <v>546000</v>
      </c>
      <c r="F7" s="3"/>
      <c r="I7" s="264" t="s">
        <v>141</v>
      </c>
      <c r="J7" s="266" t="s">
        <v>142</v>
      </c>
      <c r="K7" s="263">
        <v>7300</v>
      </c>
    </row>
    <row r="8" spans="1:11" ht="30">
      <c r="A8" s="96" t="s">
        <v>7</v>
      </c>
      <c r="B8" s="32">
        <f>B6+B7</f>
        <v>17558</v>
      </c>
      <c r="C8" s="39"/>
      <c r="D8" s="31" t="s">
        <v>2</v>
      </c>
      <c r="E8" s="99">
        <v>96248.760000000009</v>
      </c>
      <c r="F8" s="3"/>
      <c r="I8" s="264" t="s">
        <v>30</v>
      </c>
      <c r="J8" s="266" t="s">
        <v>143</v>
      </c>
      <c r="K8" s="263">
        <v>1150</v>
      </c>
    </row>
    <row r="9" spans="1:11" ht="30">
      <c r="A9" s="96" t="s">
        <v>18</v>
      </c>
      <c r="B9" s="32">
        <v>17960.759999999998</v>
      </c>
      <c r="C9" s="39"/>
      <c r="D9" s="31" t="s">
        <v>3</v>
      </c>
      <c r="E9" s="95">
        <v>10800</v>
      </c>
      <c r="F9" s="23"/>
      <c r="I9" s="264" t="s">
        <v>133</v>
      </c>
      <c r="J9" s="266" t="s">
        <v>143</v>
      </c>
      <c r="K9" s="263">
        <v>300</v>
      </c>
    </row>
    <row r="10" spans="1:11" ht="21.75">
      <c r="A10" s="96" t="s">
        <v>19</v>
      </c>
      <c r="B10" s="33">
        <v>0</v>
      </c>
      <c r="C10" s="39"/>
      <c r="D10" s="31" t="s">
        <v>17</v>
      </c>
      <c r="E10" s="99">
        <v>0</v>
      </c>
      <c r="F10" s="23"/>
      <c r="I10" s="268"/>
      <c r="J10" s="267"/>
      <c r="K10" s="267"/>
    </row>
    <row r="11" spans="1:11" ht="21.75">
      <c r="A11" s="96" t="s">
        <v>15</v>
      </c>
      <c r="B11" s="32">
        <f>B10+B9</f>
        <v>17960.759999999998</v>
      </c>
      <c r="C11" s="39"/>
      <c r="D11" s="31" t="s">
        <v>6</v>
      </c>
      <c r="E11" s="99">
        <v>0</v>
      </c>
      <c r="F11" s="23"/>
      <c r="G11" s="25">
        <f>B15-E15</f>
        <v>0</v>
      </c>
      <c r="H11" s="273"/>
      <c r="I11" s="268"/>
      <c r="J11" s="267"/>
      <c r="K11" s="267"/>
    </row>
    <row r="12" spans="1:11" ht="21.75">
      <c r="A12" s="100" t="s">
        <v>14</v>
      </c>
      <c r="B12" s="40">
        <f>B11-B8</f>
        <v>402.7599999999984</v>
      </c>
      <c r="C12" s="39"/>
      <c r="D12" s="31" t="s">
        <v>32</v>
      </c>
      <c r="E12" s="99">
        <v>0</v>
      </c>
      <c r="F12" s="23"/>
      <c r="I12" s="268"/>
      <c r="J12" s="267"/>
      <c r="K12" s="267"/>
    </row>
    <row r="13" spans="1:11" ht="21.75">
      <c r="A13" s="96"/>
      <c r="B13" s="32">
        <v>0</v>
      </c>
      <c r="C13" s="39"/>
      <c r="D13" s="31"/>
      <c r="E13" s="101"/>
      <c r="F13" s="23"/>
      <c r="I13" s="268"/>
      <c r="J13" s="267"/>
      <c r="K13" s="267"/>
    </row>
    <row r="14" spans="1:11" s="27" customFormat="1" ht="21.75">
      <c r="A14" s="96"/>
      <c r="B14" s="32"/>
      <c r="C14" s="39"/>
      <c r="D14" s="31"/>
      <c r="E14" s="101"/>
      <c r="F14" s="26"/>
      <c r="I14" s="269"/>
      <c r="J14" s="270"/>
      <c r="K14" s="270"/>
    </row>
    <row r="15" spans="1:11" ht="21.75">
      <c r="A15" s="96" t="s">
        <v>13</v>
      </c>
      <c r="B15" s="32">
        <f>B5+B12-B13</f>
        <v>2000402.76</v>
      </c>
      <c r="C15" s="39"/>
      <c r="D15" s="31" t="s">
        <v>4</v>
      </c>
      <c r="E15" s="99">
        <f>E5+E6+E7+E8+E9+E11+E12</f>
        <v>2000402.76</v>
      </c>
      <c r="F15" s="23"/>
      <c r="I15" s="268"/>
      <c r="J15" s="267"/>
      <c r="K15" s="267"/>
    </row>
    <row r="16" spans="1:11" ht="22.5" thickBot="1">
      <c r="A16" s="102"/>
      <c r="B16" s="103"/>
      <c r="C16" s="104"/>
      <c r="D16" s="105"/>
      <c r="E16" s="106"/>
      <c r="F16" s="23"/>
      <c r="I16" s="336" t="s">
        <v>144</v>
      </c>
      <c r="J16" s="337"/>
      <c r="K16" s="271">
        <f>SUM(K6:K15)</f>
        <v>10800</v>
      </c>
    </row>
    <row r="17" spans="1:8" ht="23.25" hidden="1" customHeight="1" thickBot="1">
      <c r="A17" s="326"/>
      <c r="B17" s="327"/>
      <c r="C17" s="327"/>
      <c r="D17" s="327"/>
      <c r="E17" s="328"/>
      <c r="F17" s="28"/>
    </row>
    <row r="18" spans="1:8">
      <c r="B18" s="8"/>
      <c r="C18" s="29"/>
      <c r="D18" s="13"/>
      <c r="F18" s="28"/>
    </row>
    <row r="19" spans="1:8">
      <c r="B19" s="8"/>
      <c r="C19" s="29"/>
      <c r="F19" s="28"/>
    </row>
    <row r="20" spans="1:8">
      <c r="B20" s="8"/>
      <c r="C20" s="29"/>
      <c r="D20" s="5"/>
      <c r="E20" s="6"/>
      <c r="F20" s="28"/>
    </row>
    <row r="21" spans="1:8">
      <c r="C21" s="29"/>
      <c r="D21" s="5"/>
      <c r="E21" s="6"/>
      <c r="F21" s="28"/>
    </row>
    <row r="22" spans="1:8">
      <c r="C22" s="15"/>
      <c r="D22" s="16"/>
      <c r="E22" s="17"/>
      <c r="F22" s="2"/>
    </row>
    <row r="23" spans="1:8">
      <c r="C23" s="15"/>
      <c r="D23" s="16"/>
      <c r="E23" s="17"/>
    </row>
    <row r="24" spans="1:8">
      <c r="C24" s="15"/>
      <c r="D24" s="16"/>
      <c r="E24" s="17"/>
    </row>
    <row r="25" spans="1:8">
      <c r="A25" s="14"/>
      <c r="B25" s="8"/>
      <c r="C25" s="29"/>
      <c r="D25" s="11"/>
      <c r="E25" s="7"/>
      <c r="G25" s="1"/>
      <c r="H25" s="1"/>
    </row>
    <row r="26" spans="1:8">
      <c r="A26" s="14"/>
      <c r="B26" s="8"/>
      <c r="C26" s="29"/>
      <c r="D26" s="7"/>
      <c r="E26" s="10"/>
    </row>
    <row r="27" spans="1:8">
      <c r="B27" s="8"/>
      <c r="C27" s="29"/>
      <c r="D27" s="12"/>
      <c r="E27" s="8"/>
    </row>
    <row r="28" spans="1:8">
      <c r="B28" s="8"/>
      <c r="C28" s="29"/>
      <c r="D28" s="7"/>
      <c r="E28" s="10"/>
    </row>
    <row r="29" spans="1:8">
      <c r="B29" s="8"/>
      <c r="C29" s="29"/>
      <c r="D29" s="8"/>
      <c r="E29" s="8"/>
    </row>
    <row r="30" spans="1:8">
      <c r="B30" s="8"/>
      <c r="C30" s="29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I4:K4"/>
    <mergeCell ref="I16:J16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20"/>
  <sheetViews>
    <sheetView topLeftCell="A21" workbookViewId="0">
      <selection activeCell="R37" sqref="R37"/>
    </sheetView>
  </sheetViews>
  <sheetFormatPr defaultRowHeight="15"/>
  <cols>
    <col min="1" max="17" width="9.140625" style="107"/>
    <col min="18" max="18" width="9.140625" style="108"/>
    <col min="19" max="16384" width="9.140625" style="107"/>
  </cols>
  <sheetData>
    <row r="1" spans="1:25" ht="26.25">
      <c r="A1" s="340" t="s">
        <v>20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</row>
    <row r="2" spans="1:25" ht="18">
      <c r="A2" s="341" t="s">
        <v>33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</row>
    <row r="3" spans="1:25" s="109" customFormat="1" ht="16.5" thickBot="1">
      <c r="A3" s="350" t="s">
        <v>34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110"/>
      <c r="U3" s="111"/>
      <c r="V3" s="111"/>
      <c r="W3" s="111"/>
      <c r="X3" s="111"/>
      <c r="Y3" s="112"/>
    </row>
    <row r="4" spans="1:25" s="112" customFormat="1">
      <c r="A4" s="342" t="s">
        <v>35</v>
      </c>
      <c r="B4" s="344" t="s">
        <v>36</v>
      </c>
      <c r="C4" s="344" t="s">
        <v>37</v>
      </c>
      <c r="D4" s="338" t="s">
        <v>38</v>
      </c>
      <c r="E4" s="338" t="s">
        <v>39</v>
      </c>
      <c r="F4" s="338" t="s">
        <v>40</v>
      </c>
      <c r="G4" s="338" t="s">
        <v>41</v>
      </c>
      <c r="H4" s="338" t="s">
        <v>42</v>
      </c>
      <c r="I4" s="338" t="s">
        <v>43</v>
      </c>
      <c r="J4" s="338" t="s">
        <v>44</v>
      </c>
      <c r="K4" s="353" t="s">
        <v>45</v>
      </c>
      <c r="L4" s="355" t="s">
        <v>46</v>
      </c>
      <c r="M4" s="357" t="s">
        <v>47</v>
      </c>
      <c r="N4" s="359" t="s">
        <v>16</v>
      </c>
      <c r="O4" s="361" t="s">
        <v>48</v>
      </c>
      <c r="P4" s="346" t="s">
        <v>49</v>
      </c>
      <c r="Q4" s="348" t="s">
        <v>50</v>
      </c>
      <c r="R4" s="113" t="s">
        <v>51</v>
      </c>
      <c r="T4" s="110"/>
      <c r="U4" s="111"/>
      <c r="V4" s="114"/>
      <c r="W4" s="111"/>
      <c r="X4" s="111"/>
    </row>
    <row r="5" spans="1:25" s="112" customFormat="1" ht="15.75" thickBot="1">
      <c r="A5" s="343"/>
      <c r="B5" s="345"/>
      <c r="C5" s="345"/>
      <c r="D5" s="339"/>
      <c r="E5" s="339"/>
      <c r="F5" s="339"/>
      <c r="G5" s="339"/>
      <c r="H5" s="339"/>
      <c r="I5" s="339"/>
      <c r="J5" s="339"/>
      <c r="K5" s="354"/>
      <c r="L5" s="356"/>
      <c r="M5" s="358"/>
      <c r="N5" s="360"/>
      <c r="O5" s="362"/>
      <c r="P5" s="347"/>
      <c r="Q5" s="349"/>
      <c r="R5" s="115" t="s">
        <v>52</v>
      </c>
      <c r="T5" s="116"/>
      <c r="U5" s="117"/>
      <c r="V5" s="117"/>
      <c r="W5" s="117"/>
      <c r="X5" s="117"/>
      <c r="Y5" s="118"/>
    </row>
    <row r="6" spans="1:25" s="118" customFormat="1">
      <c r="A6" s="119" t="s">
        <v>30</v>
      </c>
      <c r="B6" s="120"/>
      <c r="C6" s="121"/>
      <c r="D6" s="121"/>
      <c r="E6" s="121"/>
      <c r="F6" s="121"/>
      <c r="G6" s="121">
        <v>7246</v>
      </c>
      <c r="H6" s="121"/>
      <c r="I6" s="121"/>
      <c r="J6" s="121"/>
      <c r="K6" s="121"/>
      <c r="L6" s="121"/>
      <c r="M6" s="121"/>
      <c r="N6" s="121"/>
      <c r="O6" s="121"/>
      <c r="P6" s="121"/>
      <c r="Q6" s="122"/>
      <c r="R6" s="123">
        <f>SUM(B6:Q6)</f>
        <v>7246</v>
      </c>
      <c r="S6" s="124"/>
      <c r="T6" s="116"/>
      <c r="U6" s="117"/>
      <c r="V6" s="111"/>
      <c r="W6" s="117"/>
      <c r="X6" s="111"/>
    </row>
    <row r="7" spans="1:25" s="118" customFormat="1">
      <c r="A7" s="119" t="s">
        <v>31</v>
      </c>
      <c r="B7" s="120"/>
      <c r="C7" s="121"/>
      <c r="D7" s="121">
        <v>350</v>
      </c>
      <c r="E7" s="121">
        <v>300</v>
      </c>
      <c r="F7" s="121"/>
      <c r="G7" s="121">
        <v>2199</v>
      </c>
      <c r="H7" s="121"/>
      <c r="I7" s="121"/>
      <c r="J7" s="121"/>
      <c r="K7" s="121"/>
      <c r="L7" s="121"/>
      <c r="M7" s="121"/>
      <c r="N7" s="121"/>
      <c r="O7" s="121"/>
      <c r="P7" s="121"/>
      <c r="Q7" s="122"/>
      <c r="R7" s="123">
        <f>SUM(B7:Q7)</f>
        <v>2849</v>
      </c>
      <c r="S7" s="124"/>
      <c r="T7" s="117"/>
      <c r="U7" s="117"/>
      <c r="V7" s="117"/>
      <c r="W7" s="117"/>
      <c r="X7" s="117"/>
    </row>
    <row r="8" spans="1:25" s="118" customFormat="1">
      <c r="A8" s="119" t="s">
        <v>133</v>
      </c>
      <c r="B8" s="125"/>
      <c r="C8" s="126"/>
      <c r="D8" s="126">
        <v>650</v>
      </c>
      <c r="E8" s="126"/>
      <c r="F8" s="126"/>
      <c r="G8" s="126">
        <v>2246</v>
      </c>
      <c r="H8" s="126"/>
      <c r="I8" s="126"/>
      <c r="J8" s="126"/>
      <c r="K8" s="126"/>
      <c r="L8" s="127"/>
      <c r="M8" s="126"/>
      <c r="N8" s="126"/>
      <c r="O8" s="126"/>
      <c r="P8" s="126"/>
      <c r="Q8" s="128"/>
      <c r="R8" s="123">
        <f t="shared" ref="R8:R36" si="0">SUM(B8:Q8)</f>
        <v>2896</v>
      </c>
      <c r="S8" s="124"/>
      <c r="T8" s="129"/>
      <c r="U8" s="129"/>
      <c r="V8" s="111" t="s">
        <v>53</v>
      </c>
      <c r="W8" s="117"/>
      <c r="X8" s="111"/>
    </row>
    <row r="9" spans="1:25" s="118" customFormat="1">
      <c r="A9" s="119" t="s">
        <v>134</v>
      </c>
      <c r="B9" s="125"/>
      <c r="C9" s="126"/>
      <c r="D9" s="126"/>
      <c r="E9" s="126"/>
      <c r="F9" s="126"/>
      <c r="G9" s="126">
        <v>2196</v>
      </c>
      <c r="H9" s="126"/>
      <c r="I9" s="126"/>
      <c r="J9" s="126"/>
      <c r="K9" s="126"/>
      <c r="L9" s="126"/>
      <c r="M9" s="126"/>
      <c r="N9" s="126"/>
      <c r="O9" s="126"/>
      <c r="P9" s="126"/>
      <c r="Q9" s="128"/>
      <c r="R9" s="123">
        <f t="shared" si="0"/>
        <v>2196</v>
      </c>
      <c r="S9" s="124"/>
      <c r="T9" s="129"/>
      <c r="U9" s="129"/>
      <c r="V9" s="117"/>
      <c r="W9" s="117"/>
      <c r="X9" s="117"/>
    </row>
    <row r="10" spans="1:25" s="118" customFormat="1">
      <c r="A10" s="119"/>
      <c r="B10" s="125"/>
      <c r="C10" s="126"/>
      <c r="D10" s="126"/>
      <c r="E10" s="126"/>
      <c r="F10" s="126">
        <v>200</v>
      </c>
      <c r="G10" s="126">
        <v>2171</v>
      </c>
      <c r="H10" s="126"/>
      <c r="I10" s="126"/>
      <c r="J10" s="126"/>
      <c r="K10" s="126"/>
      <c r="L10" s="126"/>
      <c r="M10" s="126"/>
      <c r="N10" s="126"/>
      <c r="O10" s="126"/>
      <c r="P10" s="126"/>
      <c r="Q10" s="128"/>
      <c r="R10" s="123">
        <f>SUM(B10:Q10)</f>
        <v>2371</v>
      </c>
      <c r="S10" s="124"/>
      <c r="T10" s="117"/>
      <c r="U10" s="117"/>
      <c r="V10" s="111"/>
      <c r="W10" s="117"/>
      <c r="X10" s="111"/>
    </row>
    <row r="11" spans="1:25" s="118" customFormat="1">
      <c r="A11" s="119"/>
      <c r="B11" s="125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8"/>
      <c r="R11" s="123">
        <f t="shared" si="0"/>
        <v>0</v>
      </c>
      <c r="S11" s="124"/>
      <c r="T11" s="117"/>
      <c r="U11" s="117"/>
      <c r="V11" s="117"/>
      <c r="W11" s="117"/>
      <c r="X11" s="117"/>
    </row>
    <row r="12" spans="1:25" s="118" customFormat="1">
      <c r="A12" s="119"/>
      <c r="B12" s="125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8"/>
      <c r="R12" s="123">
        <f t="shared" si="0"/>
        <v>0</v>
      </c>
      <c r="S12" s="124"/>
      <c r="T12" s="117"/>
      <c r="U12" s="117"/>
      <c r="V12" s="111"/>
      <c r="W12" s="117"/>
      <c r="X12" s="111"/>
    </row>
    <row r="13" spans="1:25" s="118" customFormat="1">
      <c r="A13" s="119"/>
      <c r="B13" s="125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8"/>
      <c r="R13" s="123">
        <f t="shared" si="0"/>
        <v>0</v>
      </c>
      <c r="S13" s="124"/>
      <c r="T13" s="116"/>
      <c r="U13" s="117"/>
      <c r="V13" s="117"/>
      <c r="W13" s="117"/>
      <c r="X13" s="117"/>
    </row>
    <row r="14" spans="1:25" s="118" customFormat="1">
      <c r="A14" s="119"/>
      <c r="B14" s="125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8"/>
      <c r="R14" s="123">
        <f t="shared" si="0"/>
        <v>0</v>
      </c>
      <c r="S14" s="124"/>
      <c r="T14" s="130"/>
      <c r="U14" s="117"/>
      <c r="V14" s="111"/>
      <c r="W14" s="117"/>
      <c r="X14" s="111"/>
    </row>
    <row r="15" spans="1:25" s="118" customFormat="1">
      <c r="A15" s="119"/>
      <c r="B15" s="125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8"/>
      <c r="R15" s="123">
        <f t="shared" si="0"/>
        <v>0</v>
      </c>
      <c r="S15" s="124"/>
      <c r="T15" s="79"/>
      <c r="U15" s="117"/>
      <c r="V15" s="117"/>
      <c r="W15" s="117"/>
      <c r="X15" s="117"/>
    </row>
    <row r="16" spans="1:25" s="118" customFormat="1">
      <c r="A16" s="119"/>
      <c r="B16" s="125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8"/>
      <c r="R16" s="123">
        <f t="shared" si="0"/>
        <v>0</v>
      </c>
      <c r="S16" s="124"/>
      <c r="T16" s="79"/>
      <c r="U16" s="117"/>
      <c r="V16" s="111"/>
      <c r="W16" s="117"/>
      <c r="X16" s="111"/>
    </row>
    <row r="17" spans="1:24" s="118" customFormat="1">
      <c r="A17" s="119"/>
      <c r="B17" s="125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8"/>
      <c r="N17" s="126"/>
      <c r="O17" s="128"/>
      <c r="P17" s="128"/>
      <c r="Q17" s="128"/>
      <c r="R17" s="123">
        <f t="shared" si="0"/>
        <v>0</v>
      </c>
      <c r="S17" s="124"/>
      <c r="T17" s="79"/>
      <c r="U17" s="117"/>
      <c r="V17" s="117"/>
      <c r="W17" s="117"/>
      <c r="X17" s="117"/>
    </row>
    <row r="18" spans="1:24" s="118" customFormat="1">
      <c r="A18" s="119"/>
      <c r="B18" s="125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8"/>
      <c r="N18" s="126"/>
      <c r="O18" s="128"/>
      <c r="P18" s="128"/>
      <c r="Q18" s="128"/>
      <c r="R18" s="123">
        <f>SUM(B18:Q18)</f>
        <v>0</v>
      </c>
      <c r="S18" s="124"/>
      <c r="T18" s="79"/>
      <c r="U18" s="117"/>
      <c r="V18" s="111"/>
      <c r="W18" s="117"/>
      <c r="X18" s="111"/>
    </row>
    <row r="19" spans="1:24" s="118" customFormat="1">
      <c r="A19" s="119"/>
      <c r="B19" s="12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8"/>
      <c r="N19" s="126"/>
      <c r="O19" s="128"/>
      <c r="P19" s="128"/>
      <c r="Q19" s="128"/>
      <c r="R19" s="123">
        <f>SUM(B19:Q19)</f>
        <v>0</v>
      </c>
      <c r="S19" s="124"/>
      <c r="T19" s="79"/>
      <c r="U19" s="117"/>
      <c r="V19" s="117"/>
      <c r="W19" s="117"/>
      <c r="X19" s="117"/>
    </row>
    <row r="20" spans="1:24" s="118" customFormat="1">
      <c r="A20" s="119"/>
      <c r="B20" s="125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8"/>
      <c r="R20" s="123">
        <f t="shared" si="0"/>
        <v>0</v>
      </c>
      <c r="S20" s="124"/>
      <c r="T20" s="79"/>
      <c r="U20" s="117"/>
      <c r="V20" s="111"/>
      <c r="W20" s="117"/>
      <c r="X20" s="111"/>
    </row>
    <row r="21" spans="1:24" s="118" customFormat="1">
      <c r="A21" s="119"/>
      <c r="B21" s="125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8"/>
      <c r="R21" s="123">
        <f t="shared" si="0"/>
        <v>0</v>
      </c>
      <c r="S21" s="124"/>
      <c r="T21" s="79"/>
    </row>
    <row r="22" spans="1:24" s="118" customFormat="1">
      <c r="A22" s="119"/>
      <c r="B22" s="125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8"/>
      <c r="R22" s="123">
        <f>SUM(B22:Q22)</f>
        <v>0</v>
      </c>
      <c r="S22" s="124"/>
      <c r="T22" s="79"/>
    </row>
    <row r="23" spans="1:24" s="127" customFormat="1">
      <c r="A23" s="119"/>
      <c r="B23" s="125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8"/>
      <c r="R23" s="123">
        <f>SUM(B23:Q23)</f>
        <v>0</v>
      </c>
      <c r="S23" s="131"/>
      <c r="T23" s="79"/>
    </row>
    <row r="24" spans="1:24" s="118" customFormat="1">
      <c r="A24" s="119"/>
      <c r="B24" s="125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8"/>
      <c r="R24" s="123">
        <f>SUM(B24:Q24)</f>
        <v>0</v>
      </c>
      <c r="S24" s="124"/>
      <c r="T24" s="79"/>
      <c r="V24" s="132"/>
      <c r="W24" s="132"/>
      <c r="X24" s="132"/>
    </row>
    <row r="25" spans="1:24" s="127" customFormat="1">
      <c r="A25" s="119"/>
      <c r="B25" s="125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8"/>
      <c r="R25" s="123">
        <f>SUM(B25:Q25)</f>
        <v>0</v>
      </c>
      <c r="S25" s="131"/>
      <c r="T25" s="79"/>
    </row>
    <row r="26" spans="1:24" s="118" customFormat="1">
      <c r="A26" s="119"/>
      <c r="B26" s="125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8"/>
      <c r="R26" s="123">
        <f>SUM(B26:Q26)</f>
        <v>0</v>
      </c>
      <c r="S26" s="124"/>
      <c r="T26" s="79"/>
    </row>
    <row r="27" spans="1:24" s="118" customFormat="1">
      <c r="A27" s="126"/>
      <c r="B27" s="125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8"/>
      <c r="R27" s="123">
        <f t="shared" si="0"/>
        <v>0</v>
      </c>
      <c r="S27" s="124"/>
      <c r="T27" s="79"/>
    </row>
    <row r="28" spans="1:24" s="118" customFormat="1">
      <c r="A28" s="126"/>
      <c r="B28" s="125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8"/>
      <c r="R28" s="123">
        <f>SUM(B28:Q28)</f>
        <v>0</v>
      </c>
      <c r="S28" s="124"/>
      <c r="T28" s="79"/>
      <c r="U28" s="133"/>
      <c r="V28" s="133"/>
    </row>
    <row r="29" spans="1:24" s="118" customFormat="1">
      <c r="A29" s="126"/>
      <c r="B29" s="125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8"/>
      <c r="R29" s="123">
        <f>SUM(B29:Q29)</f>
        <v>0</v>
      </c>
      <c r="S29" s="124"/>
      <c r="T29" s="133"/>
      <c r="U29" s="134"/>
      <c r="V29" s="134"/>
    </row>
    <row r="30" spans="1:24" s="118" customFormat="1">
      <c r="A30" s="126"/>
      <c r="B30" s="125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8"/>
      <c r="R30" s="123">
        <f t="shared" si="0"/>
        <v>0</v>
      </c>
      <c r="S30" s="124"/>
      <c r="T30" s="133"/>
      <c r="U30" s="133"/>
      <c r="V30" s="133"/>
    </row>
    <row r="31" spans="1:24" s="118" customFormat="1">
      <c r="A31" s="126"/>
      <c r="B31" s="125"/>
      <c r="C31" s="126"/>
      <c r="D31" s="126"/>
      <c r="E31" s="126"/>
      <c r="F31" s="126"/>
      <c r="G31" s="126"/>
      <c r="H31" s="135"/>
      <c r="I31" s="126"/>
      <c r="J31" s="126"/>
      <c r="K31" s="126"/>
      <c r="L31" s="126"/>
      <c r="M31" s="126"/>
      <c r="N31" s="126"/>
      <c r="O31" s="126"/>
      <c r="P31" s="126"/>
      <c r="Q31" s="128"/>
      <c r="R31" s="123">
        <f t="shared" si="0"/>
        <v>0</v>
      </c>
      <c r="S31" s="124"/>
    </row>
    <row r="32" spans="1:24" s="127" customFormat="1">
      <c r="A32" s="126"/>
      <c r="B32" s="125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8"/>
      <c r="R32" s="123">
        <f t="shared" si="0"/>
        <v>0</v>
      </c>
      <c r="S32" s="131"/>
    </row>
    <row r="33" spans="1:19" s="118" customFormat="1">
      <c r="A33" s="126"/>
      <c r="B33" s="125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8"/>
      <c r="R33" s="123">
        <f t="shared" si="0"/>
        <v>0</v>
      </c>
      <c r="S33" s="124"/>
    </row>
    <row r="34" spans="1:19" s="118" customFormat="1">
      <c r="A34" s="126"/>
      <c r="B34" s="125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8"/>
      <c r="R34" s="123">
        <f t="shared" si="0"/>
        <v>0</v>
      </c>
      <c r="S34" s="124"/>
    </row>
    <row r="35" spans="1:19" s="118" customFormat="1">
      <c r="A35" s="126"/>
      <c r="B35" s="12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8"/>
      <c r="R35" s="123">
        <f>SUM(B35:Q35)</f>
        <v>0</v>
      </c>
      <c r="S35" s="124"/>
    </row>
    <row r="36" spans="1:19" s="118" customFormat="1" ht="15.75" thickBot="1">
      <c r="A36" s="126"/>
      <c r="B36" s="136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8"/>
      <c r="R36" s="139">
        <f t="shared" si="0"/>
        <v>0</v>
      </c>
      <c r="S36" s="124"/>
    </row>
    <row r="37" spans="1:19" s="145" customFormat="1" ht="15.75" thickBot="1">
      <c r="A37" s="140" t="s">
        <v>54</v>
      </c>
      <c r="B37" s="141">
        <f>SUM(B6:B36)</f>
        <v>0</v>
      </c>
      <c r="C37" s="142">
        <f t="shared" ref="C37:Q37" si="1">SUM(C6:C36)</f>
        <v>0</v>
      </c>
      <c r="D37" s="142">
        <f t="shared" si="1"/>
        <v>1000</v>
      </c>
      <c r="E37" s="142">
        <f t="shared" si="1"/>
        <v>300</v>
      </c>
      <c r="F37" s="142">
        <f t="shared" si="1"/>
        <v>200</v>
      </c>
      <c r="G37" s="142">
        <f t="shared" si="1"/>
        <v>16058</v>
      </c>
      <c r="H37" s="142">
        <f t="shared" si="1"/>
        <v>0</v>
      </c>
      <c r="I37" s="142">
        <f t="shared" si="1"/>
        <v>0</v>
      </c>
      <c r="J37" s="142">
        <f t="shared" si="1"/>
        <v>0</v>
      </c>
      <c r="K37" s="142">
        <f t="shared" si="1"/>
        <v>0</v>
      </c>
      <c r="L37" s="142">
        <f t="shared" si="1"/>
        <v>0</v>
      </c>
      <c r="M37" s="142">
        <f t="shared" si="1"/>
        <v>0</v>
      </c>
      <c r="N37" s="142">
        <f t="shared" si="1"/>
        <v>0</v>
      </c>
      <c r="O37" s="142">
        <f t="shared" si="1"/>
        <v>0</v>
      </c>
      <c r="P37" s="142">
        <f>SUM(P6:P36)</f>
        <v>0</v>
      </c>
      <c r="Q37" s="143">
        <f t="shared" si="1"/>
        <v>0</v>
      </c>
      <c r="R37" s="144">
        <f>SUM(R6:R36)</f>
        <v>17558</v>
      </c>
    </row>
    <row r="38" spans="1:19">
      <c r="A38" s="146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8"/>
      <c r="N38" s="148"/>
      <c r="O38" s="148"/>
      <c r="P38" s="148"/>
      <c r="Q38" s="148"/>
      <c r="R38" s="149"/>
    </row>
    <row r="39" spans="1:19">
      <c r="F39" s="150"/>
      <c r="G39" s="150"/>
      <c r="H39" s="150"/>
    </row>
    <row r="40" spans="1:19">
      <c r="A40" s="150"/>
      <c r="B40" s="150"/>
      <c r="C40" s="150"/>
      <c r="D40" s="150"/>
      <c r="E40" s="150"/>
    </row>
    <row r="41" spans="1:19">
      <c r="A41" s="150"/>
      <c r="B41" s="150"/>
      <c r="C41" s="150"/>
      <c r="D41" s="150"/>
      <c r="E41" s="150"/>
    </row>
    <row r="42" spans="1:19">
      <c r="A42" s="150"/>
      <c r="B42" s="150"/>
      <c r="C42" s="150"/>
      <c r="D42" s="150"/>
      <c r="E42" s="150"/>
    </row>
    <row r="43" spans="1:19">
      <c r="A43" s="150"/>
      <c r="B43" s="150"/>
      <c r="C43" s="150"/>
      <c r="D43" s="150"/>
      <c r="E43" s="150"/>
    </row>
    <row r="44" spans="1:19">
      <c r="A44" s="150"/>
      <c r="B44" s="150"/>
      <c r="C44" s="150"/>
      <c r="D44" s="150"/>
      <c r="E44" s="150"/>
    </row>
    <row r="45" spans="1:19">
      <c r="A45" s="150"/>
      <c r="B45" s="150"/>
      <c r="C45" s="150"/>
      <c r="D45" s="150"/>
      <c r="E45" s="150"/>
    </row>
    <row r="46" spans="1:19">
      <c r="A46" s="150"/>
      <c r="B46" s="150"/>
      <c r="C46" s="150"/>
      <c r="D46" s="150"/>
      <c r="E46" s="150"/>
    </row>
    <row r="47" spans="1:19">
      <c r="A47" s="150"/>
      <c r="B47" s="150"/>
      <c r="C47" s="150"/>
      <c r="D47" s="150"/>
      <c r="E47" s="150"/>
    </row>
    <row r="48" spans="1:19">
      <c r="A48" s="150"/>
      <c r="B48" s="150"/>
      <c r="C48" s="150"/>
      <c r="D48" s="150"/>
      <c r="E48" s="150"/>
    </row>
    <row r="49" spans="1:5">
      <c r="A49" s="150"/>
      <c r="B49" s="150"/>
      <c r="C49" s="150"/>
      <c r="D49" s="150"/>
      <c r="E49" s="150"/>
    </row>
    <row r="50" spans="1:5">
      <c r="A50" s="150"/>
      <c r="B50" s="150"/>
      <c r="C50" s="150"/>
      <c r="D50" s="150"/>
      <c r="E50" s="150"/>
    </row>
    <row r="51" spans="1:5">
      <c r="A51" s="150"/>
      <c r="B51" s="150"/>
      <c r="C51" s="150"/>
      <c r="D51" s="150"/>
      <c r="E51" s="150"/>
    </row>
    <row r="52" spans="1:5">
      <c r="A52" s="150"/>
      <c r="B52" s="150"/>
      <c r="C52" s="150"/>
      <c r="D52" s="150"/>
      <c r="E52" s="150"/>
    </row>
    <row r="53" spans="1:5">
      <c r="A53" s="150"/>
      <c r="B53" s="150"/>
      <c r="C53" s="150"/>
      <c r="D53" s="150"/>
      <c r="E53" s="150"/>
    </row>
    <row r="54" spans="1:5">
      <c r="A54" s="150"/>
      <c r="B54" s="150"/>
      <c r="C54" s="150"/>
      <c r="D54" s="150"/>
      <c r="E54" s="150"/>
    </row>
    <row r="55" spans="1:5">
      <c r="A55" s="150"/>
      <c r="B55" s="150"/>
      <c r="C55" s="150"/>
      <c r="D55" s="150"/>
      <c r="E55" s="150"/>
    </row>
    <row r="56" spans="1:5">
      <c r="A56" s="150"/>
      <c r="B56" s="150"/>
      <c r="C56" s="150"/>
      <c r="D56" s="150"/>
      <c r="E56" s="150"/>
    </row>
    <row r="57" spans="1:5">
      <c r="A57" s="150"/>
      <c r="B57" s="150"/>
      <c r="C57" s="150"/>
      <c r="D57" s="150"/>
      <c r="E57" s="150"/>
    </row>
    <row r="58" spans="1:5">
      <c r="A58" s="150"/>
      <c r="B58" s="150"/>
      <c r="C58" s="150"/>
      <c r="D58" s="150"/>
      <c r="E58" s="150"/>
    </row>
    <row r="59" spans="1:5">
      <c r="A59" s="150"/>
      <c r="B59" s="150"/>
      <c r="C59" s="150"/>
      <c r="D59" s="150"/>
      <c r="E59" s="150"/>
    </row>
    <row r="60" spans="1:5">
      <c r="A60" s="150"/>
      <c r="B60" s="150"/>
      <c r="C60" s="150"/>
      <c r="D60" s="150"/>
      <c r="E60" s="150"/>
    </row>
    <row r="61" spans="1:5">
      <c r="A61" s="150"/>
      <c r="B61" s="150"/>
      <c r="C61" s="150"/>
      <c r="D61" s="150"/>
      <c r="E61" s="150"/>
    </row>
    <row r="62" spans="1:5">
      <c r="A62" s="150"/>
      <c r="B62" s="150"/>
      <c r="C62" s="150"/>
      <c r="D62" s="150"/>
      <c r="E62" s="150"/>
    </row>
    <row r="63" spans="1:5">
      <c r="A63" s="150"/>
      <c r="B63" s="150"/>
      <c r="C63" s="150"/>
      <c r="D63" s="150"/>
      <c r="E63" s="150"/>
    </row>
    <row r="64" spans="1:5">
      <c r="A64" s="150"/>
      <c r="B64" s="150"/>
      <c r="C64" s="150"/>
      <c r="D64" s="150"/>
      <c r="E64" s="150"/>
    </row>
    <row r="65" spans="1:5">
      <c r="A65" s="150"/>
      <c r="B65" s="150"/>
      <c r="C65" s="150"/>
      <c r="D65" s="150"/>
      <c r="E65" s="150"/>
    </row>
    <row r="66" spans="1:5">
      <c r="A66" s="150"/>
      <c r="B66" s="150"/>
      <c r="C66" s="150"/>
      <c r="D66" s="150"/>
      <c r="E66" s="150"/>
    </row>
    <row r="67" spans="1:5">
      <c r="A67" s="150"/>
      <c r="B67" s="150"/>
      <c r="C67" s="150"/>
      <c r="D67" s="150"/>
      <c r="E67" s="150"/>
    </row>
    <row r="68" spans="1:5">
      <c r="A68" s="150"/>
      <c r="B68" s="150"/>
      <c r="C68" s="150"/>
      <c r="D68" s="150"/>
      <c r="E68" s="150"/>
    </row>
    <row r="69" spans="1:5">
      <c r="A69" s="150"/>
      <c r="B69" s="150"/>
      <c r="C69" s="150"/>
      <c r="D69" s="150"/>
      <c r="E69" s="150"/>
    </row>
    <row r="70" spans="1:5">
      <c r="A70" s="150"/>
      <c r="B70" s="150"/>
      <c r="C70" s="150"/>
      <c r="D70" s="150"/>
      <c r="E70" s="150"/>
    </row>
    <row r="71" spans="1:5">
      <c r="A71" s="150"/>
      <c r="B71" s="150"/>
      <c r="C71" s="150"/>
      <c r="D71" s="150"/>
      <c r="E71" s="150"/>
    </row>
    <row r="72" spans="1:5">
      <c r="A72" s="150"/>
      <c r="B72" s="150"/>
      <c r="C72" s="150"/>
      <c r="D72" s="150"/>
      <c r="E72" s="150"/>
    </row>
    <row r="73" spans="1:5">
      <c r="A73" s="150"/>
      <c r="B73" s="150"/>
      <c r="C73" s="150"/>
      <c r="D73" s="150"/>
      <c r="E73" s="150"/>
    </row>
    <row r="74" spans="1:5">
      <c r="A74" s="150"/>
      <c r="B74" s="150"/>
      <c r="C74" s="150"/>
      <c r="D74" s="150"/>
      <c r="E74" s="150"/>
    </row>
    <row r="75" spans="1:5">
      <c r="A75" s="150"/>
      <c r="B75" s="150"/>
      <c r="C75" s="150"/>
      <c r="D75" s="150"/>
      <c r="E75" s="150"/>
    </row>
    <row r="76" spans="1:5">
      <c r="A76" s="150"/>
      <c r="B76" s="150"/>
      <c r="C76" s="150"/>
      <c r="D76" s="150"/>
      <c r="E76" s="150"/>
    </row>
    <row r="77" spans="1:5">
      <c r="A77" s="150"/>
      <c r="B77" s="150"/>
      <c r="C77" s="150"/>
      <c r="D77" s="150"/>
      <c r="E77" s="150"/>
    </row>
    <row r="78" spans="1:5">
      <c r="A78" s="150"/>
      <c r="B78" s="150"/>
      <c r="C78" s="150"/>
      <c r="D78" s="150"/>
      <c r="E78" s="150"/>
    </row>
    <row r="79" spans="1:5">
      <c r="A79" s="150"/>
      <c r="B79" s="150"/>
      <c r="C79" s="150"/>
      <c r="D79" s="150"/>
      <c r="E79" s="150"/>
    </row>
    <row r="80" spans="1:5">
      <c r="A80" s="150"/>
      <c r="B80" s="150"/>
      <c r="C80" s="150"/>
      <c r="D80" s="150"/>
      <c r="E80" s="150"/>
    </row>
    <row r="81" spans="1:5">
      <c r="A81" s="150"/>
      <c r="B81" s="150"/>
      <c r="C81" s="150"/>
      <c r="D81" s="150"/>
      <c r="E81" s="150"/>
    </row>
    <row r="82" spans="1:5">
      <c r="A82" s="150"/>
      <c r="B82" s="150"/>
      <c r="C82" s="150"/>
      <c r="D82" s="150"/>
      <c r="E82" s="150"/>
    </row>
    <row r="83" spans="1:5">
      <c r="A83" s="150"/>
      <c r="B83" s="150"/>
      <c r="C83" s="150"/>
      <c r="D83" s="150"/>
      <c r="E83" s="150"/>
    </row>
    <row r="84" spans="1:5">
      <c r="A84" s="150"/>
      <c r="B84" s="150"/>
      <c r="C84" s="150"/>
      <c r="D84" s="150"/>
      <c r="E84" s="150"/>
    </row>
    <row r="85" spans="1:5">
      <c r="A85" s="150"/>
      <c r="B85" s="150"/>
      <c r="C85" s="150"/>
      <c r="D85" s="150"/>
      <c r="E85" s="150"/>
    </row>
    <row r="86" spans="1:5">
      <c r="A86" s="150"/>
      <c r="B86" s="150"/>
      <c r="C86" s="150"/>
      <c r="D86" s="150"/>
      <c r="E86" s="150"/>
    </row>
    <row r="87" spans="1:5">
      <c r="A87" s="150"/>
      <c r="B87" s="150"/>
      <c r="C87" s="150"/>
      <c r="D87" s="150"/>
      <c r="E87" s="150"/>
    </row>
    <row r="88" spans="1:5">
      <c r="A88" s="150"/>
      <c r="B88" s="150"/>
      <c r="C88" s="150"/>
      <c r="D88" s="150"/>
      <c r="E88" s="150"/>
    </row>
    <row r="89" spans="1:5">
      <c r="A89" s="150"/>
      <c r="B89" s="150"/>
      <c r="C89" s="150"/>
      <c r="D89" s="150"/>
      <c r="E89" s="150"/>
    </row>
    <row r="90" spans="1:5">
      <c r="A90" s="150"/>
      <c r="B90" s="150"/>
      <c r="C90" s="150"/>
      <c r="D90" s="150"/>
      <c r="E90" s="150"/>
    </row>
    <row r="91" spans="1:5">
      <c r="A91" s="150"/>
      <c r="B91" s="150"/>
      <c r="C91" s="150"/>
      <c r="D91" s="150"/>
      <c r="E91" s="150"/>
    </row>
    <row r="92" spans="1:5">
      <c r="A92" s="150"/>
      <c r="B92" s="150"/>
      <c r="C92" s="150"/>
      <c r="D92" s="150"/>
      <c r="E92" s="150"/>
    </row>
    <row r="93" spans="1:5">
      <c r="A93" s="150"/>
      <c r="B93" s="150"/>
      <c r="C93" s="150"/>
      <c r="D93" s="150"/>
      <c r="E93" s="150"/>
    </row>
    <row r="94" spans="1:5">
      <c r="A94" s="150"/>
      <c r="B94" s="150"/>
      <c r="C94" s="150"/>
      <c r="D94" s="150"/>
      <c r="E94" s="150"/>
    </row>
    <row r="95" spans="1:5">
      <c r="A95" s="150"/>
      <c r="B95" s="150"/>
      <c r="C95" s="150"/>
      <c r="D95" s="150"/>
      <c r="E95" s="150"/>
    </row>
    <row r="96" spans="1:5">
      <c r="A96" s="150"/>
      <c r="B96" s="150"/>
      <c r="C96" s="150"/>
      <c r="D96" s="150"/>
      <c r="E96" s="150"/>
    </row>
    <row r="97" spans="1:5">
      <c r="A97" s="150"/>
      <c r="B97" s="150"/>
      <c r="C97" s="150"/>
      <c r="D97" s="150"/>
      <c r="E97" s="150"/>
    </row>
    <row r="98" spans="1:5">
      <c r="A98" s="150"/>
      <c r="B98" s="150"/>
      <c r="C98" s="150"/>
      <c r="D98" s="150"/>
      <c r="E98" s="150"/>
    </row>
    <row r="99" spans="1:5">
      <c r="A99" s="150"/>
      <c r="B99" s="150"/>
      <c r="C99" s="150"/>
      <c r="D99" s="150"/>
      <c r="E99" s="150"/>
    </row>
    <row r="100" spans="1:5">
      <c r="A100" s="150"/>
      <c r="B100" s="150"/>
      <c r="C100" s="150"/>
      <c r="D100" s="150"/>
      <c r="E100" s="150"/>
    </row>
    <row r="101" spans="1:5">
      <c r="A101" s="150"/>
      <c r="B101" s="150"/>
      <c r="C101" s="150"/>
      <c r="D101" s="150"/>
      <c r="E101" s="150"/>
    </row>
    <row r="102" spans="1:5">
      <c r="A102" s="150"/>
      <c r="B102" s="150"/>
      <c r="C102" s="150"/>
      <c r="D102" s="150"/>
      <c r="E102" s="150"/>
    </row>
    <row r="103" spans="1:5">
      <c r="A103" s="150"/>
      <c r="B103" s="150"/>
      <c r="C103" s="150"/>
      <c r="D103" s="150"/>
      <c r="E103" s="150"/>
    </row>
    <row r="104" spans="1:5">
      <c r="A104" s="150"/>
      <c r="B104" s="150"/>
      <c r="C104" s="150"/>
      <c r="D104" s="150"/>
      <c r="E104" s="150"/>
    </row>
    <row r="105" spans="1:5">
      <c r="A105" s="150"/>
      <c r="B105" s="150"/>
      <c r="C105" s="150"/>
      <c r="D105" s="150"/>
      <c r="E105" s="150"/>
    </row>
    <row r="106" spans="1:5">
      <c r="A106" s="150"/>
      <c r="B106" s="150"/>
      <c r="C106" s="150"/>
      <c r="D106" s="150"/>
      <c r="E106" s="150"/>
    </row>
    <row r="107" spans="1:5">
      <c r="A107" s="150"/>
      <c r="B107" s="150"/>
      <c r="C107" s="150"/>
      <c r="D107" s="150"/>
      <c r="E107" s="150"/>
    </row>
    <row r="108" spans="1:5">
      <c r="A108" s="150"/>
      <c r="B108" s="150"/>
      <c r="C108" s="150"/>
      <c r="D108" s="150"/>
      <c r="E108" s="150"/>
    </row>
    <row r="109" spans="1:5">
      <c r="A109" s="150"/>
      <c r="B109" s="150"/>
      <c r="C109" s="150"/>
      <c r="D109" s="150"/>
      <c r="E109" s="150"/>
    </row>
    <row r="110" spans="1:5">
      <c r="A110" s="150"/>
      <c r="B110" s="150"/>
      <c r="C110" s="150"/>
      <c r="D110" s="150"/>
      <c r="E110" s="150"/>
    </row>
    <row r="111" spans="1:5">
      <c r="A111" s="150"/>
      <c r="B111" s="150"/>
      <c r="C111" s="150"/>
      <c r="D111" s="150"/>
      <c r="E111" s="150"/>
    </row>
    <row r="112" spans="1:5">
      <c r="A112" s="150"/>
      <c r="B112" s="150"/>
      <c r="C112" s="150"/>
      <c r="D112" s="150"/>
      <c r="E112" s="150"/>
    </row>
    <row r="113" spans="1:5">
      <c r="A113" s="150"/>
      <c r="B113" s="150"/>
      <c r="C113" s="150"/>
      <c r="D113" s="150"/>
      <c r="E113" s="150"/>
    </row>
    <row r="114" spans="1:5">
      <c r="A114" s="150"/>
      <c r="B114" s="150"/>
      <c r="C114" s="150"/>
      <c r="D114" s="150"/>
      <c r="E114" s="150"/>
    </row>
    <row r="115" spans="1:5">
      <c r="A115" s="150"/>
      <c r="B115" s="150"/>
      <c r="C115" s="150"/>
      <c r="D115" s="150"/>
      <c r="E115" s="150"/>
    </row>
    <row r="116" spans="1:5">
      <c r="A116" s="150"/>
      <c r="B116" s="150"/>
      <c r="C116" s="150"/>
      <c r="D116" s="150"/>
      <c r="E116" s="150"/>
    </row>
    <row r="117" spans="1:5">
      <c r="A117" s="150"/>
      <c r="B117" s="150"/>
      <c r="C117" s="150"/>
      <c r="D117" s="150"/>
      <c r="E117" s="150"/>
    </row>
    <row r="118" spans="1:5">
      <c r="A118" s="150"/>
      <c r="B118" s="150"/>
      <c r="C118" s="150"/>
      <c r="D118" s="150"/>
      <c r="E118" s="150"/>
    </row>
    <row r="119" spans="1:5">
      <c r="A119" s="150"/>
      <c r="B119" s="150"/>
      <c r="C119" s="150"/>
      <c r="D119" s="150"/>
      <c r="E119" s="150"/>
    </row>
    <row r="120" spans="1:5">
      <c r="A120" s="150"/>
      <c r="B120" s="150"/>
      <c r="C120" s="150"/>
      <c r="D120" s="150"/>
      <c r="E120" s="150"/>
    </row>
    <row r="121" spans="1:5">
      <c r="A121" s="150"/>
      <c r="B121" s="150"/>
      <c r="C121" s="150"/>
      <c r="D121" s="150"/>
      <c r="E121" s="150"/>
    </row>
    <row r="122" spans="1:5">
      <c r="A122" s="150"/>
      <c r="B122" s="150"/>
      <c r="C122" s="150"/>
      <c r="D122" s="150"/>
      <c r="E122" s="150"/>
    </row>
    <row r="123" spans="1:5">
      <c r="A123" s="150"/>
      <c r="B123" s="150"/>
      <c r="C123" s="150"/>
      <c r="D123" s="150"/>
      <c r="E123" s="150"/>
    </row>
    <row r="124" spans="1:5">
      <c r="A124" s="150"/>
      <c r="B124" s="150"/>
      <c r="C124" s="150"/>
      <c r="D124" s="150"/>
      <c r="E124" s="150"/>
    </row>
    <row r="125" spans="1:5">
      <c r="A125" s="150"/>
      <c r="B125" s="150"/>
      <c r="C125" s="150"/>
      <c r="D125" s="150"/>
      <c r="E125" s="150"/>
    </row>
    <row r="126" spans="1:5">
      <c r="A126" s="150"/>
      <c r="B126" s="150"/>
      <c r="C126" s="150"/>
      <c r="D126" s="150"/>
      <c r="E126" s="150"/>
    </row>
    <row r="127" spans="1:5">
      <c r="A127" s="150"/>
      <c r="B127" s="150"/>
      <c r="C127" s="150"/>
      <c r="D127" s="150"/>
      <c r="E127" s="150"/>
    </row>
    <row r="128" spans="1:5">
      <c r="A128" s="150"/>
      <c r="B128" s="150"/>
      <c r="C128" s="150"/>
      <c r="D128" s="150"/>
      <c r="E128" s="150"/>
    </row>
    <row r="129" spans="1:5">
      <c r="A129" s="150"/>
      <c r="B129" s="150"/>
      <c r="C129" s="150"/>
      <c r="D129" s="150"/>
      <c r="E129" s="150"/>
    </row>
    <row r="130" spans="1:5">
      <c r="A130" s="150"/>
      <c r="B130" s="150"/>
      <c r="C130" s="150"/>
      <c r="D130" s="150"/>
      <c r="E130" s="150"/>
    </row>
    <row r="131" spans="1:5">
      <c r="A131" s="150"/>
      <c r="B131" s="150"/>
      <c r="C131" s="150"/>
      <c r="D131" s="150"/>
      <c r="E131" s="150"/>
    </row>
    <row r="132" spans="1:5">
      <c r="A132" s="150"/>
      <c r="B132" s="150"/>
      <c r="C132" s="150"/>
      <c r="D132" s="150"/>
      <c r="E132" s="150"/>
    </row>
    <row r="133" spans="1:5">
      <c r="A133" s="150"/>
      <c r="B133" s="150"/>
      <c r="C133" s="150"/>
      <c r="D133" s="150"/>
      <c r="E133" s="150"/>
    </row>
    <row r="134" spans="1:5">
      <c r="A134" s="150"/>
      <c r="B134" s="150"/>
      <c r="C134" s="150"/>
      <c r="D134" s="150"/>
      <c r="E134" s="150"/>
    </row>
    <row r="135" spans="1:5">
      <c r="A135" s="150"/>
      <c r="B135" s="150"/>
      <c r="C135" s="150"/>
      <c r="D135" s="150"/>
      <c r="E135" s="150"/>
    </row>
    <row r="136" spans="1:5">
      <c r="A136" s="150"/>
      <c r="B136" s="150"/>
      <c r="C136" s="150"/>
      <c r="D136" s="150"/>
      <c r="E136" s="150"/>
    </row>
    <row r="137" spans="1:5">
      <c r="A137" s="150"/>
      <c r="B137" s="150"/>
      <c r="C137" s="150"/>
      <c r="D137" s="150"/>
      <c r="E137" s="150"/>
    </row>
    <row r="138" spans="1:5">
      <c r="A138" s="150"/>
      <c r="B138" s="150"/>
      <c r="C138" s="150"/>
      <c r="D138" s="150"/>
      <c r="E138" s="150"/>
    </row>
    <row r="139" spans="1:5">
      <c r="A139" s="150"/>
      <c r="B139" s="150"/>
      <c r="C139" s="150"/>
      <c r="D139" s="150"/>
      <c r="E139" s="150"/>
    </row>
    <row r="140" spans="1:5">
      <c r="A140" s="150"/>
      <c r="B140" s="150"/>
      <c r="C140" s="150"/>
      <c r="D140" s="150"/>
      <c r="E140" s="150"/>
    </row>
    <row r="141" spans="1:5">
      <c r="A141" s="150"/>
      <c r="B141" s="150"/>
      <c r="C141" s="150"/>
      <c r="D141" s="150"/>
      <c r="E141" s="150"/>
    </row>
    <row r="142" spans="1:5">
      <c r="A142" s="150"/>
      <c r="B142" s="150"/>
      <c r="C142" s="150"/>
      <c r="D142" s="150"/>
      <c r="E142" s="150"/>
    </row>
    <row r="143" spans="1:5">
      <c r="A143" s="150"/>
      <c r="B143" s="150"/>
      <c r="C143" s="150"/>
      <c r="D143" s="150"/>
      <c r="E143" s="150"/>
    </row>
    <row r="144" spans="1:5">
      <c r="A144" s="150"/>
      <c r="B144" s="150"/>
      <c r="C144" s="150"/>
      <c r="D144" s="150"/>
      <c r="E144" s="150"/>
    </row>
    <row r="145" spans="1:5">
      <c r="A145" s="150"/>
      <c r="B145" s="150"/>
      <c r="C145" s="150"/>
      <c r="D145" s="150"/>
      <c r="E145" s="150"/>
    </row>
    <row r="146" spans="1:5">
      <c r="A146" s="150"/>
      <c r="B146" s="150"/>
      <c r="C146" s="150"/>
      <c r="D146" s="150"/>
      <c r="E146" s="150"/>
    </row>
    <row r="147" spans="1:5">
      <c r="A147" s="150"/>
      <c r="B147" s="150"/>
      <c r="C147" s="150"/>
      <c r="D147" s="150"/>
      <c r="E147" s="150"/>
    </row>
    <row r="148" spans="1:5">
      <c r="A148" s="150"/>
      <c r="B148" s="150"/>
      <c r="C148" s="150"/>
      <c r="D148" s="150"/>
      <c r="E148" s="150"/>
    </row>
    <row r="149" spans="1:5">
      <c r="A149" s="150"/>
      <c r="B149" s="150"/>
      <c r="C149" s="150"/>
      <c r="D149" s="150"/>
      <c r="E149" s="150"/>
    </row>
    <row r="150" spans="1:5">
      <c r="A150" s="150"/>
      <c r="B150" s="150"/>
      <c r="C150" s="150"/>
      <c r="D150" s="150"/>
      <c r="E150" s="150"/>
    </row>
    <row r="151" spans="1:5">
      <c r="A151" s="150"/>
      <c r="B151" s="150"/>
      <c r="C151" s="150"/>
      <c r="D151" s="150"/>
      <c r="E151" s="150"/>
    </row>
    <row r="152" spans="1:5">
      <c r="A152" s="150"/>
      <c r="B152" s="150"/>
      <c r="C152" s="150"/>
      <c r="D152" s="150"/>
      <c r="E152" s="150"/>
    </row>
    <row r="153" spans="1:5">
      <c r="A153" s="150"/>
      <c r="B153" s="150"/>
      <c r="C153" s="150"/>
      <c r="D153" s="150"/>
      <c r="E153" s="150"/>
    </row>
    <row r="154" spans="1:5">
      <c r="A154" s="150"/>
      <c r="B154" s="150"/>
      <c r="C154" s="150"/>
      <c r="D154" s="150"/>
      <c r="E154" s="150"/>
    </row>
    <row r="155" spans="1:5">
      <c r="A155" s="150"/>
      <c r="B155" s="150"/>
      <c r="C155" s="150"/>
      <c r="D155" s="150"/>
      <c r="E155" s="150"/>
    </row>
    <row r="156" spans="1:5">
      <c r="A156" s="150"/>
      <c r="B156" s="150"/>
      <c r="C156" s="150"/>
      <c r="D156" s="150"/>
      <c r="E156" s="150"/>
    </row>
    <row r="157" spans="1:5">
      <c r="A157" s="150"/>
      <c r="B157" s="150"/>
      <c r="C157" s="150"/>
      <c r="D157" s="150"/>
      <c r="E157" s="150"/>
    </row>
    <row r="158" spans="1:5">
      <c r="A158" s="150"/>
      <c r="B158" s="150"/>
      <c r="C158" s="150"/>
      <c r="D158" s="150"/>
      <c r="E158" s="150"/>
    </row>
    <row r="159" spans="1:5">
      <c r="A159" s="150"/>
      <c r="B159" s="150"/>
      <c r="C159" s="150"/>
      <c r="D159" s="150"/>
      <c r="E159" s="150"/>
    </row>
    <row r="160" spans="1:5">
      <c r="A160" s="150"/>
      <c r="B160" s="150"/>
      <c r="C160" s="150"/>
      <c r="D160" s="150"/>
      <c r="E160" s="150"/>
    </row>
    <row r="161" spans="1:5">
      <c r="A161" s="150"/>
      <c r="B161" s="150"/>
      <c r="C161" s="150"/>
      <c r="D161" s="150"/>
      <c r="E161" s="150"/>
    </row>
    <row r="162" spans="1:5">
      <c r="A162" s="150"/>
      <c r="B162" s="150"/>
      <c r="C162" s="150"/>
      <c r="D162" s="150"/>
      <c r="E162" s="150"/>
    </row>
    <row r="163" spans="1:5">
      <c r="A163" s="150"/>
      <c r="B163" s="150"/>
      <c r="C163" s="150"/>
      <c r="D163" s="150"/>
      <c r="E163" s="150"/>
    </row>
    <row r="164" spans="1:5">
      <c r="A164" s="150"/>
      <c r="B164" s="150"/>
      <c r="C164" s="150"/>
      <c r="D164" s="150"/>
      <c r="E164" s="150"/>
    </row>
    <row r="165" spans="1:5">
      <c r="A165" s="150"/>
      <c r="B165" s="150"/>
      <c r="C165" s="150"/>
      <c r="D165" s="150"/>
      <c r="E165" s="150"/>
    </row>
    <row r="166" spans="1:5">
      <c r="A166" s="150"/>
      <c r="B166" s="150"/>
      <c r="C166" s="150"/>
      <c r="D166" s="150"/>
      <c r="E166" s="150"/>
    </row>
    <row r="167" spans="1:5">
      <c r="A167" s="150"/>
      <c r="B167" s="150"/>
      <c r="C167" s="150"/>
      <c r="D167" s="150"/>
      <c r="E167" s="150"/>
    </row>
    <row r="168" spans="1:5">
      <c r="A168" s="150"/>
      <c r="B168" s="150"/>
      <c r="C168" s="150"/>
      <c r="D168" s="150"/>
      <c r="E168" s="150"/>
    </row>
    <row r="169" spans="1:5">
      <c r="A169" s="150"/>
      <c r="B169" s="150"/>
      <c r="C169" s="150"/>
      <c r="D169" s="150"/>
      <c r="E169" s="150"/>
    </row>
    <row r="170" spans="1:5">
      <c r="A170" s="150"/>
      <c r="B170" s="150"/>
      <c r="C170" s="150"/>
      <c r="D170" s="150"/>
      <c r="E170" s="150"/>
    </row>
    <row r="171" spans="1:5">
      <c r="A171" s="150"/>
      <c r="B171" s="150"/>
      <c r="C171" s="150"/>
      <c r="D171" s="150"/>
      <c r="E171" s="150"/>
    </row>
    <row r="172" spans="1:5">
      <c r="A172" s="150"/>
      <c r="B172" s="150"/>
      <c r="C172" s="150"/>
      <c r="D172" s="150"/>
      <c r="E172" s="150"/>
    </row>
    <row r="173" spans="1:5">
      <c r="A173" s="150"/>
      <c r="B173" s="150"/>
      <c r="C173" s="150"/>
      <c r="D173" s="150"/>
      <c r="E173" s="150"/>
    </row>
    <row r="174" spans="1:5">
      <c r="A174" s="150"/>
      <c r="B174" s="150"/>
      <c r="C174" s="150"/>
      <c r="D174" s="150"/>
      <c r="E174" s="150"/>
    </row>
    <row r="175" spans="1:5">
      <c r="A175" s="150"/>
      <c r="B175" s="150"/>
      <c r="C175" s="150"/>
      <c r="D175" s="150"/>
      <c r="E175" s="150"/>
    </row>
    <row r="176" spans="1:5">
      <c r="A176" s="150"/>
      <c r="B176" s="150"/>
      <c r="C176" s="150"/>
      <c r="D176" s="150"/>
      <c r="E176" s="150"/>
    </row>
    <row r="177" spans="1:5">
      <c r="A177" s="150"/>
      <c r="B177" s="150"/>
      <c r="C177" s="150"/>
      <c r="D177" s="150"/>
      <c r="E177" s="150"/>
    </row>
    <row r="178" spans="1:5">
      <c r="A178" s="150"/>
      <c r="B178" s="150"/>
      <c r="C178" s="150"/>
      <c r="D178" s="150"/>
      <c r="E178" s="150"/>
    </row>
    <row r="179" spans="1:5">
      <c r="A179" s="150"/>
      <c r="B179" s="150"/>
      <c r="C179" s="150"/>
      <c r="D179" s="150"/>
      <c r="E179" s="150"/>
    </row>
    <row r="180" spans="1:5">
      <c r="A180" s="150"/>
      <c r="B180" s="150"/>
      <c r="C180" s="150"/>
      <c r="D180" s="150"/>
      <c r="E180" s="150"/>
    </row>
    <row r="181" spans="1:5">
      <c r="A181" s="150"/>
      <c r="B181" s="150"/>
      <c r="C181" s="150"/>
      <c r="D181" s="150"/>
      <c r="E181" s="150"/>
    </row>
    <row r="182" spans="1:5">
      <c r="A182" s="150"/>
      <c r="B182" s="150"/>
      <c r="C182" s="150"/>
      <c r="D182" s="150"/>
      <c r="E182" s="150"/>
    </row>
    <row r="183" spans="1:5">
      <c r="A183" s="150"/>
      <c r="B183" s="150"/>
      <c r="C183" s="150"/>
      <c r="D183" s="150"/>
      <c r="E183" s="150"/>
    </row>
    <row r="184" spans="1:5">
      <c r="A184" s="150"/>
      <c r="B184" s="150"/>
      <c r="C184" s="150"/>
      <c r="D184" s="150"/>
      <c r="E184" s="150"/>
    </row>
    <row r="185" spans="1:5">
      <c r="A185" s="150"/>
      <c r="B185" s="150"/>
      <c r="C185" s="150"/>
      <c r="D185" s="150"/>
      <c r="E185" s="150"/>
    </row>
    <row r="186" spans="1:5">
      <c r="A186" s="150"/>
      <c r="B186" s="150"/>
      <c r="C186" s="150"/>
      <c r="D186" s="150"/>
      <c r="E186" s="150"/>
    </row>
    <row r="187" spans="1:5">
      <c r="A187" s="150"/>
      <c r="B187" s="150"/>
      <c r="C187" s="150"/>
      <c r="D187" s="150"/>
      <c r="E187" s="150"/>
    </row>
    <row r="188" spans="1:5">
      <c r="A188" s="150"/>
      <c r="B188" s="150"/>
      <c r="C188" s="150"/>
      <c r="D188" s="150"/>
      <c r="E188" s="150"/>
    </row>
    <row r="189" spans="1:5">
      <c r="A189" s="150"/>
      <c r="B189" s="150"/>
      <c r="C189" s="150"/>
      <c r="D189" s="150"/>
      <c r="E189" s="150"/>
    </row>
    <row r="190" spans="1:5">
      <c r="A190" s="150"/>
      <c r="B190" s="150"/>
      <c r="C190" s="150"/>
      <c r="D190" s="150"/>
      <c r="E190" s="150"/>
    </row>
    <row r="191" spans="1:5">
      <c r="A191" s="150"/>
      <c r="B191" s="150"/>
      <c r="C191" s="150"/>
      <c r="D191" s="150"/>
      <c r="E191" s="150"/>
    </row>
    <row r="192" spans="1:5">
      <c r="A192" s="150"/>
      <c r="B192" s="150"/>
      <c r="C192" s="150"/>
      <c r="D192" s="150"/>
      <c r="E192" s="150"/>
    </row>
    <row r="193" spans="1:5">
      <c r="A193" s="150"/>
      <c r="B193" s="150"/>
      <c r="C193" s="150"/>
      <c r="D193" s="150"/>
      <c r="E193" s="150"/>
    </row>
    <row r="194" spans="1:5">
      <c r="A194" s="150"/>
      <c r="B194" s="150"/>
      <c r="C194" s="150"/>
      <c r="D194" s="150"/>
      <c r="E194" s="150"/>
    </row>
    <row r="195" spans="1:5">
      <c r="A195" s="150"/>
      <c r="B195" s="150"/>
      <c r="C195" s="150"/>
      <c r="D195" s="150"/>
      <c r="E195" s="150"/>
    </row>
    <row r="196" spans="1:5">
      <c r="A196" s="150"/>
      <c r="B196" s="150"/>
      <c r="C196" s="150"/>
      <c r="D196" s="150"/>
      <c r="E196" s="150"/>
    </row>
    <row r="197" spans="1:5">
      <c r="A197" s="150"/>
      <c r="B197" s="150"/>
      <c r="C197" s="150"/>
      <c r="D197" s="150"/>
      <c r="E197" s="150"/>
    </row>
    <row r="198" spans="1:5">
      <c r="A198" s="150"/>
      <c r="B198" s="150"/>
      <c r="C198" s="150"/>
      <c r="D198" s="150"/>
      <c r="E198" s="150"/>
    </row>
    <row r="199" spans="1:5">
      <c r="A199" s="150"/>
      <c r="B199" s="150"/>
      <c r="C199" s="150"/>
      <c r="D199" s="150"/>
      <c r="E199" s="150"/>
    </row>
    <row r="200" spans="1:5">
      <c r="A200" s="150"/>
      <c r="B200" s="150"/>
      <c r="C200" s="150"/>
      <c r="D200" s="150"/>
      <c r="E200" s="150"/>
    </row>
    <row r="201" spans="1:5">
      <c r="A201" s="150"/>
      <c r="B201" s="150"/>
      <c r="C201" s="150"/>
      <c r="D201" s="150"/>
      <c r="E201" s="150"/>
    </row>
    <row r="202" spans="1:5">
      <c r="A202" s="150"/>
      <c r="B202" s="150"/>
      <c r="C202" s="150"/>
      <c r="D202" s="150"/>
      <c r="E202" s="150"/>
    </row>
    <row r="203" spans="1:5">
      <c r="A203" s="150"/>
      <c r="B203" s="150"/>
      <c r="C203" s="150"/>
      <c r="D203" s="150"/>
      <c r="E203" s="150"/>
    </row>
    <row r="204" spans="1:5">
      <c r="A204" s="150"/>
      <c r="B204" s="150"/>
      <c r="C204" s="150"/>
      <c r="D204" s="150"/>
      <c r="E204" s="150"/>
    </row>
    <row r="205" spans="1:5">
      <c r="A205" s="150"/>
      <c r="B205" s="150"/>
      <c r="C205" s="150"/>
      <c r="D205" s="150"/>
      <c r="E205" s="150"/>
    </row>
    <row r="206" spans="1:5">
      <c r="A206" s="150"/>
      <c r="B206" s="150"/>
      <c r="C206" s="150"/>
      <c r="D206" s="150"/>
      <c r="E206" s="150"/>
    </row>
    <row r="207" spans="1:5">
      <c r="A207" s="150"/>
      <c r="B207" s="150"/>
      <c r="C207" s="150"/>
      <c r="D207" s="150"/>
      <c r="E207" s="150"/>
    </row>
    <row r="208" spans="1:5">
      <c r="A208" s="150"/>
      <c r="B208" s="150"/>
      <c r="C208" s="150"/>
      <c r="D208" s="150"/>
      <c r="E208" s="150"/>
    </row>
    <row r="209" spans="1:5">
      <c r="A209" s="150"/>
      <c r="B209" s="150"/>
      <c r="C209" s="150"/>
      <c r="D209" s="150"/>
      <c r="E209" s="150"/>
    </row>
    <row r="210" spans="1:5">
      <c r="A210" s="150"/>
      <c r="B210" s="150"/>
      <c r="C210" s="150"/>
      <c r="D210" s="150"/>
      <c r="E210" s="150"/>
    </row>
    <row r="211" spans="1:5">
      <c r="A211" s="150"/>
      <c r="B211" s="150"/>
      <c r="C211" s="150"/>
      <c r="D211" s="150"/>
      <c r="E211" s="150"/>
    </row>
    <row r="212" spans="1:5">
      <c r="A212" s="150"/>
      <c r="B212" s="150"/>
      <c r="C212" s="150"/>
      <c r="D212" s="150"/>
      <c r="E212" s="150"/>
    </row>
    <row r="213" spans="1:5">
      <c r="A213" s="150"/>
      <c r="B213" s="150"/>
      <c r="C213" s="150"/>
      <c r="D213" s="150"/>
      <c r="E213" s="150"/>
    </row>
    <row r="214" spans="1:5">
      <c r="A214" s="150"/>
      <c r="B214" s="150"/>
      <c r="C214" s="150"/>
      <c r="D214" s="150"/>
      <c r="E214" s="150"/>
    </row>
    <row r="215" spans="1:5">
      <c r="A215" s="150"/>
      <c r="B215" s="150"/>
      <c r="C215" s="150"/>
      <c r="D215" s="150"/>
      <c r="E215" s="150"/>
    </row>
    <row r="216" spans="1:5">
      <c r="A216" s="150"/>
      <c r="B216" s="150"/>
      <c r="C216" s="150"/>
      <c r="D216" s="150"/>
      <c r="E216" s="150"/>
    </row>
    <row r="217" spans="1:5">
      <c r="A217" s="150"/>
      <c r="B217" s="150"/>
      <c r="C217" s="150"/>
      <c r="D217" s="150"/>
      <c r="E217" s="150"/>
    </row>
    <row r="218" spans="1:5">
      <c r="A218" s="150"/>
      <c r="B218" s="150"/>
      <c r="C218" s="150"/>
      <c r="D218" s="150"/>
      <c r="E218" s="150"/>
    </row>
    <row r="219" spans="1:5">
      <c r="A219" s="150"/>
      <c r="B219" s="150"/>
      <c r="C219" s="150"/>
      <c r="D219" s="150"/>
      <c r="E219" s="150"/>
    </row>
    <row r="220" spans="1:5">
      <c r="A220" s="150"/>
      <c r="B220" s="150"/>
      <c r="C220" s="150"/>
      <c r="D220" s="150"/>
      <c r="E220" s="150"/>
    </row>
    <row r="221" spans="1:5">
      <c r="A221" s="150"/>
      <c r="B221" s="150"/>
      <c r="C221" s="150"/>
      <c r="D221" s="150"/>
      <c r="E221" s="150"/>
    </row>
    <row r="222" spans="1:5">
      <c r="A222" s="150"/>
      <c r="B222" s="150"/>
      <c r="C222" s="150"/>
      <c r="D222" s="150"/>
      <c r="E222" s="150"/>
    </row>
    <row r="223" spans="1:5">
      <c r="A223" s="150"/>
      <c r="B223" s="150"/>
      <c r="C223" s="150"/>
      <c r="D223" s="150"/>
      <c r="E223" s="150"/>
    </row>
    <row r="224" spans="1:5">
      <c r="A224" s="150"/>
      <c r="B224" s="150"/>
      <c r="C224" s="150"/>
      <c r="D224" s="150"/>
      <c r="E224" s="150"/>
    </row>
    <row r="225" spans="1:5">
      <c r="A225" s="150"/>
      <c r="B225" s="150"/>
      <c r="C225" s="150"/>
      <c r="D225" s="150"/>
      <c r="E225" s="150"/>
    </row>
    <row r="226" spans="1:5">
      <c r="A226" s="150"/>
      <c r="B226" s="150"/>
      <c r="C226" s="150"/>
      <c r="D226" s="150"/>
      <c r="E226" s="150"/>
    </row>
    <row r="227" spans="1:5">
      <c r="A227" s="150"/>
      <c r="B227" s="150"/>
      <c r="C227" s="150"/>
      <c r="D227" s="150"/>
      <c r="E227" s="150"/>
    </row>
    <row r="228" spans="1:5">
      <c r="A228" s="150"/>
      <c r="B228" s="150"/>
      <c r="C228" s="150"/>
      <c r="D228" s="150"/>
      <c r="E228" s="150"/>
    </row>
    <row r="229" spans="1:5">
      <c r="A229" s="150"/>
      <c r="B229" s="150"/>
      <c r="C229" s="150"/>
      <c r="D229" s="150"/>
      <c r="E229" s="150"/>
    </row>
    <row r="230" spans="1:5">
      <c r="A230" s="150"/>
      <c r="B230" s="150"/>
      <c r="C230" s="150"/>
      <c r="D230" s="150"/>
      <c r="E230" s="150"/>
    </row>
    <row r="231" spans="1:5">
      <c r="A231" s="150"/>
      <c r="B231" s="150"/>
      <c r="C231" s="150"/>
      <c r="D231" s="150"/>
      <c r="E231" s="150"/>
    </row>
    <row r="232" spans="1:5">
      <c r="A232" s="150"/>
      <c r="B232" s="150"/>
      <c r="C232" s="150"/>
      <c r="D232" s="150"/>
      <c r="E232" s="150"/>
    </row>
    <row r="233" spans="1:5">
      <c r="A233" s="150"/>
      <c r="B233" s="150"/>
      <c r="C233" s="150"/>
      <c r="D233" s="150"/>
      <c r="E233" s="150"/>
    </row>
    <row r="234" spans="1:5">
      <c r="A234" s="150"/>
      <c r="B234" s="150"/>
      <c r="C234" s="150"/>
      <c r="D234" s="150"/>
      <c r="E234" s="150"/>
    </row>
    <row r="235" spans="1:5">
      <c r="A235" s="150"/>
      <c r="B235" s="150"/>
      <c r="C235" s="150"/>
      <c r="D235" s="150"/>
      <c r="E235" s="150"/>
    </row>
    <row r="236" spans="1:5">
      <c r="A236" s="150"/>
      <c r="B236" s="150"/>
      <c r="C236" s="150"/>
      <c r="D236" s="150"/>
      <c r="E236" s="150"/>
    </row>
    <row r="237" spans="1:5">
      <c r="A237" s="150"/>
      <c r="B237" s="150"/>
      <c r="C237" s="150"/>
      <c r="D237" s="150"/>
      <c r="E237" s="150"/>
    </row>
    <row r="238" spans="1:5">
      <c r="A238" s="150"/>
      <c r="B238" s="150"/>
      <c r="C238" s="150"/>
      <c r="D238" s="150"/>
      <c r="E238" s="150"/>
    </row>
    <row r="239" spans="1:5">
      <c r="A239" s="150"/>
      <c r="B239" s="150"/>
      <c r="C239" s="150"/>
      <c r="D239" s="150"/>
      <c r="E239" s="150"/>
    </row>
    <row r="240" spans="1:5">
      <c r="A240" s="150"/>
      <c r="B240" s="150"/>
      <c r="C240" s="150"/>
      <c r="D240" s="150"/>
      <c r="E240" s="150"/>
    </row>
    <row r="241" spans="1:5">
      <c r="A241" s="150"/>
      <c r="B241" s="150"/>
      <c r="C241" s="150"/>
      <c r="D241" s="150"/>
      <c r="E241" s="150"/>
    </row>
    <row r="242" spans="1:5">
      <c r="A242" s="150"/>
      <c r="B242" s="150"/>
      <c r="C242" s="150"/>
      <c r="D242" s="150"/>
      <c r="E242" s="150"/>
    </row>
    <row r="243" spans="1:5">
      <c r="A243" s="150"/>
      <c r="B243" s="150"/>
      <c r="C243" s="150"/>
      <c r="D243" s="150"/>
      <c r="E243" s="150"/>
    </row>
    <row r="244" spans="1:5">
      <c r="A244" s="150"/>
      <c r="B244" s="150"/>
      <c r="C244" s="150"/>
      <c r="D244" s="150"/>
      <c r="E244" s="150"/>
    </row>
    <row r="245" spans="1:5">
      <c r="A245" s="150"/>
      <c r="B245" s="150"/>
      <c r="C245" s="150"/>
      <c r="D245" s="150"/>
      <c r="E245" s="150"/>
    </row>
    <row r="246" spans="1:5">
      <c r="A246" s="150"/>
      <c r="B246" s="150"/>
      <c r="C246" s="150"/>
      <c r="D246" s="150"/>
      <c r="E246" s="150"/>
    </row>
    <row r="247" spans="1:5">
      <c r="A247" s="150"/>
      <c r="B247" s="150"/>
      <c r="C247" s="150"/>
      <c r="D247" s="150"/>
      <c r="E247" s="150"/>
    </row>
    <row r="248" spans="1:5">
      <c r="A248" s="150"/>
      <c r="B248" s="150"/>
      <c r="C248" s="150"/>
      <c r="D248" s="150"/>
      <c r="E248" s="150"/>
    </row>
    <row r="249" spans="1:5">
      <c r="A249" s="150"/>
      <c r="B249" s="150"/>
      <c r="C249" s="150"/>
      <c r="D249" s="150"/>
      <c r="E249" s="150"/>
    </row>
    <row r="250" spans="1:5">
      <c r="A250" s="150"/>
      <c r="B250" s="150"/>
      <c r="C250" s="150"/>
      <c r="D250" s="150"/>
      <c r="E250" s="150"/>
    </row>
    <row r="251" spans="1:5">
      <c r="A251" s="150"/>
      <c r="B251" s="150"/>
      <c r="C251" s="150"/>
      <c r="D251" s="150"/>
      <c r="E251" s="150"/>
    </row>
    <row r="252" spans="1:5">
      <c r="A252" s="150"/>
      <c r="B252" s="150"/>
      <c r="C252" s="150"/>
      <c r="D252" s="150"/>
      <c r="E252" s="150"/>
    </row>
    <row r="253" spans="1:5">
      <c r="A253" s="150"/>
      <c r="B253" s="150"/>
      <c r="C253" s="150"/>
      <c r="D253" s="150"/>
      <c r="E253" s="150"/>
    </row>
    <row r="254" spans="1:5">
      <c r="A254" s="150"/>
      <c r="B254" s="150"/>
      <c r="C254" s="150"/>
      <c r="D254" s="150"/>
      <c r="E254" s="150"/>
    </row>
    <row r="255" spans="1:5">
      <c r="A255" s="150"/>
      <c r="B255" s="150"/>
      <c r="C255" s="150"/>
      <c r="D255" s="150"/>
      <c r="E255" s="150"/>
    </row>
    <row r="256" spans="1:5">
      <c r="A256" s="150"/>
      <c r="B256" s="150"/>
      <c r="C256" s="150"/>
      <c r="D256" s="150"/>
      <c r="E256" s="150"/>
    </row>
    <row r="257" spans="1:5">
      <c r="A257" s="150"/>
      <c r="B257" s="150"/>
      <c r="C257" s="150"/>
      <c r="D257" s="150"/>
      <c r="E257" s="150"/>
    </row>
    <row r="258" spans="1:5">
      <c r="A258" s="150"/>
      <c r="B258" s="150"/>
      <c r="C258" s="150"/>
      <c r="D258" s="150"/>
      <c r="E258" s="150"/>
    </row>
    <row r="259" spans="1:5">
      <c r="A259" s="150"/>
      <c r="B259" s="150"/>
      <c r="C259" s="150"/>
      <c r="D259" s="150"/>
      <c r="E259" s="150"/>
    </row>
    <row r="260" spans="1:5">
      <c r="A260" s="150"/>
      <c r="B260" s="150"/>
      <c r="C260" s="150"/>
      <c r="D260" s="150"/>
      <c r="E260" s="150"/>
    </row>
    <row r="261" spans="1:5">
      <c r="A261" s="150"/>
      <c r="B261" s="150"/>
      <c r="C261" s="150"/>
      <c r="D261" s="150"/>
      <c r="E261" s="150"/>
    </row>
    <row r="262" spans="1:5">
      <c r="A262" s="150"/>
      <c r="B262" s="150"/>
      <c r="C262" s="150"/>
      <c r="D262" s="150"/>
      <c r="E262" s="150"/>
    </row>
    <row r="263" spans="1:5">
      <c r="A263" s="150"/>
      <c r="B263" s="150"/>
      <c r="C263" s="150"/>
      <c r="D263" s="150"/>
      <c r="E263" s="150"/>
    </row>
    <row r="264" spans="1:5">
      <c r="A264" s="150"/>
      <c r="B264" s="150"/>
      <c r="C264" s="150"/>
      <c r="D264" s="150"/>
      <c r="E264" s="150"/>
    </row>
    <row r="265" spans="1:5">
      <c r="A265" s="150"/>
      <c r="B265" s="150"/>
      <c r="C265" s="150"/>
      <c r="D265" s="150"/>
      <c r="E265" s="150"/>
    </row>
    <row r="266" spans="1:5">
      <c r="A266" s="150"/>
      <c r="B266" s="150"/>
      <c r="C266" s="150"/>
      <c r="D266" s="150"/>
      <c r="E266" s="150"/>
    </row>
    <row r="267" spans="1:5">
      <c r="A267" s="150"/>
      <c r="B267" s="150"/>
      <c r="C267" s="150"/>
      <c r="D267" s="150"/>
      <c r="E267" s="150"/>
    </row>
    <row r="268" spans="1:5">
      <c r="A268" s="150"/>
      <c r="B268" s="150"/>
      <c r="C268" s="150"/>
      <c r="D268" s="150"/>
      <c r="E268" s="150"/>
    </row>
    <row r="269" spans="1:5">
      <c r="A269" s="150"/>
      <c r="B269" s="150"/>
      <c r="C269" s="150"/>
      <c r="D269" s="150"/>
      <c r="E269" s="150"/>
    </row>
    <row r="270" spans="1:5">
      <c r="A270" s="150"/>
      <c r="B270" s="150"/>
      <c r="C270" s="150"/>
      <c r="D270" s="150"/>
      <c r="E270" s="150"/>
    </row>
    <row r="271" spans="1:5">
      <c r="A271" s="150"/>
      <c r="B271" s="150"/>
      <c r="C271" s="150"/>
      <c r="D271" s="150"/>
      <c r="E271" s="150"/>
    </row>
    <row r="272" spans="1:5">
      <c r="A272" s="150"/>
      <c r="B272" s="150"/>
      <c r="C272" s="150"/>
      <c r="D272" s="150"/>
      <c r="E272" s="150"/>
    </row>
    <row r="273" spans="1:5">
      <c r="A273" s="150"/>
      <c r="B273" s="150"/>
      <c r="C273" s="150"/>
      <c r="D273" s="150"/>
      <c r="E273" s="150"/>
    </row>
    <row r="274" spans="1:5">
      <c r="A274" s="150"/>
      <c r="B274" s="150"/>
      <c r="C274" s="150"/>
      <c r="D274" s="150"/>
      <c r="E274" s="150"/>
    </row>
    <row r="275" spans="1:5">
      <c r="A275" s="150"/>
      <c r="B275" s="150"/>
      <c r="C275" s="150"/>
      <c r="D275" s="150"/>
      <c r="E275" s="150"/>
    </row>
    <row r="276" spans="1:5">
      <c r="A276" s="150"/>
      <c r="B276" s="150"/>
      <c r="C276" s="150"/>
      <c r="D276" s="150"/>
      <c r="E276" s="150"/>
    </row>
    <row r="277" spans="1:5">
      <c r="A277" s="150"/>
      <c r="B277" s="150"/>
      <c r="C277" s="150"/>
      <c r="D277" s="150"/>
      <c r="E277" s="150"/>
    </row>
    <row r="278" spans="1:5">
      <c r="A278" s="150"/>
      <c r="B278" s="150"/>
      <c r="C278" s="150"/>
      <c r="D278" s="150"/>
      <c r="E278" s="150"/>
    </row>
    <row r="279" spans="1:5">
      <c r="A279" s="150"/>
      <c r="B279" s="150"/>
      <c r="C279" s="150"/>
      <c r="D279" s="150"/>
      <c r="E279" s="150"/>
    </row>
    <row r="280" spans="1:5">
      <c r="A280" s="150"/>
      <c r="B280" s="150"/>
      <c r="C280" s="150"/>
      <c r="D280" s="150"/>
      <c r="E280" s="150"/>
    </row>
    <row r="281" spans="1:5">
      <c r="A281" s="150"/>
      <c r="B281" s="150"/>
      <c r="C281" s="150"/>
      <c r="D281" s="150"/>
      <c r="E281" s="150"/>
    </row>
    <row r="282" spans="1:5">
      <c r="A282" s="150"/>
      <c r="B282" s="150"/>
      <c r="C282" s="150"/>
      <c r="D282" s="150"/>
      <c r="E282" s="150"/>
    </row>
    <row r="283" spans="1:5">
      <c r="A283" s="150"/>
      <c r="B283" s="150"/>
      <c r="C283" s="150"/>
      <c r="D283" s="150"/>
      <c r="E283" s="150"/>
    </row>
    <row r="284" spans="1:5">
      <c r="A284" s="150"/>
      <c r="B284" s="150"/>
      <c r="C284" s="150"/>
      <c r="D284" s="150"/>
      <c r="E284" s="150"/>
    </row>
    <row r="285" spans="1:5">
      <c r="A285" s="150"/>
      <c r="B285" s="150"/>
      <c r="C285" s="150"/>
      <c r="D285" s="150"/>
      <c r="E285" s="150"/>
    </row>
    <row r="286" spans="1:5">
      <c r="A286" s="150"/>
      <c r="B286" s="150"/>
      <c r="C286" s="150"/>
      <c r="D286" s="150"/>
      <c r="E286" s="150"/>
    </row>
    <row r="287" spans="1:5">
      <c r="A287" s="150"/>
      <c r="B287" s="150"/>
      <c r="C287" s="150"/>
      <c r="D287" s="150"/>
      <c r="E287" s="150"/>
    </row>
    <row r="288" spans="1:5">
      <c r="A288" s="150"/>
      <c r="B288" s="150"/>
      <c r="C288" s="150"/>
      <c r="D288" s="150"/>
      <c r="E288" s="150"/>
    </row>
    <row r="289" spans="1:5">
      <c r="A289" s="150"/>
      <c r="B289" s="150"/>
      <c r="C289" s="150"/>
      <c r="D289" s="150"/>
      <c r="E289" s="150"/>
    </row>
    <row r="290" spans="1:5">
      <c r="A290" s="150"/>
      <c r="B290" s="150"/>
      <c r="C290" s="150"/>
      <c r="D290" s="150"/>
      <c r="E290" s="150"/>
    </row>
    <row r="291" spans="1:5">
      <c r="A291" s="150"/>
      <c r="B291" s="150"/>
      <c r="C291" s="150"/>
      <c r="D291" s="150"/>
      <c r="E291" s="150"/>
    </row>
    <row r="292" spans="1:5">
      <c r="A292" s="150"/>
      <c r="B292" s="150"/>
      <c r="C292" s="150"/>
      <c r="D292" s="150"/>
      <c r="E292" s="150"/>
    </row>
    <row r="293" spans="1:5">
      <c r="A293" s="150"/>
      <c r="B293" s="150"/>
      <c r="C293" s="150"/>
      <c r="D293" s="150"/>
      <c r="E293" s="150"/>
    </row>
    <row r="294" spans="1:5">
      <c r="A294" s="150"/>
      <c r="B294" s="150"/>
      <c r="C294" s="150"/>
      <c r="D294" s="150"/>
      <c r="E294" s="150"/>
    </row>
    <row r="295" spans="1:5">
      <c r="A295" s="150"/>
      <c r="B295" s="150"/>
      <c r="C295" s="150"/>
      <c r="D295" s="150"/>
      <c r="E295" s="150"/>
    </row>
    <row r="296" spans="1:5">
      <c r="A296" s="150"/>
      <c r="B296" s="150"/>
      <c r="C296" s="150"/>
      <c r="D296" s="150"/>
      <c r="E296" s="150"/>
    </row>
    <row r="297" spans="1:5">
      <c r="A297" s="150"/>
      <c r="B297" s="150"/>
      <c r="C297" s="150"/>
      <c r="D297" s="150"/>
      <c r="E297" s="150"/>
    </row>
    <row r="298" spans="1:5">
      <c r="A298" s="150"/>
      <c r="B298" s="150"/>
      <c r="C298" s="150"/>
      <c r="D298" s="150"/>
      <c r="E298" s="150"/>
    </row>
    <row r="299" spans="1:5">
      <c r="A299" s="150"/>
      <c r="B299" s="150"/>
      <c r="C299" s="150"/>
      <c r="D299" s="150"/>
      <c r="E299" s="150"/>
    </row>
    <row r="300" spans="1:5">
      <c r="A300" s="150"/>
      <c r="B300" s="150"/>
      <c r="C300" s="150"/>
      <c r="D300" s="150"/>
      <c r="E300" s="150"/>
    </row>
    <row r="301" spans="1:5">
      <c r="A301" s="150"/>
      <c r="B301" s="150"/>
      <c r="C301" s="150"/>
      <c r="D301" s="150"/>
      <c r="E301" s="150"/>
    </row>
    <row r="302" spans="1:5">
      <c r="A302" s="150"/>
      <c r="B302" s="150"/>
      <c r="C302" s="150"/>
      <c r="D302" s="150"/>
      <c r="E302" s="150"/>
    </row>
    <row r="303" spans="1:5">
      <c r="A303" s="150"/>
      <c r="B303" s="150"/>
      <c r="C303" s="150"/>
      <c r="D303" s="150"/>
      <c r="E303" s="150"/>
    </row>
    <row r="304" spans="1:5">
      <c r="A304" s="150"/>
      <c r="B304" s="150"/>
      <c r="C304" s="150"/>
      <c r="D304" s="150"/>
      <c r="E304" s="150"/>
    </row>
    <row r="305" spans="1:5">
      <c r="A305" s="150"/>
      <c r="B305" s="150"/>
      <c r="C305" s="150"/>
      <c r="D305" s="150"/>
      <c r="E305" s="150"/>
    </row>
    <row r="306" spans="1:5">
      <c r="A306" s="150"/>
      <c r="B306" s="150"/>
      <c r="C306" s="150"/>
      <c r="D306" s="150"/>
      <c r="E306" s="150"/>
    </row>
    <row r="307" spans="1:5">
      <c r="A307" s="150"/>
      <c r="B307" s="150"/>
      <c r="C307" s="150"/>
      <c r="D307" s="150"/>
      <c r="E307" s="150"/>
    </row>
    <row r="308" spans="1:5">
      <c r="A308" s="150"/>
      <c r="B308" s="150"/>
      <c r="C308" s="150"/>
      <c r="D308" s="150"/>
      <c r="E308" s="150"/>
    </row>
    <row r="309" spans="1:5">
      <c r="A309" s="150"/>
      <c r="B309" s="150"/>
      <c r="C309" s="150"/>
      <c r="D309" s="150"/>
      <c r="E309" s="150"/>
    </row>
    <row r="310" spans="1:5">
      <c r="A310" s="150"/>
      <c r="B310" s="150"/>
      <c r="C310" s="150"/>
      <c r="D310" s="150"/>
      <c r="E310" s="150"/>
    </row>
    <row r="311" spans="1:5">
      <c r="A311" s="150"/>
      <c r="B311" s="150"/>
      <c r="C311" s="150"/>
      <c r="D311" s="150"/>
      <c r="E311" s="150"/>
    </row>
    <row r="312" spans="1:5">
      <c r="A312" s="150"/>
      <c r="B312" s="150"/>
      <c r="C312" s="150"/>
      <c r="D312" s="150"/>
      <c r="E312" s="150"/>
    </row>
    <row r="313" spans="1:5">
      <c r="A313" s="150"/>
      <c r="B313" s="150"/>
      <c r="C313" s="150"/>
      <c r="D313" s="150"/>
      <c r="E313" s="150"/>
    </row>
    <row r="314" spans="1:5">
      <c r="A314" s="150"/>
      <c r="B314" s="150"/>
      <c r="C314" s="150"/>
      <c r="D314" s="150"/>
      <c r="E314" s="150"/>
    </row>
    <row r="315" spans="1:5">
      <c r="A315" s="150"/>
      <c r="B315" s="150"/>
      <c r="C315" s="150"/>
      <c r="D315" s="150"/>
      <c r="E315" s="150"/>
    </row>
    <row r="316" spans="1:5">
      <c r="A316" s="150"/>
      <c r="B316" s="150"/>
      <c r="C316" s="150"/>
      <c r="D316" s="150"/>
      <c r="E316" s="150"/>
    </row>
    <row r="317" spans="1:5">
      <c r="A317" s="150"/>
      <c r="B317" s="150"/>
      <c r="C317" s="150"/>
      <c r="D317" s="150"/>
      <c r="E317" s="150"/>
    </row>
    <row r="318" spans="1:5">
      <c r="A318" s="150"/>
      <c r="B318" s="150"/>
      <c r="C318" s="150"/>
      <c r="D318" s="150"/>
      <c r="E318" s="150"/>
    </row>
    <row r="319" spans="1:5">
      <c r="A319" s="150"/>
      <c r="B319" s="150"/>
      <c r="C319" s="150"/>
      <c r="D319" s="150"/>
      <c r="E319" s="150"/>
    </row>
    <row r="320" spans="1:5">
      <c r="A320" s="150"/>
      <c r="B320" s="150"/>
      <c r="C320" s="150"/>
      <c r="D320" s="150"/>
      <c r="E320" s="15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T10" sqref="T10"/>
    </sheetView>
  </sheetViews>
  <sheetFormatPr defaultRowHeight="15"/>
  <cols>
    <col min="1" max="1" width="4.85546875" style="151" bestFit="1" customWidth="1"/>
    <col min="2" max="2" width="16.5703125" style="151" customWidth="1"/>
    <col min="3" max="3" width="13.85546875" style="151" customWidth="1"/>
    <col min="4" max="4" width="9.42578125" style="151" bestFit="1" customWidth="1"/>
    <col min="5" max="5" width="0" style="151" hidden="1" customWidth="1"/>
    <col min="6" max="6" width="10.85546875" style="151" customWidth="1"/>
    <col min="7" max="7" width="10.5703125" style="151" customWidth="1"/>
    <col min="8" max="8" width="11.7109375" style="151" customWidth="1"/>
    <col min="9" max="9" width="9.42578125" style="151" customWidth="1"/>
    <col min="10" max="10" width="10.42578125" style="151" hidden="1" customWidth="1"/>
    <col min="11" max="13" width="0" style="151" hidden="1" customWidth="1"/>
    <col min="14" max="14" width="9.7109375" style="151" customWidth="1"/>
    <col min="15" max="15" width="7" style="151" customWidth="1"/>
    <col min="16" max="16" width="8.7109375" style="151" customWidth="1"/>
    <col min="17" max="17" width="15.140625" style="151" customWidth="1"/>
    <col min="18" max="16384" width="9.140625" style="151"/>
  </cols>
  <sheetData>
    <row r="1" spans="1:17" ht="18" customHeight="1">
      <c r="A1" s="366" t="s">
        <v>20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366"/>
    </row>
    <row r="2" spans="1:17" ht="15" customHeight="1">
      <c r="A2" s="366"/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</row>
    <row r="3" spans="1:17" s="248" customFormat="1" ht="18" customHeight="1">
      <c r="A3" s="367" t="s">
        <v>145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</row>
    <row r="4" spans="1:17" s="248" customFormat="1" ht="18" customHeight="1">
      <c r="A4" s="303" t="s">
        <v>33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7" s="248" customFormat="1" ht="18" customHeight="1">
      <c r="A5" s="368" t="s">
        <v>146</v>
      </c>
      <c r="B5" s="369"/>
      <c r="C5" s="180"/>
      <c r="D5" s="368" t="s">
        <v>147</v>
      </c>
      <c r="E5" s="370"/>
      <c r="F5" s="370"/>
      <c r="G5" s="370"/>
      <c r="H5" s="369"/>
      <c r="I5" s="274"/>
      <c r="J5" s="274"/>
      <c r="K5" s="274"/>
      <c r="L5" s="274"/>
      <c r="M5" s="275"/>
      <c r="N5" s="49"/>
      <c r="O5" s="276"/>
      <c r="P5" s="49"/>
      <c r="Q5" s="277"/>
    </row>
    <row r="6" spans="1:17" s="178" customFormat="1" ht="18" customHeight="1">
      <c r="A6" s="278" t="s">
        <v>148</v>
      </c>
      <c r="B6" s="278" t="s">
        <v>59</v>
      </c>
      <c r="C6" s="278" t="s">
        <v>60</v>
      </c>
      <c r="D6" s="278" t="s">
        <v>61</v>
      </c>
      <c r="E6" s="278" t="s">
        <v>65</v>
      </c>
      <c r="F6" s="278" t="s">
        <v>68</v>
      </c>
      <c r="G6" s="278" t="s">
        <v>70</v>
      </c>
      <c r="H6" s="278" t="s">
        <v>73</v>
      </c>
      <c r="I6" s="278" t="s">
        <v>72</v>
      </c>
      <c r="J6" s="278" t="s">
        <v>149</v>
      </c>
      <c r="K6" s="278" t="s">
        <v>150</v>
      </c>
      <c r="L6" s="278" t="s">
        <v>151</v>
      </c>
      <c r="M6" s="279" t="s">
        <v>152</v>
      </c>
      <c r="N6" s="276" t="s">
        <v>153</v>
      </c>
      <c r="O6" s="276" t="s">
        <v>154</v>
      </c>
      <c r="P6" s="276" t="s">
        <v>155</v>
      </c>
      <c r="Q6" s="280" t="s">
        <v>156</v>
      </c>
    </row>
    <row r="7" spans="1:17" ht="18" customHeight="1">
      <c r="A7" s="180">
        <v>1</v>
      </c>
      <c r="B7" s="180">
        <v>1908446134</v>
      </c>
      <c r="C7" s="180" t="s">
        <v>104</v>
      </c>
      <c r="D7" s="208"/>
      <c r="E7" s="180"/>
      <c r="F7" s="180"/>
      <c r="G7" s="180"/>
      <c r="H7" s="180"/>
      <c r="I7" s="180"/>
      <c r="J7" s="276"/>
      <c r="K7" s="276"/>
      <c r="L7" s="276"/>
      <c r="M7" s="281"/>
      <c r="N7" s="247"/>
      <c r="O7" s="247"/>
      <c r="P7" s="247"/>
      <c r="Q7" s="49"/>
    </row>
    <row r="8" spans="1:17" ht="18" customHeight="1">
      <c r="A8" s="180">
        <v>2</v>
      </c>
      <c r="B8" s="180">
        <v>1908446136</v>
      </c>
      <c r="C8" s="180" t="s">
        <v>106</v>
      </c>
      <c r="D8" s="208"/>
      <c r="E8" s="180"/>
      <c r="F8" s="180"/>
      <c r="G8" s="180"/>
      <c r="H8" s="180"/>
      <c r="I8" s="180"/>
      <c r="J8" s="276"/>
      <c r="K8" s="282"/>
      <c r="L8" s="276"/>
      <c r="M8" s="281"/>
      <c r="N8" s="247"/>
      <c r="O8" s="247"/>
      <c r="P8" s="247"/>
      <c r="Q8" s="49"/>
    </row>
    <row r="9" spans="1:17" ht="18" customHeight="1">
      <c r="A9" s="283">
        <v>3</v>
      </c>
      <c r="B9" s="180">
        <v>1908446137</v>
      </c>
      <c r="C9" s="180" t="s">
        <v>107</v>
      </c>
      <c r="D9" s="284"/>
      <c r="E9" s="180"/>
      <c r="F9" s="180"/>
      <c r="G9" s="180"/>
      <c r="H9" s="180"/>
      <c r="I9" s="180"/>
      <c r="J9" s="285"/>
      <c r="K9" s="285"/>
      <c r="L9" s="276"/>
      <c r="M9" s="281"/>
      <c r="N9" s="247"/>
      <c r="O9" s="247"/>
      <c r="P9" s="247"/>
      <c r="Q9" s="49"/>
    </row>
    <row r="10" spans="1:17" ht="18" customHeight="1">
      <c r="A10" s="286">
        <v>4</v>
      </c>
      <c r="B10" s="180">
        <v>1908446139</v>
      </c>
      <c r="C10" s="180" t="s">
        <v>108</v>
      </c>
      <c r="D10" s="284"/>
      <c r="E10" s="180"/>
      <c r="F10" s="180"/>
      <c r="G10" s="180"/>
      <c r="H10" s="180"/>
      <c r="I10" s="180"/>
      <c r="J10" s="285"/>
      <c r="K10" s="285"/>
      <c r="L10" s="276"/>
      <c r="M10" s="281"/>
      <c r="N10" s="247"/>
      <c r="O10" s="247"/>
      <c r="P10" s="247"/>
      <c r="Q10" s="287"/>
    </row>
    <row r="11" spans="1:17" ht="18" customHeight="1">
      <c r="A11" s="283">
        <v>5</v>
      </c>
      <c r="B11" s="180">
        <v>1908446141</v>
      </c>
      <c r="C11" s="180" t="s">
        <v>110</v>
      </c>
      <c r="D11" s="284"/>
      <c r="E11" s="180"/>
      <c r="F11" s="180"/>
      <c r="G11" s="180"/>
      <c r="H11" s="288"/>
      <c r="I11" s="180"/>
      <c r="J11" s="285"/>
      <c r="K11" s="285"/>
      <c r="L11" s="276"/>
      <c r="M11" s="281"/>
      <c r="N11" s="247"/>
      <c r="O11" s="247"/>
      <c r="P11" s="247"/>
      <c r="Q11" s="287"/>
    </row>
    <row r="12" spans="1:17" ht="18" customHeight="1">
      <c r="A12" s="289">
        <v>6</v>
      </c>
      <c r="B12" s="180">
        <v>1908446143</v>
      </c>
      <c r="C12" s="180" t="s">
        <v>112</v>
      </c>
      <c r="D12" s="284"/>
      <c r="E12" s="180"/>
      <c r="F12" s="180"/>
      <c r="G12" s="180"/>
      <c r="H12" s="288"/>
      <c r="I12" s="180"/>
      <c r="J12" s="285"/>
      <c r="K12" s="285"/>
      <c r="L12" s="276"/>
      <c r="M12" s="281"/>
      <c r="N12" s="247"/>
      <c r="O12" s="247"/>
      <c r="P12" s="247"/>
      <c r="Q12" s="287"/>
    </row>
    <row r="13" spans="1:17" ht="18" customHeight="1">
      <c r="A13" s="283">
        <v>7</v>
      </c>
      <c r="B13" s="180">
        <v>1908446146</v>
      </c>
      <c r="C13" s="180" t="s">
        <v>115</v>
      </c>
      <c r="D13" s="284"/>
      <c r="E13" s="180"/>
      <c r="F13" s="180"/>
      <c r="G13" s="180"/>
      <c r="H13" s="180"/>
      <c r="I13" s="180"/>
      <c r="J13" s="285"/>
      <c r="K13" s="285"/>
      <c r="L13" s="276"/>
      <c r="M13" s="281"/>
      <c r="N13" s="247"/>
      <c r="O13" s="247"/>
      <c r="P13" s="247"/>
      <c r="Q13" s="287"/>
    </row>
    <row r="14" spans="1:17" ht="18" customHeight="1">
      <c r="A14" s="289">
        <v>8</v>
      </c>
      <c r="B14" s="180">
        <v>1908446148</v>
      </c>
      <c r="C14" s="180" t="s">
        <v>116</v>
      </c>
      <c r="D14" s="284"/>
      <c r="E14" s="180"/>
      <c r="F14" s="180"/>
      <c r="G14" s="180"/>
      <c r="H14" s="288"/>
      <c r="I14" s="180"/>
      <c r="J14" s="285"/>
      <c r="K14" s="285"/>
      <c r="L14" s="276"/>
      <c r="M14" s="281"/>
      <c r="N14" s="247"/>
      <c r="O14" s="247"/>
      <c r="P14" s="247"/>
      <c r="Q14" s="287"/>
    </row>
    <row r="15" spans="1:17" ht="18" customHeight="1">
      <c r="A15" s="283">
        <v>9</v>
      </c>
      <c r="B15" s="180">
        <v>1908446149</v>
      </c>
      <c r="C15" s="213" t="s">
        <v>117</v>
      </c>
      <c r="D15" s="284"/>
      <c r="E15" s="180"/>
      <c r="F15" s="180"/>
      <c r="G15" s="180"/>
      <c r="H15" s="180"/>
      <c r="I15" s="180"/>
      <c r="J15" s="285"/>
      <c r="K15" s="285"/>
      <c r="L15" s="276"/>
      <c r="M15" s="281"/>
      <c r="N15" s="247"/>
      <c r="O15" s="247"/>
      <c r="P15" s="247"/>
      <c r="Q15" s="287"/>
    </row>
    <row r="16" spans="1:17" ht="18" customHeight="1">
      <c r="A16" s="289">
        <v>10</v>
      </c>
      <c r="B16" s="180">
        <v>1908446150</v>
      </c>
      <c r="C16" s="180" t="s">
        <v>118</v>
      </c>
      <c r="D16" s="284"/>
      <c r="E16" s="180"/>
      <c r="F16" s="180"/>
      <c r="G16" s="180"/>
      <c r="H16" s="180"/>
      <c r="I16" s="180"/>
      <c r="J16" s="285"/>
      <c r="K16" s="285"/>
      <c r="L16" s="276"/>
      <c r="M16" s="281"/>
      <c r="N16" s="247"/>
      <c r="O16" s="247"/>
      <c r="P16" s="247"/>
      <c r="Q16" s="287"/>
    </row>
    <row r="17" spans="1:17" ht="18" customHeight="1">
      <c r="A17" s="283">
        <v>11</v>
      </c>
      <c r="B17" s="180">
        <v>1908446151</v>
      </c>
      <c r="C17" s="180" t="s">
        <v>119</v>
      </c>
      <c r="D17" s="284"/>
      <c r="E17" s="180"/>
      <c r="F17" s="180"/>
      <c r="G17" s="180"/>
      <c r="H17" s="288"/>
      <c r="I17" s="180"/>
      <c r="J17" s="285"/>
      <c r="K17" s="285"/>
      <c r="L17" s="276"/>
      <c r="M17" s="281"/>
      <c r="N17" s="247"/>
      <c r="O17" s="247"/>
      <c r="P17" s="247"/>
      <c r="Q17" s="287"/>
    </row>
    <row r="18" spans="1:17" ht="18" customHeight="1">
      <c r="A18" s="180">
        <v>12</v>
      </c>
      <c r="B18" s="180">
        <v>1908446152</v>
      </c>
      <c r="C18" s="180" t="s">
        <v>120</v>
      </c>
      <c r="D18" s="284"/>
      <c r="E18" s="180"/>
      <c r="F18" s="180"/>
      <c r="G18" s="180"/>
      <c r="H18" s="180"/>
      <c r="I18" s="180"/>
      <c r="J18" s="285"/>
      <c r="K18" s="285"/>
      <c r="L18" s="276"/>
      <c r="M18" s="281"/>
      <c r="N18" s="247"/>
      <c r="O18" s="247"/>
      <c r="P18" s="247"/>
      <c r="Q18" s="287"/>
    </row>
    <row r="19" spans="1:17" ht="18" customHeight="1">
      <c r="A19" s="290">
        <v>13</v>
      </c>
      <c r="B19" s="180">
        <v>1908446135</v>
      </c>
      <c r="C19" s="183" t="s">
        <v>105</v>
      </c>
      <c r="D19" s="291"/>
      <c r="E19" s="276"/>
      <c r="F19" s="276"/>
      <c r="G19" s="276"/>
      <c r="H19" s="276"/>
      <c r="I19" s="276"/>
      <c r="J19" s="285"/>
      <c r="K19" s="285"/>
      <c r="L19" s="276"/>
      <c r="M19" s="281"/>
      <c r="N19" s="247"/>
      <c r="O19" s="247"/>
      <c r="P19" s="247"/>
      <c r="Q19" s="287"/>
    </row>
    <row r="20" spans="1:17" ht="18" customHeight="1">
      <c r="A20" s="292">
        <v>14</v>
      </c>
      <c r="B20" s="180">
        <v>1908446140</v>
      </c>
      <c r="C20" s="180" t="s">
        <v>109</v>
      </c>
      <c r="D20" s="291"/>
      <c r="E20" s="276"/>
      <c r="F20" s="276"/>
      <c r="G20" s="276"/>
      <c r="H20" s="276"/>
      <c r="I20" s="276"/>
      <c r="J20" s="285"/>
      <c r="K20" s="285"/>
      <c r="L20" s="276"/>
      <c r="M20" s="281"/>
      <c r="N20" s="247"/>
      <c r="O20" s="247"/>
      <c r="P20" s="247"/>
      <c r="Q20" s="287"/>
    </row>
    <row r="21" spans="1:17" ht="18" customHeight="1">
      <c r="A21" s="290">
        <v>15</v>
      </c>
      <c r="B21" s="180">
        <v>1908446142</v>
      </c>
      <c r="C21" s="208" t="s">
        <v>111</v>
      </c>
      <c r="D21" s="291"/>
      <c r="E21" s="276"/>
      <c r="F21" s="276"/>
      <c r="G21" s="276"/>
      <c r="H21" s="285"/>
      <c r="I21" s="276"/>
      <c r="J21" s="285"/>
      <c r="K21" s="285"/>
      <c r="L21" s="276"/>
      <c r="M21" s="281"/>
      <c r="N21" s="247"/>
      <c r="O21" s="247"/>
      <c r="P21" s="247"/>
      <c r="Q21" s="287"/>
    </row>
    <row r="22" spans="1:17" ht="18" customHeight="1">
      <c r="A22" s="292">
        <v>16</v>
      </c>
      <c r="B22" s="180">
        <v>1908446144</v>
      </c>
      <c r="C22" s="208" t="s">
        <v>113</v>
      </c>
      <c r="D22" s="291"/>
      <c r="E22" s="276"/>
      <c r="F22" s="276"/>
      <c r="G22" s="276"/>
      <c r="H22" s="285"/>
      <c r="I22" s="276"/>
      <c r="J22" s="285"/>
      <c r="K22" s="285"/>
      <c r="L22" s="276"/>
      <c r="M22" s="281"/>
      <c r="N22" s="247"/>
      <c r="O22" s="247"/>
      <c r="P22" s="247"/>
      <c r="Q22" s="287"/>
    </row>
    <row r="23" spans="1:17" ht="18" customHeight="1">
      <c r="A23" s="290">
        <v>17</v>
      </c>
      <c r="B23" s="180">
        <v>1908446154</v>
      </c>
      <c r="C23" s="180" t="s">
        <v>122</v>
      </c>
      <c r="D23" s="291"/>
      <c r="E23" s="276"/>
      <c r="F23" s="276"/>
      <c r="G23" s="276"/>
      <c r="H23" s="285"/>
      <c r="I23" s="276"/>
      <c r="J23" s="285"/>
      <c r="K23" s="285"/>
      <c r="L23" s="276"/>
      <c r="M23" s="281"/>
      <c r="N23" s="247"/>
      <c r="O23" s="247"/>
      <c r="P23" s="247"/>
      <c r="Q23" s="287"/>
    </row>
    <row r="24" spans="1:17" ht="18" customHeight="1">
      <c r="A24" s="292">
        <v>18</v>
      </c>
      <c r="B24" s="180">
        <v>1908446148</v>
      </c>
      <c r="C24" s="180" t="s">
        <v>111</v>
      </c>
      <c r="D24" s="291"/>
      <c r="E24" s="276"/>
      <c r="F24" s="276"/>
      <c r="G24" s="276"/>
      <c r="H24" s="276"/>
      <c r="I24" s="276"/>
      <c r="J24" s="285"/>
      <c r="K24" s="285"/>
      <c r="L24" s="276"/>
      <c r="M24" s="281"/>
      <c r="N24" s="247"/>
      <c r="O24" s="247"/>
      <c r="P24" s="247"/>
      <c r="Q24" s="287"/>
    </row>
    <row r="25" spans="1:17" ht="18" customHeight="1">
      <c r="A25" s="290">
        <v>19</v>
      </c>
      <c r="B25" s="180">
        <v>1908446147</v>
      </c>
      <c r="C25" s="180" t="s">
        <v>116</v>
      </c>
      <c r="D25" s="291"/>
      <c r="E25" s="276"/>
      <c r="F25" s="276"/>
      <c r="G25" s="276"/>
      <c r="H25" s="285"/>
      <c r="I25" s="276"/>
      <c r="J25" s="285"/>
      <c r="K25" s="285"/>
      <c r="L25" s="276"/>
      <c r="M25" s="281"/>
      <c r="N25" s="247"/>
      <c r="O25" s="247"/>
      <c r="P25" s="247"/>
      <c r="Q25" s="287"/>
    </row>
    <row r="26" spans="1:17" ht="18" customHeight="1">
      <c r="A26" s="293">
        <v>20</v>
      </c>
      <c r="B26" s="180">
        <v>1908446138</v>
      </c>
      <c r="C26" s="204" t="s">
        <v>157</v>
      </c>
      <c r="D26" s="291"/>
      <c r="E26" s="294"/>
      <c r="F26" s="223"/>
      <c r="G26" s="294"/>
      <c r="H26" s="294"/>
      <c r="I26" s="276"/>
      <c r="J26" s="276"/>
      <c r="K26" s="276"/>
      <c r="L26" s="276"/>
      <c r="M26" s="281"/>
      <c r="N26" s="247"/>
      <c r="O26" s="247"/>
      <c r="P26" s="247"/>
      <c r="Q26" s="287"/>
    </row>
    <row r="27" spans="1:17" ht="18" customHeight="1" thickBot="1">
      <c r="A27" s="293">
        <v>21</v>
      </c>
      <c r="B27" s="180">
        <v>1908446145</v>
      </c>
      <c r="C27" s="204" t="s">
        <v>158</v>
      </c>
      <c r="D27" s="223"/>
      <c r="E27" s="294"/>
      <c r="F27" s="223"/>
      <c r="G27" s="276"/>
      <c r="H27" s="276"/>
      <c r="I27" s="276"/>
      <c r="J27" s="276"/>
      <c r="K27" s="276"/>
      <c r="L27" s="276"/>
      <c r="M27" s="281"/>
      <c r="N27" s="247"/>
      <c r="O27" s="247"/>
      <c r="P27" s="247"/>
      <c r="Q27" s="287"/>
    </row>
    <row r="28" spans="1:17" s="234" customFormat="1" ht="18" customHeight="1" thickBot="1">
      <c r="A28" s="363" t="s">
        <v>54</v>
      </c>
      <c r="B28" s="364"/>
      <c r="C28" s="365"/>
      <c r="D28" s="295">
        <f t="shared" ref="D28:J28" si="0">SUM(D7:D27)</f>
        <v>0</v>
      </c>
      <c r="E28" s="295">
        <f t="shared" si="0"/>
        <v>0</v>
      </c>
      <c r="F28" s="295">
        <f t="shared" si="0"/>
        <v>0</v>
      </c>
      <c r="G28" s="295">
        <f t="shared" si="0"/>
        <v>0</v>
      </c>
      <c r="H28" s="295">
        <f>SUM(H7:H27)</f>
        <v>0</v>
      </c>
      <c r="I28" s="295">
        <f t="shared" si="0"/>
        <v>0</v>
      </c>
      <c r="J28" s="295">
        <f t="shared" si="0"/>
        <v>0</v>
      </c>
      <c r="K28" s="296"/>
      <c r="L28" s="296">
        <f>SUM(L7:L27)</f>
        <v>0</v>
      </c>
      <c r="M28" s="297">
        <f>SUM(M7:M27)</f>
        <v>0</v>
      </c>
      <c r="N28" s="298"/>
      <c r="O28" s="298"/>
      <c r="P28" s="298"/>
      <c r="Q28" s="298"/>
    </row>
    <row r="29" spans="1:17" ht="15.75">
      <c r="A29" s="73"/>
      <c r="B29" s="73"/>
      <c r="C29" s="73"/>
      <c r="D29" s="259"/>
      <c r="F29" s="73"/>
      <c r="G29" s="73"/>
      <c r="H29" s="73"/>
      <c r="I29" s="73"/>
    </row>
    <row r="30" spans="1:17" ht="15.75">
      <c r="A30" s="73"/>
      <c r="B30" s="73"/>
      <c r="C30" s="58"/>
      <c r="D30" s="260"/>
      <c r="F30" s="193"/>
      <c r="G30" s="193"/>
      <c r="H30" s="193"/>
      <c r="I30" s="193"/>
      <c r="J30" s="73"/>
      <c r="K30" s="73"/>
    </row>
    <row r="31" spans="1:17">
      <c r="A31" s="73"/>
      <c r="B31" s="73"/>
      <c r="C31" s="58"/>
      <c r="D31" s="58"/>
      <c r="F31" s="73"/>
      <c r="G31" s="73"/>
      <c r="I31" s="73"/>
    </row>
    <row r="32" spans="1:17">
      <c r="A32" s="73"/>
      <c r="B32" s="73"/>
      <c r="C32" s="58"/>
      <c r="D32" s="206"/>
      <c r="F32" s="73"/>
      <c r="G32" s="73"/>
      <c r="I32" s="73"/>
    </row>
    <row r="33" spans="1:9">
      <c r="A33" s="73"/>
      <c r="B33" s="73"/>
      <c r="C33" s="58"/>
      <c r="D33" s="58"/>
      <c r="F33" s="73"/>
      <c r="G33" s="73"/>
      <c r="I33" s="73"/>
    </row>
    <row r="34" spans="1:9">
      <c r="A34" s="73"/>
      <c r="B34" s="73"/>
      <c r="C34" s="58"/>
      <c r="D34" s="58"/>
      <c r="F34" s="73"/>
      <c r="G34" s="73"/>
      <c r="I34" s="73"/>
    </row>
    <row r="35" spans="1:9">
      <c r="A35" s="73"/>
      <c r="B35" s="73"/>
      <c r="C35" s="58"/>
      <c r="D35" s="58"/>
    </row>
    <row r="36" spans="1:9">
      <c r="A36" s="249"/>
      <c r="B36" s="249"/>
      <c r="C36" s="58"/>
      <c r="D36" s="58"/>
    </row>
    <row r="37" spans="1:9">
      <c r="A37" s="73"/>
      <c r="B37" s="73"/>
      <c r="C37" s="58"/>
      <c r="D37" s="58"/>
    </row>
    <row r="38" spans="1:9">
      <c r="A38" s="73"/>
      <c r="B38" s="73"/>
      <c r="C38" s="58"/>
      <c r="D38" s="58"/>
    </row>
    <row r="39" spans="1:9">
      <c r="A39" s="73"/>
      <c r="B39" s="73"/>
      <c r="C39" s="58"/>
      <c r="D39" s="58"/>
    </row>
    <row r="40" spans="1:9">
      <c r="A40" s="73"/>
      <c r="B40" s="73"/>
      <c r="C40" s="58"/>
      <c r="D40" s="58"/>
    </row>
    <row r="41" spans="1:9">
      <c r="A41" s="73"/>
      <c r="B41" s="73"/>
      <c r="C41" s="58"/>
      <c r="D41" s="58"/>
    </row>
    <row r="42" spans="1:9">
      <c r="A42" s="73"/>
      <c r="B42" s="73"/>
      <c r="C42" s="73"/>
      <c r="D42" s="73"/>
    </row>
    <row r="43" spans="1:9">
      <c r="A43" s="73"/>
      <c r="B43" s="73"/>
      <c r="C43" s="73"/>
      <c r="D43" s="73"/>
    </row>
    <row r="44" spans="1:9">
      <c r="A44" s="73"/>
      <c r="B44" s="73"/>
      <c r="C44" s="73"/>
      <c r="D44" s="73"/>
    </row>
    <row r="45" spans="1:9">
      <c r="A45" s="73"/>
      <c r="B45" s="73"/>
      <c r="C45" s="73"/>
      <c r="D45" s="73"/>
    </row>
    <row r="46" spans="1:9">
      <c r="A46" s="73"/>
      <c r="B46" s="73"/>
      <c r="C46" s="73"/>
      <c r="D46" s="73"/>
    </row>
    <row r="47" spans="1:9">
      <c r="A47" s="73"/>
      <c r="B47" s="73"/>
      <c r="C47" s="73"/>
      <c r="D47" s="73"/>
    </row>
    <row r="48" spans="1:9">
      <c r="A48" s="73"/>
      <c r="B48" s="73"/>
      <c r="C48" s="73"/>
      <c r="D48" s="73"/>
    </row>
    <row r="49" spans="1:4">
      <c r="A49" s="73"/>
      <c r="B49" s="73"/>
      <c r="C49" s="73"/>
      <c r="D49" s="73"/>
    </row>
    <row r="50" spans="1:4">
      <c r="A50" s="73"/>
      <c r="B50" s="73"/>
      <c r="C50" s="73"/>
      <c r="D50" s="73"/>
    </row>
    <row r="51" spans="1:4">
      <c r="A51" s="73"/>
      <c r="B51" s="73"/>
      <c r="C51" s="73"/>
      <c r="D51" s="73"/>
    </row>
    <row r="52" spans="1:4">
      <c r="A52" s="73"/>
      <c r="B52" s="73"/>
      <c r="C52" s="73"/>
      <c r="D52" s="73"/>
    </row>
    <row r="53" spans="1:4">
      <c r="A53" s="73"/>
      <c r="B53" s="73"/>
      <c r="C53" s="73"/>
      <c r="D53" s="73"/>
    </row>
    <row r="54" spans="1:4">
      <c r="A54" s="73"/>
      <c r="B54" s="73"/>
      <c r="C54" s="73"/>
      <c r="D54" s="73"/>
    </row>
    <row r="55" spans="1:4">
      <c r="A55" s="73"/>
      <c r="B55" s="73"/>
      <c r="C55" s="73"/>
      <c r="D55" s="73"/>
    </row>
    <row r="56" spans="1:4">
      <c r="A56" s="73"/>
      <c r="B56" s="73"/>
      <c r="C56" s="73"/>
      <c r="D56" s="73"/>
    </row>
    <row r="57" spans="1:4">
      <c r="A57" s="73"/>
      <c r="B57" s="73"/>
      <c r="C57" s="73"/>
      <c r="D57" s="73"/>
    </row>
    <row r="58" spans="1:4">
      <c r="A58" s="73"/>
      <c r="B58" s="73"/>
      <c r="C58" s="73"/>
      <c r="D58" s="73"/>
    </row>
    <row r="59" spans="1:4">
      <c r="A59" s="73"/>
      <c r="B59" s="73"/>
      <c r="C59" s="73"/>
      <c r="D59" s="73"/>
    </row>
    <row r="60" spans="1:4">
      <c r="A60" s="73"/>
      <c r="B60" s="73"/>
      <c r="C60" s="73"/>
      <c r="D60" s="73"/>
    </row>
    <row r="61" spans="1:4">
      <c r="A61" s="73"/>
      <c r="B61" s="73"/>
      <c r="C61" s="73"/>
      <c r="D61" s="73"/>
    </row>
    <row r="62" spans="1:4">
      <c r="C62" s="73"/>
      <c r="D62" s="73"/>
    </row>
    <row r="63" spans="1:4">
      <c r="C63" s="73"/>
      <c r="D63" s="73"/>
    </row>
    <row r="64" spans="1:4">
      <c r="C64" s="73"/>
      <c r="D64" s="73"/>
    </row>
    <row r="65" spans="3:4">
      <c r="C65" s="73"/>
      <c r="D65" s="73"/>
    </row>
    <row r="66" spans="3:4">
      <c r="C66" s="73"/>
      <c r="D66" s="73"/>
    </row>
    <row r="67" spans="3:4">
      <c r="C67" s="73"/>
      <c r="D67" s="73"/>
    </row>
    <row r="68" spans="3:4">
      <c r="C68" s="73"/>
      <c r="D68" s="73"/>
    </row>
    <row r="69" spans="3:4">
      <c r="C69" s="73"/>
      <c r="D69" s="73"/>
    </row>
    <row r="70" spans="3:4">
      <c r="C70" s="73"/>
      <c r="D70" s="73"/>
    </row>
    <row r="71" spans="3:4">
      <c r="C71" s="73"/>
      <c r="D71" s="73"/>
    </row>
    <row r="72" spans="3:4">
      <c r="C72" s="73"/>
      <c r="D72" s="73"/>
    </row>
    <row r="73" spans="3:4">
      <c r="C73" s="73"/>
      <c r="D73" s="73"/>
    </row>
    <row r="74" spans="3:4">
      <c r="C74" s="73"/>
      <c r="D74" s="73"/>
    </row>
    <row r="75" spans="3:4">
      <c r="C75" s="73"/>
      <c r="D75" s="73"/>
    </row>
    <row r="76" spans="3:4">
      <c r="C76" s="73"/>
      <c r="D76" s="73"/>
    </row>
    <row r="77" spans="3:4">
      <c r="C77" s="73"/>
      <c r="D77" s="73"/>
    </row>
    <row r="78" spans="3:4">
      <c r="C78" s="73"/>
      <c r="D78" s="73"/>
    </row>
    <row r="79" spans="3:4">
      <c r="C79" s="73"/>
      <c r="D79" s="73"/>
    </row>
    <row r="80" spans="3:4">
      <c r="C80" s="73"/>
      <c r="D80" s="73"/>
    </row>
    <row r="81" spans="3:4">
      <c r="C81" s="73"/>
      <c r="D81" s="73"/>
    </row>
    <row r="82" spans="3:4">
      <c r="C82" s="73"/>
      <c r="D82" s="73"/>
    </row>
    <row r="83" spans="3:4">
      <c r="C83" s="73"/>
      <c r="D83" s="73"/>
    </row>
    <row r="84" spans="3:4">
      <c r="C84" s="73"/>
      <c r="D84" s="73"/>
    </row>
    <row r="85" spans="3:4">
      <c r="C85" s="73"/>
      <c r="D85" s="73"/>
    </row>
    <row r="86" spans="3:4">
      <c r="C86" s="73"/>
      <c r="D86" s="73"/>
    </row>
    <row r="87" spans="3:4">
      <c r="C87" s="73"/>
      <c r="D87" s="73"/>
    </row>
    <row r="88" spans="3:4">
      <c r="C88" s="73"/>
      <c r="D88" s="73"/>
    </row>
    <row r="89" spans="3:4">
      <c r="C89" s="73"/>
      <c r="D89" s="73"/>
    </row>
    <row r="90" spans="3:4">
      <c r="C90" s="73"/>
      <c r="D90" s="73"/>
    </row>
    <row r="91" spans="3:4">
      <c r="C91" s="73"/>
      <c r="D91" s="73"/>
    </row>
    <row r="92" spans="3:4">
      <c r="C92" s="73"/>
      <c r="D92" s="73"/>
    </row>
    <row r="93" spans="3:4">
      <c r="C93" s="73"/>
      <c r="D93" s="73"/>
    </row>
    <row r="94" spans="3:4">
      <c r="C94" s="73"/>
      <c r="D94" s="73"/>
    </row>
    <row r="95" spans="3:4">
      <c r="C95" s="73"/>
      <c r="D95" s="73"/>
    </row>
    <row r="96" spans="3:4">
      <c r="C96" s="73"/>
      <c r="D96" s="73"/>
    </row>
    <row r="97" spans="3:4">
      <c r="C97" s="73"/>
      <c r="D97" s="73"/>
    </row>
    <row r="98" spans="3:4">
      <c r="C98" s="73"/>
      <c r="D98" s="73"/>
    </row>
    <row r="99" spans="3:4">
      <c r="C99" s="73"/>
      <c r="D99" s="73"/>
    </row>
    <row r="100" spans="3:4">
      <c r="C100" s="73"/>
      <c r="D100" s="73"/>
    </row>
    <row r="101" spans="3:4">
      <c r="C101" s="73"/>
      <c r="D101" s="73"/>
    </row>
    <row r="102" spans="3:4">
      <c r="C102" s="73"/>
      <c r="D102" s="73"/>
    </row>
    <row r="103" spans="3:4">
      <c r="C103" s="73"/>
      <c r="D103" s="73"/>
    </row>
    <row r="104" spans="3:4">
      <c r="C104" s="73"/>
      <c r="D104" s="73"/>
    </row>
    <row r="105" spans="3:4">
      <c r="C105" s="73"/>
      <c r="D105" s="73"/>
    </row>
    <row r="106" spans="3:4">
      <c r="C106" s="73"/>
      <c r="D106" s="73"/>
    </row>
    <row r="107" spans="3:4">
      <c r="C107" s="73"/>
      <c r="D107" s="73"/>
    </row>
    <row r="108" spans="3:4">
      <c r="C108" s="73"/>
      <c r="D108" s="73"/>
    </row>
    <row r="109" spans="3:4">
      <c r="C109" s="73"/>
      <c r="D109" s="73"/>
    </row>
    <row r="110" spans="3:4">
      <c r="C110" s="73"/>
      <c r="D110" s="73"/>
    </row>
    <row r="111" spans="3:4">
      <c r="C111" s="73"/>
      <c r="D111" s="73"/>
    </row>
    <row r="112" spans="3:4">
      <c r="C112" s="73"/>
      <c r="D112" s="73"/>
    </row>
    <row r="113" spans="3:4">
      <c r="C113" s="73"/>
      <c r="D113" s="73"/>
    </row>
    <row r="114" spans="3:4">
      <c r="C114" s="73"/>
      <c r="D114" s="73"/>
    </row>
    <row r="115" spans="3:4">
      <c r="C115" s="73"/>
      <c r="D115" s="73"/>
    </row>
    <row r="116" spans="3:4">
      <c r="C116" s="73"/>
      <c r="D116" s="73"/>
    </row>
    <row r="117" spans="3:4">
      <c r="C117" s="73"/>
      <c r="D117" s="73"/>
    </row>
    <row r="118" spans="3:4">
      <c r="C118" s="73"/>
      <c r="D118" s="73"/>
    </row>
    <row r="119" spans="3:4">
      <c r="C119" s="73"/>
      <c r="D119" s="73"/>
    </row>
    <row r="120" spans="3:4">
      <c r="C120" s="73"/>
      <c r="D120" s="73"/>
    </row>
    <row r="121" spans="3:4">
      <c r="C121" s="73"/>
      <c r="D121" s="73"/>
    </row>
    <row r="122" spans="3:4">
      <c r="C122" s="73"/>
      <c r="D122" s="73"/>
    </row>
    <row r="123" spans="3:4">
      <c r="C123" s="73"/>
      <c r="D123" s="73"/>
    </row>
    <row r="124" spans="3:4">
      <c r="C124" s="73"/>
      <c r="D124" s="73"/>
    </row>
    <row r="125" spans="3:4">
      <c r="C125" s="73"/>
      <c r="D125" s="73"/>
    </row>
    <row r="126" spans="3:4">
      <c r="C126" s="73"/>
      <c r="D126" s="73"/>
    </row>
    <row r="127" spans="3:4">
      <c r="C127" s="73"/>
      <c r="D127" s="73"/>
    </row>
    <row r="128" spans="3:4">
      <c r="C128" s="73"/>
      <c r="D128" s="73"/>
    </row>
    <row r="129" spans="3:4">
      <c r="C129" s="73"/>
      <c r="D129" s="73"/>
    </row>
    <row r="130" spans="3:4">
      <c r="C130" s="73"/>
      <c r="D130" s="73"/>
    </row>
    <row r="131" spans="3:4">
      <c r="C131" s="73"/>
      <c r="D131" s="73"/>
    </row>
    <row r="132" spans="3:4">
      <c r="C132" s="73"/>
      <c r="D132" s="73"/>
    </row>
    <row r="133" spans="3:4">
      <c r="C133" s="73"/>
      <c r="D133" s="73"/>
    </row>
    <row r="134" spans="3:4">
      <c r="C134" s="73"/>
      <c r="D134" s="73"/>
    </row>
    <row r="135" spans="3:4">
      <c r="C135" s="73"/>
      <c r="D135" s="73"/>
    </row>
    <row r="136" spans="3:4">
      <c r="C136" s="73"/>
      <c r="D136" s="73"/>
    </row>
    <row r="137" spans="3:4">
      <c r="C137" s="73"/>
      <c r="D137" s="73"/>
    </row>
    <row r="138" spans="3:4">
      <c r="C138" s="73"/>
      <c r="D138" s="73"/>
    </row>
    <row r="139" spans="3:4">
      <c r="C139" s="73"/>
      <c r="D139" s="73"/>
    </row>
    <row r="140" spans="3:4">
      <c r="C140" s="73"/>
      <c r="D140" s="73"/>
    </row>
    <row r="141" spans="3:4">
      <c r="C141" s="73"/>
      <c r="D141" s="73"/>
    </row>
    <row r="142" spans="3:4">
      <c r="C142" s="73"/>
      <c r="D142" s="73"/>
    </row>
    <row r="143" spans="3:4">
      <c r="C143" s="73"/>
      <c r="D143" s="73"/>
    </row>
    <row r="144" spans="3:4">
      <c r="C144" s="73"/>
      <c r="D144" s="73"/>
    </row>
    <row r="145" spans="3:4">
      <c r="C145" s="73"/>
      <c r="D145" s="73"/>
    </row>
    <row r="146" spans="3:4">
      <c r="C146" s="73"/>
      <c r="D146" s="73"/>
    </row>
    <row r="147" spans="3:4">
      <c r="C147" s="73"/>
      <c r="D147" s="73"/>
    </row>
    <row r="148" spans="3:4">
      <c r="C148" s="73"/>
      <c r="D148" s="73"/>
    </row>
    <row r="149" spans="3:4">
      <c r="C149" s="73"/>
      <c r="D149" s="73"/>
    </row>
    <row r="150" spans="3:4">
      <c r="C150" s="73"/>
      <c r="D150" s="73"/>
    </row>
    <row r="151" spans="3:4">
      <c r="C151" s="73"/>
      <c r="D151" s="73"/>
    </row>
    <row r="152" spans="3:4">
      <c r="C152" s="73"/>
      <c r="D152" s="73"/>
    </row>
    <row r="153" spans="3:4">
      <c r="C153" s="73"/>
      <c r="D153" s="73"/>
    </row>
    <row r="154" spans="3:4">
      <c r="C154" s="73"/>
      <c r="D154" s="73"/>
    </row>
    <row r="155" spans="3:4">
      <c r="C155" s="73"/>
      <c r="D155" s="73"/>
    </row>
    <row r="156" spans="3:4">
      <c r="C156" s="73"/>
      <c r="D156" s="73"/>
    </row>
    <row r="157" spans="3:4">
      <c r="C157" s="73"/>
      <c r="D157" s="73"/>
    </row>
    <row r="158" spans="3:4">
      <c r="C158" s="73"/>
      <c r="D158" s="73"/>
    </row>
    <row r="159" spans="3:4">
      <c r="C159" s="73"/>
      <c r="D159" s="73"/>
    </row>
    <row r="160" spans="3:4">
      <c r="C160" s="73"/>
      <c r="D160" s="73"/>
    </row>
    <row r="161" spans="3:4">
      <c r="C161" s="73"/>
      <c r="D161" s="73"/>
    </row>
    <row r="162" spans="3:4">
      <c r="C162" s="73"/>
      <c r="D162" s="73"/>
    </row>
    <row r="163" spans="3:4">
      <c r="C163" s="73"/>
      <c r="D163" s="73"/>
    </row>
    <row r="164" spans="3:4">
      <c r="C164" s="73"/>
      <c r="D164" s="73"/>
    </row>
    <row r="165" spans="3:4">
      <c r="C165" s="73"/>
      <c r="D165" s="73"/>
    </row>
    <row r="166" spans="3:4">
      <c r="C166" s="73"/>
      <c r="D166" s="73"/>
    </row>
    <row r="167" spans="3:4">
      <c r="C167" s="73"/>
      <c r="D167" s="73"/>
    </row>
  </sheetData>
  <mergeCells count="6">
    <mergeCell ref="A28:C28"/>
    <mergeCell ref="A1:Q2"/>
    <mergeCell ref="A3:Q3"/>
    <mergeCell ref="A4:Q4"/>
    <mergeCell ref="A5:B5"/>
    <mergeCell ref="D5:H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H24"/>
  <sheetViews>
    <sheetView workbookViewId="0">
      <selection activeCell="I4" sqref="I4"/>
    </sheetView>
  </sheetViews>
  <sheetFormatPr defaultRowHeight="15"/>
  <cols>
    <col min="2" max="2" width="18.7109375" customWidth="1"/>
    <col min="3" max="3" width="17.28515625" customWidth="1"/>
  </cols>
  <sheetData>
    <row r="2" spans="2:8">
      <c r="B2" s="371" t="s">
        <v>181</v>
      </c>
      <c r="C2" s="372"/>
      <c r="D2" s="24"/>
    </row>
    <row r="3" spans="2:8" ht="18.75">
      <c r="B3" s="300" t="s">
        <v>159</v>
      </c>
      <c r="C3" s="300" t="s">
        <v>182</v>
      </c>
      <c r="D3" s="111"/>
    </row>
    <row r="4" spans="2:8">
      <c r="B4" s="301" t="s">
        <v>160</v>
      </c>
      <c r="C4" s="302">
        <v>20000</v>
      </c>
      <c r="D4" s="299"/>
    </row>
    <row r="5" spans="2:8">
      <c r="B5" s="301" t="s">
        <v>161</v>
      </c>
      <c r="C5" s="302">
        <v>10000</v>
      </c>
      <c r="D5" s="299"/>
    </row>
    <row r="6" spans="2:8">
      <c r="B6" s="301" t="s">
        <v>162</v>
      </c>
      <c r="C6" s="302">
        <v>20000</v>
      </c>
      <c r="D6" s="299"/>
    </row>
    <row r="7" spans="2:8">
      <c r="B7" s="301" t="s">
        <v>163</v>
      </c>
      <c r="C7" s="302">
        <v>8000</v>
      </c>
      <c r="D7" s="299"/>
    </row>
    <row r="8" spans="2:8">
      <c r="B8" s="301" t="s">
        <v>164</v>
      </c>
      <c r="C8" s="302">
        <v>8000</v>
      </c>
      <c r="D8" s="299"/>
    </row>
    <row r="9" spans="2:8">
      <c r="B9" s="301" t="s">
        <v>165</v>
      </c>
      <c r="C9" s="302">
        <v>9000</v>
      </c>
      <c r="D9" s="299"/>
    </row>
    <row r="10" spans="2:8">
      <c r="B10" s="301" t="s">
        <v>166</v>
      </c>
      <c r="C10" s="302">
        <v>9000</v>
      </c>
      <c r="D10" s="299"/>
      <c r="H10" s="2"/>
    </row>
    <row r="11" spans="2:8">
      <c r="B11" s="301" t="s">
        <v>167</v>
      </c>
      <c r="C11" s="302">
        <v>25000</v>
      </c>
      <c r="D11" s="299"/>
    </row>
    <row r="12" spans="2:8">
      <c r="B12" s="301" t="s">
        <v>168</v>
      </c>
      <c r="C12" s="302">
        <v>22000</v>
      </c>
      <c r="D12" s="299"/>
    </row>
    <row r="13" spans="2:8">
      <c r="B13" s="301" t="s">
        <v>169</v>
      </c>
      <c r="C13" s="302">
        <v>22000</v>
      </c>
      <c r="D13" s="299"/>
    </row>
    <row r="14" spans="2:8">
      <c r="B14" s="301" t="s">
        <v>170</v>
      </c>
      <c r="C14" s="302">
        <v>18000</v>
      </c>
      <c r="D14" s="299"/>
    </row>
    <row r="15" spans="2:8">
      <c r="B15" s="301" t="s">
        <v>171</v>
      </c>
      <c r="C15" s="302">
        <v>15000</v>
      </c>
      <c r="D15" s="299"/>
    </row>
    <row r="16" spans="2:8">
      <c r="B16" s="301" t="s">
        <v>172</v>
      </c>
      <c r="C16" s="302">
        <v>18000</v>
      </c>
      <c r="D16" s="299"/>
    </row>
    <row r="17" spans="2:4">
      <c r="B17" s="301" t="s">
        <v>173</v>
      </c>
      <c r="C17" s="302">
        <v>9000</v>
      </c>
      <c r="D17" s="299"/>
    </row>
    <row r="18" spans="2:4">
      <c r="B18" s="301" t="s">
        <v>174</v>
      </c>
      <c r="C18" s="302">
        <v>12000</v>
      </c>
      <c r="D18" s="299"/>
    </row>
    <row r="19" spans="2:4">
      <c r="B19" s="301" t="s">
        <v>175</v>
      </c>
      <c r="C19" s="302">
        <v>23000</v>
      </c>
      <c r="D19" s="299"/>
    </row>
    <row r="20" spans="2:4">
      <c r="B20" s="301" t="s">
        <v>176</v>
      </c>
      <c r="C20" s="302">
        <v>11000</v>
      </c>
      <c r="D20" s="299"/>
    </row>
    <row r="21" spans="2:4">
      <c r="B21" s="301" t="s">
        <v>177</v>
      </c>
      <c r="C21" s="302">
        <v>23000</v>
      </c>
      <c r="D21" s="299"/>
    </row>
    <row r="22" spans="2:4">
      <c r="B22" s="301" t="s">
        <v>178</v>
      </c>
      <c r="C22" s="302">
        <v>13000</v>
      </c>
      <c r="D22" s="299"/>
    </row>
    <row r="23" spans="2:4">
      <c r="B23" s="301" t="s">
        <v>179</v>
      </c>
      <c r="C23" s="302">
        <v>15000</v>
      </c>
      <c r="D23" s="299"/>
    </row>
    <row r="24" spans="2:4">
      <c r="B24" s="301" t="s">
        <v>180</v>
      </c>
      <c r="C24" s="302">
        <v>10000</v>
      </c>
      <c r="D24" s="299"/>
    </row>
  </sheetData>
  <mergeCells count="1">
    <mergeCell ref="B2:C2"/>
  </mergeCells>
  <pageMargins left="0.7" right="0.7" top="0.75" bottom="0.75" header="0.3" footer="0.3"/>
  <ignoredErrors>
    <ignoredError sqref="B4:B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Sales</vt:lpstr>
      <vt:lpstr>Bank Statment</vt:lpstr>
      <vt:lpstr>Capital</vt:lpstr>
      <vt:lpstr>G. Cost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2021-01-06T12:45:19Z</cp:lastPrinted>
  <dcterms:created xsi:type="dcterms:W3CDTF">2015-12-02T06:31:52Z</dcterms:created>
  <dcterms:modified xsi:type="dcterms:W3CDTF">2021-01-11T15:01:45Z</dcterms:modified>
</cp:coreProperties>
</file>