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10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U28" i="5" l="1"/>
  <c r="V18" i="5"/>
  <c r="U28" i="4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N13" i="33" s="1"/>
  <c r="D14" i="33"/>
  <c r="D15" i="33"/>
  <c r="D16" i="33"/>
  <c r="D17" i="33"/>
  <c r="D18" i="33"/>
  <c r="D19" i="33"/>
  <c r="D20" i="33"/>
  <c r="D21" i="33"/>
  <c r="D22" i="33"/>
  <c r="D23" i="33"/>
  <c r="M23" i="33" s="1"/>
  <c r="S23" i="33" s="1"/>
  <c r="D24" i="33"/>
  <c r="D25" i="33"/>
  <c r="D26" i="33"/>
  <c r="D27" i="33"/>
  <c r="D7" i="33"/>
  <c r="P28" i="33"/>
  <c r="L28" i="33"/>
  <c r="L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O26" i="23"/>
  <c r="N26" i="23"/>
  <c r="M26" i="23"/>
  <c r="R26" i="23" s="1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N28" i="18" s="1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N28" i="16" s="1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O20" i="15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R14" i="14" s="1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N28" i="14" s="1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O18" i="12"/>
  <c r="N18" i="12"/>
  <c r="M18" i="12"/>
  <c r="R18" i="12" s="1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S13" i="12" s="1"/>
  <c r="T13" i="12" s="1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R24" i="11" s="1"/>
  <c r="N23" i="11"/>
  <c r="M23" i="11"/>
  <c r="S23" i="11" s="1"/>
  <c r="T23" i="11" s="1"/>
  <c r="N22" i="11"/>
  <c r="M22" i="11"/>
  <c r="R22" i="11" s="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R16" i="11" s="1"/>
  <c r="N15" i="11"/>
  <c r="M15" i="11"/>
  <c r="S15" i="11" s="1"/>
  <c r="T15" i="11" s="1"/>
  <c r="N14" i="11"/>
  <c r="M14" i="11"/>
  <c r="R14" i="11" s="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R8" i="11" s="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O22" i="9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V27" i="5" s="1"/>
  <c r="N26" i="5"/>
  <c r="M26" i="5"/>
  <c r="R26" i="5" s="1"/>
  <c r="V26" i="5" s="1"/>
  <c r="N25" i="5"/>
  <c r="M25" i="5"/>
  <c r="S25" i="5" s="1"/>
  <c r="T25" i="5" s="1"/>
  <c r="N24" i="5"/>
  <c r="M24" i="5"/>
  <c r="R24" i="5" s="1"/>
  <c r="V24" i="5" s="1"/>
  <c r="N23" i="5"/>
  <c r="M23" i="5"/>
  <c r="O23" i="5" s="1"/>
  <c r="N22" i="5"/>
  <c r="M22" i="5"/>
  <c r="R22" i="5" s="1"/>
  <c r="V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V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V12" i="5" s="1"/>
  <c r="N11" i="5"/>
  <c r="M11" i="5"/>
  <c r="O11" i="5" s="1"/>
  <c r="N10" i="5"/>
  <c r="M10" i="5"/>
  <c r="R10" i="5" s="1"/>
  <c r="V10" i="5" s="1"/>
  <c r="N9" i="5"/>
  <c r="M9" i="5"/>
  <c r="O9" i="5" s="1"/>
  <c r="N8" i="5"/>
  <c r="M8" i="5"/>
  <c r="R8" i="5" s="1"/>
  <c r="V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V12" i="4" s="1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V8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O14" i="3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H29" i="1" s="1"/>
  <c r="H4" i="2" s="1"/>
  <c r="H29" i="2" s="1"/>
  <c r="H4" i="3" s="1"/>
  <c r="G28" i="1"/>
  <c r="G29" i="1" s="1"/>
  <c r="G4" i="2" s="1"/>
  <c r="G29" i="2" s="1"/>
  <c r="G4" i="3" s="1"/>
  <c r="G29" i="3" s="1"/>
  <c r="G4" i="4" s="1"/>
  <c r="G29" i="4" s="1"/>
  <c r="G4" i="5" s="1"/>
  <c r="F28" i="1"/>
  <c r="F29" i="1" s="1"/>
  <c r="F4" i="2" s="1"/>
  <c r="F29" i="2" s="1"/>
  <c r="F4" i="3" s="1"/>
  <c r="E28" i="1"/>
  <c r="E29" i="1" s="1"/>
  <c r="E4" i="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M21" i="33" l="1"/>
  <c r="S21" i="33" s="1"/>
  <c r="O20" i="11"/>
  <c r="N28" i="11"/>
  <c r="N28" i="10"/>
  <c r="O26" i="8"/>
  <c r="O14" i="8"/>
  <c r="O24" i="8"/>
  <c r="N28" i="8"/>
  <c r="T21" i="33"/>
  <c r="N28" i="7"/>
  <c r="O25" i="6"/>
  <c r="N28" i="6"/>
  <c r="J29" i="5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G29" i="5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5"/>
  <c r="M8" i="33"/>
  <c r="O8" i="33" s="1"/>
  <c r="O8" i="4"/>
  <c r="O12" i="4"/>
  <c r="R20" i="4"/>
  <c r="V20" i="4" s="1"/>
  <c r="O24" i="4"/>
  <c r="R24" i="4"/>
  <c r="V24" i="4" s="1"/>
  <c r="E28" i="33"/>
  <c r="E29" i="33" s="1"/>
  <c r="O16" i="4"/>
  <c r="N28" i="4"/>
  <c r="R16" i="4"/>
  <c r="V16" i="4" s="1"/>
  <c r="M10" i="33"/>
  <c r="O10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M18" i="33"/>
  <c r="R18" i="33" s="1"/>
  <c r="N22" i="33"/>
  <c r="O22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O8" i="3"/>
  <c r="N12" i="33"/>
  <c r="N11" i="33"/>
  <c r="G28" i="33"/>
  <c r="G29" i="3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K28" i="33"/>
  <c r="K29" i="33" s="1"/>
  <c r="O16" i="3"/>
  <c r="N17" i="33"/>
  <c r="N21" i="33"/>
  <c r="J28" i="33"/>
  <c r="J29" i="33" s="1"/>
  <c r="H28" i="33"/>
  <c r="H29" i="33" s="1"/>
  <c r="M9" i="33"/>
  <c r="S9" i="33" s="1"/>
  <c r="T9" i="33" s="1"/>
  <c r="M24" i="33"/>
  <c r="R24" i="33" s="1"/>
  <c r="O24" i="3"/>
  <c r="N28" i="3"/>
  <c r="H29" i="3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M26" i="33"/>
  <c r="O26" i="33" s="1"/>
  <c r="N25" i="33"/>
  <c r="T23" i="33"/>
  <c r="N15" i="33"/>
  <c r="N27" i="33"/>
  <c r="M27" i="33"/>
  <c r="S27" i="33" s="1"/>
  <c r="T27" i="33" s="1"/>
  <c r="F28" i="33"/>
  <c r="F29" i="33" s="1"/>
  <c r="N14" i="33"/>
  <c r="N16" i="33"/>
  <c r="I28" i="33"/>
  <c r="I29" i="33" s="1"/>
  <c r="M19" i="33"/>
  <c r="S19" i="33" s="1"/>
  <c r="T19" i="33" s="1"/>
  <c r="N9" i="33"/>
  <c r="L29" i="2"/>
  <c r="L4" i="3" s="1"/>
  <c r="N28" i="1"/>
  <c r="E29" i="2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N28" i="9"/>
  <c r="O18" i="9"/>
  <c r="O26" i="9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O12" i="3"/>
  <c r="O20" i="3"/>
  <c r="R10" i="4"/>
  <c r="V10" i="4" s="1"/>
  <c r="R14" i="4"/>
  <c r="V14" i="4" s="1"/>
  <c r="R18" i="4"/>
  <c r="V18" i="4" s="1"/>
  <c r="R22" i="4"/>
  <c r="V22" i="4" s="1"/>
  <c r="R26" i="4"/>
  <c r="V26" i="4" s="1"/>
  <c r="O26" i="5"/>
  <c r="S27" i="5"/>
  <c r="T27" i="5" s="1"/>
  <c r="O9" i="6"/>
  <c r="O20" i="8"/>
  <c r="O20" i="9"/>
  <c r="O10" i="11"/>
  <c r="O18" i="11"/>
  <c r="O26" i="11"/>
  <c r="O26" i="12"/>
  <c r="O24" i="13"/>
  <c r="O18" i="14"/>
  <c r="O7" i="16"/>
  <c r="O11" i="16"/>
  <c r="O15" i="16"/>
  <c r="O19" i="16"/>
  <c r="O23" i="16"/>
  <c r="O27" i="16"/>
  <c r="O8" i="17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12" i="11"/>
  <c r="O26" i="13"/>
  <c r="O24" i="15"/>
  <c r="R7" i="16"/>
  <c r="R11" i="16"/>
  <c r="R15" i="16"/>
  <c r="R19" i="16"/>
  <c r="R23" i="16"/>
  <c r="R27" i="16"/>
  <c r="O24" i="17"/>
  <c r="O26" i="18"/>
  <c r="R8" i="19"/>
  <c r="R12" i="19"/>
  <c r="R16" i="19"/>
  <c r="R20" i="19"/>
  <c r="R24" i="19"/>
  <c r="O24" i="29"/>
  <c r="O24" i="10"/>
  <c r="O14" i="11"/>
  <c r="O22" i="11"/>
  <c r="O13" i="12"/>
  <c r="O14" i="14"/>
  <c r="O24" i="14"/>
  <c r="O26" i="15"/>
  <c r="O9" i="16"/>
  <c r="O13" i="16"/>
  <c r="O17" i="16"/>
  <c r="O21" i="16"/>
  <c r="O25" i="16"/>
  <c r="O26" i="17"/>
  <c r="O26" i="26"/>
  <c r="O18" i="27"/>
  <c r="O26" i="27"/>
  <c r="O24" i="28"/>
  <c r="O26" i="29"/>
  <c r="O24" i="31"/>
  <c r="O14" i="32"/>
  <c r="O24" i="32"/>
  <c r="O26" i="10"/>
  <c r="O8" i="11"/>
  <c r="O16" i="11"/>
  <c r="O24" i="11"/>
  <c r="O24" i="12"/>
  <c r="O16" i="14"/>
  <c r="O26" i="14"/>
  <c r="R9" i="16"/>
  <c r="R13" i="16"/>
  <c r="R17" i="16"/>
  <c r="R21" i="16"/>
  <c r="R25" i="16"/>
  <c r="M28" i="16"/>
  <c r="O20" i="18"/>
  <c r="R10" i="19"/>
  <c r="R14" i="19"/>
  <c r="R18" i="19"/>
  <c r="R22" i="19"/>
  <c r="R26" i="19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Q28" i="33"/>
  <c r="N20" i="33"/>
  <c r="O18" i="33"/>
  <c r="D28" i="33"/>
  <c r="D29" i="33" s="1"/>
  <c r="M7" i="33"/>
  <c r="S7" i="33" s="1"/>
  <c r="T7" i="33" s="1"/>
  <c r="N7" i="33"/>
  <c r="R21" i="33"/>
  <c r="R23" i="33"/>
  <c r="O21" i="33"/>
  <c r="O23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V7" i="5" s="1"/>
  <c r="R9" i="5"/>
  <c r="V9" i="5" s="1"/>
  <c r="R11" i="5"/>
  <c r="V11" i="5" s="1"/>
  <c r="R13" i="5"/>
  <c r="V13" i="5" s="1"/>
  <c r="R15" i="5"/>
  <c r="V15" i="5" s="1"/>
  <c r="R17" i="5"/>
  <c r="V17" i="5" s="1"/>
  <c r="R19" i="5"/>
  <c r="V19" i="5" s="1"/>
  <c r="R21" i="5"/>
  <c r="V21" i="5" s="1"/>
  <c r="R23" i="5"/>
  <c r="V23" i="5" s="1"/>
  <c r="R25" i="5"/>
  <c r="V25" i="5" s="1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V14" i="5" s="1"/>
  <c r="R20" i="5"/>
  <c r="V20" i="5" s="1"/>
  <c r="S7" i="4"/>
  <c r="S9" i="4"/>
  <c r="T9" i="4" s="1"/>
  <c r="S21" i="4"/>
  <c r="T21" i="4" s="1"/>
  <c r="S23" i="4"/>
  <c r="T23" i="4" s="1"/>
  <c r="R7" i="4"/>
  <c r="V7" i="4" s="1"/>
  <c r="R9" i="4"/>
  <c r="V9" i="4" s="1"/>
  <c r="R11" i="4"/>
  <c r="V11" i="4" s="1"/>
  <c r="R13" i="4"/>
  <c r="V13" i="4" s="1"/>
  <c r="R15" i="4"/>
  <c r="V15" i="4" s="1"/>
  <c r="R17" i="4"/>
  <c r="V17" i="4" s="1"/>
  <c r="R19" i="4"/>
  <c r="V19" i="4" s="1"/>
  <c r="R21" i="4"/>
  <c r="V21" i="4" s="1"/>
  <c r="R23" i="4"/>
  <c r="V23" i="4" s="1"/>
  <c r="R25" i="4"/>
  <c r="V25" i="4" s="1"/>
  <c r="R27" i="4"/>
  <c r="V27" i="4" s="1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25" i="33" l="1"/>
  <c r="S18" i="33"/>
  <c r="T18" i="33" s="1"/>
  <c r="R8" i="33"/>
  <c r="S8" i="33"/>
  <c r="T8" i="33" s="1"/>
  <c r="R10" i="33"/>
  <c r="O12" i="33"/>
  <c r="S12" i="33"/>
  <c r="T12" i="33" s="1"/>
  <c r="R26" i="33"/>
  <c r="S20" i="33"/>
  <c r="T20" i="33" s="1"/>
  <c r="R20" i="33"/>
  <c r="O28" i="5"/>
  <c r="V28" i="5"/>
  <c r="S10" i="33"/>
  <c r="T10" i="33" s="1"/>
  <c r="O9" i="33"/>
  <c r="R9" i="33"/>
  <c r="V28" i="4"/>
  <c r="S24" i="33"/>
  <c r="T24" i="33" s="1"/>
  <c r="O24" i="33"/>
  <c r="O28" i="3"/>
  <c r="R25" i="33"/>
  <c r="R19" i="33"/>
  <c r="O19" i="33"/>
  <c r="S26" i="33"/>
  <c r="T26" i="33" s="1"/>
  <c r="O27" i="33"/>
  <c r="R27" i="33"/>
  <c r="O15" i="33"/>
  <c r="R15" i="33"/>
  <c r="R13" i="33"/>
  <c r="S14" i="33"/>
  <c r="T14" i="33" s="1"/>
  <c r="O14" i="33"/>
  <c r="S16" i="33"/>
  <c r="T16" i="33" s="1"/>
  <c r="O16" i="33"/>
  <c r="R11" i="33"/>
  <c r="O11" i="33"/>
  <c r="R22" i="33"/>
  <c r="S22" i="33"/>
  <c r="T22" i="33" s="1"/>
  <c r="R17" i="33"/>
  <c r="O28" i="4"/>
  <c r="O28" i="1"/>
  <c r="O28" i="6"/>
  <c r="O17" i="33"/>
  <c r="O13" i="33"/>
  <c r="N28" i="33"/>
  <c r="R28" i="16"/>
  <c r="O28" i="19"/>
  <c r="R28" i="19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R28" i="33" l="1"/>
  <c r="T28" i="33"/>
  <c r="S28" i="33"/>
  <c r="O28" i="33"/>
</calcChain>
</file>

<file path=xl/sharedStrings.xml><?xml version="1.0" encoding="utf-8"?>
<sst xmlns="http://schemas.openxmlformats.org/spreadsheetml/2006/main" count="1508" uniqueCount="64">
  <si>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</si>
  <si>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</si>
  <si>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</si>
  <si>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</si>
  <si>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</si>
  <si>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</si>
  <si>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</si>
  <si>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</si>
  <si>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</si>
  <si>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</si>
  <si>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</si>
  <si>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</si>
  <si>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</si>
  <si>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</si>
  <si>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</si>
  <si>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</si>
  <si>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</si>
  <si>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</si>
  <si>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</si>
  <si>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</si>
  <si>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</si>
  <si>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</si>
  <si>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</si>
  <si>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</si>
  <si>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</si>
  <si>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</si>
  <si>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</si>
  <si>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</si>
  <si>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</si>
  <si>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</si>
  <si>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</si>
  <si>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</si>
  <si>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</si>
  <si>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</si>
  <si>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</si>
  <si>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</si>
  <si>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</si>
  <si>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</si>
  <si>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</si>
  <si>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</si>
  <si>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</si>
  <si>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</si>
  <si>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</si>
  <si>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</si>
  <si>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</si>
  <si>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</si>
  <si>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</si>
  <si>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</si>
  <si>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Date:01.04.2021</t>
  </si>
  <si>
    <t>Rocky</t>
  </si>
  <si>
    <t>Month:April</t>
  </si>
  <si>
    <t>Date:03.04.2021</t>
  </si>
  <si>
    <t>Date:02.04.2021</t>
  </si>
  <si>
    <t>Rakib</t>
  </si>
  <si>
    <t>Date:04.04.2021</t>
  </si>
  <si>
    <t>Less</t>
  </si>
  <si>
    <t>Date:05.04.2021</t>
  </si>
  <si>
    <t>Date:06.04.2021</t>
  </si>
  <si>
    <t>Date:07.04.2021</t>
  </si>
  <si>
    <t>Rokibul</t>
  </si>
  <si>
    <t>Date:08.04.2021</t>
  </si>
  <si>
    <t>Mehedi</t>
  </si>
  <si>
    <t>Date:10/04/2021</t>
  </si>
  <si>
    <t>Date: 11/04/2021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</si>
</sst>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2" fontId="7" fillId="9" borderId="5" xfId="0" applyNumberFormat="1" applyFont="1" applyFill="1" applyBorder="1" applyAlignment="1">
      <alignment horizontal="center" vertical="center" wrapText="1"/>
    </xf>
    <xf numFmtId="1" fontId="3" fillId="4" borderId="5" xfId="0" applyNumberFormat="1" applyFont="1" applyFill="1" applyBorder="1" applyAlignment="1">
      <alignment vertical="center"/>
    </xf>
    <xf numFmtId="2" fontId="0" fillId="0" borderId="5" xfId="0" applyNumberFormat="1" applyBorder="1" applyAlignment="1">
      <alignment horizont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1" fontId="3" fillId="4" borderId="23" xfId="0" applyNumberFormat="1" applyFont="1" applyFill="1" applyBorder="1" applyAlignment="1">
      <alignment horizontal="center" vertical="center"/>
    </xf>
    <xf numFmtId="1" fontId="3" fillId="4" borderId="24" xfId="0" applyNumberFormat="1" applyFont="1" applyFill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382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6" sqref="G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48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v>574173</v>
      </c>
      <c r="E4" s="2">
        <v>6100</v>
      </c>
      <c r="F4" s="2">
        <v>10670</v>
      </c>
      <c r="G4" s="2">
        <v>0</v>
      </c>
      <c r="H4" s="2">
        <v>29140</v>
      </c>
      <c r="I4" s="2">
        <v>411</v>
      </c>
      <c r="J4" s="2">
        <v>654</v>
      </c>
      <c r="K4" s="2">
        <v>418</v>
      </c>
      <c r="L4" s="3"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212469</v>
      </c>
      <c r="E5" s="4"/>
      <c r="F5" s="4"/>
      <c r="G5" s="4"/>
      <c r="H5" s="4"/>
      <c r="I5" s="1">
        <v>1000</v>
      </c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10075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10075</v>
      </c>
      <c r="N7" s="24">
        <f>D7+E7*20+F7*10+G7*9+H7*9+I7*191+J7*191+K7*182+L7*100</f>
        <v>10075</v>
      </c>
      <c r="O7" s="25">
        <f>M7*2.75%</f>
        <v>277.0625</v>
      </c>
      <c r="P7" s="26"/>
      <c r="Q7" s="26">
        <v>78</v>
      </c>
      <c r="R7" s="24">
        <f>M7-(M7*2.75%)+I7*191+J7*191+K7*182+L7*100-Q7</f>
        <v>9719.9375</v>
      </c>
      <c r="S7" s="25">
        <f>M7*0.95%</f>
        <v>95.712499999999991</v>
      </c>
      <c r="T7" s="27">
        <f>S7-Q7</f>
        <v>17.712499999999991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3600</v>
      </c>
      <c r="E8" s="30"/>
      <c r="F8" s="30"/>
      <c r="G8" s="30"/>
      <c r="H8" s="30"/>
      <c r="I8" s="20">
        <v>5</v>
      </c>
      <c r="J8" s="20"/>
      <c r="K8" s="20"/>
      <c r="L8" s="20"/>
      <c r="M8" s="20">
        <f t="shared" ref="M8:M27" si="0">D8+E8*20+F8*10+G8*9+H8*9</f>
        <v>3600</v>
      </c>
      <c r="N8" s="24">
        <f t="shared" ref="N8:N27" si="1">D8+E8*20+F8*10+G8*9+H8*9+I8*191+J8*191+K8*182+L8*100</f>
        <v>4555</v>
      </c>
      <c r="O8" s="25">
        <f t="shared" ref="O8:O27" si="2">M8*2.75%</f>
        <v>99</v>
      </c>
      <c r="P8" s="26"/>
      <c r="Q8" s="26">
        <v>41</v>
      </c>
      <c r="R8" s="24">
        <f t="shared" ref="R8:R27" si="3">M8-(M8*2.75%)+I8*191+J8*191+K8*182+L8*100-Q8</f>
        <v>4415</v>
      </c>
      <c r="S8" s="25">
        <f t="shared" ref="S8:S27" si="4">M8*0.95%</f>
        <v>34.199999999999996</v>
      </c>
      <c r="T8" s="27">
        <f t="shared" ref="T8:T27" si="5">S8-Q8</f>
        <v>-6.8000000000000043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12962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12962</v>
      </c>
      <c r="N9" s="24">
        <f t="shared" si="1"/>
        <v>13153</v>
      </c>
      <c r="O9" s="25">
        <f t="shared" si="2"/>
        <v>356.45499999999998</v>
      </c>
      <c r="P9" s="26"/>
      <c r="Q9" s="26">
        <v>127</v>
      </c>
      <c r="R9" s="24">
        <f t="shared" si="3"/>
        <v>12669.545</v>
      </c>
      <c r="S9" s="25">
        <f t="shared" si="4"/>
        <v>123.139</v>
      </c>
      <c r="T9" s="27">
        <f t="shared" si="5"/>
        <v>-3.8610000000000042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/>
      <c r="I10" s="20">
        <v>1</v>
      </c>
      <c r="J10" s="20"/>
      <c r="K10" s="20"/>
      <c r="L10" s="20"/>
      <c r="M10" s="20">
        <f t="shared" si="0"/>
        <v>6222</v>
      </c>
      <c r="N10" s="24">
        <f t="shared" si="1"/>
        <v>6413</v>
      </c>
      <c r="O10" s="25">
        <f t="shared" si="2"/>
        <v>171.10499999999999</v>
      </c>
      <c r="P10" s="26"/>
      <c r="Q10" s="26">
        <v>31</v>
      </c>
      <c r="R10" s="24">
        <f t="shared" si="3"/>
        <v>6210.8950000000004</v>
      </c>
      <c r="S10" s="25">
        <f t="shared" si="4"/>
        <v>59.109000000000002</v>
      </c>
      <c r="T10" s="27">
        <f t="shared" si="5"/>
        <v>28.109000000000002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5761</v>
      </c>
      <c r="E11" s="30"/>
      <c r="F11" s="30"/>
      <c r="G11" s="32"/>
      <c r="H11" s="30">
        <v>20</v>
      </c>
      <c r="I11" s="20"/>
      <c r="J11" s="20"/>
      <c r="K11" s="20"/>
      <c r="L11" s="20"/>
      <c r="M11" s="20">
        <f t="shared" si="0"/>
        <v>5941</v>
      </c>
      <c r="N11" s="24">
        <f t="shared" si="1"/>
        <v>5941</v>
      </c>
      <c r="O11" s="25">
        <f t="shared" si="2"/>
        <v>163.3775</v>
      </c>
      <c r="P11" s="26"/>
      <c r="Q11" s="26">
        <v>42</v>
      </c>
      <c r="R11" s="24">
        <f t="shared" si="3"/>
        <v>5735.6225000000004</v>
      </c>
      <c r="S11" s="25">
        <f t="shared" si="4"/>
        <v>56.439499999999995</v>
      </c>
      <c r="T11" s="27">
        <f t="shared" si="5"/>
        <v>14.439499999999995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2807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2807</v>
      </c>
      <c r="N12" s="24">
        <f t="shared" si="1"/>
        <v>2807</v>
      </c>
      <c r="O12" s="25">
        <f t="shared" si="2"/>
        <v>77.192499999999995</v>
      </c>
      <c r="P12" s="26"/>
      <c r="Q12" s="26">
        <v>29</v>
      </c>
      <c r="R12" s="24">
        <f t="shared" si="3"/>
        <v>2700.8074999999999</v>
      </c>
      <c r="S12" s="25">
        <f t="shared" si="4"/>
        <v>26.666499999999999</v>
      </c>
      <c r="T12" s="27">
        <f t="shared" si="5"/>
        <v>-2.3335000000000008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3151</v>
      </c>
      <c r="E13" s="30">
        <v>80</v>
      </c>
      <c r="F13" s="30"/>
      <c r="G13" s="30"/>
      <c r="H13" s="30">
        <v>60</v>
      </c>
      <c r="I13" s="20"/>
      <c r="J13" s="20"/>
      <c r="K13" s="20"/>
      <c r="L13" s="20"/>
      <c r="M13" s="20">
        <f t="shared" si="0"/>
        <v>5291</v>
      </c>
      <c r="N13" s="24">
        <f t="shared" si="1"/>
        <v>5291</v>
      </c>
      <c r="O13" s="25">
        <f t="shared" si="2"/>
        <v>145.5025</v>
      </c>
      <c r="P13" s="26"/>
      <c r="Q13" s="26">
        <v>55</v>
      </c>
      <c r="R13" s="24">
        <f t="shared" si="3"/>
        <v>5090.4975000000004</v>
      </c>
      <c r="S13" s="25">
        <f t="shared" si="4"/>
        <v>50.264499999999998</v>
      </c>
      <c r="T13" s="27">
        <f t="shared" si="5"/>
        <v>-4.7355000000000018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12648</v>
      </c>
      <c r="E14" s="30">
        <v>70</v>
      </c>
      <c r="F14" s="30">
        <v>60</v>
      </c>
      <c r="G14" s="30"/>
      <c r="H14" s="30">
        <v>100</v>
      </c>
      <c r="I14" s="20"/>
      <c r="J14" s="20"/>
      <c r="K14" s="20"/>
      <c r="L14" s="20"/>
      <c r="M14" s="20">
        <f t="shared" si="0"/>
        <v>15548</v>
      </c>
      <c r="N14" s="24">
        <f t="shared" si="1"/>
        <v>15548</v>
      </c>
      <c r="O14" s="25">
        <f t="shared" si="2"/>
        <v>427.57</v>
      </c>
      <c r="P14" s="26"/>
      <c r="Q14" s="26">
        <v>141</v>
      </c>
      <c r="R14" s="24">
        <f t="shared" si="3"/>
        <v>14979.43</v>
      </c>
      <c r="S14" s="25">
        <f t="shared" si="4"/>
        <v>147.70599999999999</v>
      </c>
      <c r="T14" s="27">
        <f t="shared" si="5"/>
        <v>6.7059999999999889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15525</v>
      </c>
      <c r="E15" s="30"/>
      <c r="F15" s="30">
        <v>60</v>
      </c>
      <c r="G15" s="30"/>
      <c r="H15" s="30">
        <v>60</v>
      </c>
      <c r="I15" s="20"/>
      <c r="J15" s="20"/>
      <c r="K15" s="20"/>
      <c r="L15" s="20"/>
      <c r="M15" s="20">
        <f t="shared" si="0"/>
        <v>16665</v>
      </c>
      <c r="N15" s="24">
        <f t="shared" si="1"/>
        <v>16665</v>
      </c>
      <c r="O15" s="25">
        <f t="shared" si="2"/>
        <v>458.28750000000002</v>
      </c>
      <c r="P15" s="26"/>
      <c r="Q15" s="26">
        <v>160</v>
      </c>
      <c r="R15" s="24">
        <f t="shared" si="3"/>
        <v>16046.7125</v>
      </c>
      <c r="S15" s="25">
        <f t="shared" si="4"/>
        <v>158.3175</v>
      </c>
      <c r="T15" s="27">
        <f t="shared" si="5"/>
        <v>-1.6825000000000045</v>
      </c>
    </row>
    <row r="16" spans="1:20" ht="15" customHeight="1" x14ac:dyDescent="0.25">
      <c r="A16" s="28">
        <v>10</v>
      </c>
      <c r="B16" s="20">
        <v>1908446143</v>
      </c>
      <c r="C16" s="20" t="s">
        <v>32</v>
      </c>
      <c r="D16" s="29">
        <v>6165</v>
      </c>
      <c r="E16" s="30"/>
      <c r="F16" s="30"/>
      <c r="G16" s="30"/>
      <c r="H16" s="30">
        <v>40</v>
      </c>
      <c r="I16" s="20"/>
      <c r="J16" s="20"/>
      <c r="K16" s="20"/>
      <c r="L16" s="20"/>
      <c r="M16" s="20">
        <f t="shared" si="0"/>
        <v>6525</v>
      </c>
      <c r="N16" s="24">
        <f t="shared" si="1"/>
        <v>6525</v>
      </c>
      <c r="O16" s="25">
        <f t="shared" si="2"/>
        <v>179.4375</v>
      </c>
      <c r="P16" s="26"/>
      <c r="Q16" s="26">
        <v>105</v>
      </c>
      <c r="R16" s="24">
        <f t="shared" si="3"/>
        <v>6240.5625</v>
      </c>
      <c r="S16" s="25">
        <f t="shared" si="4"/>
        <v>61.987499999999997</v>
      </c>
      <c r="T16" s="27">
        <f t="shared" si="5"/>
        <v>-43.012500000000003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6984</v>
      </c>
      <c r="E17" s="30"/>
      <c r="F17" s="30"/>
      <c r="G17" s="30"/>
      <c r="H17" s="30">
        <v>50</v>
      </c>
      <c r="I17" s="20"/>
      <c r="J17" s="20"/>
      <c r="K17" s="20"/>
      <c r="L17" s="20"/>
      <c r="M17" s="20">
        <f t="shared" si="0"/>
        <v>7434</v>
      </c>
      <c r="N17" s="24">
        <f t="shared" si="1"/>
        <v>7434</v>
      </c>
      <c r="O17" s="25">
        <f t="shared" si="2"/>
        <v>204.435</v>
      </c>
      <c r="P17" s="26"/>
      <c r="Q17" s="26">
        <v>59</v>
      </c>
      <c r="R17" s="24">
        <f t="shared" si="3"/>
        <v>7170.5649999999996</v>
      </c>
      <c r="S17" s="25">
        <f t="shared" si="4"/>
        <v>70.623000000000005</v>
      </c>
      <c r="T17" s="27">
        <f t="shared" si="5"/>
        <v>11.623000000000005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>
        <v>14291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14291</v>
      </c>
      <c r="N18" s="24">
        <f t="shared" si="1"/>
        <v>14291</v>
      </c>
      <c r="O18" s="25">
        <f t="shared" si="2"/>
        <v>393.0025</v>
      </c>
      <c r="P18" s="26"/>
      <c r="Q18" s="26">
        <v>100</v>
      </c>
      <c r="R18" s="24">
        <f t="shared" si="3"/>
        <v>13797.997499999999</v>
      </c>
      <c r="S18" s="25">
        <f t="shared" si="4"/>
        <v>135.7645</v>
      </c>
      <c r="T18" s="27">
        <f t="shared" si="5"/>
        <v>35.764499999999998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12001</v>
      </c>
      <c r="E19" s="30">
        <v>30</v>
      </c>
      <c r="F19" s="30"/>
      <c r="G19" s="30"/>
      <c r="H19" s="30">
        <v>100</v>
      </c>
      <c r="I19" s="20">
        <v>6</v>
      </c>
      <c r="J19" s="20"/>
      <c r="K19" s="20"/>
      <c r="L19" s="20"/>
      <c r="M19" s="20">
        <f t="shared" si="0"/>
        <v>13501</v>
      </c>
      <c r="N19" s="24">
        <f t="shared" si="1"/>
        <v>14647</v>
      </c>
      <c r="O19" s="25">
        <f t="shared" si="2"/>
        <v>371.27749999999997</v>
      </c>
      <c r="P19" s="26"/>
      <c r="Q19" s="26">
        <v>170</v>
      </c>
      <c r="R19" s="24">
        <f t="shared" si="3"/>
        <v>14105.7225</v>
      </c>
      <c r="S19" s="25">
        <f t="shared" si="4"/>
        <v>128.2595</v>
      </c>
      <c r="T19" s="27">
        <f t="shared" si="5"/>
        <v>-41.740499999999997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1903</v>
      </c>
      <c r="E20" s="30">
        <v>100</v>
      </c>
      <c r="F20" s="30">
        <v>100</v>
      </c>
      <c r="G20" s="30"/>
      <c r="H20" s="30"/>
      <c r="I20" s="20"/>
      <c r="J20" s="20"/>
      <c r="K20" s="20"/>
      <c r="L20" s="20"/>
      <c r="M20" s="20">
        <f t="shared" si="0"/>
        <v>4903</v>
      </c>
      <c r="N20" s="24">
        <f t="shared" si="1"/>
        <v>4903</v>
      </c>
      <c r="O20" s="25">
        <f t="shared" si="2"/>
        <v>134.83250000000001</v>
      </c>
      <c r="P20" s="26"/>
      <c r="Q20" s="26">
        <v>120</v>
      </c>
      <c r="R20" s="24">
        <f t="shared" si="3"/>
        <v>4648.1674999999996</v>
      </c>
      <c r="S20" s="25">
        <f t="shared" si="4"/>
        <v>46.578499999999998</v>
      </c>
      <c r="T20" s="27">
        <f t="shared" si="5"/>
        <v>-73.421500000000009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13161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13161</v>
      </c>
      <c r="N22" s="24">
        <f t="shared" si="1"/>
        <v>13161</v>
      </c>
      <c r="O22" s="25">
        <f t="shared" si="2"/>
        <v>361.92750000000001</v>
      </c>
      <c r="P22" s="26"/>
      <c r="Q22" s="26">
        <v>150</v>
      </c>
      <c r="R22" s="24">
        <f t="shared" si="3"/>
        <v>12649.0725</v>
      </c>
      <c r="S22" s="25">
        <f t="shared" si="4"/>
        <v>125.0295</v>
      </c>
      <c r="T22" s="27">
        <f t="shared" si="5"/>
        <v>-24.970500000000001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5211</v>
      </c>
      <c r="E23" s="30"/>
      <c r="F23" s="30"/>
      <c r="G23" s="30"/>
      <c r="H23" s="30"/>
      <c r="I23" s="20">
        <v>15</v>
      </c>
      <c r="J23" s="20"/>
      <c r="K23" s="20"/>
      <c r="L23" s="20"/>
      <c r="M23" s="20">
        <f t="shared" si="0"/>
        <v>5211</v>
      </c>
      <c r="N23" s="24">
        <f t="shared" si="1"/>
        <v>8076</v>
      </c>
      <c r="O23" s="25">
        <f t="shared" si="2"/>
        <v>143.30250000000001</v>
      </c>
      <c r="P23" s="26"/>
      <c r="Q23" s="26">
        <v>50</v>
      </c>
      <c r="R23" s="24">
        <f t="shared" si="3"/>
        <v>7882.6975000000002</v>
      </c>
      <c r="S23" s="25">
        <f t="shared" si="4"/>
        <v>49.5045</v>
      </c>
      <c r="T23" s="27">
        <f t="shared" si="5"/>
        <v>-0.49549999999999983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14522</v>
      </c>
      <c r="E24" s="30">
        <v>50</v>
      </c>
      <c r="F24" s="30"/>
      <c r="G24" s="30"/>
      <c r="H24" s="30"/>
      <c r="I24" s="20">
        <v>17</v>
      </c>
      <c r="J24" s="20"/>
      <c r="K24" s="20"/>
      <c r="L24" s="20"/>
      <c r="M24" s="20">
        <f t="shared" si="0"/>
        <v>15522</v>
      </c>
      <c r="N24" s="24">
        <f t="shared" si="1"/>
        <v>18769</v>
      </c>
      <c r="O24" s="25">
        <f t="shared" si="2"/>
        <v>426.85500000000002</v>
      </c>
      <c r="P24" s="26"/>
      <c r="Q24" s="26">
        <v>122</v>
      </c>
      <c r="R24" s="24">
        <f t="shared" si="3"/>
        <v>18220.145</v>
      </c>
      <c r="S24" s="25">
        <f t="shared" si="4"/>
        <v>147.459</v>
      </c>
      <c r="T24" s="27">
        <f t="shared" si="5"/>
        <v>25.459000000000003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12544</v>
      </c>
      <c r="E25" s="30"/>
      <c r="F25" s="30"/>
      <c r="G25" s="30"/>
      <c r="H25" s="30"/>
      <c r="I25" s="20">
        <v>15</v>
      </c>
      <c r="J25" s="20"/>
      <c r="K25" s="20">
        <v>5</v>
      </c>
      <c r="L25" s="20"/>
      <c r="M25" s="20">
        <f t="shared" si="0"/>
        <v>12544</v>
      </c>
      <c r="N25" s="24">
        <f t="shared" si="1"/>
        <v>16319</v>
      </c>
      <c r="O25" s="25">
        <f t="shared" si="2"/>
        <v>344.96</v>
      </c>
      <c r="P25" s="26"/>
      <c r="Q25" s="26">
        <v>100</v>
      </c>
      <c r="R25" s="24">
        <f t="shared" si="3"/>
        <v>15874.04</v>
      </c>
      <c r="S25" s="25">
        <f t="shared" si="4"/>
        <v>119.16799999999999</v>
      </c>
      <c r="T25" s="27">
        <f t="shared" si="5"/>
        <v>19.167999999999992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2674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2674</v>
      </c>
      <c r="N26" s="24">
        <f t="shared" si="1"/>
        <v>2674</v>
      </c>
      <c r="O26" s="25">
        <f t="shared" si="2"/>
        <v>73.534999999999997</v>
      </c>
      <c r="P26" s="26"/>
      <c r="Q26" s="26">
        <v>25</v>
      </c>
      <c r="R26" s="24">
        <f t="shared" si="3"/>
        <v>2575.4650000000001</v>
      </c>
      <c r="S26" s="25">
        <f t="shared" si="4"/>
        <v>25.402999999999999</v>
      </c>
      <c r="T26" s="27">
        <f t="shared" si="5"/>
        <v>0.40299999999999869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5963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5963</v>
      </c>
      <c r="N27" s="40">
        <f t="shared" si="1"/>
        <v>5963</v>
      </c>
      <c r="O27" s="25">
        <f t="shared" si="2"/>
        <v>163.98249999999999</v>
      </c>
      <c r="P27" s="41"/>
      <c r="Q27" s="41">
        <v>100</v>
      </c>
      <c r="R27" s="24">
        <f t="shared" si="3"/>
        <v>5699.0174999999999</v>
      </c>
      <c r="S27" s="42">
        <f t="shared" si="4"/>
        <v>56.648499999999999</v>
      </c>
      <c r="T27" s="43">
        <f t="shared" si="5"/>
        <v>-43.351500000000001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168170</v>
      </c>
      <c r="E28" s="45">
        <f t="shared" si="6"/>
        <v>330</v>
      </c>
      <c r="F28" s="45">
        <f t="shared" ref="F28:T28" si="7">SUM(F7:F27)</f>
        <v>220</v>
      </c>
      <c r="G28" s="45">
        <f t="shared" si="7"/>
        <v>0</v>
      </c>
      <c r="H28" s="45">
        <f t="shared" si="7"/>
        <v>430</v>
      </c>
      <c r="I28" s="45">
        <f t="shared" si="7"/>
        <v>60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180840</v>
      </c>
      <c r="N28" s="45">
        <f t="shared" si="7"/>
        <v>193210</v>
      </c>
      <c r="O28" s="46">
        <f t="shared" si="7"/>
        <v>4973.0999999999995</v>
      </c>
      <c r="P28" s="45">
        <f t="shared" si="7"/>
        <v>0</v>
      </c>
      <c r="Q28" s="45">
        <f t="shared" si="7"/>
        <v>1805</v>
      </c>
      <c r="R28" s="45">
        <f t="shared" si="7"/>
        <v>186431.9</v>
      </c>
      <c r="S28" s="45">
        <f t="shared" si="7"/>
        <v>1717.98</v>
      </c>
      <c r="T28" s="47">
        <f t="shared" si="7"/>
        <v>-87.020000000000067</v>
      </c>
    </row>
    <row r="29" spans="1:20" ht="15.75" thickBot="1" x14ac:dyDescent="0.3">
      <c r="A29" s="67" t="s">
        <v>45</v>
      </c>
      <c r="B29" s="68"/>
      <c r="C29" s="69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81" priority="44" operator="equal">
      <formula>212030016606640</formula>
    </cfRule>
  </conditionalFormatting>
  <conditionalFormatting sqref="D29 E28:K29 E4 E6">
    <cfRule type="cellIs" dxfId="1380" priority="42" operator="equal">
      <formula>$E$4</formula>
    </cfRule>
    <cfRule type="cellIs" dxfId="1379" priority="43" operator="equal">
      <formula>2120</formula>
    </cfRule>
  </conditionalFormatting>
  <conditionalFormatting sqref="D29:E29 F28:F29 F4 F6">
    <cfRule type="cellIs" dxfId="1378" priority="40" operator="equal">
      <formula>$F$4</formula>
    </cfRule>
    <cfRule type="cellIs" dxfId="1377" priority="41" operator="equal">
      <formula>300</formula>
    </cfRule>
  </conditionalFormatting>
  <conditionalFormatting sqref="G28:G29 G4 G6">
    <cfRule type="cellIs" dxfId="1376" priority="38" operator="equal">
      <formula>$G$4</formula>
    </cfRule>
    <cfRule type="cellIs" dxfId="1375" priority="39" operator="equal">
      <formula>1660</formula>
    </cfRule>
  </conditionalFormatting>
  <conditionalFormatting sqref="H28:H29 H4 H6">
    <cfRule type="cellIs" dxfId="1374" priority="36" operator="equal">
      <formula>$H$4</formula>
    </cfRule>
    <cfRule type="cellIs" dxfId="1373" priority="37" operator="equal">
      <formula>6640</formula>
    </cfRule>
  </conditionalFormatting>
  <conditionalFormatting sqref="T6:T28">
    <cfRule type="cellIs" dxfId="1372" priority="35" operator="lessThan">
      <formula>0</formula>
    </cfRule>
  </conditionalFormatting>
  <conditionalFormatting sqref="T7:T27">
    <cfRule type="cellIs" dxfId="1371" priority="32" operator="lessThan">
      <formula>0</formula>
    </cfRule>
    <cfRule type="cellIs" dxfId="1370" priority="33" operator="lessThan">
      <formula>0</formula>
    </cfRule>
    <cfRule type="cellIs" dxfId="1369" priority="34" operator="lessThan">
      <formula>0</formula>
    </cfRule>
  </conditionalFormatting>
  <conditionalFormatting sqref="E28:K28 E4 E6">
    <cfRule type="cellIs" dxfId="1368" priority="31" operator="equal">
      <formula>$E$4</formula>
    </cfRule>
  </conditionalFormatting>
  <conditionalFormatting sqref="D28:D29 D4:K4 M4 D6">
    <cfRule type="cellIs" dxfId="1367" priority="30" operator="equal">
      <formula>$D$4</formula>
    </cfRule>
  </conditionalFormatting>
  <conditionalFormatting sqref="I28:I29 I4 I6">
    <cfRule type="cellIs" dxfId="1366" priority="29" operator="equal">
      <formula>$I$4</formula>
    </cfRule>
  </conditionalFormatting>
  <conditionalFormatting sqref="J28:J29 J4 J6">
    <cfRule type="cellIs" dxfId="1365" priority="28" operator="equal">
      <formula>$J$4</formula>
    </cfRule>
  </conditionalFormatting>
  <conditionalFormatting sqref="K28:K29 K4 K6">
    <cfRule type="cellIs" dxfId="1364" priority="27" operator="equal">
      <formula>$K$4</formula>
    </cfRule>
  </conditionalFormatting>
  <conditionalFormatting sqref="M4:M6">
    <cfRule type="cellIs" dxfId="1363" priority="26" operator="equal">
      <formula>$L$4</formula>
    </cfRule>
  </conditionalFormatting>
  <conditionalFormatting sqref="T7:T28">
    <cfRule type="cellIs" dxfId="1362" priority="23" operator="lessThan">
      <formula>0</formula>
    </cfRule>
    <cfRule type="cellIs" dxfId="1361" priority="24" operator="lessThan">
      <formula>0</formula>
    </cfRule>
    <cfRule type="cellIs" dxfId="1360" priority="25" operator="lessThan">
      <formula>0</formula>
    </cfRule>
  </conditionalFormatting>
  <conditionalFormatting sqref="T6:T28">
    <cfRule type="cellIs" dxfId="1359" priority="21" operator="lessThan">
      <formula>0</formula>
    </cfRule>
  </conditionalFormatting>
  <conditionalFormatting sqref="T7:T27">
    <cfRule type="cellIs" dxfId="1358" priority="18" operator="lessThan">
      <formula>0</formula>
    </cfRule>
    <cfRule type="cellIs" dxfId="1357" priority="19" operator="lessThan">
      <formula>0</formula>
    </cfRule>
    <cfRule type="cellIs" dxfId="1356" priority="20" operator="lessThan">
      <formula>0</formula>
    </cfRule>
  </conditionalFormatting>
  <conditionalFormatting sqref="T7:T28">
    <cfRule type="cellIs" dxfId="1355" priority="15" operator="lessThan">
      <formula>0</formula>
    </cfRule>
    <cfRule type="cellIs" dxfId="1354" priority="16" operator="lessThan">
      <formula>0</formula>
    </cfRule>
    <cfRule type="cellIs" dxfId="1353" priority="17" operator="lessThan">
      <formula>0</formula>
    </cfRule>
  </conditionalFormatting>
  <conditionalFormatting sqref="L4 L6 L28:L29">
    <cfRule type="cellIs" dxfId="1352" priority="13" operator="equal">
      <formula>$L$4</formula>
    </cfRule>
  </conditionalFormatting>
  <conditionalFormatting sqref="D7:S7">
    <cfRule type="cellIs" dxfId="1351" priority="12" operator="greaterThan">
      <formula>0</formula>
    </cfRule>
  </conditionalFormatting>
  <conditionalFormatting sqref="D9:S9">
    <cfRule type="cellIs" dxfId="1350" priority="11" operator="greaterThan">
      <formula>0</formula>
    </cfRule>
  </conditionalFormatting>
  <conditionalFormatting sqref="D11:S11">
    <cfRule type="cellIs" dxfId="1349" priority="10" operator="greaterThan">
      <formula>0</formula>
    </cfRule>
  </conditionalFormatting>
  <conditionalFormatting sqref="D13:S13">
    <cfRule type="cellIs" dxfId="1348" priority="9" operator="greaterThan">
      <formula>0</formula>
    </cfRule>
  </conditionalFormatting>
  <conditionalFormatting sqref="D15:S15">
    <cfRule type="cellIs" dxfId="1347" priority="8" operator="greaterThan">
      <formula>0</formula>
    </cfRule>
  </conditionalFormatting>
  <conditionalFormatting sqref="D17:S17">
    <cfRule type="cellIs" dxfId="1346" priority="7" operator="greaterThan">
      <formula>0</formula>
    </cfRule>
  </conditionalFormatting>
  <conditionalFormatting sqref="D19:S19">
    <cfRule type="cellIs" dxfId="1345" priority="6" operator="greaterThan">
      <formula>0</formula>
    </cfRule>
  </conditionalFormatting>
  <conditionalFormatting sqref="D21:S21">
    <cfRule type="cellIs" dxfId="1344" priority="5" operator="greaterThan">
      <formula>0</formula>
    </cfRule>
  </conditionalFormatting>
  <conditionalFormatting sqref="D23:S23">
    <cfRule type="cellIs" dxfId="1343" priority="4" operator="greaterThan">
      <formula>0</formula>
    </cfRule>
  </conditionalFormatting>
  <conditionalFormatting sqref="D25:S25">
    <cfRule type="cellIs" dxfId="1342" priority="3" operator="greaterThan">
      <formula>0</formula>
    </cfRule>
  </conditionalFormatting>
  <conditionalFormatting sqref="D27:S27">
    <cfRule type="cellIs" dxfId="1341" priority="2" operator="greaterThan">
      <formula>0</formula>
    </cfRule>
  </conditionalFormatting>
  <conditionalFormatting sqref="D5:L5">
    <cfRule type="cellIs" dxfId="1340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0" activePane="bottomLeft" state="frozen"/>
      <selection pane="bottomLeft" activeCell="A15" sqref="A15:XFD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1" max="21" width="11" bestFit="1" customWidth="1"/>
  </cols>
  <sheetData>
    <row r="1" spans="1:21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1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>
        <v>1553928633</v>
      </c>
    </row>
    <row r="3" spans="1:21" ht="18.75" x14ac:dyDescent="0.25">
      <c r="A3" s="74" t="s">
        <v>62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1" x14ac:dyDescent="0.25">
      <c r="A4" s="78" t="s">
        <v>1</v>
      </c>
      <c r="B4" s="78"/>
      <c r="C4" s="1"/>
      <c r="D4" s="2">
        <f>'9'!D29</f>
        <v>538683</v>
      </c>
      <c r="E4" s="2">
        <f>'9'!E29</f>
        <v>4560</v>
      </c>
      <c r="F4" s="2">
        <f>'9'!F29</f>
        <v>8570</v>
      </c>
      <c r="G4" s="2">
        <f>'9'!G29</f>
        <v>0</v>
      </c>
      <c r="H4" s="2">
        <f>'9'!H29</f>
        <v>23620</v>
      </c>
      <c r="I4" s="2">
        <f>'9'!I29</f>
        <v>1001</v>
      </c>
      <c r="J4" s="2">
        <f>'9'!J29</f>
        <v>624</v>
      </c>
      <c r="K4" s="2">
        <f>'9'!K29</f>
        <v>344</v>
      </c>
      <c r="L4" s="2">
        <f>'9'!L29</f>
        <v>5</v>
      </c>
      <c r="M4" s="3"/>
      <c r="N4" s="79"/>
      <c r="O4" s="79"/>
      <c r="P4" s="79"/>
      <c r="Q4" s="79"/>
      <c r="R4" s="79"/>
      <c r="S4" s="79"/>
      <c r="T4" s="79"/>
    </row>
    <row r="5" spans="1:21" x14ac:dyDescent="0.25">
      <c r="A5" s="78" t="s">
        <v>2</v>
      </c>
      <c r="B5" s="7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22000</v>
      </c>
      <c r="E7" s="22">
        <v>50</v>
      </c>
      <c r="F7" s="22">
        <v>100</v>
      </c>
      <c r="G7" s="22"/>
      <c r="H7" s="22">
        <v>80</v>
      </c>
      <c r="I7" s="23">
        <v>4</v>
      </c>
      <c r="J7" s="23"/>
      <c r="K7" s="23"/>
      <c r="L7" s="23"/>
      <c r="M7" s="20">
        <f>D7+E7*20+F7*10+G7*9+H7*9</f>
        <v>24720</v>
      </c>
      <c r="N7" s="24">
        <f>D7+E7*20+F7*10+G7*9+H7*9+I7*191+J7*191+K7*182+L7*100</f>
        <v>25484</v>
      </c>
      <c r="O7" s="25">
        <f>M7*2.75%</f>
        <v>679.8</v>
      </c>
      <c r="P7" s="26"/>
      <c r="Q7" s="26">
        <v>124</v>
      </c>
      <c r="R7" s="24">
        <f>M7-(M7*2.75%)+I7*191+J7*191+K7*182+L7*100-Q7</f>
        <v>24680.2</v>
      </c>
      <c r="S7" s="25">
        <f>M7*0.95%</f>
        <v>234.84</v>
      </c>
      <c r="T7" s="27">
        <f>S7-Q7</f>
        <v>110.84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9757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9757</v>
      </c>
      <c r="N8" s="24">
        <f t="shared" ref="N8:N27" si="1">D8+E8*20+F8*10+G8*9+H8*9+I8*191+J8*191+K8*182+L8*100</f>
        <v>9757</v>
      </c>
      <c r="O8" s="25">
        <f t="shared" ref="O8:O27" si="2">M8*2.75%</f>
        <v>268.3175</v>
      </c>
      <c r="P8" s="26"/>
      <c r="Q8" s="26">
        <v>88</v>
      </c>
      <c r="R8" s="24">
        <f t="shared" ref="R8:R27" si="3">M8-(M8*2.75%)+I8*191+J8*191+K8*182+L8*100-Q8</f>
        <v>9400.6825000000008</v>
      </c>
      <c r="S8" s="25">
        <f t="shared" ref="S8:S27" si="4">M8*0.95%</f>
        <v>92.691499999999991</v>
      </c>
      <c r="T8" s="27">
        <f t="shared" ref="T8:T27" si="5">S8-Q8</f>
        <v>4.6914999999999907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25622</v>
      </c>
      <c r="E9" s="30">
        <v>30</v>
      </c>
      <c r="F9" s="30"/>
      <c r="G9" s="30"/>
      <c r="H9" s="30">
        <v>500</v>
      </c>
      <c r="I9" s="20">
        <v>10</v>
      </c>
      <c r="J9" s="20"/>
      <c r="K9" s="20"/>
      <c r="L9" s="20"/>
      <c r="M9" s="20">
        <f t="shared" si="0"/>
        <v>30722</v>
      </c>
      <c r="N9" s="24">
        <f t="shared" si="1"/>
        <v>32632</v>
      </c>
      <c r="O9" s="25">
        <f t="shared" si="2"/>
        <v>844.85500000000002</v>
      </c>
      <c r="P9" s="26"/>
      <c r="Q9" s="26">
        <v>157</v>
      </c>
      <c r="R9" s="24">
        <f t="shared" si="3"/>
        <v>31630.145</v>
      </c>
      <c r="S9" s="25">
        <f t="shared" si="4"/>
        <v>291.85899999999998</v>
      </c>
      <c r="T9" s="27">
        <f t="shared" si="5"/>
        <v>134.85899999999998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9244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9244</v>
      </c>
      <c r="N10" s="24">
        <f t="shared" si="1"/>
        <v>9626</v>
      </c>
      <c r="O10" s="25">
        <f t="shared" si="2"/>
        <v>254.21</v>
      </c>
      <c r="P10" s="26"/>
      <c r="Q10" s="26">
        <v>31</v>
      </c>
      <c r="R10" s="24">
        <f t="shared" si="3"/>
        <v>9340.7900000000009</v>
      </c>
      <c r="S10" s="25">
        <f t="shared" si="4"/>
        <v>87.817999999999998</v>
      </c>
      <c r="T10" s="27">
        <f t="shared" si="5"/>
        <v>56.817999999999998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13062</v>
      </c>
      <c r="E11" s="30">
        <v>100</v>
      </c>
      <c r="F11" s="30">
        <v>100</v>
      </c>
      <c r="G11" s="32"/>
      <c r="H11" s="30">
        <v>600</v>
      </c>
      <c r="I11" s="20">
        <v>21</v>
      </c>
      <c r="J11" s="20"/>
      <c r="K11" s="20"/>
      <c r="L11" s="20"/>
      <c r="M11" s="20">
        <f t="shared" si="0"/>
        <v>21462</v>
      </c>
      <c r="N11" s="24">
        <f t="shared" si="1"/>
        <v>25473</v>
      </c>
      <c r="O11" s="25">
        <f t="shared" si="2"/>
        <v>590.20500000000004</v>
      </c>
      <c r="P11" s="26"/>
      <c r="Q11" s="26">
        <v>62</v>
      </c>
      <c r="R11" s="24">
        <f t="shared" si="3"/>
        <v>24820.794999999998</v>
      </c>
      <c r="S11" s="25">
        <f t="shared" si="4"/>
        <v>203.88899999999998</v>
      </c>
      <c r="T11" s="27">
        <f t="shared" si="5"/>
        <v>141.88899999999998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7375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7375</v>
      </c>
      <c r="N12" s="24">
        <f t="shared" si="1"/>
        <v>7375</v>
      </c>
      <c r="O12" s="25">
        <f t="shared" si="2"/>
        <v>202.8125</v>
      </c>
      <c r="P12" s="26"/>
      <c r="Q12" s="26">
        <v>32</v>
      </c>
      <c r="R12" s="24">
        <f t="shared" si="3"/>
        <v>7140.1875</v>
      </c>
      <c r="S12" s="25">
        <f t="shared" si="4"/>
        <v>70.0625</v>
      </c>
      <c r="T12" s="27">
        <f t="shared" si="5"/>
        <v>38.0625</v>
      </c>
    </row>
    <row r="13" spans="1:21" ht="15.75" x14ac:dyDescent="0.25">
      <c r="A13" s="28">
        <v>7</v>
      </c>
      <c r="B13" s="20">
        <v>1908446140</v>
      </c>
      <c r="C13" s="20" t="s">
        <v>29</v>
      </c>
      <c r="D13" s="29">
        <v>12447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12447</v>
      </c>
      <c r="N13" s="24">
        <f t="shared" si="1"/>
        <v>12447</v>
      </c>
      <c r="O13" s="25">
        <f t="shared" si="2"/>
        <v>342.29250000000002</v>
      </c>
      <c r="P13" s="26"/>
      <c r="Q13" s="26">
        <v>55</v>
      </c>
      <c r="R13" s="24">
        <f t="shared" si="3"/>
        <v>12049.7075</v>
      </c>
      <c r="S13" s="25">
        <f t="shared" si="4"/>
        <v>118.2465</v>
      </c>
      <c r="T13" s="27">
        <f t="shared" si="5"/>
        <v>63.246499999999997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32911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32911</v>
      </c>
      <c r="N14" s="24">
        <f t="shared" si="1"/>
        <v>32911</v>
      </c>
      <c r="O14" s="25">
        <f t="shared" si="2"/>
        <v>905.05250000000001</v>
      </c>
      <c r="P14" s="26"/>
      <c r="Q14" s="26">
        <v>176</v>
      </c>
      <c r="R14" s="24">
        <f t="shared" si="3"/>
        <v>31829.947499999998</v>
      </c>
      <c r="S14" s="25">
        <f t="shared" si="4"/>
        <v>312.65449999999998</v>
      </c>
      <c r="T14" s="27">
        <f t="shared" si="5"/>
        <v>136.65449999999998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17120</v>
      </c>
      <c r="E15" s="30">
        <v>50</v>
      </c>
      <c r="F15" s="30">
        <v>30</v>
      </c>
      <c r="G15" s="30"/>
      <c r="H15" s="30">
        <v>180</v>
      </c>
      <c r="I15" s="20">
        <v>7</v>
      </c>
      <c r="J15" s="20"/>
      <c r="K15" s="20">
        <v>3</v>
      </c>
      <c r="L15" s="20"/>
      <c r="M15" s="20">
        <f t="shared" si="0"/>
        <v>20040</v>
      </c>
      <c r="N15" s="24">
        <f t="shared" si="1"/>
        <v>21923</v>
      </c>
      <c r="O15" s="25">
        <f t="shared" si="2"/>
        <v>551.1</v>
      </c>
      <c r="P15" s="26"/>
      <c r="Q15" s="26">
        <v>160</v>
      </c>
      <c r="R15" s="24">
        <f t="shared" si="3"/>
        <v>21211.9</v>
      </c>
      <c r="S15" s="25">
        <f t="shared" si="4"/>
        <v>190.38</v>
      </c>
      <c r="T15" s="27">
        <f t="shared" si="5"/>
        <v>30.379999999999995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20645</v>
      </c>
      <c r="E16" s="30"/>
      <c r="F16" s="30">
        <v>10</v>
      </c>
      <c r="G16" s="30"/>
      <c r="H16" s="30">
        <v>40</v>
      </c>
      <c r="I16" s="20"/>
      <c r="J16" s="20"/>
      <c r="K16" s="20"/>
      <c r="L16" s="20"/>
      <c r="M16" s="20">
        <f t="shared" si="0"/>
        <v>21105</v>
      </c>
      <c r="N16" s="24">
        <f t="shared" si="1"/>
        <v>21105</v>
      </c>
      <c r="O16" s="25">
        <f t="shared" si="2"/>
        <v>580.38750000000005</v>
      </c>
      <c r="P16" s="26"/>
      <c r="Q16" s="26">
        <v>124</v>
      </c>
      <c r="R16" s="24">
        <f t="shared" si="3"/>
        <v>20400.612499999999</v>
      </c>
      <c r="S16" s="25">
        <f t="shared" si="4"/>
        <v>200.4975</v>
      </c>
      <c r="T16" s="27">
        <f t="shared" si="5"/>
        <v>76.497500000000002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28819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28819</v>
      </c>
      <c r="N17" s="24">
        <f t="shared" si="1"/>
        <v>28819</v>
      </c>
      <c r="O17" s="25">
        <f t="shared" si="2"/>
        <v>792.52250000000004</v>
      </c>
      <c r="P17" s="26"/>
      <c r="Q17" s="26">
        <v>200</v>
      </c>
      <c r="R17" s="24">
        <f t="shared" si="3"/>
        <v>27826.477500000001</v>
      </c>
      <c r="S17" s="25">
        <f t="shared" si="4"/>
        <v>273.78050000000002</v>
      </c>
      <c r="T17" s="27">
        <f t="shared" si="5"/>
        <v>73.780500000000018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12316</v>
      </c>
      <c r="E18" s="30">
        <v>90</v>
      </c>
      <c r="F18" s="30">
        <v>230</v>
      </c>
      <c r="G18" s="30"/>
      <c r="H18" s="30">
        <v>200</v>
      </c>
      <c r="I18" s="20">
        <v>20</v>
      </c>
      <c r="J18" s="20"/>
      <c r="K18" s="20"/>
      <c r="L18" s="20"/>
      <c r="M18" s="20">
        <f t="shared" si="0"/>
        <v>18216</v>
      </c>
      <c r="N18" s="24">
        <f t="shared" si="1"/>
        <v>22036</v>
      </c>
      <c r="O18" s="25">
        <f t="shared" si="2"/>
        <v>500.94</v>
      </c>
      <c r="P18" s="26"/>
      <c r="Q18" s="26">
        <v>180</v>
      </c>
      <c r="R18" s="24">
        <f t="shared" si="3"/>
        <v>21355.06</v>
      </c>
      <c r="S18" s="25">
        <f t="shared" si="4"/>
        <v>173.05199999999999</v>
      </c>
      <c r="T18" s="27">
        <f t="shared" si="5"/>
        <v>-6.9480000000000075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28056</v>
      </c>
      <c r="E19" s="30"/>
      <c r="F19" s="30"/>
      <c r="G19" s="30"/>
      <c r="H19" s="30"/>
      <c r="I19" s="20"/>
      <c r="J19" s="20"/>
      <c r="K19" s="20">
        <v>5</v>
      </c>
      <c r="L19" s="20"/>
      <c r="M19" s="20">
        <f t="shared" si="0"/>
        <v>28056</v>
      </c>
      <c r="N19" s="24">
        <f t="shared" si="1"/>
        <v>28966</v>
      </c>
      <c r="O19" s="25">
        <f t="shared" si="2"/>
        <v>771.54</v>
      </c>
      <c r="P19" s="26"/>
      <c r="Q19" s="26">
        <v>170</v>
      </c>
      <c r="R19" s="24">
        <f t="shared" si="3"/>
        <v>28024.46</v>
      </c>
      <c r="S19" s="25">
        <f t="shared" si="4"/>
        <v>266.53199999999998</v>
      </c>
      <c r="T19" s="27">
        <f t="shared" si="5"/>
        <v>96.531999999999982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9749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9749</v>
      </c>
      <c r="N20" s="24">
        <f t="shared" si="1"/>
        <v>11659</v>
      </c>
      <c r="O20" s="25">
        <f t="shared" si="2"/>
        <v>268.09750000000003</v>
      </c>
      <c r="P20" s="26"/>
      <c r="Q20" s="26">
        <v>120</v>
      </c>
      <c r="R20" s="24">
        <f t="shared" si="3"/>
        <v>11270.9025</v>
      </c>
      <c r="S20" s="25">
        <f t="shared" si="4"/>
        <v>92.615499999999997</v>
      </c>
      <c r="T20" s="27">
        <f t="shared" si="5"/>
        <v>-27.384500000000003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8325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8325</v>
      </c>
      <c r="N21" s="24">
        <f t="shared" si="1"/>
        <v>8325</v>
      </c>
      <c r="O21" s="25">
        <f t="shared" si="2"/>
        <v>228.9375</v>
      </c>
      <c r="P21" s="26"/>
      <c r="Q21" s="26">
        <v>30</v>
      </c>
      <c r="R21" s="24">
        <f t="shared" si="3"/>
        <v>8066.0625</v>
      </c>
      <c r="S21" s="25">
        <f t="shared" si="4"/>
        <v>79.087499999999991</v>
      </c>
      <c r="T21" s="27">
        <f t="shared" si="5"/>
        <v>49.087499999999991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19626</v>
      </c>
      <c r="E22" s="30"/>
      <c r="F22" s="30"/>
      <c r="G22" s="20"/>
      <c r="H22" s="30"/>
      <c r="I22" s="20">
        <v>5</v>
      </c>
      <c r="J22" s="20"/>
      <c r="K22" s="20"/>
      <c r="L22" s="20"/>
      <c r="M22" s="20">
        <f t="shared" si="0"/>
        <v>19626</v>
      </c>
      <c r="N22" s="24">
        <f t="shared" si="1"/>
        <v>20581</v>
      </c>
      <c r="O22" s="25">
        <f t="shared" si="2"/>
        <v>539.71500000000003</v>
      </c>
      <c r="P22" s="26"/>
      <c r="Q22" s="26">
        <v>100</v>
      </c>
      <c r="R22" s="24">
        <f t="shared" si="3"/>
        <v>19941.285</v>
      </c>
      <c r="S22" s="25">
        <f t="shared" si="4"/>
        <v>186.447</v>
      </c>
      <c r="T22" s="27">
        <f t="shared" si="5"/>
        <v>86.447000000000003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11678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11678</v>
      </c>
      <c r="N23" s="24">
        <f t="shared" si="1"/>
        <v>11678</v>
      </c>
      <c r="O23" s="25">
        <f t="shared" si="2"/>
        <v>321.14499999999998</v>
      </c>
      <c r="P23" s="26"/>
      <c r="Q23" s="26">
        <v>110</v>
      </c>
      <c r="R23" s="24">
        <f t="shared" si="3"/>
        <v>11246.855</v>
      </c>
      <c r="S23" s="25">
        <f t="shared" si="4"/>
        <v>110.941</v>
      </c>
      <c r="T23" s="27">
        <f t="shared" si="5"/>
        <v>0.9410000000000025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14287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14287</v>
      </c>
      <c r="N24" s="24">
        <f t="shared" si="1"/>
        <v>14287</v>
      </c>
      <c r="O24" s="25">
        <f t="shared" si="2"/>
        <v>392.89249999999998</v>
      </c>
      <c r="P24" s="26"/>
      <c r="Q24" s="26">
        <v>114</v>
      </c>
      <c r="R24" s="24">
        <f t="shared" si="3"/>
        <v>13780.1075</v>
      </c>
      <c r="S24" s="25">
        <f t="shared" si="4"/>
        <v>135.72649999999999</v>
      </c>
      <c r="T24" s="27">
        <f t="shared" si="5"/>
        <v>21.726499999999987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16000</v>
      </c>
      <c r="E25" s="30"/>
      <c r="F25" s="30"/>
      <c r="G25" s="30"/>
      <c r="H25" s="30"/>
      <c r="I25" s="20">
        <v>23</v>
      </c>
      <c r="J25" s="20"/>
      <c r="K25" s="20"/>
      <c r="L25" s="20"/>
      <c r="M25" s="20">
        <f t="shared" si="0"/>
        <v>16000</v>
      </c>
      <c r="N25" s="24">
        <f t="shared" si="1"/>
        <v>20393</v>
      </c>
      <c r="O25" s="25">
        <f t="shared" si="2"/>
        <v>440</v>
      </c>
      <c r="P25" s="26"/>
      <c r="Q25" s="26">
        <v>130</v>
      </c>
      <c r="R25" s="24">
        <f t="shared" si="3"/>
        <v>19823</v>
      </c>
      <c r="S25" s="25">
        <f t="shared" si="4"/>
        <v>152</v>
      </c>
      <c r="T25" s="27">
        <f t="shared" si="5"/>
        <v>22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9603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9603</v>
      </c>
      <c r="N27" s="40">
        <f t="shared" si="1"/>
        <v>9603</v>
      </c>
      <c r="O27" s="25">
        <f t="shared" si="2"/>
        <v>264.08249999999998</v>
      </c>
      <c r="P27" s="41"/>
      <c r="Q27" s="41">
        <v>500</v>
      </c>
      <c r="R27" s="24">
        <f t="shared" si="3"/>
        <v>8838.9174999999996</v>
      </c>
      <c r="S27" s="42">
        <f t="shared" si="4"/>
        <v>91.228499999999997</v>
      </c>
      <c r="T27" s="43">
        <f t="shared" si="5"/>
        <v>-408.7715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328642</v>
      </c>
      <c r="E28" s="45">
        <f t="shared" si="6"/>
        <v>320</v>
      </c>
      <c r="F28" s="45">
        <f t="shared" ref="F28:T28" si="7">SUM(F7:F27)</f>
        <v>470</v>
      </c>
      <c r="G28" s="45">
        <f t="shared" si="7"/>
        <v>0</v>
      </c>
      <c r="H28" s="45">
        <f t="shared" si="7"/>
        <v>1600</v>
      </c>
      <c r="I28" s="45">
        <f t="shared" si="7"/>
        <v>102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354142</v>
      </c>
      <c r="N28" s="45">
        <f t="shared" si="7"/>
        <v>375080</v>
      </c>
      <c r="O28" s="46">
        <f t="shared" si="7"/>
        <v>9738.9050000000007</v>
      </c>
      <c r="P28" s="45">
        <f t="shared" si="7"/>
        <v>0</v>
      </c>
      <c r="Q28" s="45">
        <f t="shared" si="7"/>
        <v>2663</v>
      </c>
      <c r="R28" s="45">
        <f t="shared" si="7"/>
        <v>362678.09499999997</v>
      </c>
      <c r="S28" s="45">
        <f t="shared" si="7"/>
        <v>3364.3490000000002</v>
      </c>
      <c r="T28" s="47">
        <f t="shared" si="7"/>
        <v>701.34899999999993</v>
      </c>
    </row>
    <row r="29" spans="1:20" ht="15.75" thickBot="1" x14ac:dyDescent="0.3">
      <c r="A29" s="67" t="s">
        <v>45</v>
      </c>
      <c r="B29" s="68"/>
      <c r="C29" s="69"/>
      <c r="D29" s="48">
        <f>D4+D5-D28</f>
        <v>521729</v>
      </c>
      <c r="E29" s="48">
        <f t="shared" ref="E29:L29" si="8">E4+E5-E28</f>
        <v>4240</v>
      </c>
      <c r="F29" s="48">
        <f t="shared" si="8"/>
        <v>8100</v>
      </c>
      <c r="G29" s="48">
        <f t="shared" si="8"/>
        <v>0</v>
      </c>
      <c r="H29" s="48">
        <f t="shared" si="8"/>
        <v>22020</v>
      </c>
      <c r="I29" s="48">
        <f t="shared" si="8"/>
        <v>899</v>
      </c>
      <c r="J29" s="48">
        <f t="shared" si="8"/>
        <v>624</v>
      </c>
      <c r="K29" s="48">
        <f t="shared" si="8"/>
        <v>336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22" activePane="bottomLeft" state="frozen"/>
      <selection pane="bottomLeft" activeCell="E31" sqref="E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63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'10'!D29</f>
        <v>521729</v>
      </c>
      <c r="E4" s="2">
        <f>'10'!E29</f>
        <v>4240</v>
      </c>
      <c r="F4" s="2">
        <f>'10'!F29</f>
        <v>8100</v>
      </c>
      <c r="G4" s="2">
        <f>'10'!G29</f>
        <v>0</v>
      </c>
      <c r="H4" s="2">
        <f>'10'!H29</f>
        <v>22020</v>
      </c>
      <c r="I4" s="2">
        <f>'10'!I29</f>
        <v>899</v>
      </c>
      <c r="J4" s="2">
        <f>'10'!J29</f>
        <v>624</v>
      </c>
      <c r="K4" s="2">
        <f>'10'!K29</f>
        <v>336</v>
      </c>
      <c r="L4" s="2">
        <f>'10'!L29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311688</v>
      </c>
      <c r="E5" s="4"/>
      <c r="F5" s="4">
        <v>5000</v>
      </c>
      <c r="G5" s="4"/>
      <c r="H5" s="4">
        <v>15000</v>
      </c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10000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10900</v>
      </c>
      <c r="N7" s="24">
        <f>D7+E7*20+F7*10+G7*9+H7*9+I7*191+J7*191+K7*182+L7*100</f>
        <v>10900</v>
      </c>
      <c r="O7" s="25">
        <f>M7*2.75%</f>
        <v>299.75</v>
      </c>
      <c r="P7" s="26"/>
      <c r="Q7" s="26">
        <v>90</v>
      </c>
      <c r="R7" s="24">
        <f>M7-(M7*2.75%)+I7*191+J7*191+K7*182+L7*100-Q7</f>
        <v>10510.25</v>
      </c>
      <c r="S7" s="25">
        <f>M7*0.95%</f>
        <v>103.55</v>
      </c>
      <c r="T7" s="27">
        <f>S7-Q7</f>
        <v>13.549999999999997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5840</v>
      </c>
      <c r="E8" s="30"/>
      <c r="F8" s="30">
        <v>100</v>
      </c>
      <c r="G8" s="30"/>
      <c r="H8" s="30"/>
      <c r="I8" s="20"/>
      <c r="J8" s="20"/>
      <c r="K8" s="20"/>
      <c r="L8" s="20"/>
      <c r="M8" s="20">
        <f t="shared" ref="M8:M27" si="0">D8+E8*20+F8*10+G8*9+H8*9</f>
        <v>6840</v>
      </c>
      <c r="N8" s="24">
        <f t="shared" ref="N8:N27" si="1">D8+E8*20+F8*10+G8*9+H8*9+I8*191+J8*191+K8*182+L8*100</f>
        <v>6840</v>
      </c>
      <c r="O8" s="25">
        <f t="shared" ref="O8:O27" si="2">M8*2.75%</f>
        <v>188.1</v>
      </c>
      <c r="P8" s="26"/>
      <c r="Q8" s="26">
        <v>80</v>
      </c>
      <c r="R8" s="24">
        <f t="shared" ref="R8:R27" si="3">M8-(M8*2.75%)+I8*191+J8*191+K8*182+L8*100-Q8</f>
        <v>6571.9</v>
      </c>
      <c r="S8" s="25">
        <f t="shared" ref="S8:S27" si="4">M8*0.95%</f>
        <v>64.98</v>
      </c>
      <c r="T8" s="27">
        <f t="shared" ref="T8:T27" si="5">S8-Q8</f>
        <v>-15.019999999999996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16651</v>
      </c>
      <c r="E9" s="30"/>
      <c r="F9" s="30"/>
      <c r="G9" s="30"/>
      <c r="H9" s="30"/>
      <c r="I9" s="20"/>
      <c r="J9" s="20"/>
      <c r="K9" s="20">
        <v>5</v>
      </c>
      <c r="L9" s="20"/>
      <c r="M9" s="20">
        <f t="shared" si="0"/>
        <v>16651</v>
      </c>
      <c r="N9" s="24">
        <f t="shared" si="1"/>
        <v>17561</v>
      </c>
      <c r="O9" s="25">
        <f t="shared" si="2"/>
        <v>457.90249999999997</v>
      </c>
      <c r="P9" s="26"/>
      <c r="Q9" s="26">
        <v>153</v>
      </c>
      <c r="R9" s="24">
        <f t="shared" si="3"/>
        <v>16950.0975</v>
      </c>
      <c r="S9" s="25">
        <f t="shared" si="4"/>
        <v>158.18449999999999</v>
      </c>
      <c r="T9" s="27">
        <f t="shared" si="5"/>
        <v>5.1844999999999857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3704</v>
      </c>
      <c r="E10" s="30"/>
      <c r="F10" s="30"/>
      <c r="G10" s="30"/>
      <c r="H10" s="30">
        <v>100</v>
      </c>
      <c r="I10" s="20">
        <v>3</v>
      </c>
      <c r="J10" s="20">
        <v>1</v>
      </c>
      <c r="K10" s="20"/>
      <c r="L10" s="20"/>
      <c r="M10" s="20">
        <f t="shared" si="0"/>
        <v>4604</v>
      </c>
      <c r="N10" s="24">
        <f t="shared" si="1"/>
        <v>5368</v>
      </c>
      <c r="O10" s="25">
        <f t="shared" si="2"/>
        <v>126.61</v>
      </c>
      <c r="P10" s="26"/>
      <c r="Q10" s="26">
        <v>31</v>
      </c>
      <c r="R10" s="24">
        <f t="shared" si="3"/>
        <v>5210.3900000000003</v>
      </c>
      <c r="S10" s="25">
        <f t="shared" si="4"/>
        <v>43.738</v>
      </c>
      <c r="T10" s="27">
        <f t="shared" si="5"/>
        <v>12.738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3323</v>
      </c>
      <c r="E11" s="30"/>
      <c r="F11" s="30"/>
      <c r="G11" s="32"/>
      <c r="H11" s="30"/>
      <c r="I11" s="20">
        <v>7</v>
      </c>
      <c r="J11" s="20"/>
      <c r="K11" s="20">
        <v>3</v>
      </c>
      <c r="L11" s="20"/>
      <c r="M11" s="20">
        <f t="shared" si="0"/>
        <v>3323</v>
      </c>
      <c r="N11" s="24">
        <f t="shared" si="1"/>
        <v>5206</v>
      </c>
      <c r="O11" s="25">
        <f t="shared" si="2"/>
        <v>91.382500000000007</v>
      </c>
      <c r="P11" s="26"/>
      <c r="Q11" s="26">
        <v>29</v>
      </c>
      <c r="R11" s="24">
        <f t="shared" si="3"/>
        <v>5085.6175000000003</v>
      </c>
      <c r="S11" s="25">
        <f t="shared" si="4"/>
        <v>31.5685</v>
      </c>
      <c r="T11" s="27">
        <f t="shared" si="5"/>
        <v>2.5685000000000002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5618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5618</v>
      </c>
      <c r="N12" s="24">
        <f t="shared" si="1"/>
        <v>5618</v>
      </c>
      <c r="O12" s="25">
        <f t="shared" si="2"/>
        <v>154.495</v>
      </c>
      <c r="P12" s="26"/>
      <c r="Q12" s="26">
        <v>33</v>
      </c>
      <c r="R12" s="24">
        <f t="shared" si="3"/>
        <v>5430.5050000000001</v>
      </c>
      <c r="S12" s="25">
        <f t="shared" si="4"/>
        <v>53.371000000000002</v>
      </c>
      <c r="T12" s="27">
        <f t="shared" si="5"/>
        <v>20.371000000000002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3504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3504</v>
      </c>
      <c r="N13" s="24">
        <f t="shared" si="1"/>
        <v>3504</v>
      </c>
      <c r="O13" s="25">
        <f t="shared" si="2"/>
        <v>96.36</v>
      </c>
      <c r="P13" s="26"/>
      <c r="Q13" s="26">
        <v>55</v>
      </c>
      <c r="R13" s="24">
        <f t="shared" si="3"/>
        <v>3352.64</v>
      </c>
      <c r="S13" s="25">
        <f t="shared" si="4"/>
        <v>33.287999999999997</v>
      </c>
      <c r="T13" s="27">
        <f t="shared" si="5"/>
        <v>-21.712000000000003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10796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0"/>
        <v>10796</v>
      </c>
      <c r="N14" s="24">
        <f t="shared" si="1"/>
        <v>11178</v>
      </c>
      <c r="O14" s="25">
        <f t="shared" si="2"/>
        <v>296.89</v>
      </c>
      <c r="P14" s="26"/>
      <c r="Q14" s="26">
        <v>162</v>
      </c>
      <c r="R14" s="24">
        <f t="shared" si="3"/>
        <v>10719.11</v>
      </c>
      <c r="S14" s="25">
        <f t="shared" si="4"/>
        <v>102.562</v>
      </c>
      <c r="T14" s="27">
        <f t="shared" si="5"/>
        <v>-59.438000000000002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10282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10282</v>
      </c>
      <c r="N15" s="24">
        <f t="shared" si="1"/>
        <v>10282</v>
      </c>
      <c r="O15" s="25">
        <f t="shared" si="2"/>
        <v>282.755</v>
      </c>
      <c r="P15" s="26"/>
      <c r="Q15" s="26">
        <v>150</v>
      </c>
      <c r="R15" s="24">
        <f t="shared" si="3"/>
        <v>9849.2450000000008</v>
      </c>
      <c r="S15" s="25">
        <f t="shared" si="4"/>
        <v>97.679000000000002</v>
      </c>
      <c r="T15" s="27">
        <f t="shared" si="5"/>
        <v>-52.320999999999998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12026</v>
      </c>
      <c r="E16" s="30"/>
      <c r="F16" s="30"/>
      <c r="G16" s="30"/>
      <c r="H16" s="30"/>
      <c r="I16" s="20"/>
      <c r="J16" s="20"/>
      <c r="K16" s="20">
        <v>2</v>
      </c>
      <c r="L16" s="20"/>
      <c r="M16" s="20">
        <f t="shared" si="0"/>
        <v>12026</v>
      </c>
      <c r="N16" s="24">
        <f t="shared" si="1"/>
        <v>12390</v>
      </c>
      <c r="O16" s="25">
        <f t="shared" si="2"/>
        <v>330.71499999999997</v>
      </c>
      <c r="P16" s="26"/>
      <c r="Q16" s="26">
        <v>109</v>
      </c>
      <c r="R16" s="24">
        <f t="shared" si="3"/>
        <v>11950.285</v>
      </c>
      <c r="S16" s="25">
        <f t="shared" si="4"/>
        <v>114.247</v>
      </c>
      <c r="T16" s="27">
        <f t="shared" si="5"/>
        <v>5.2469999999999999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9083</v>
      </c>
      <c r="E17" s="30">
        <v>30</v>
      </c>
      <c r="F17" s="30">
        <v>100</v>
      </c>
      <c r="G17" s="30"/>
      <c r="H17" s="30">
        <v>50</v>
      </c>
      <c r="I17" s="20">
        <v>4</v>
      </c>
      <c r="J17" s="20"/>
      <c r="K17" s="20"/>
      <c r="L17" s="20"/>
      <c r="M17" s="20">
        <f t="shared" si="0"/>
        <v>11133</v>
      </c>
      <c r="N17" s="24">
        <f t="shared" si="1"/>
        <v>11897</v>
      </c>
      <c r="O17" s="25">
        <f t="shared" si="2"/>
        <v>306.15750000000003</v>
      </c>
      <c r="P17" s="26"/>
      <c r="Q17" s="26">
        <v>91</v>
      </c>
      <c r="R17" s="24">
        <f t="shared" si="3"/>
        <v>11499.842500000001</v>
      </c>
      <c r="S17" s="25">
        <f t="shared" si="4"/>
        <v>105.76349999999999</v>
      </c>
      <c r="T17" s="27">
        <f t="shared" si="5"/>
        <v>14.763499999999993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7665</v>
      </c>
      <c r="E18" s="30"/>
      <c r="F18" s="30">
        <v>70</v>
      </c>
      <c r="G18" s="30"/>
      <c r="H18" s="30">
        <v>160</v>
      </c>
      <c r="I18" s="20"/>
      <c r="J18" s="20"/>
      <c r="K18" s="20"/>
      <c r="L18" s="20"/>
      <c r="M18" s="20">
        <f t="shared" si="0"/>
        <v>9805</v>
      </c>
      <c r="N18" s="24">
        <f t="shared" si="1"/>
        <v>9805</v>
      </c>
      <c r="O18" s="25">
        <f t="shared" si="2"/>
        <v>269.63749999999999</v>
      </c>
      <c r="P18" s="26"/>
      <c r="Q18" s="26">
        <v>100</v>
      </c>
      <c r="R18" s="24">
        <f t="shared" si="3"/>
        <v>9435.3624999999993</v>
      </c>
      <c r="S18" s="25">
        <f t="shared" si="4"/>
        <v>93.147499999999994</v>
      </c>
      <c r="T18" s="27">
        <f t="shared" si="5"/>
        <v>-6.8525000000000063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9062</v>
      </c>
      <c r="E19" s="30"/>
      <c r="F19" s="30"/>
      <c r="G19" s="30"/>
      <c r="H19" s="30"/>
      <c r="I19" s="20">
        <v>8</v>
      </c>
      <c r="J19" s="20"/>
      <c r="K19" s="20"/>
      <c r="L19" s="20"/>
      <c r="M19" s="20">
        <f t="shared" si="0"/>
        <v>9062</v>
      </c>
      <c r="N19" s="24">
        <f t="shared" si="1"/>
        <v>10590</v>
      </c>
      <c r="O19" s="25">
        <f t="shared" si="2"/>
        <v>249.20500000000001</v>
      </c>
      <c r="P19" s="26"/>
      <c r="Q19" s="26">
        <v>340</v>
      </c>
      <c r="R19" s="24">
        <f t="shared" si="3"/>
        <v>10000.795</v>
      </c>
      <c r="S19" s="25">
        <f t="shared" si="4"/>
        <v>86.088999999999999</v>
      </c>
      <c r="T19" s="27">
        <f t="shared" si="5"/>
        <v>-253.911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1338</v>
      </c>
      <c r="E20" s="30"/>
      <c r="F20" s="30"/>
      <c r="G20" s="30"/>
      <c r="H20" s="30"/>
      <c r="I20" s="20">
        <v>5</v>
      </c>
      <c r="J20" s="20"/>
      <c r="K20" s="20"/>
      <c r="L20" s="20"/>
      <c r="M20" s="20">
        <f t="shared" si="0"/>
        <v>1338</v>
      </c>
      <c r="N20" s="24">
        <f t="shared" si="1"/>
        <v>2293</v>
      </c>
      <c r="O20" s="25">
        <f t="shared" si="2"/>
        <v>36.795000000000002</v>
      </c>
      <c r="P20" s="26"/>
      <c r="Q20" s="26">
        <v>120</v>
      </c>
      <c r="R20" s="24">
        <f t="shared" si="3"/>
        <v>2136.2049999999999</v>
      </c>
      <c r="S20" s="25">
        <f t="shared" si="4"/>
        <v>12.711</v>
      </c>
      <c r="T20" s="27">
        <f t="shared" si="5"/>
        <v>-107.289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1283</v>
      </c>
      <c r="E21" s="30"/>
      <c r="F21" s="30">
        <v>20</v>
      </c>
      <c r="G21" s="30"/>
      <c r="H21" s="30">
        <v>30</v>
      </c>
      <c r="I21" s="20">
        <v>5</v>
      </c>
      <c r="J21" s="20"/>
      <c r="K21" s="20"/>
      <c r="L21" s="20"/>
      <c r="M21" s="20">
        <f t="shared" si="0"/>
        <v>1753</v>
      </c>
      <c r="N21" s="24">
        <f t="shared" si="1"/>
        <v>2708</v>
      </c>
      <c r="O21" s="25">
        <f t="shared" si="2"/>
        <v>48.207500000000003</v>
      </c>
      <c r="P21" s="26"/>
      <c r="Q21" s="26"/>
      <c r="R21" s="24">
        <f t="shared" si="3"/>
        <v>2659.7925</v>
      </c>
      <c r="S21" s="25">
        <f t="shared" si="4"/>
        <v>16.653500000000001</v>
      </c>
      <c r="T21" s="27">
        <f t="shared" si="5"/>
        <v>16.653500000000001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19649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19649</v>
      </c>
      <c r="N22" s="24">
        <f t="shared" si="1"/>
        <v>19649</v>
      </c>
      <c r="O22" s="25">
        <f t="shared" si="2"/>
        <v>540.34749999999997</v>
      </c>
      <c r="P22" s="26"/>
      <c r="Q22" s="26">
        <v>150</v>
      </c>
      <c r="R22" s="24">
        <f t="shared" si="3"/>
        <v>18958.6525</v>
      </c>
      <c r="S22" s="25">
        <f t="shared" si="4"/>
        <v>186.66550000000001</v>
      </c>
      <c r="T22" s="27">
        <f t="shared" si="5"/>
        <v>36.665500000000009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4739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4739</v>
      </c>
      <c r="N23" s="24">
        <f t="shared" si="1"/>
        <v>4739</v>
      </c>
      <c r="O23" s="25">
        <f t="shared" si="2"/>
        <v>130.32249999999999</v>
      </c>
      <c r="P23" s="26"/>
      <c r="Q23" s="26">
        <v>40</v>
      </c>
      <c r="R23" s="24">
        <f t="shared" si="3"/>
        <v>4568.6774999999998</v>
      </c>
      <c r="S23" s="25">
        <f t="shared" si="4"/>
        <v>45.020499999999998</v>
      </c>
      <c r="T23" s="27">
        <f t="shared" si="5"/>
        <v>5.0204999999999984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19586</v>
      </c>
      <c r="E24" s="30"/>
      <c r="F24" s="30"/>
      <c r="G24" s="30"/>
      <c r="H24" s="30">
        <v>200</v>
      </c>
      <c r="I24" s="20">
        <v>5</v>
      </c>
      <c r="J24" s="20"/>
      <c r="K24" s="20">
        <v>10</v>
      </c>
      <c r="L24" s="20"/>
      <c r="M24" s="20">
        <f t="shared" si="0"/>
        <v>21386</v>
      </c>
      <c r="N24" s="24">
        <f t="shared" si="1"/>
        <v>24161</v>
      </c>
      <c r="O24" s="25">
        <f t="shared" si="2"/>
        <v>588.11500000000001</v>
      </c>
      <c r="P24" s="26"/>
      <c r="Q24" s="26">
        <v>122</v>
      </c>
      <c r="R24" s="24">
        <f t="shared" si="3"/>
        <v>23450.884999999998</v>
      </c>
      <c r="S24" s="25">
        <f t="shared" si="4"/>
        <v>203.167</v>
      </c>
      <c r="T24" s="27">
        <f t="shared" si="5"/>
        <v>81.167000000000002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5508</v>
      </c>
      <c r="E25" s="30"/>
      <c r="F25" s="30"/>
      <c r="G25" s="30"/>
      <c r="H25" s="30">
        <v>750</v>
      </c>
      <c r="I25" s="20"/>
      <c r="J25" s="20"/>
      <c r="K25" s="20"/>
      <c r="L25" s="20"/>
      <c r="M25" s="20">
        <f t="shared" si="0"/>
        <v>12258</v>
      </c>
      <c r="N25" s="24">
        <f t="shared" si="1"/>
        <v>12258</v>
      </c>
      <c r="O25" s="25">
        <f t="shared" si="2"/>
        <v>337.09500000000003</v>
      </c>
      <c r="P25" s="26"/>
      <c r="Q25" s="26">
        <v>80</v>
      </c>
      <c r="R25" s="24">
        <f t="shared" si="3"/>
        <v>11840.905000000001</v>
      </c>
      <c r="S25" s="25">
        <f t="shared" si="4"/>
        <v>116.45099999999999</v>
      </c>
      <c r="T25" s="27">
        <f t="shared" si="5"/>
        <v>36.450999999999993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31980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31980</v>
      </c>
      <c r="N26" s="24">
        <f t="shared" si="1"/>
        <v>31980</v>
      </c>
      <c r="O26" s="25">
        <f t="shared" si="2"/>
        <v>879.45</v>
      </c>
      <c r="P26" s="26"/>
      <c r="Q26" s="26">
        <v>50</v>
      </c>
      <c r="R26" s="24">
        <f t="shared" si="3"/>
        <v>31050.55</v>
      </c>
      <c r="S26" s="25">
        <f t="shared" si="4"/>
        <v>303.81</v>
      </c>
      <c r="T26" s="27">
        <f t="shared" si="5"/>
        <v>253.81</v>
      </c>
    </row>
    <row r="27" spans="1:20" ht="15" customHeight="1" thickBot="1" x14ac:dyDescent="0.35">
      <c r="A27" s="28">
        <v>21</v>
      </c>
      <c r="B27" s="20">
        <v>1908446154</v>
      </c>
      <c r="C27" s="20" t="s">
        <v>43</v>
      </c>
      <c r="D27" s="37">
        <v>7713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7713</v>
      </c>
      <c r="N27" s="40">
        <f t="shared" si="1"/>
        <v>7713</v>
      </c>
      <c r="O27" s="25">
        <f t="shared" si="2"/>
        <v>212.10749999999999</v>
      </c>
      <c r="P27" s="41"/>
      <c r="Q27" s="41">
        <v>100</v>
      </c>
      <c r="R27" s="24">
        <f t="shared" si="3"/>
        <v>7400.8924999999999</v>
      </c>
      <c r="S27" s="42">
        <f t="shared" si="4"/>
        <v>73.273499999999999</v>
      </c>
      <c r="T27" s="43">
        <f t="shared" si="5"/>
        <v>-26.726500000000001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199350</v>
      </c>
      <c r="E28" s="45">
        <f t="shared" si="6"/>
        <v>30</v>
      </c>
      <c r="F28" s="45">
        <f t="shared" ref="F28:T28" si="7">SUM(F7:F27)</f>
        <v>290</v>
      </c>
      <c r="G28" s="45">
        <f t="shared" si="7"/>
        <v>0</v>
      </c>
      <c r="H28" s="45">
        <f t="shared" si="7"/>
        <v>1390</v>
      </c>
      <c r="I28" s="45">
        <f t="shared" si="7"/>
        <v>39</v>
      </c>
      <c r="J28" s="45">
        <f t="shared" si="7"/>
        <v>1</v>
      </c>
      <c r="K28" s="45">
        <f t="shared" si="7"/>
        <v>20</v>
      </c>
      <c r="L28" s="45">
        <f t="shared" si="7"/>
        <v>0</v>
      </c>
      <c r="M28" s="45">
        <f t="shared" si="7"/>
        <v>215360</v>
      </c>
      <c r="N28" s="45">
        <f t="shared" si="7"/>
        <v>226640</v>
      </c>
      <c r="O28" s="46">
        <f t="shared" si="7"/>
        <v>5922.4</v>
      </c>
      <c r="P28" s="45">
        <f t="shared" si="7"/>
        <v>0</v>
      </c>
      <c r="Q28" s="45">
        <f t="shared" si="7"/>
        <v>2085</v>
      </c>
      <c r="R28" s="45">
        <f t="shared" si="7"/>
        <v>218632.59999999998</v>
      </c>
      <c r="S28" s="45">
        <f t="shared" si="7"/>
        <v>2045.9199999999998</v>
      </c>
      <c r="T28" s="47">
        <f t="shared" si="7"/>
        <v>-39.079999999999885</v>
      </c>
    </row>
    <row r="29" spans="1:20" ht="15.75" thickBot="1" x14ac:dyDescent="0.3">
      <c r="A29" s="67" t="s">
        <v>45</v>
      </c>
      <c r="B29" s="68"/>
      <c r="C29" s="69"/>
      <c r="D29" s="48">
        <f>D4+D5-D28</f>
        <v>634067</v>
      </c>
      <c r="E29" s="48">
        <f t="shared" ref="E29:L29" si="8">E4+E5-E28</f>
        <v>4210</v>
      </c>
      <c r="F29" s="48">
        <f t="shared" si="8"/>
        <v>12810</v>
      </c>
      <c r="G29" s="48">
        <f t="shared" si="8"/>
        <v>0</v>
      </c>
      <c r="H29" s="48">
        <f t="shared" si="8"/>
        <v>35630</v>
      </c>
      <c r="I29" s="48">
        <f t="shared" si="8"/>
        <v>860</v>
      </c>
      <c r="J29" s="48">
        <f t="shared" si="8"/>
        <v>623</v>
      </c>
      <c r="K29" s="48">
        <f t="shared" si="8"/>
        <v>316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4 E28:K29 E6:H6 E5:F5 H5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 G28:G29 G6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F5 H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F5 H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'11'!D29</f>
        <v>634067</v>
      </c>
      <c r="E4" s="2">
        <f>'11'!E29</f>
        <v>4210</v>
      </c>
      <c r="F4" s="2">
        <f>'11'!F29</f>
        <v>12810</v>
      </c>
      <c r="G4" s="2">
        <f>'11'!G29</f>
        <v>0</v>
      </c>
      <c r="H4" s="2">
        <f>'11'!H29</f>
        <v>35630</v>
      </c>
      <c r="I4" s="2">
        <f>'11'!I29</f>
        <v>860</v>
      </c>
      <c r="J4" s="2">
        <f>'11'!J29</f>
        <v>623</v>
      </c>
      <c r="K4" s="2">
        <f>'11'!K29</f>
        <v>316</v>
      </c>
      <c r="L4" s="2">
        <f>'11'!L29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634067</v>
      </c>
      <c r="E29" s="48">
        <f t="shared" ref="E29:L29" si="8">E4+E5-E28</f>
        <v>4210</v>
      </c>
      <c r="F29" s="48">
        <f t="shared" si="8"/>
        <v>12810</v>
      </c>
      <c r="G29" s="48">
        <f t="shared" si="8"/>
        <v>0</v>
      </c>
      <c r="H29" s="48">
        <f t="shared" si="8"/>
        <v>35630</v>
      </c>
      <c r="I29" s="48">
        <f t="shared" si="8"/>
        <v>860</v>
      </c>
      <c r="J29" s="48">
        <f t="shared" si="8"/>
        <v>623</v>
      </c>
      <c r="K29" s="48">
        <f t="shared" si="8"/>
        <v>316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'12'!D29</f>
        <v>634067</v>
      </c>
      <c r="E4" s="2">
        <f>'12'!E29</f>
        <v>4210</v>
      </c>
      <c r="F4" s="2">
        <f>'12'!F29</f>
        <v>12810</v>
      </c>
      <c r="G4" s="2">
        <f>'12'!G29</f>
        <v>0</v>
      </c>
      <c r="H4" s="2">
        <f>'12'!H29</f>
        <v>35630</v>
      </c>
      <c r="I4" s="2">
        <f>'12'!I29</f>
        <v>860</v>
      </c>
      <c r="J4" s="2">
        <f>'12'!J29</f>
        <v>623</v>
      </c>
      <c r="K4" s="2">
        <f>'12'!K29</f>
        <v>316</v>
      </c>
      <c r="L4" s="2">
        <f>'12'!L29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634067</v>
      </c>
      <c r="E29" s="48">
        <f t="shared" ref="E29:L29" si="8">E4+E5-E28</f>
        <v>4210</v>
      </c>
      <c r="F29" s="48">
        <f t="shared" si="8"/>
        <v>12810</v>
      </c>
      <c r="G29" s="48">
        <f t="shared" si="8"/>
        <v>0</v>
      </c>
      <c r="H29" s="48">
        <f t="shared" si="8"/>
        <v>35630</v>
      </c>
      <c r="I29" s="48">
        <f t="shared" si="8"/>
        <v>860</v>
      </c>
      <c r="J29" s="48">
        <f t="shared" si="8"/>
        <v>623</v>
      </c>
      <c r="K29" s="48">
        <f t="shared" si="8"/>
        <v>316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'13'!D29</f>
        <v>634067</v>
      </c>
      <c r="E4" s="2">
        <f>'13'!E29</f>
        <v>4210</v>
      </c>
      <c r="F4" s="2">
        <f>'13'!F29</f>
        <v>12810</v>
      </c>
      <c r="G4" s="2">
        <f>'13'!G29</f>
        <v>0</v>
      </c>
      <c r="H4" s="2">
        <f>'13'!H29</f>
        <v>35630</v>
      </c>
      <c r="I4" s="2">
        <f>'13'!I29</f>
        <v>860</v>
      </c>
      <c r="J4" s="2">
        <f>'13'!J29</f>
        <v>623</v>
      </c>
      <c r="K4" s="2">
        <f>'13'!K29</f>
        <v>316</v>
      </c>
      <c r="L4" s="2">
        <f>'13'!L29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634067</v>
      </c>
      <c r="E29" s="48">
        <f t="shared" ref="E29:L29" si="8">E4+E5-E28</f>
        <v>4210</v>
      </c>
      <c r="F29" s="48">
        <f t="shared" si="8"/>
        <v>12810</v>
      </c>
      <c r="G29" s="48">
        <f t="shared" si="8"/>
        <v>0</v>
      </c>
      <c r="H29" s="48">
        <f t="shared" si="8"/>
        <v>35630</v>
      </c>
      <c r="I29" s="48">
        <f t="shared" si="8"/>
        <v>860</v>
      </c>
      <c r="J29" s="48">
        <f t="shared" si="8"/>
        <v>623</v>
      </c>
      <c r="K29" s="48">
        <f t="shared" si="8"/>
        <v>316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F35" sqref="F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'14'!D29</f>
        <v>634067</v>
      </c>
      <c r="E4" s="2">
        <f>'14'!E29</f>
        <v>4210</v>
      </c>
      <c r="F4" s="2">
        <f>'14'!F29</f>
        <v>12810</v>
      </c>
      <c r="G4" s="2">
        <f>'14'!G29</f>
        <v>0</v>
      </c>
      <c r="H4" s="2">
        <f>'14'!H29</f>
        <v>35630</v>
      </c>
      <c r="I4" s="2">
        <f>'14'!I29</f>
        <v>860</v>
      </c>
      <c r="J4" s="2">
        <f>'14'!J29</f>
        <v>623</v>
      </c>
      <c r="K4" s="2">
        <f>'14'!K29</f>
        <v>316</v>
      </c>
      <c r="L4" s="2">
        <f>'14'!L29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634067</v>
      </c>
      <c r="E29" s="48">
        <f t="shared" ref="E29:L29" si="8">E4+E5-E28</f>
        <v>4210</v>
      </c>
      <c r="F29" s="48">
        <f t="shared" si="8"/>
        <v>12810</v>
      </c>
      <c r="G29" s="48">
        <f t="shared" si="8"/>
        <v>0</v>
      </c>
      <c r="H29" s="48">
        <f t="shared" si="8"/>
        <v>35630</v>
      </c>
      <c r="I29" s="48">
        <f t="shared" si="8"/>
        <v>860</v>
      </c>
      <c r="J29" s="48">
        <f t="shared" si="8"/>
        <v>623</v>
      </c>
      <c r="K29" s="48">
        <f t="shared" si="8"/>
        <v>316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'15'!D29</f>
        <v>634067</v>
      </c>
      <c r="E4" s="2">
        <f>'15'!E29</f>
        <v>4210</v>
      </c>
      <c r="F4" s="2">
        <f>'15'!F29</f>
        <v>12810</v>
      </c>
      <c r="G4" s="2">
        <f>'15'!G29</f>
        <v>0</v>
      </c>
      <c r="H4" s="2">
        <f>'15'!H29</f>
        <v>35630</v>
      </c>
      <c r="I4" s="2">
        <f>'15'!I29</f>
        <v>860</v>
      </c>
      <c r="J4" s="2">
        <f>'15'!J29</f>
        <v>623</v>
      </c>
      <c r="K4" s="2">
        <f>'15'!K29</f>
        <v>316</v>
      </c>
      <c r="L4" s="2">
        <f>'15'!L29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634067</v>
      </c>
      <c r="E29" s="48">
        <f t="shared" ref="E29:L29" si="8">E4+E5-E28</f>
        <v>4210</v>
      </c>
      <c r="F29" s="48">
        <f t="shared" si="8"/>
        <v>12810</v>
      </c>
      <c r="G29" s="48">
        <f t="shared" si="8"/>
        <v>0</v>
      </c>
      <c r="H29" s="48">
        <f t="shared" si="8"/>
        <v>35630</v>
      </c>
      <c r="I29" s="48">
        <f t="shared" si="8"/>
        <v>860</v>
      </c>
      <c r="J29" s="48">
        <f t="shared" si="8"/>
        <v>623</v>
      </c>
      <c r="K29" s="48">
        <f t="shared" si="8"/>
        <v>316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'16'!D29</f>
        <v>634067</v>
      </c>
      <c r="E4" s="2">
        <f>'16'!E29</f>
        <v>4210</v>
      </c>
      <c r="F4" s="2">
        <f>'16'!F29</f>
        <v>12810</v>
      </c>
      <c r="G4" s="2">
        <f>'16'!G29</f>
        <v>0</v>
      </c>
      <c r="H4" s="2">
        <f>'16'!H29</f>
        <v>35630</v>
      </c>
      <c r="I4" s="2">
        <f>'16'!I29</f>
        <v>860</v>
      </c>
      <c r="J4" s="2">
        <f>'16'!J29</f>
        <v>623</v>
      </c>
      <c r="K4" s="2">
        <f>'16'!K29</f>
        <v>316</v>
      </c>
      <c r="L4" s="2">
        <f>'16'!L29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634067</v>
      </c>
      <c r="E29" s="48">
        <f t="shared" ref="E29:L29" si="8">E4+E5-E28</f>
        <v>4210</v>
      </c>
      <c r="F29" s="48">
        <f t="shared" si="8"/>
        <v>12810</v>
      </c>
      <c r="G29" s="48">
        <f t="shared" si="8"/>
        <v>0</v>
      </c>
      <c r="H29" s="48">
        <f t="shared" si="8"/>
        <v>35630</v>
      </c>
      <c r="I29" s="48">
        <f t="shared" si="8"/>
        <v>860</v>
      </c>
      <c r="J29" s="48">
        <f t="shared" si="8"/>
        <v>623</v>
      </c>
      <c r="K29" s="48">
        <f t="shared" si="8"/>
        <v>316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'17'!D29</f>
        <v>634067</v>
      </c>
      <c r="E4" s="2">
        <f>'17'!E29</f>
        <v>4210</v>
      </c>
      <c r="F4" s="2">
        <f>'17'!F29</f>
        <v>12810</v>
      </c>
      <c r="G4" s="2">
        <f>'17'!G29</f>
        <v>0</v>
      </c>
      <c r="H4" s="2">
        <f>'17'!H29</f>
        <v>35630</v>
      </c>
      <c r="I4" s="2">
        <f>'17'!I29</f>
        <v>860</v>
      </c>
      <c r="J4" s="2">
        <f>'17'!J29</f>
        <v>623</v>
      </c>
      <c r="K4" s="2">
        <f>'17'!K29</f>
        <v>316</v>
      </c>
      <c r="L4" s="2">
        <f>'17'!L29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634067</v>
      </c>
      <c r="E29" s="48">
        <f t="shared" ref="E29:L29" si="8">E4+E5-E28</f>
        <v>4210</v>
      </c>
      <c r="F29" s="48">
        <f t="shared" si="8"/>
        <v>12810</v>
      </c>
      <c r="G29" s="48">
        <f t="shared" si="8"/>
        <v>0</v>
      </c>
      <c r="H29" s="48">
        <f t="shared" si="8"/>
        <v>35630</v>
      </c>
      <c r="I29" s="48">
        <f t="shared" si="8"/>
        <v>860</v>
      </c>
      <c r="J29" s="48">
        <f t="shared" si="8"/>
        <v>623</v>
      </c>
      <c r="K29" s="48">
        <f t="shared" si="8"/>
        <v>316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'18'!D29</f>
        <v>634067</v>
      </c>
      <c r="E4" s="2">
        <f>'18'!E29</f>
        <v>4210</v>
      </c>
      <c r="F4" s="2">
        <f>'18'!F29</f>
        <v>12810</v>
      </c>
      <c r="G4" s="2">
        <f>'18'!G29</f>
        <v>0</v>
      </c>
      <c r="H4" s="2">
        <f>'18'!H29</f>
        <v>35630</v>
      </c>
      <c r="I4" s="2">
        <f>'18'!I29</f>
        <v>860</v>
      </c>
      <c r="J4" s="2">
        <f>'18'!J29</f>
        <v>623</v>
      </c>
      <c r="K4" s="2">
        <f>'18'!K29</f>
        <v>316</v>
      </c>
      <c r="L4" s="2">
        <f>'18'!L29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634067</v>
      </c>
      <c r="E29" s="48">
        <f t="shared" ref="E29:L29" si="8">E4+E5-E28</f>
        <v>4210</v>
      </c>
      <c r="F29" s="48">
        <f t="shared" si="8"/>
        <v>12810</v>
      </c>
      <c r="G29" s="48">
        <f t="shared" si="8"/>
        <v>0</v>
      </c>
      <c r="H29" s="48">
        <f t="shared" si="8"/>
        <v>35630</v>
      </c>
      <c r="I29" s="48">
        <f t="shared" si="8"/>
        <v>860</v>
      </c>
      <c r="J29" s="48">
        <f t="shared" si="8"/>
        <v>623</v>
      </c>
      <c r="K29" s="48">
        <f t="shared" si="8"/>
        <v>316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D29" sqref="D2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52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'1'!D29</f>
        <v>618472</v>
      </c>
      <c r="E4" s="2">
        <f>'1'!E29</f>
        <v>5770</v>
      </c>
      <c r="F4" s="2">
        <f>'1'!F29</f>
        <v>10450</v>
      </c>
      <c r="G4" s="2">
        <f>'1'!G29</f>
        <v>0</v>
      </c>
      <c r="H4" s="2">
        <f>'1'!H29</f>
        <v>28710</v>
      </c>
      <c r="I4" s="2">
        <f>'1'!I29</f>
        <v>1351</v>
      </c>
      <c r="J4" s="2">
        <f>'1'!J29</f>
        <v>654</v>
      </c>
      <c r="K4" s="2">
        <f>'1'!K29</f>
        <v>413</v>
      </c>
      <c r="L4" s="2">
        <f>'1'!L29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618472</v>
      </c>
      <c r="E29" s="48">
        <f t="shared" ref="E29:L29" si="8">E4+E5-E28</f>
        <v>5770</v>
      </c>
      <c r="F29" s="48">
        <f t="shared" si="8"/>
        <v>10450</v>
      </c>
      <c r="G29" s="48">
        <f t="shared" si="8"/>
        <v>0</v>
      </c>
      <c r="H29" s="48">
        <f t="shared" si="8"/>
        <v>28710</v>
      </c>
      <c r="I29" s="48">
        <f t="shared" si="8"/>
        <v>1351</v>
      </c>
      <c r="J29" s="48">
        <f t="shared" si="8"/>
        <v>654</v>
      </c>
      <c r="K29" s="48">
        <f t="shared" si="8"/>
        <v>413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9" priority="43" operator="equal">
      <formula>212030016606640</formula>
    </cfRule>
  </conditionalFormatting>
  <conditionalFormatting sqref="D29 E4:E6 E28:K29">
    <cfRule type="cellIs" dxfId="1338" priority="41" operator="equal">
      <formula>$E$4</formula>
    </cfRule>
    <cfRule type="cellIs" dxfId="1337" priority="42" operator="equal">
      <formula>2120</formula>
    </cfRule>
  </conditionalFormatting>
  <conditionalFormatting sqref="D29:E29 F4:F6 F28:F29">
    <cfRule type="cellIs" dxfId="1336" priority="39" operator="equal">
      <formula>$F$4</formula>
    </cfRule>
    <cfRule type="cellIs" dxfId="1335" priority="40" operator="equal">
      <formula>300</formula>
    </cfRule>
  </conditionalFormatting>
  <conditionalFormatting sqref="G4:G6 G28:G29">
    <cfRule type="cellIs" dxfId="1334" priority="37" operator="equal">
      <formula>$G$4</formula>
    </cfRule>
    <cfRule type="cellIs" dxfId="1333" priority="38" operator="equal">
      <formula>1660</formula>
    </cfRule>
  </conditionalFormatting>
  <conditionalFormatting sqref="H4:H6 H28:H29">
    <cfRule type="cellIs" dxfId="1332" priority="35" operator="equal">
      <formula>$H$4</formula>
    </cfRule>
    <cfRule type="cellIs" dxfId="1331" priority="36" operator="equal">
      <formula>6640</formula>
    </cfRule>
  </conditionalFormatting>
  <conditionalFormatting sqref="T6:T28">
    <cfRule type="cellIs" dxfId="1330" priority="34" operator="lessThan">
      <formula>0</formula>
    </cfRule>
  </conditionalFormatting>
  <conditionalFormatting sqref="T7:T27">
    <cfRule type="cellIs" dxfId="1329" priority="31" operator="lessThan">
      <formula>0</formula>
    </cfRule>
    <cfRule type="cellIs" dxfId="1328" priority="32" operator="lessThan">
      <formula>0</formula>
    </cfRule>
    <cfRule type="cellIs" dxfId="1327" priority="33" operator="lessThan">
      <formula>0</formula>
    </cfRule>
  </conditionalFormatting>
  <conditionalFormatting sqref="E4:E6 E28:K28">
    <cfRule type="cellIs" dxfId="1326" priority="30" operator="equal">
      <formula>$E$4</formula>
    </cfRule>
  </conditionalFormatting>
  <conditionalFormatting sqref="D28:D29 D6 D4:M4">
    <cfRule type="cellIs" dxfId="1325" priority="29" operator="equal">
      <formula>$D$4</formula>
    </cfRule>
  </conditionalFormatting>
  <conditionalFormatting sqref="I4:I6 I28:I29">
    <cfRule type="cellIs" dxfId="1324" priority="28" operator="equal">
      <formula>$I$4</formula>
    </cfRule>
  </conditionalFormatting>
  <conditionalFormatting sqref="J4:J6 J28:J29">
    <cfRule type="cellIs" dxfId="1323" priority="27" operator="equal">
      <formula>$J$4</formula>
    </cfRule>
  </conditionalFormatting>
  <conditionalFormatting sqref="K4:K6 K28:K29">
    <cfRule type="cellIs" dxfId="1322" priority="26" operator="equal">
      <formula>$K$4</formula>
    </cfRule>
  </conditionalFormatting>
  <conditionalFormatting sqref="M4:M6">
    <cfRule type="cellIs" dxfId="1321" priority="25" operator="equal">
      <formula>$L$4</formula>
    </cfRule>
  </conditionalFormatting>
  <conditionalFormatting sqref="T7:T28">
    <cfRule type="cellIs" dxfId="1320" priority="22" operator="lessThan">
      <formula>0</formula>
    </cfRule>
    <cfRule type="cellIs" dxfId="1319" priority="23" operator="lessThan">
      <formula>0</formula>
    </cfRule>
    <cfRule type="cellIs" dxfId="1318" priority="24" operator="lessThan">
      <formula>0</formula>
    </cfRule>
  </conditionalFormatting>
  <conditionalFormatting sqref="D5:K5">
    <cfRule type="cellIs" dxfId="1317" priority="21" operator="greaterThan">
      <formula>0</formula>
    </cfRule>
  </conditionalFormatting>
  <conditionalFormatting sqref="T6:T28">
    <cfRule type="cellIs" dxfId="1316" priority="20" operator="lessThan">
      <formula>0</formula>
    </cfRule>
  </conditionalFormatting>
  <conditionalFormatting sqref="T7:T27">
    <cfRule type="cellIs" dxfId="1315" priority="17" operator="lessThan">
      <formula>0</formula>
    </cfRule>
    <cfRule type="cellIs" dxfId="1314" priority="18" operator="lessThan">
      <formula>0</formula>
    </cfRule>
    <cfRule type="cellIs" dxfId="1313" priority="19" operator="lessThan">
      <formula>0</formula>
    </cfRule>
  </conditionalFormatting>
  <conditionalFormatting sqref="T7:T28">
    <cfRule type="cellIs" dxfId="1312" priority="14" operator="lessThan">
      <formula>0</formula>
    </cfRule>
    <cfRule type="cellIs" dxfId="1311" priority="15" operator="lessThan">
      <formula>0</formula>
    </cfRule>
    <cfRule type="cellIs" dxfId="1310" priority="16" operator="lessThan">
      <formula>0</formula>
    </cfRule>
  </conditionalFormatting>
  <conditionalFormatting sqref="D5:K5">
    <cfRule type="cellIs" dxfId="1309" priority="13" operator="greaterThan">
      <formula>0</formula>
    </cfRule>
  </conditionalFormatting>
  <conditionalFormatting sqref="L4 L6 L28:L29">
    <cfRule type="cellIs" dxfId="1308" priority="12" operator="equal">
      <formula>$L$4</formula>
    </cfRule>
  </conditionalFormatting>
  <conditionalFormatting sqref="D7:S7">
    <cfRule type="cellIs" dxfId="1307" priority="11" operator="greaterThan">
      <formula>0</formula>
    </cfRule>
  </conditionalFormatting>
  <conditionalFormatting sqref="D9:S9">
    <cfRule type="cellIs" dxfId="1306" priority="10" operator="greaterThan">
      <formula>0</formula>
    </cfRule>
  </conditionalFormatting>
  <conditionalFormatting sqref="D11:S11">
    <cfRule type="cellIs" dxfId="1305" priority="9" operator="greaterThan">
      <formula>0</formula>
    </cfRule>
  </conditionalFormatting>
  <conditionalFormatting sqref="D13:S13">
    <cfRule type="cellIs" dxfId="1304" priority="8" operator="greaterThan">
      <formula>0</formula>
    </cfRule>
  </conditionalFormatting>
  <conditionalFormatting sqref="D15:S15">
    <cfRule type="cellIs" dxfId="1303" priority="7" operator="greaterThan">
      <formula>0</formula>
    </cfRule>
  </conditionalFormatting>
  <conditionalFormatting sqref="D17:S17">
    <cfRule type="cellIs" dxfId="1302" priority="6" operator="greaterThan">
      <formula>0</formula>
    </cfRule>
  </conditionalFormatting>
  <conditionalFormatting sqref="D19:S19">
    <cfRule type="cellIs" dxfId="1301" priority="5" operator="greaterThan">
      <formula>0</formula>
    </cfRule>
  </conditionalFormatting>
  <conditionalFormatting sqref="D21:S21">
    <cfRule type="cellIs" dxfId="1300" priority="4" operator="greaterThan">
      <formula>0</formula>
    </cfRule>
  </conditionalFormatting>
  <conditionalFormatting sqref="D23:S23">
    <cfRule type="cellIs" dxfId="1299" priority="3" operator="greaterThan">
      <formula>0</formula>
    </cfRule>
  </conditionalFormatting>
  <conditionalFormatting sqref="D25:S25">
    <cfRule type="cellIs" dxfId="1298" priority="2" operator="greaterThan">
      <formula>0</formula>
    </cfRule>
  </conditionalFormatting>
  <conditionalFormatting sqref="D27:S27">
    <cfRule type="cellIs" dxfId="1297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'19'!D29</f>
        <v>634067</v>
      </c>
      <c r="E4" s="2">
        <f>'19'!E29</f>
        <v>4210</v>
      </c>
      <c r="F4" s="2">
        <f>'19'!F29</f>
        <v>12810</v>
      </c>
      <c r="G4" s="2">
        <f>'19'!G29</f>
        <v>0</v>
      </c>
      <c r="H4" s="2">
        <f>'19'!H29</f>
        <v>35630</v>
      </c>
      <c r="I4" s="2">
        <f>'19'!I29</f>
        <v>860</v>
      </c>
      <c r="J4" s="2">
        <f>'19'!J29</f>
        <v>623</v>
      </c>
      <c r="K4" s="2">
        <f>'19'!K29</f>
        <v>316</v>
      </c>
      <c r="L4" s="2">
        <f>'19'!L29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634067</v>
      </c>
      <c r="E29" s="48">
        <f t="shared" ref="E29:L29" si="8">E4+E5-E28</f>
        <v>4210</v>
      </c>
      <c r="F29" s="48">
        <f t="shared" si="8"/>
        <v>12810</v>
      </c>
      <c r="G29" s="48">
        <f t="shared" si="8"/>
        <v>0</v>
      </c>
      <c r="H29" s="48">
        <f t="shared" si="8"/>
        <v>35630</v>
      </c>
      <c r="I29" s="48">
        <f t="shared" si="8"/>
        <v>860</v>
      </c>
      <c r="J29" s="48">
        <f t="shared" si="8"/>
        <v>623</v>
      </c>
      <c r="K29" s="48">
        <f t="shared" si="8"/>
        <v>316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'20'!D29</f>
        <v>634067</v>
      </c>
      <c r="E4" s="2">
        <f>'20'!E29</f>
        <v>4210</v>
      </c>
      <c r="F4" s="2">
        <f>'20'!F29</f>
        <v>12810</v>
      </c>
      <c r="G4" s="2">
        <f>'20'!G29</f>
        <v>0</v>
      </c>
      <c r="H4" s="2">
        <f>'20'!H29</f>
        <v>35630</v>
      </c>
      <c r="I4" s="2">
        <f>'20'!I29</f>
        <v>860</v>
      </c>
      <c r="J4" s="2">
        <f>'20'!J29</f>
        <v>623</v>
      </c>
      <c r="K4" s="2">
        <f>'20'!K29</f>
        <v>316</v>
      </c>
      <c r="L4" s="2">
        <f>'20'!L29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634067</v>
      </c>
      <c r="E29" s="48">
        <f t="shared" ref="E29:L29" si="8">E4+E5-E28</f>
        <v>4210</v>
      </c>
      <c r="F29" s="48">
        <f t="shared" si="8"/>
        <v>12810</v>
      </c>
      <c r="G29" s="48">
        <f t="shared" si="8"/>
        <v>0</v>
      </c>
      <c r="H29" s="48">
        <f t="shared" si="8"/>
        <v>35630</v>
      </c>
      <c r="I29" s="48">
        <f t="shared" si="8"/>
        <v>860</v>
      </c>
      <c r="J29" s="48">
        <f t="shared" si="8"/>
        <v>623</v>
      </c>
      <c r="K29" s="48">
        <f t="shared" si="8"/>
        <v>316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'21'!D29</f>
        <v>634067</v>
      </c>
      <c r="E4" s="2">
        <f>'21'!E29</f>
        <v>4210</v>
      </c>
      <c r="F4" s="2">
        <f>'21'!F29</f>
        <v>12810</v>
      </c>
      <c r="G4" s="2">
        <f>'21'!G29</f>
        <v>0</v>
      </c>
      <c r="H4" s="2">
        <f>'21'!H29</f>
        <v>35630</v>
      </c>
      <c r="I4" s="2">
        <f>'21'!I29</f>
        <v>860</v>
      </c>
      <c r="J4" s="2">
        <f>'21'!J29</f>
        <v>623</v>
      </c>
      <c r="K4" s="2">
        <f>'21'!K29</f>
        <v>316</v>
      </c>
      <c r="L4" s="2">
        <f>'21'!L29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634067</v>
      </c>
      <c r="E29" s="48">
        <f t="shared" ref="E29:L29" si="8">E4+E5-E28</f>
        <v>4210</v>
      </c>
      <c r="F29" s="48">
        <f t="shared" si="8"/>
        <v>12810</v>
      </c>
      <c r="G29" s="48">
        <f t="shared" si="8"/>
        <v>0</v>
      </c>
      <c r="H29" s="48">
        <f t="shared" si="8"/>
        <v>35630</v>
      </c>
      <c r="I29" s="48">
        <f t="shared" si="8"/>
        <v>860</v>
      </c>
      <c r="J29" s="48">
        <f t="shared" si="8"/>
        <v>623</v>
      </c>
      <c r="K29" s="48">
        <f t="shared" si="8"/>
        <v>316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'22'!D29</f>
        <v>634067</v>
      </c>
      <c r="E4" s="2">
        <f>'22'!E29</f>
        <v>4210</v>
      </c>
      <c r="F4" s="2">
        <f>'22'!F29</f>
        <v>12810</v>
      </c>
      <c r="G4" s="2">
        <f>'22'!G29</f>
        <v>0</v>
      </c>
      <c r="H4" s="2">
        <f>'22'!H29</f>
        <v>35630</v>
      </c>
      <c r="I4" s="2">
        <f>'22'!I29</f>
        <v>860</v>
      </c>
      <c r="J4" s="2">
        <f>'22'!J29</f>
        <v>623</v>
      </c>
      <c r="K4" s="2">
        <f>'22'!K29</f>
        <v>316</v>
      </c>
      <c r="L4" s="2">
        <f>'22'!L29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634067</v>
      </c>
      <c r="E29" s="48">
        <f t="shared" ref="E29:L29" si="8">E4+E5-E28</f>
        <v>4210</v>
      </c>
      <c r="F29" s="48">
        <f t="shared" si="8"/>
        <v>12810</v>
      </c>
      <c r="G29" s="48">
        <f t="shared" si="8"/>
        <v>0</v>
      </c>
      <c r="H29" s="48">
        <f t="shared" si="8"/>
        <v>35630</v>
      </c>
      <c r="I29" s="48">
        <f t="shared" si="8"/>
        <v>860</v>
      </c>
      <c r="J29" s="48">
        <f t="shared" si="8"/>
        <v>623</v>
      </c>
      <c r="K29" s="48">
        <f t="shared" si="8"/>
        <v>316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'23'!D29</f>
        <v>634067</v>
      </c>
      <c r="E4" s="2">
        <f>'23'!E29</f>
        <v>4210</v>
      </c>
      <c r="F4" s="2">
        <f>'23'!F29</f>
        <v>12810</v>
      </c>
      <c r="G4" s="2">
        <f>'23'!G29</f>
        <v>0</v>
      </c>
      <c r="H4" s="2">
        <f>'23'!H29</f>
        <v>35630</v>
      </c>
      <c r="I4" s="2">
        <f>'23'!I29</f>
        <v>860</v>
      </c>
      <c r="J4" s="2">
        <f>'23'!J29</f>
        <v>623</v>
      </c>
      <c r="K4" s="2">
        <f>'23'!K29</f>
        <v>316</v>
      </c>
      <c r="L4" s="2">
        <f>'23'!L29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634067</v>
      </c>
      <c r="E29" s="48">
        <f t="shared" ref="E29:L29" si="8">E4+E5-E28</f>
        <v>4210</v>
      </c>
      <c r="F29" s="48">
        <f t="shared" si="8"/>
        <v>12810</v>
      </c>
      <c r="G29" s="48">
        <f t="shared" si="8"/>
        <v>0</v>
      </c>
      <c r="H29" s="48">
        <f t="shared" si="8"/>
        <v>35630</v>
      </c>
      <c r="I29" s="48">
        <f t="shared" si="8"/>
        <v>860</v>
      </c>
      <c r="J29" s="48">
        <f t="shared" si="8"/>
        <v>623</v>
      </c>
      <c r="K29" s="48">
        <f t="shared" si="8"/>
        <v>316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'24'!D29</f>
        <v>634067</v>
      </c>
      <c r="E4" s="2">
        <f>'24'!E29</f>
        <v>4210</v>
      </c>
      <c r="F4" s="2">
        <f>'24'!F29</f>
        <v>12810</v>
      </c>
      <c r="G4" s="2">
        <f>'24'!G29</f>
        <v>0</v>
      </c>
      <c r="H4" s="2">
        <f>'24'!H29</f>
        <v>35630</v>
      </c>
      <c r="I4" s="2">
        <f>'24'!I29</f>
        <v>860</v>
      </c>
      <c r="J4" s="2">
        <f>'24'!J29</f>
        <v>623</v>
      </c>
      <c r="K4" s="2">
        <f>'24'!K29</f>
        <v>316</v>
      </c>
      <c r="L4" s="2">
        <f>'24'!L29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634067</v>
      </c>
      <c r="E29" s="48">
        <f t="shared" ref="E29:L29" si="8">E4+E5-E28</f>
        <v>4210</v>
      </c>
      <c r="F29" s="48">
        <f t="shared" si="8"/>
        <v>12810</v>
      </c>
      <c r="G29" s="48">
        <f t="shared" si="8"/>
        <v>0</v>
      </c>
      <c r="H29" s="48">
        <f t="shared" si="8"/>
        <v>35630</v>
      </c>
      <c r="I29" s="48">
        <f t="shared" si="8"/>
        <v>860</v>
      </c>
      <c r="J29" s="48">
        <f t="shared" si="8"/>
        <v>623</v>
      </c>
      <c r="K29" s="48">
        <f t="shared" si="8"/>
        <v>316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'25'!D29</f>
        <v>634067</v>
      </c>
      <c r="E4" s="2">
        <f>'25'!E29</f>
        <v>4210</v>
      </c>
      <c r="F4" s="2">
        <f>'25'!F29</f>
        <v>12810</v>
      </c>
      <c r="G4" s="2">
        <f>'25'!G29</f>
        <v>0</v>
      </c>
      <c r="H4" s="2">
        <f>'25'!H29</f>
        <v>35630</v>
      </c>
      <c r="I4" s="2">
        <f>'25'!I29</f>
        <v>860</v>
      </c>
      <c r="J4" s="2">
        <f>'25'!J29</f>
        <v>623</v>
      </c>
      <c r="K4" s="2">
        <f>'25'!K29</f>
        <v>316</v>
      </c>
      <c r="L4" s="2">
        <f>'25'!L29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634067</v>
      </c>
      <c r="E29" s="48">
        <f t="shared" ref="E29:L29" si="8">E4+E5-E28</f>
        <v>4210</v>
      </c>
      <c r="F29" s="48">
        <f t="shared" si="8"/>
        <v>12810</v>
      </c>
      <c r="G29" s="48">
        <f t="shared" si="8"/>
        <v>0</v>
      </c>
      <c r="H29" s="48">
        <f t="shared" si="8"/>
        <v>35630</v>
      </c>
      <c r="I29" s="48">
        <f t="shared" si="8"/>
        <v>860</v>
      </c>
      <c r="J29" s="48">
        <f t="shared" si="8"/>
        <v>623</v>
      </c>
      <c r="K29" s="48">
        <f t="shared" si="8"/>
        <v>316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'26'!D29</f>
        <v>634067</v>
      </c>
      <c r="E4" s="2">
        <f>'26'!E29</f>
        <v>4210</v>
      </c>
      <c r="F4" s="2">
        <f>'26'!F29</f>
        <v>12810</v>
      </c>
      <c r="G4" s="2">
        <f>'26'!G29</f>
        <v>0</v>
      </c>
      <c r="H4" s="2">
        <f>'26'!H29</f>
        <v>35630</v>
      </c>
      <c r="I4" s="2">
        <f>'26'!I29</f>
        <v>860</v>
      </c>
      <c r="J4" s="2">
        <f>'26'!J29</f>
        <v>623</v>
      </c>
      <c r="K4" s="2">
        <f>'26'!K29</f>
        <v>316</v>
      </c>
      <c r="L4" s="2">
        <f>'26'!L29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634067</v>
      </c>
      <c r="E29" s="48">
        <f t="shared" ref="E29:L29" si="8">E4+E5-E28</f>
        <v>4210</v>
      </c>
      <c r="F29" s="48">
        <f t="shared" si="8"/>
        <v>12810</v>
      </c>
      <c r="G29" s="48">
        <f t="shared" si="8"/>
        <v>0</v>
      </c>
      <c r="H29" s="48">
        <f t="shared" si="8"/>
        <v>35630</v>
      </c>
      <c r="I29" s="48">
        <f t="shared" si="8"/>
        <v>860</v>
      </c>
      <c r="J29" s="48">
        <f t="shared" si="8"/>
        <v>623</v>
      </c>
      <c r="K29" s="48">
        <f t="shared" si="8"/>
        <v>316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'27'!D29</f>
        <v>634067</v>
      </c>
      <c r="E4" s="2">
        <f>'27'!E29</f>
        <v>4210</v>
      </c>
      <c r="F4" s="2">
        <f>'27'!F29</f>
        <v>12810</v>
      </c>
      <c r="G4" s="2">
        <f>'27'!G29</f>
        <v>0</v>
      </c>
      <c r="H4" s="2">
        <f>'27'!H29</f>
        <v>35630</v>
      </c>
      <c r="I4" s="2">
        <f>'27'!I29</f>
        <v>860</v>
      </c>
      <c r="J4" s="2">
        <f>'27'!J29</f>
        <v>623</v>
      </c>
      <c r="K4" s="2">
        <f>'27'!K29</f>
        <v>316</v>
      </c>
      <c r="L4" s="2">
        <f>'27'!L29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634067</v>
      </c>
      <c r="E29" s="48">
        <f t="shared" ref="E29:L29" si="8">E4+E5-E28</f>
        <v>4210</v>
      </c>
      <c r="F29" s="48">
        <f t="shared" si="8"/>
        <v>12810</v>
      </c>
      <c r="G29" s="48">
        <f t="shared" si="8"/>
        <v>0</v>
      </c>
      <c r="H29" s="48">
        <f t="shared" si="8"/>
        <v>35630</v>
      </c>
      <c r="I29" s="48">
        <f t="shared" si="8"/>
        <v>860</v>
      </c>
      <c r="J29" s="48">
        <f t="shared" si="8"/>
        <v>623</v>
      </c>
      <c r="K29" s="48">
        <f t="shared" si="8"/>
        <v>316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'28'!D29</f>
        <v>634067</v>
      </c>
      <c r="E4" s="2">
        <f>'28'!E29</f>
        <v>4210</v>
      </c>
      <c r="F4" s="2">
        <f>'28'!F29</f>
        <v>12810</v>
      </c>
      <c r="G4" s="2">
        <f>'28'!G29</f>
        <v>0</v>
      </c>
      <c r="H4" s="2">
        <f>'28'!H29</f>
        <v>35630</v>
      </c>
      <c r="I4" s="2">
        <f>'28'!I29</f>
        <v>860</v>
      </c>
      <c r="J4" s="2">
        <f>'28'!J29</f>
        <v>623</v>
      </c>
      <c r="K4" s="2">
        <f>'28'!K29</f>
        <v>316</v>
      </c>
      <c r="L4" s="2">
        <f>'28'!L29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634067</v>
      </c>
      <c r="E29" s="48">
        <f t="shared" ref="E29:L29" si="8">E4+E5-E28</f>
        <v>4210</v>
      </c>
      <c r="F29" s="48">
        <f t="shared" si="8"/>
        <v>12810</v>
      </c>
      <c r="G29" s="48">
        <f t="shared" si="8"/>
        <v>0</v>
      </c>
      <c r="H29" s="48">
        <f t="shared" si="8"/>
        <v>35630</v>
      </c>
      <c r="I29" s="48">
        <f t="shared" si="8"/>
        <v>860</v>
      </c>
      <c r="J29" s="48">
        <f t="shared" si="8"/>
        <v>623</v>
      </c>
      <c r="K29" s="48">
        <f t="shared" si="8"/>
        <v>316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51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'2'!D29</f>
        <v>618472</v>
      </c>
      <c r="E4" s="2">
        <f>'2'!E29</f>
        <v>5770</v>
      </c>
      <c r="F4" s="2">
        <f>'2'!F29</f>
        <v>10450</v>
      </c>
      <c r="G4" s="2">
        <f>'2'!G29</f>
        <v>0</v>
      </c>
      <c r="H4" s="2">
        <f>'2'!H29</f>
        <v>28710</v>
      </c>
      <c r="I4" s="2">
        <f>'2'!I29</f>
        <v>1351</v>
      </c>
      <c r="J4" s="2">
        <f>'2'!J29</f>
        <v>654</v>
      </c>
      <c r="K4" s="2">
        <f>'2'!K29</f>
        <v>413</v>
      </c>
      <c r="L4" s="2">
        <f>'2'!L29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15528</v>
      </c>
      <c r="E7" s="22"/>
      <c r="F7" s="22"/>
      <c r="G7" s="22"/>
      <c r="H7" s="22">
        <v>80</v>
      </c>
      <c r="I7" s="23"/>
      <c r="J7" s="23"/>
      <c r="K7" s="23"/>
      <c r="L7" s="23"/>
      <c r="M7" s="20">
        <f>D7+E7*20+F7*10+G7*9+H7*9</f>
        <v>16248</v>
      </c>
      <c r="N7" s="24">
        <f>D7+E7*20+F7*10+G7*9+H7*9+I7*191+J7*191+K7*182+L7*100</f>
        <v>16248</v>
      </c>
      <c r="O7" s="25">
        <f>M7*2.75%</f>
        <v>446.82</v>
      </c>
      <c r="P7" s="26"/>
      <c r="Q7" s="26">
        <v>102</v>
      </c>
      <c r="R7" s="24">
        <f>M7-(M7*2.75%)+I7*191+J7*191+K7*182+L7*100-Q7</f>
        <v>15699.18</v>
      </c>
      <c r="S7" s="25">
        <f>M7*0.95%</f>
        <v>154.35599999999999</v>
      </c>
      <c r="T7" s="27">
        <f>S7-Q7</f>
        <v>52.355999999999995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7199</v>
      </c>
      <c r="E8" s="30"/>
      <c r="F8" s="30"/>
      <c r="G8" s="30"/>
      <c r="H8" s="30">
        <v>160</v>
      </c>
      <c r="I8" s="20"/>
      <c r="J8" s="20"/>
      <c r="K8" s="20"/>
      <c r="L8" s="20"/>
      <c r="M8" s="20">
        <f t="shared" ref="M8:M27" si="0">D8+E8*20+F8*10+G8*9+H8*9</f>
        <v>8639</v>
      </c>
      <c r="N8" s="24">
        <f t="shared" ref="N8:N27" si="1">D8+E8*20+F8*10+G8*9+H8*9+I8*191+J8*191+K8*182+L8*100</f>
        <v>8639</v>
      </c>
      <c r="O8" s="25">
        <f t="shared" ref="O8:O27" si="2">M8*2.75%</f>
        <v>237.57249999999999</v>
      </c>
      <c r="P8" s="26"/>
      <c r="Q8" s="26">
        <v>81</v>
      </c>
      <c r="R8" s="24">
        <f t="shared" ref="R8:R27" si="3">M8-(M8*2.75%)+I8*191+J8*191+K8*182+L8*100-Q8</f>
        <v>8320.4274999999998</v>
      </c>
      <c r="S8" s="25">
        <f t="shared" ref="S8:S27" si="4">M8*0.95%</f>
        <v>82.070499999999996</v>
      </c>
      <c r="T8" s="27">
        <f t="shared" ref="T8:T27" si="5">S8-Q8</f>
        <v>1.0704999999999956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14076</v>
      </c>
      <c r="E9" s="30">
        <v>20</v>
      </c>
      <c r="F9" s="30">
        <v>20</v>
      </c>
      <c r="G9" s="30"/>
      <c r="H9" s="30">
        <v>250</v>
      </c>
      <c r="I9" s="20"/>
      <c r="J9" s="20"/>
      <c r="K9" s="20"/>
      <c r="L9" s="20"/>
      <c r="M9" s="20">
        <f t="shared" si="0"/>
        <v>16926</v>
      </c>
      <c r="N9" s="24">
        <f t="shared" si="1"/>
        <v>16926</v>
      </c>
      <c r="O9" s="25">
        <f t="shared" si="2"/>
        <v>465.46499999999997</v>
      </c>
      <c r="P9" s="26"/>
      <c r="Q9" s="26">
        <v>140</v>
      </c>
      <c r="R9" s="24">
        <f t="shared" si="3"/>
        <v>16320.535</v>
      </c>
      <c r="S9" s="25">
        <f t="shared" si="4"/>
        <v>160.797</v>
      </c>
      <c r="T9" s="27">
        <f t="shared" si="5"/>
        <v>20.796999999999997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6222</v>
      </c>
      <c r="E10" s="30"/>
      <c r="F10" s="30"/>
      <c r="G10" s="30"/>
      <c r="H10" s="30">
        <v>100</v>
      </c>
      <c r="I10" s="20">
        <v>12</v>
      </c>
      <c r="J10" s="20"/>
      <c r="K10" s="20"/>
      <c r="L10" s="20"/>
      <c r="M10" s="20">
        <f t="shared" si="0"/>
        <v>7122</v>
      </c>
      <c r="N10" s="24">
        <f t="shared" si="1"/>
        <v>9414</v>
      </c>
      <c r="O10" s="25">
        <f t="shared" si="2"/>
        <v>195.85499999999999</v>
      </c>
      <c r="P10" s="26"/>
      <c r="Q10" s="26">
        <v>28</v>
      </c>
      <c r="R10" s="24">
        <f t="shared" si="3"/>
        <v>9190.1450000000004</v>
      </c>
      <c r="S10" s="25">
        <f t="shared" si="4"/>
        <v>67.658999999999992</v>
      </c>
      <c r="T10" s="27">
        <f t="shared" si="5"/>
        <v>39.658999999999992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5856</v>
      </c>
      <c r="E11" s="30"/>
      <c r="F11" s="30">
        <v>100</v>
      </c>
      <c r="G11" s="32"/>
      <c r="H11" s="30">
        <v>130</v>
      </c>
      <c r="I11" s="20"/>
      <c r="J11" s="20"/>
      <c r="K11" s="20"/>
      <c r="L11" s="20"/>
      <c r="M11" s="20">
        <f t="shared" si="0"/>
        <v>8026</v>
      </c>
      <c r="N11" s="24">
        <f t="shared" si="1"/>
        <v>8026</v>
      </c>
      <c r="O11" s="25">
        <f t="shared" si="2"/>
        <v>220.715</v>
      </c>
      <c r="P11" s="26"/>
      <c r="Q11" s="26">
        <v>45</v>
      </c>
      <c r="R11" s="24">
        <f t="shared" si="3"/>
        <v>7760.2849999999999</v>
      </c>
      <c r="S11" s="25">
        <f t="shared" si="4"/>
        <v>76.247</v>
      </c>
      <c r="T11" s="27">
        <f t="shared" si="5"/>
        <v>31.247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6431</v>
      </c>
      <c r="E12" s="30"/>
      <c r="F12" s="30"/>
      <c r="G12" s="30"/>
      <c r="H12" s="30"/>
      <c r="I12" s="20"/>
      <c r="J12" s="20"/>
      <c r="K12" s="20">
        <v>10</v>
      </c>
      <c r="L12" s="20"/>
      <c r="M12" s="20">
        <f t="shared" si="0"/>
        <v>6431</v>
      </c>
      <c r="N12" s="24">
        <f t="shared" si="1"/>
        <v>8251</v>
      </c>
      <c r="O12" s="25">
        <f t="shared" si="2"/>
        <v>176.85249999999999</v>
      </c>
      <c r="P12" s="26"/>
      <c r="Q12" s="26">
        <v>34</v>
      </c>
      <c r="R12" s="24">
        <f t="shared" si="3"/>
        <v>8040.1475</v>
      </c>
      <c r="S12" s="25">
        <f t="shared" si="4"/>
        <v>61.094499999999996</v>
      </c>
      <c r="T12" s="27">
        <f t="shared" si="5"/>
        <v>27.094499999999996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6850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6850</v>
      </c>
      <c r="N13" s="24">
        <f t="shared" si="1"/>
        <v>6850</v>
      </c>
      <c r="O13" s="25">
        <f t="shared" si="2"/>
        <v>188.375</v>
      </c>
      <c r="P13" s="26"/>
      <c r="Q13" s="26">
        <v>55</v>
      </c>
      <c r="R13" s="24">
        <f t="shared" si="3"/>
        <v>6606.625</v>
      </c>
      <c r="S13" s="25">
        <f t="shared" si="4"/>
        <v>65.075000000000003</v>
      </c>
      <c r="T13" s="27">
        <f t="shared" si="5"/>
        <v>10.075000000000003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11113</v>
      </c>
      <c r="E14" s="30"/>
      <c r="F14" s="30"/>
      <c r="G14" s="30"/>
      <c r="H14" s="30">
        <v>60</v>
      </c>
      <c r="I14" s="20">
        <v>3</v>
      </c>
      <c r="J14" s="20">
        <v>5</v>
      </c>
      <c r="K14" s="20"/>
      <c r="L14" s="20"/>
      <c r="M14" s="20">
        <f t="shared" si="0"/>
        <v>11653</v>
      </c>
      <c r="N14" s="24">
        <f t="shared" si="1"/>
        <v>13181</v>
      </c>
      <c r="O14" s="25">
        <f t="shared" si="2"/>
        <v>320.45749999999998</v>
      </c>
      <c r="P14" s="26"/>
      <c r="Q14" s="26">
        <v>131</v>
      </c>
      <c r="R14" s="24">
        <f t="shared" si="3"/>
        <v>12729.5425</v>
      </c>
      <c r="S14" s="25">
        <f t="shared" si="4"/>
        <v>110.70349999999999</v>
      </c>
      <c r="T14" s="27">
        <f t="shared" si="5"/>
        <v>-20.296500000000009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19781</v>
      </c>
      <c r="E15" s="30">
        <v>40</v>
      </c>
      <c r="F15" s="30">
        <v>70</v>
      </c>
      <c r="G15" s="30"/>
      <c r="H15" s="30"/>
      <c r="I15" s="20"/>
      <c r="J15" s="20"/>
      <c r="K15" s="20"/>
      <c r="L15" s="20"/>
      <c r="M15" s="20">
        <f t="shared" si="0"/>
        <v>21281</v>
      </c>
      <c r="N15" s="24">
        <f t="shared" si="1"/>
        <v>21281</v>
      </c>
      <c r="O15" s="25">
        <f t="shared" si="2"/>
        <v>585.22749999999996</v>
      </c>
      <c r="P15" s="26"/>
      <c r="Q15" s="26">
        <v>170</v>
      </c>
      <c r="R15" s="24">
        <f t="shared" si="3"/>
        <v>20525.772499999999</v>
      </c>
      <c r="S15" s="25">
        <f t="shared" si="4"/>
        <v>202.1695</v>
      </c>
      <c r="T15" s="27">
        <f t="shared" si="5"/>
        <v>32.169499999999999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15535</v>
      </c>
      <c r="E16" s="30"/>
      <c r="F16" s="30"/>
      <c r="G16" s="30"/>
      <c r="H16" s="30">
        <v>100</v>
      </c>
      <c r="I16" s="20">
        <v>25</v>
      </c>
      <c r="J16" s="20"/>
      <c r="K16" s="20">
        <v>5</v>
      </c>
      <c r="L16" s="20"/>
      <c r="M16" s="20">
        <f t="shared" si="0"/>
        <v>16435</v>
      </c>
      <c r="N16" s="24">
        <f t="shared" si="1"/>
        <v>22120</v>
      </c>
      <c r="O16" s="25">
        <f t="shared" si="2"/>
        <v>451.96249999999998</v>
      </c>
      <c r="P16" s="26"/>
      <c r="Q16" s="26">
        <v>118</v>
      </c>
      <c r="R16" s="24">
        <f t="shared" si="3"/>
        <v>21550.037499999999</v>
      </c>
      <c r="S16" s="25">
        <f t="shared" si="4"/>
        <v>156.13249999999999</v>
      </c>
      <c r="T16" s="27">
        <f t="shared" si="5"/>
        <v>38.132499999999993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9795</v>
      </c>
      <c r="E17" s="30">
        <v>20</v>
      </c>
      <c r="F17" s="30">
        <v>50</v>
      </c>
      <c r="G17" s="30"/>
      <c r="H17" s="30">
        <v>50</v>
      </c>
      <c r="I17" s="20">
        <v>25</v>
      </c>
      <c r="J17" s="20"/>
      <c r="K17" s="20">
        <v>10</v>
      </c>
      <c r="L17" s="20"/>
      <c r="M17" s="20">
        <f t="shared" si="0"/>
        <v>11145</v>
      </c>
      <c r="N17" s="24">
        <f t="shared" si="1"/>
        <v>17740</v>
      </c>
      <c r="O17" s="25">
        <f t="shared" si="2"/>
        <v>306.48750000000001</v>
      </c>
      <c r="P17" s="26"/>
      <c r="Q17" s="26">
        <v>100</v>
      </c>
      <c r="R17" s="24">
        <f t="shared" si="3"/>
        <v>17333.512500000001</v>
      </c>
      <c r="S17" s="25">
        <f t="shared" si="4"/>
        <v>105.8775</v>
      </c>
      <c r="T17" s="27">
        <f t="shared" si="5"/>
        <v>5.8774999999999977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13265</v>
      </c>
      <c r="E18" s="30">
        <v>10</v>
      </c>
      <c r="F18" s="30">
        <v>30</v>
      </c>
      <c r="G18" s="30"/>
      <c r="H18" s="30">
        <v>50</v>
      </c>
      <c r="I18" s="20">
        <v>10</v>
      </c>
      <c r="J18" s="20"/>
      <c r="K18" s="20">
        <v>10</v>
      </c>
      <c r="L18" s="20"/>
      <c r="M18" s="20">
        <f t="shared" si="0"/>
        <v>14215</v>
      </c>
      <c r="N18" s="24">
        <f t="shared" si="1"/>
        <v>17945</v>
      </c>
      <c r="O18" s="25">
        <f t="shared" si="2"/>
        <v>390.91250000000002</v>
      </c>
      <c r="P18" s="26"/>
      <c r="Q18" s="26">
        <v>150</v>
      </c>
      <c r="R18" s="24">
        <f t="shared" si="3"/>
        <v>17404.087500000001</v>
      </c>
      <c r="S18" s="25">
        <f t="shared" si="4"/>
        <v>135.04249999999999</v>
      </c>
      <c r="T18" s="27">
        <f t="shared" si="5"/>
        <v>-14.95750000000001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13018</v>
      </c>
      <c r="E19" s="30">
        <v>30</v>
      </c>
      <c r="F19" s="30"/>
      <c r="G19" s="30"/>
      <c r="H19" s="30">
        <v>60</v>
      </c>
      <c r="I19" s="20">
        <v>10</v>
      </c>
      <c r="J19" s="20">
        <v>5</v>
      </c>
      <c r="K19" s="20"/>
      <c r="L19" s="20"/>
      <c r="M19" s="20">
        <f t="shared" si="0"/>
        <v>14158</v>
      </c>
      <c r="N19" s="24">
        <f t="shared" si="1"/>
        <v>17023</v>
      </c>
      <c r="O19" s="25">
        <f t="shared" si="2"/>
        <v>389.34500000000003</v>
      </c>
      <c r="P19" s="26"/>
      <c r="Q19" s="26">
        <v>170</v>
      </c>
      <c r="R19" s="24">
        <f t="shared" si="3"/>
        <v>16463.654999999999</v>
      </c>
      <c r="S19" s="25">
        <f t="shared" si="4"/>
        <v>134.501</v>
      </c>
      <c r="T19" s="27">
        <f t="shared" si="5"/>
        <v>-35.498999999999995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309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309</v>
      </c>
      <c r="N20" s="24">
        <f t="shared" si="1"/>
        <v>309</v>
      </c>
      <c r="O20" s="25">
        <f t="shared" si="2"/>
        <v>8.4975000000000005</v>
      </c>
      <c r="P20" s="26"/>
      <c r="Q20" s="26"/>
      <c r="R20" s="24">
        <f t="shared" si="3"/>
        <v>300.5025</v>
      </c>
      <c r="S20" s="25">
        <f t="shared" si="4"/>
        <v>2.9354999999999998</v>
      </c>
      <c r="T20" s="27">
        <f t="shared" si="5"/>
        <v>2.9354999999999998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7505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7505</v>
      </c>
      <c r="N21" s="24">
        <f t="shared" si="1"/>
        <v>7505</v>
      </c>
      <c r="O21" s="25">
        <f t="shared" si="2"/>
        <v>206.38749999999999</v>
      </c>
      <c r="P21" s="26"/>
      <c r="Q21" s="26">
        <v>98</v>
      </c>
      <c r="R21" s="24">
        <f t="shared" si="3"/>
        <v>7200.6125000000002</v>
      </c>
      <c r="S21" s="25">
        <f t="shared" si="4"/>
        <v>71.297499999999999</v>
      </c>
      <c r="T21" s="27">
        <f t="shared" si="5"/>
        <v>-26.702500000000001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11810</v>
      </c>
      <c r="E22" s="30">
        <v>110</v>
      </c>
      <c r="F22" s="30">
        <v>60</v>
      </c>
      <c r="G22" s="20"/>
      <c r="H22" s="30"/>
      <c r="I22" s="20">
        <v>30</v>
      </c>
      <c r="J22" s="20"/>
      <c r="K22" s="20"/>
      <c r="L22" s="20"/>
      <c r="M22" s="20">
        <f t="shared" si="0"/>
        <v>14610</v>
      </c>
      <c r="N22" s="24">
        <f t="shared" si="1"/>
        <v>20340</v>
      </c>
      <c r="O22" s="25">
        <f t="shared" si="2"/>
        <v>401.77499999999998</v>
      </c>
      <c r="P22" s="26"/>
      <c r="Q22" s="26">
        <v>100</v>
      </c>
      <c r="R22" s="24">
        <f t="shared" si="3"/>
        <v>19838.224999999999</v>
      </c>
      <c r="S22" s="25">
        <f t="shared" si="4"/>
        <v>138.79499999999999</v>
      </c>
      <c r="T22" s="27">
        <f t="shared" si="5"/>
        <v>38.794999999999987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7032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7032</v>
      </c>
      <c r="N23" s="24">
        <f t="shared" si="1"/>
        <v>7032</v>
      </c>
      <c r="O23" s="25">
        <f t="shared" si="2"/>
        <v>193.38</v>
      </c>
      <c r="P23" s="26"/>
      <c r="Q23" s="26">
        <v>70</v>
      </c>
      <c r="R23" s="24">
        <f t="shared" si="3"/>
        <v>6768.62</v>
      </c>
      <c r="S23" s="25">
        <f t="shared" si="4"/>
        <v>66.804000000000002</v>
      </c>
      <c r="T23" s="27">
        <f t="shared" si="5"/>
        <v>-3.195999999999998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11119</v>
      </c>
      <c r="E24" s="30">
        <v>60</v>
      </c>
      <c r="F24" s="30">
        <v>50</v>
      </c>
      <c r="G24" s="30"/>
      <c r="H24" s="30">
        <v>60</v>
      </c>
      <c r="I24" s="20">
        <v>4</v>
      </c>
      <c r="J24" s="20"/>
      <c r="K24" s="20"/>
      <c r="L24" s="20"/>
      <c r="M24" s="20">
        <f t="shared" si="0"/>
        <v>13359</v>
      </c>
      <c r="N24" s="24">
        <f t="shared" si="1"/>
        <v>14123</v>
      </c>
      <c r="O24" s="25">
        <f t="shared" si="2"/>
        <v>367.3725</v>
      </c>
      <c r="P24" s="26"/>
      <c r="Q24" s="26">
        <v>101</v>
      </c>
      <c r="R24" s="24">
        <f t="shared" si="3"/>
        <v>13654.627500000001</v>
      </c>
      <c r="S24" s="25">
        <f t="shared" si="4"/>
        <v>126.9105</v>
      </c>
      <c r="T24" s="27">
        <f t="shared" si="5"/>
        <v>25.910499999999999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9358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9358</v>
      </c>
      <c r="N25" s="24">
        <f t="shared" si="1"/>
        <v>9358</v>
      </c>
      <c r="O25" s="25">
        <f t="shared" si="2"/>
        <v>257.34500000000003</v>
      </c>
      <c r="P25" s="26"/>
      <c r="Q25" s="26">
        <v>80</v>
      </c>
      <c r="R25" s="24">
        <f t="shared" si="3"/>
        <v>9020.6550000000007</v>
      </c>
      <c r="S25" s="25">
        <f t="shared" si="4"/>
        <v>88.900999999999996</v>
      </c>
      <c r="T25" s="27">
        <f t="shared" si="5"/>
        <v>8.9009999999999962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3653</v>
      </c>
      <c r="E26" s="29"/>
      <c r="F26" s="30"/>
      <c r="G26" s="30"/>
      <c r="H26" s="30">
        <v>60</v>
      </c>
      <c r="I26" s="20">
        <v>28</v>
      </c>
      <c r="J26" s="20">
        <v>2</v>
      </c>
      <c r="K26" s="20"/>
      <c r="L26" s="20"/>
      <c r="M26" s="20">
        <f t="shared" si="0"/>
        <v>4193</v>
      </c>
      <c r="N26" s="24">
        <f t="shared" si="1"/>
        <v>9923</v>
      </c>
      <c r="O26" s="25">
        <f t="shared" si="2"/>
        <v>115.3075</v>
      </c>
      <c r="P26" s="26"/>
      <c r="Q26" s="26">
        <v>52</v>
      </c>
      <c r="R26" s="24">
        <f t="shared" si="3"/>
        <v>9755.692500000001</v>
      </c>
      <c r="S26" s="25">
        <f t="shared" si="4"/>
        <v>39.833500000000001</v>
      </c>
      <c r="T26" s="27">
        <f t="shared" si="5"/>
        <v>-12.166499999999999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>
        <v>14304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14304</v>
      </c>
      <c r="N27" s="40">
        <f t="shared" si="1"/>
        <v>14304</v>
      </c>
      <c r="O27" s="25">
        <f t="shared" si="2"/>
        <v>393.36</v>
      </c>
      <c r="P27" s="41"/>
      <c r="Q27" s="41">
        <v>100</v>
      </c>
      <c r="R27" s="24">
        <f t="shared" si="3"/>
        <v>13810.64</v>
      </c>
      <c r="S27" s="42">
        <f t="shared" si="4"/>
        <v>135.88800000000001</v>
      </c>
      <c r="T27" s="43">
        <f t="shared" si="5"/>
        <v>35.888000000000005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209759</v>
      </c>
      <c r="E28" s="45">
        <f t="shared" si="6"/>
        <v>290</v>
      </c>
      <c r="F28" s="45">
        <f t="shared" ref="F28:T28" si="7">SUM(F7:F27)</f>
        <v>380</v>
      </c>
      <c r="G28" s="45">
        <f t="shared" si="7"/>
        <v>0</v>
      </c>
      <c r="H28" s="45">
        <f t="shared" si="7"/>
        <v>1160</v>
      </c>
      <c r="I28" s="45">
        <f t="shared" si="7"/>
        <v>147</v>
      </c>
      <c r="J28" s="45">
        <f t="shared" si="7"/>
        <v>12</v>
      </c>
      <c r="K28" s="45">
        <f t="shared" si="7"/>
        <v>35</v>
      </c>
      <c r="L28" s="45">
        <f t="shared" si="7"/>
        <v>0</v>
      </c>
      <c r="M28" s="45">
        <f t="shared" si="7"/>
        <v>229799</v>
      </c>
      <c r="N28" s="45">
        <f t="shared" si="7"/>
        <v>266538</v>
      </c>
      <c r="O28" s="46">
        <f t="shared" si="7"/>
        <v>6319.4724999999999</v>
      </c>
      <c r="P28" s="45">
        <f t="shared" si="7"/>
        <v>0</v>
      </c>
      <c r="Q28" s="45">
        <f t="shared" si="7"/>
        <v>1925</v>
      </c>
      <c r="R28" s="45">
        <f t="shared" si="7"/>
        <v>258293.52750000003</v>
      </c>
      <c r="S28" s="45">
        <f t="shared" si="7"/>
        <v>2183.0905000000002</v>
      </c>
      <c r="T28" s="47">
        <f t="shared" si="7"/>
        <v>258.09050000000002</v>
      </c>
    </row>
    <row r="29" spans="1:20" ht="15.75" thickBot="1" x14ac:dyDescent="0.3">
      <c r="A29" s="67" t="s">
        <v>45</v>
      </c>
      <c r="B29" s="68"/>
      <c r="C29" s="69"/>
      <c r="D29" s="48">
        <f>D4+D5-D28</f>
        <v>408713</v>
      </c>
      <c r="E29" s="48">
        <f t="shared" ref="E29:L29" si="8">E4+E5-E28</f>
        <v>5480</v>
      </c>
      <c r="F29" s="48">
        <f t="shared" si="8"/>
        <v>10070</v>
      </c>
      <c r="G29" s="48">
        <f t="shared" si="8"/>
        <v>0</v>
      </c>
      <c r="H29" s="48">
        <f t="shared" si="8"/>
        <v>27550</v>
      </c>
      <c r="I29" s="48">
        <f t="shared" si="8"/>
        <v>1204</v>
      </c>
      <c r="J29" s="48">
        <f t="shared" si="8"/>
        <v>642</v>
      </c>
      <c r="K29" s="48">
        <f t="shared" si="8"/>
        <v>378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96" priority="43" operator="equal">
      <formula>212030016606640</formula>
    </cfRule>
  </conditionalFormatting>
  <conditionalFormatting sqref="D29 E4:E6 E28:K29">
    <cfRule type="cellIs" dxfId="1295" priority="41" operator="equal">
      <formula>$E$4</formula>
    </cfRule>
    <cfRule type="cellIs" dxfId="1294" priority="42" operator="equal">
      <formula>2120</formula>
    </cfRule>
  </conditionalFormatting>
  <conditionalFormatting sqref="D29:E29 F4:F6 F28:F29">
    <cfRule type="cellIs" dxfId="1293" priority="39" operator="equal">
      <formula>$F$4</formula>
    </cfRule>
    <cfRule type="cellIs" dxfId="1292" priority="40" operator="equal">
      <formula>300</formula>
    </cfRule>
  </conditionalFormatting>
  <conditionalFormatting sqref="G4:G6 G28:G29">
    <cfRule type="cellIs" dxfId="1291" priority="37" operator="equal">
      <formula>$G$4</formula>
    </cfRule>
    <cfRule type="cellIs" dxfId="1290" priority="38" operator="equal">
      <formula>1660</formula>
    </cfRule>
  </conditionalFormatting>
  <conditionalFormatting sqref="H4:H6 H28:H29">
    <cfRule type="cellIs" dxfId="1289" priority="35" operator="equal">
      <formula>$H$4</formula>
    </cfRule>
    <cfRule type="cellIs" dxfId="1288" priority="36" operator="equal">
      <formula>6640</formula>
    </cfRule>
  </conditionalFormatting>
  <conditionalFormatting sqref="T6:T28">
    <cfRule type="cellIs" dxfId="1287" priority="34" operator="lessThan">
      <formula>0</formula>
    </cfRule>
  </conditionalFormatting>
  <conditionalFormatting sqref="T7:T27">
    <cfRule type="cellIs" dxfId="1286" priority="31" operator="lessThan">
      <formula>0</formula>
    </cfRule>
    <cfRule type="cellIs" dxfId="1285" priority="32" operator="lessThan">
      <formula>0</formula>
    </cfRule>
    <cfRule type="cellIs" dxfId="1284" priority="33" operator="lessThan">
      <formula>0</formula>
    </cfRule>
  </conditionalFormatting>
  <conditionalFormatting sqref="E4:E6 E28:K28">
    <cfRule type="cellIs" dxfId="1283" priority="30" operator="equal">
      <formula>$E$4</formula>
    </cfRule>
  </conditionalFormatting>
  <conditionalFormatting sqref="D28:D29 D6 D4:M4">
    <cfRule type="cellIs" dxfId="1282" priority="29" operator="equal">
      <formula>$D$4</formula>
    </cfRule>
  </conditionalFormatting>
  <conditionalFormatting sqref="I4:I6 I28:I29">
    <cfRule type="cellIs" dxfId="1281" priority="28" operator="equal">
      <formula>$I$4</formula>
    </cfRule>
  </conditionalFormatting>
  <conditionalFormatting sqref="J4:J6 J28:J29">
    <cfRule type="cellIs" dxfId="1280" priority="27" operator="equal">
      <formula>$J$4</formula>
    </cfRule>
  </conditionalFormatting>
  <conditionalFormatting sqref="K4:K6 K28:K29">
    <cfRule type="cellIs" dxfId="1279" priority="26" operator="equal">
      <formula>$K$4</formula>
    </cfRule>
  </conditionalFormatting>
  <conditionalFormatting sqref="M4:M6">
    <cfRule type="cellIs" dxfId="1278" priority="25" operator="equal">
      <formula>$L$4</formula>
    </cfRule>
  </conditionalFormatting>
  <conditionalFormatting sqref="T7:T28">
    <cfRule type="cellIs" dxfId="1277" priority="22" operator="lessThan">
      <formula>0</formula>
    </cfRule>
    <cfRule type="cellIs" dxfId="1276" priority="23" operator="lessThan">
      <formula>0</formula>
    </cfRule>
    <cfRule type="cellIs" dxfId="1275" priority="24" operator="lessThan">
      <formula>0</formula>
    </cfRule>
  </conditionalFormatting>
  <conditionalFormatting sqref="D5:K5">
    <cfRule type="cellIs" dxfId="1274" priority="21" operator="greaterThan">
      <formula>0</formula>
    </cfRule>
  </conditionalFormatting>
  <conditionalFormatting sqref="T6:T28">
    <cfRule type="cellIs" dxfId="1273" priority="20" operator="lessThan">
      <formula>0</formula>
    </cfRule>
  </conditionalFormatting>
  <conditionalFormatting sqref="T7:T27">
    <cfRule type="cellIs" dxfId="1272" priority="17" operator="lessThan">
      <formula>0</formula>
    </cfRule>
    <cfRule type="cellIs" dxfId="1271" priority="18" operator="lessThan">
      <formula>0</formula>
    </cfRule>
    <cfRule type="cellIs" dxfId="1270" priority="19" operator="lessThan">
      <formula>0</formula>
    </cfRule>
  </conditionalFormatting>
  <conditionalFormatting sqref="T7:T28">
    <cfRule type="cellIs" dxfId="1269" priority="14" operator="lessThan">
      <formula>0</formula>
    </cfRule>
    <cfRule type="cellIs" dxfId="1268" priority="15" operator="lessThan">
      <formula>0</formula>
    </cfRule>
    <cfRule type="cellIs" dxfId="1267" priority="16" operator="lessThan">
      <formula>0</formula>
    </cfRule>
  </conditionalFormatting>
  <conditionalFormatting sqref="D5:K5">
    <cfRule type="cellIs" dxfId="1266" priority="13" operator="greaterThan">
      <formula>0</formula>
    </cfRule>
  </conditionalFormatting>
  <conditionalFormatting sqref="L4 L6 L28:L29">
    <cfRule type="cellIs" dxfId="1265" priority="12" operator="equal">
      <formula>$L$4</formula>
    </cfRule>
  </conditionalFormatting>
  <conditionalFormatting sqref="D7:S7">
    <cfRule type="cellIs" dxfId="1264" priority="11" operator="greaterThan">
      <formula>0</formula>
    </cfRule>
  </conditionalFormatting>
  <conditionalFormatting sqref="D9:S9">
    <cfRule type="cellIs" dxfId="1263" priority="10" operator="greaterThan">
      <formula>0</formula>
    </cfRule>
  </conditionalFormatting>
  <conditionalFormatting sqref="D11:S11">
    <cfRule type="cellIs" dxfId="1262" priority="9" operator="greaterThan">
      <formula>0</formula>
    </cfRule>
  </conditionalFormatting>
  <conditionalFormatting sqref="D13:S13">
    <cfRule type="cellIs" dxfId="1261" priority="8" operator="greaterThan">
      <formula>0</formula>
    </cfRule>
  </conditionalFormatting>
  <conditionalFormatting sqref="D15:S15">
    <cfRule type="cellIs" dxfId="1260" priority="7" operator="greaterThan">
      <formula>0</formula>
    </cfRule>
  </conditionalFormatting>
  <conditionalFormatting sqref="D17:S17">
    <cfRule type="cellIs" dxfId="1259" priority="6" operator="greaterThan">
      <formula>0</formula>
    </cfRule>
  </conditionalFormatting>
  <conditionalFormatting sqref="D19:S19">
    <cfRule type="cellIs" dxfId="1258" priority="5" operator="greaterThan">
      <formula>0</formula>
    </cfRule>
  </conditionalFormatting>
  <conditionalFormatting sqref="D21:S21">
    <cfRule type="cellIs" dxfId="1257" priority="4" operator="greaterThan">
      <formula>0</formula>
    </cfRule>
  </conditionalFormatting>
  <conditionalFormatting sqref="D23:S23">
    <cfRule type="cellIs" dxfId="1256" priority="3" operator="greaterThan">
      <formula>0</formula>
    </cfRule>
  </conditionalFormatting>
  <conditionalFormatting sqref="D25:S25">
    <cfRule type="cellIs" dxfId="1255" priority="2" operator="greaterThan">
      <formula>0</formula>
    </cfRule>
  </conditionalFormatting>
  <conditionalFormatting sqref="D27:S27">
    <cfRule type="cellIs" dxfId="1254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'29'!D29</f>
        <v>634067</v>
      </c>
      <c r="E4" s="2">
        <f>'29'!E29</f>
        <v>4210</v>
      </c>
      <c r="F4" s="2">
        <f>'29'!F29</f>
        <v>12810</v>
      </c>
      <c r="G4" s="2">
        <f>'29'!G29</f>
        <v>0</v>
      </c>
      <c r="H4" s="2">
        <f>'29'!H29</f>
        <v>35630</v>
      </c>
      <c r="I4" s="2">
        <f>'29'!I29</f>
        <v>860</v>
      </c>
      <c r="J4" s="2">
        <f>'29'!J29</f>
        <v>623</v>
      </c>
      <c r="K4" s="2">
        <f>'29'!K29</f>
        <v>316</v>
      </c>
      <c r="L4" s="2">
        <f>'29'!L29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634067</v>
      </c>
      <c r="E29" s="48">
        <f t="shared" ref="E29:L29" si="8">E4+E5-E28</f>
        <v>4210</v>
      </c>
      <c r="F29" s="48">
        <f t="shared" si="8"/>
        <v>12810</v>
      </c>
      <c r="G29" s="48">
        <f t="shared" si="8"/>
        <v>0</v>
      </c>
      <c r="H29" s="48">
        <f t="shared" si="8"/>
        <v>35630</v>
      </c>
      <c r="I29" s="48">
        <f t="shared" si="8"/>
        <v>860</v>
      </c>
      <c r="J29" s="48">
        <f t="shared" si="8"/>
        <v>623</v>
      </c>
      <c r="K29" s="48">
        <f t="shared" si="8"/>
        <v>316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'30'!D29</f>
        <v>634067</v>
      </c>
      <c r="E4" s="2">
        <f>'30'!E29</f>
        <v>4210</v>
      </c>
      <c r="F4" s="2">
        <f>'30'!F29</f>
        <v>12810</v>
      </c>
      <c r="G4" s="2">
        <f>'30'!G29</f>
        <v>0</v>
      </c>
      <c r="H4" s="2">
        <f>'30'!H29</f>
        <v>35630</v>
      </c>
      <c r="I4" s="2">
        <f>'30'!I29</f>
        <v>860</v>
      </c>
      <c r="J4" s="2">
        <f>'30'!J29</f>
        <v>623</v>
      </c>
      <c r="K4" s="2">
        <f>'30'!K29</f>
        <v>316</v>
      </c>
      <c r="L4" s="2">
        <f>'30'!L29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634067</v>
      </c>
      <c r="E29" s="48">
        <f t="shared" ref="E29:L29" si="8">E4+E5-E28</f>
        <v>4210</v>
      </c>
      <c r="F29" s="48">
        <f t="shared" si="8"/>
        <v>12810</v>
      </c>
      <c r="G29" s="48">
        <f t="shared" si="8"/>
        <v>0</v>
      </c>
      <c r="H29" s="48">
        <f t="shared" si="8"/>
        <v>35630</v>
      </c>
      <c r="I29" s="48">
        <f t="shared" si="8"/>
        <v>860</v>
      </c>
      <c r="J29" s="48">
        <f t="shared" si="8"/>
        <v>623</v>
      </c>
      <c r="K29" s="48">
        <f t="shared" si="8"/>
        <v>316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7" workbookViewId="0">
      <selection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50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'1'!D4</f>
        <v>574173</v>
      </c>
      <c r="E4" s="2">
        <f>'1'!E4</f>
        <v>6100</v>
      </c>
      <c r="F4" s="2">
        <f>'1'!F4</f>
        <v>10670</v>
      </c>
      <c r="G4" s="2">
        <f>'1'!G4</f>
        <v>0</v>
      </c>
      <c r="H4" s="2">
        <f>'1'!H4</f>
        <v>29140</v>
      </c>
      <c r="I4" s="2">
        <f>'1'!I4</f>
        <v>411</v>
      </c>
      <c r="J4" s="2">
        <f>'1'!J4</f>
        <v>654</v>
      </c>
      <c r="K4" s="2">
        <f>'1'!K4</f>
        <v>418</v>
      </c>
      <c r="L4" s="2">
        <f>'1'!L4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2105390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5000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15000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1004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119395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320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450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680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14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12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3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136415</v>
      </c>
      <c r="N7" s="24">
        <f>D7+E7*20+F7*10+G7*9+H7*9+I7*191+J7*191+K7*182+L7*100</f>
        <v>141927</v>
      </c>
      <c r="O7" s="25">
        <f>M7*2.75%</f>
        <v>3751.4124999999999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927</v>
      </c>
      <c r="R7" s="24">
        <f>M7-(M7*2.75%)+I7*191+J7*191+K7*182+L7*100-Q7</f>
        <v>137248.58749999999</v>
      </c>
      <c r="S7" s="25">
        <f>M7*0.95%</f>
        <v>1295.9424999999999</v>
      </c>
      <c r="T7" s="27">
        <f>S7-Q7</f>
        <v>368.94249999999988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55936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50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200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260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30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1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5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61276</v>
      </c>
      <c r="N8" s="24">
        <f t="shared" ref="N8:N27" si="1">D8+E8*20+F8*10+G8*9+H8*9+I8*191+J8*191+K8*182+L8*100</f>
        <v>68107</v>
      </c>
      <c r="O8" s="25">
        <f t="shared" ref="O8:O27" si="2">M8*2.75%</f>
        <v>1685.09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681</v>
      </c>
      <c r="R8" s="24">
        <f t="shared" ref="R8:R27" si="3">M8-(M8*2.75%)+I8*191+J8*191+K8*182+L8*100-Q8</f>
        <v>65740.91</v>
      </c>
      <c r="S8" s="25">
        <f t="shared" ref="S8:S27" si="4">M8*0.95%</f>
        <v>582.12199999999996</v>
      </c>
      <c r="T8" s="27">
        <f t="shared" ref="T8:T27" si="5">S8-Q8</f>
        <v>-98.878000000000043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147646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50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120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1250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19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5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161096</v>
      </c>
      <c r="N9" s="24">
        <f t="shared" si="1"/>
        <v>165635</v>
      </c>
      <c r="O9" s="25">
        <f t="shared" si="2"/>
        <v>4430.1400000000003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1359</v>
      </c>
      <c r="R9" s="24">
        <f t="shared" si="3"/>
        <v>159845.85999999999</v>
      </c>
      <c r="S9" s="25">
        <f t="shared" si="4"/>
        <v>1530.412</v>
      </c>
      <c r="T9" s="27">
        <f t="shared" si="5"/>
        <v>171.41200000000003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51819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30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20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230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22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6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54689</v>
      </c>
      <c r="N10" s="24">
        <f t="shared" si="1"/>
        <v>60219</v>
      </c>
      <c r="O10" s="25">
        <f t="shared" si="2"/>
        <v>1503.9475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265</v>
      </c>
      <c r="R10" s="24">
        <f t="shared" si="3"/>
        <v>58450.052499999998</v>
      </c>
      <c r="S10" s="25">
        <f t="shared" si="4"/>
        <v>519.54549999999995</v>
      </c>
      <c r="T10" s="27">
        <f t="shared" si="5"/>
        <v>254.54549999999995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57648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100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200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750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28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3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68398</v>
      </c>
      <c r="N11" s="24">
        <f t="shared" si="1"/>
        <v>74292</v>
      </c>
      <c r="O11" s="25">
        <f t="shared" si="2"/>
        <v>1880.9449999999999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368</v>
      </c>
      <c r="R11" s="24">
        <f t="shared" si="3"/>
        <v>72043.054999999993</v>
      </c>
      <c r="S11" s="25">
        <f t="shared" si="4"/>
        <v>649.78099999999995</v>
      </c>
      <c r="T11" s="27">
        <f t="shared" si="5"/>
        <v>281.78099999999995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45786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10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45786</v>
      </c>
      <c r="N12" s="24">
        <f t="shared" si="1"/>
        <v>47606</v>
      </c>
      <c r="O12" s="25">
        <f t="shared" si="2"/>
        <v>1259.115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263</v>
      </c>
      <c r="R12" s="24">
        <f t="shared" si="3"/>
        <v>46083.885000000002</v>
      </c>
      <c r="S12" s="25">
        <f t="shared" si="4"/>
        <v>434.96699999999998</v>
      </c>
      <c r="T12" s="27">
        <f t="shared" si="5"/>
        <v>171.96699999999998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50892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80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110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53482</v>
      </c>
      <c r="N13" s="24">
        <f t="shared" si="1"/>
        <v>53482</v>
      </c>
      <c r="O13" s="25">
        <f t="shared" si="2"/>
        <v>1470.7550000000001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480</v>
      </c>
      <c r="R13" s="24">
        <f t="shared" si="3"/>
        <v>51531.245000000003</v>
      </c>
      <c r="S13" s="25">
        <f t="shared" si="4"/>
        <v>508.07900000000001</v>
      </c>
      <c r="T13" s="27">
        <f t="shared" si="5"/>
        <v>28.079000000000008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153360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70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60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180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7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5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156980</v>
      </c>
      <c r="N14" s="24">
        <f t="shared" si="1"/>
        <v>159272</v>
      </c>
      <c r="O14" s="25">
        <f t="shared" si="2"/>
        <v>4316.95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1354</v>
      </c>
      <c r="R14" s="24">
        <f t="shared" si="3"/>
        <v>153601.04999999999</v>
      </c>
      <c r="S14" s="25">
        <f t="shared" si="4"/>
        <v>1491.31</v>
      </c>
      <c r="T14" s="27">
        <f t="shared" si="5"/>
        <v>137.30999999999995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176692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180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210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400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17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8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185992</v>
      </c>
      <c r="N15" s="24">
        <f t="shared" si="1"/>
        <v>190695</v>
      </c>
      <c r="O15" s="25">
        <f t="shared" si="2"/>
        <v>5114.78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1460</v>
      </c>
      <c r="R15" s="24">
        <f t="shared" si="3"/>
        <v>184120.22</v>
      </c>
      <c r="S15" s="25">
        <f t="shared" si="4"/>
        <v>1766.924</v>
      </c>
      <c r="T15" s="27">
        <f t="shared" si="5"/>
        <v>306.92399999999998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141772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70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110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1280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41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7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155792</v>
      </c>
      <c r="N16" s="24">
        <f t="shared" si="1"/>
        <v>164897</v>
      </c>
      <c r="O16" s="25">
        <f t="shared" si="2"/>
        <v>4284.28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1462</v>
      </c>
      <c r="R16" s="24">
        <f t="shared" si="3"/>
        <v>159150.72</v>
      </c>
      <c r="S16" s="25">
        <f t="shared" si="4"/>
        <v>1480.0239999999999</v>
      </c>
      <c r="T16" s="27">
        <f t="shared" si="5"/>
        <v>18.023999999999887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95074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60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200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350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29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13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101424</v>
      </c>
      <c r="N17" s="24">
        <f t="shared" si="1"/>
        <v>109329</v>
      </c>
      <c r="O17" s="25">
        <f t="shared" si="2"/>
        <v>2789.16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934</v>
      </c>
      <c r="R17" s="24">
        <f t="shared" si="3"/>
        <v>105605.84</v>
      </c>
      <c r="S17" s="25">
        <f t="shared" si="4"/>
        <v>963.52800000000002</v>
      </c>
      <c r="T17" s="27">
        <f t="shared" si="5"/>
        <v>29.52800000000002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108728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100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350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460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44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10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118368</v>
      </c>
      <c r="N18" s="24">
        <f t="shared" si="1"/>
        <v>128592</v>
      </c>
      <c r="O18" s="25">
        <f t="shared" si="2"/>
        <v>3255.12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1460</v>
      </c>
      <c r="R18" s="24">
        <f t="shared" si="3"/>
        <v>123876.88</v>
      </c>
      <c r="S18" s="25">
        <f t="shared" si="4"/>
        <v>1124.4959999999999</v>
      </c>
      <c r="T18" s="27">
        <f t="shared" si="5"/>
        <v>-335.50400000000013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118548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90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100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730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60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5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12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127918</v>
      </c>
      <c r="N19" s="24">
        <f t="shared" si="1"/>
        <v>142517</v>
      </c>
      <c r="O19" s="25">
        <f t="shared" si="2"/>
        <v>3517.7449999999999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1700</v>
      </c>
      <c r="R19" s="24">
        <f t="shared" si="3"/>
        <v>137299.255</v>
      </c>
      <c r="S19" s="25">
        <f t="shared" si="4"/>
        <v>1215.221</v>
      </c>
      <c r="T19" s="27">
        <f t="shared" si="5"/>
        <v>-484.779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43293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100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20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25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46473</v>
      </c>
      <c r="N20" s="24">
        <f t="shared" si="1"/>
        <v>51248</v>
      </c>
      <c r="O20" s="25">
        <f t="shared" si="2"/>
        <v>1278.0074999999999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960</v>
      </c>
      <c r="R20" s="24">
        <f t="shared" si="3"/>
        <v>49009.9925</v>
      </c>
      <c r="S20" s="25">
        <f t="shared" si="4"/>
        <v>441.49349999999998</v>
      </c>
      <c r="T20" s="27">
        <f t="shared" si="5"/>
        <v>-518.50649999999996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47337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20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30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5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47807</v>
      </c>
      <c r="N21" s="24">
        <f t="shared" si="1"/>
        <v>48762</v>
      </c>
      <c r="O21" s="25">
        <f t="shared" si="2"/>
        <v>1314.6925000000001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358</v>
      </c>
      <c r="R21" s="24">
        <f t="shared" si="3"/>
        <v>47089.307500000003</v>
      </c>
      <c r="S21" s="25">
        <f t="shared" si="4"/>
        <v>454.16649999999998</v>
      </c>
      <c r="T21" s="27">
        <f t="shared" si="5"/>
        <v>96.166499999999985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155657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110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60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35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158457</v>
      </c>
      <c r="N22" s="24">
        <f t="shared" si="1"/>
        <v>165142</v>
      </c>
      <c r="O22" s="25">
        <f t="shared" si="2"/>
        <v>4357.5675000000001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1150</v>
      </c>
      <c r="R22" s="24">
        <f t="shared" si="3"/>
        <v>159634.4325</v>
      </c>
      <c r="S22" s="25">
        <f t="shared" si="4"/>
        <v>1505.3415</v>
      </c>
      <c r="T22" s="27">
        <f t="shared" si="5"/>
        <v>355.3415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80292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15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80292</v>
      </c>
      <c r="N23" s="24">
        <f t="shared" si="1"/>
        <v>83157</v>
      </c>
      <c r="O23" s="25">
        <f t="shared" si="2"/>
        <v>2208.0300000000002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730</v>
      </c>
      <c r="R23" s="24">
        <f t="shared" si="3"/>
        <v>80218.97</v>
      </c>
      <c r="S23" s="25">
        <f t="shared" si="4"/>
        <v>762.774</v>
      </c>
      <c r="T23" s="27">
        <f t="shared" si="5"/>
        <v>32.774000000000001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147259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480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660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970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33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20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172189</v>
      </c>
      <c r="N24" s="24">
        <f t="shared" si="1"/>
        <v>182132</v>
      </c>
      <c r="O24" s="25">
        <f t="shared" si="2"/>
        <v>4735.1975000000002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1531</v>
      </c>
      <c r="R24" s="24">
        <f t="shared" si="3"/>
        <v>175865.80249999999</v>
      </c>
      <c r="S24" s="25">
        <f t="shared" si="4"/>
        <v>1635.7954999999999</v>
      </c>
      <c r="T24" s="27">
        <f t="shared" si="5"/>
        <v>104.79549999999995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93896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750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73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5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100646</v>
      </c>
      <c r="N25" s="24">
        <f t="shared" si="1"/>
        <v>115499</v>
      </c>
      <c r="O25" s="25">
        <f t="shared" si="2"/>
        <v>2767.7649999999999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858</v>
      </c>
      <c r="R25" s="24">
        <f t="shared" si="3"/>
        <v>111873.235</v>
      </c>
      <c r="S25" s="25">
        <f t="shared" si="4"/>
        <v>956.13699999999994</v>
      </c>
      <c r="T25" s="27">
        <f t="shared" si="5"/>
        <v>98.136999999999944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71810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60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43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2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72350</v>
      </c>
      <c r="N26" s="24">
        <f t="shared" si="1"/>
        <v>80945</v>
      </c>
      <c r="O26" s="25">
        <f t="shared" si="2"/>
        <v>1989.625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563</v>
      </c>
      <c r="R26" s="24">
        <f t="shared" si="3"/>
        <v>78392.375</v>
      </c>
      <c r="S26" s="25">
        <f t="shared" si="4"/>
        <v>687.32499999999993</v>
      </c>
      <c r="T26" s="27">
        <f t="shared" si="5"/>
        <v>124.32499999999993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82656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15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82656</v>
      </c>
      <c r="N27" s="40">
        <f t="shared" si="1"/>
        <v>85521</v>
      </c>
      <c r="O27" s="25">
        <f t="shared" si="2"/>
        <v>2273.04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1300</v>
      </c>
      <c r="R27" s="24">
        <f t="shared" si="3"/>
        <v>81947.960000000006</v>
      </c>
      <c r="S27" s="42">
        <f t="shared" si="4"/>
        <v>785.23199999999997</v>
      </c>
      <c r="T27" s="43">
        <f t="shared" si="5"/>
        <v>-514.76800000000003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2045496</v>
      </c>
      <c r="E28" s="45">
        <f t="shared" si="6"/>
        <v>1890</v>
      </c>
      <c r="F28" s="45">
        <f t="shared" ref="F28:T28" si="7">SUM(F7:F27)</f>
        <v>2860</v>
      </c>
      <c r="G28" s="45">
        <f t="shared" si="7"/>
        <v>0</v>
      </c>
      <c r="H28" s="45">
        <f t="shared" si="7"/>
        <v>8510</v>
      </c>
      <c r="I28" s="45">
        <f t="shared" si="7"/>
        <v>555</v>
      </c>
      <c r="J28" s="45">
        <f t="shared" si="7"/>
        <v>31</v>
      </c>
      <c r="K28" s="45">
        <f t="shared" si="7"/>
        <v>102</v>
      </c>
      <c r="L28" s="45">
        <f t="shared" si="7"/>
        <v>0</v>
      </c>
      <c r="M28" s="45">
        <f t="shared" si="7"/>
        <v>2188486</v>
      </c>
      <c r="N28" s="45">
        <f t="shared" si="7"/>
        <v>2318976</v>
      </c>
      <c r="O28" s="46">
        <f t="shared" si="7"/>
        <v>60183.364999999998</v>
      </c>
      <c r="P28" s="45">
        <f t="shared" si="7"/>
        <v>0</v>
      </c>
      <c r="Q28" s="45">
        <f t="shared" si="7"/>
        <v>20163</v>
      </c>
      <c r="R28" s="45">
        <f t="shared" si="7"/>
        <v>2238629.6349999998</v>
      </c>
      <c r="S28" s="45">
        <f t="shared" si="7"/>
        <v>20790.616999999998</v>
      </c>
      <c r="T28" s="47">
        <f t="shared" si="7"/>
        <v>627.61699999999928</v>
      </c>
    </row>
    <row r="29" spans="1:20" ht="15.75" thickBot="1" x14ac:dyDescent="0.3">
      <c r="A29" s="67" t="s">
        <v>45</v>
      </c>
      <c r="B29" s="68"/>
      <c r="C29" s="69"/>
      <c r="D29" s="48">
        <f>D4+D5-D28</f>
        <v>634067</v>
      </c>
      <c r="E29" s="48">
        <f t="shared" ref="E29:L29" si="8">E4+E5-E28</f>
        <v>4210</v>
      </c>
      <c r="F29" s="48">
        <f t="shared" si="8"/>
        <v>12810</v>
      </c>
      <c r="G29" s="48">
        <f t="shared" si="8"/>
        <v>0</v>
      </c>
      <c r="H29" s="48">
        <f t="shared" si="8"/>
        <v>35630</v>
      </c>
      <c r="I29" s="48">
        <f t="shared" si="8"/>
        <v>860</v>
      </c>
      <c r="J29" s="48">
        <f t="shared" si="8"/>
        <v>623</v>
      </c>
      <c r="K29" s="48">
        <f t="shared" si="8"/>
        <v>316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3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2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2" ht="18.75" x14ac:dyDescent="0.25">
      <c r="A3" s="74" t="s">
        <v>54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2" x14ac:dyDescent="0.25">
      <c r="A4" s="78" t="s">
        <v>1</v>
      </c>
      <c r="B4" s="78"/>
      <c r="C4" s="1"/>
      <c r="D4" s="2">
        <f>'3'!D29</f>
        <v>408713</v>
      </c>
      <c r="E4" s="2">
        <f>'3'!E29</f>
        <v>5480</v>
      </c>
      <c r="F4" s="2">
        <f>'3'!F29</f>
        <v>10070</v>
      </c>
      <c r="G4" s="2">
        <f>'3'!G29</f>
        <v>0</v>
      </c>
      <c r="H4" s="2">
        <f>'3'!H29</f>
        <v>27550</v>
      </c>
      <c r="I4" s="2">
        <f>'3'!I29</f>
        <v>1204</v>
      </c>
      <c r="J4" s="2">
        <f>'3'!J29</f>
        <v>642</v>
      </c>
      <c r="K4" s="2">
        <f>'3'!K29</f>
        <v>378</v>
      </c>
      <c r="L4" s="2">
        <f>'3'!L29</f>
        <v>5</v>
      </c>
      <c r="M4" s="3"/>
      <c r="N4" s="80"/>
      <c r="O4" s="81"/>
      <c r="P4" s="81"/>
      <c r="Q4" s="81"/>
      <c r="R4" s="81"/>
      <c r="S4" s="81"/>
      <c r="T4" s="81"/>
      <c r="U4" s="81"/>
      <c r="V4" s="82"/>
    </row>
    <row r="5" spans="1:22" x14ac:dyDescent="0.25">
      <c r="A5" s="78" t="s">
        <v>2</v>
      </c>
      <c r="B5" s="78"/>
      <c r="C5" s="1"/>
      <c r="D5" s="1">
        <v>311688</v>
      </c>
      <c r="E5" s="4"/>
      <c r="F5" s="4"/>
      <c r="G5" s="4"/>
      <c r="H5" s="4"/>
      <c r="I5" s="1">
        <v>4</v>
      </c>
      <c r="J5" s="1"/>
      <c r="K5" s="1"/>
      <c r="L5" s="1"/>
      <c r="M5" s="5"/>
      <c r="N5" s="80"/>
      <c r="O5" s="81"/>
      <c r="P5" s="81"/>
      <c r="Q5" s="81"/>
      <c r="R5" s="81"/>
      <c r="S5" s="81"/>
      <c r="T5" s="81"/>
      <c r="U5" s="81"/>
      <c r="V5" s="8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55" t="s">
        <v>15</v>
      </c>
      <c r="N6" s="53" t="s">
        <v>16</v>
      </c>
      <c r="O6" s="17" t="s">
        <v>17</v>
      </c>
      <c r="P6" s="53" t="s">
        <v>18</v>
      </c>
      <c r="Q6" s="53" t="s">
        <v>19</v>
      </c>
      <c r="R6" s="53" t="s">
        <v>20</v>
      </c>
      <c r="S6" s="17" t="s">
        <v>21</v>
      </c>
      <c r="T6" s="18" t="s">
        <v>22</v>
      </c>
      <c r="U6" s="18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15170</v>
      </c>
      <c r="E7" s="22">
        <v>250</v>
      </c>
      <c r="F7" s="22">
        <v>300</v>
      </c>
      <c r="G7" s="22"/>
      <c r="H7" s="22">
        <v>320</v>
      </c>
      <c r="I7" s="23">
        <v>5</v>
      </c>
      <c r="J7" s="23">
        <v>12</v>
      </c>
      <c r="K7" s="23"/>
      <c r="L7" s="23"/>
      <c r="M7" s="20">
        <f>D7+E7*20+F7*10+G7*9+H7*9</f>
        <v>26050</v>
      </c>
      <c r="N7" s="24">
        <f>D7+E7*20+F7*10+G7*9+H7*9+I7*191+J7*191+K7*182+L7*100</f>
        <v>29297</v>
      </c>
      <c r="O7" s="25">
        <f>M7*2.75%</f>
        <v>716.375</v>
      </c>
      <c r="P7" s="26"/>
      <c r="Q7" s="26">
        <v>130</v>
      </c>
      <c r="R7" s="24">
        <f>M7-(M7*2.75%)+I7*191+J7*191+K7*182+L7*100-Q7</f>
        <v>28450.625</v>
      </c>
      <c r="S7" s="25">
        <f>M7*0.95%</f>
        <v>247.47499999999999</v>
      </c>
      <c r="T7" s="27">
        <f>S7-Q7</f>
        <v>117.47499999999999</v>
      </c>
      <c r="U7" s="54">
        <v>67</v>
      </c>
      <c r="V7" s="59">
        <f>R7-U7</f>
        <v>28383.625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9262</v>
      </c>
      <c r="E8" s="30"/>
      <c r="F8" s="30"/>
      <c r="G8" s="30"/>
      <c r="H8" s="30"/>
      <c r="I8" s="20">
        <v>11</v>
      </c>
      <c r="J8" s="20"/>
      <c r="K8" s="20"/>
      <c r="L8" s="20"/>
      <c r="M8" s="20">
        <f t="shared" ref="M8:M27" si="0">D8+E8*20+F8*10+G8*9+H8*9</f>
        <v>9262</v>
      </c>
      <c r="N8" s="24">
        <f t="shared" ref="N8:N27" si="1">D8+E8*20+F8*10+G8*9+H8*9+I8*191+J8*191+K8*182+L8*100</f>
        <v>11363</v>
      </c>
      <c r="O8" s="25">
        <f t="shared" ref="O8:O27" si="2">M8*2.75%</f>
        <v>254.70500000000001</v>
      </c>
      <c r="P8" s="26"/>
      <c r="Q8" s="26">
        <v>88</v>
      </c>
      <c r="R8" s="24">
        <f t="shared" ref="R8:R27" si="3">M8-(M8*2.75%)+I8*191+J8*191+K8*182+L8*100-Q8</f>
        <v>11020.295</v>
      </c>
      <c r="S8" s="25">
        <f t="shared" ref="S8:S27" si="4">M8*0.95%</f>
        <v>87.989000000000004</v>
      </c>
      <c r="T8" s="27">
        <f t="shared" ref="T8:T27" si="5">S8-Q8</f>
        <v>-1.099999999999568E-2</v>
      </c>
      <c r="U8" s="54">
        <v>30</v>
      </c>
      <c r="V8" s="59">
        <f t="shared" ref="V8:V27" si="6">R8-U8</f>
        <v>10990.295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23290</v>
      </c>
      <c r="E9" s="30"/>
      <c r="F9" s="30"/>
      <c r="G9" s="30"/>
      <c r="H9" s="30"/>
      <c r="I9" s="20">
        <v>8</v>
      </c>
      <c r="J9" s="20"/>
      <c r="K9" s="20"/>
      <c r="L9" s="20"/>
      <c r="M9" s="20">
        <f t="shared" si="0"/>
        <v>23290</v>
      </c>
      <c r="N9" s="24">
        <f t="shared" si="1"/>
        <v>24818</v>
      </c>
      <c r="O9" s="25">
        <f t="shared" si="2"/>
        <v>640.47500000000002</v>
      </c>
      <c r="P9" s="26"/>
      <c r="Q9" s="26">
        <v>157</v>
      </c>
      <c r="R9" s="24">
        <f t="shared" si="3"/>
        <v>24020.525000000001</v>
      </c>
      <c r="S9" s="25">
        <f t="shared" si="4"/>
        <v>221.255</v>
      </c>
      <c r="T9" s="27">
        <f t="shared" si="5"/>
        <v>64.254999999999995</v>
      </c>
      <c r="U9" s="54">
        <v>143</v>
      </c>
      <c r="V9" s="59">
        <f t="shared" si="6"/>
        <v>23877.525000000001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4165</v>
      </c>
      <c r="E10" s="30">
        <v>30</v>
      </c>
      <c r="F10" s="30">
        <v>20</v>
      </c>
      <c r="G10" s="30"/>
      <c r="H10" s="30">
        <v>30</v>
      </c>
      <c r="I10" s="20">
        <v>1</v>
      </c>
      <c r="J10" s="20">
        <v>1</v>
      </c>
      <c r="K10" s="20"/>
      <c r="L10" s="20"/>
      <c r="M10" s="20">
        <f t="shared" si="0"/>
        <v>5235</v>
      </c>
      <c r="N10" s="24">
        <f t="shared" si="1"/>
        <v>5617</v>
      </c>
      <c r="O10" s="25">
        <f t="shared" si="2"/>
        <v>143.96250000000001</v>
      </c>
      <c r="P10" s="26"/>
      <c r="Q10" s="26">
        <v>28</v>
      </c>
      <c r="R10" s="24">
        <f t="shared" si="3"/>
        <v>5445.0375000000004</v>
      </c>
      <c r="S10" s="25">
        <f t="shared" si="4"/>
        <v>49.732500000000002</v>
      </c>
      <c r="T10" s="27">
        <f t="shared" si="5"/>
        <v>21.732500000000002</v>
      </c>
      <c r="U10" s="54"/>
      <c r="V10" s="59">
        <f t="shared" si="6"/>
        <v>5445.0375000000004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8255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8255</v>
      </c>
      <c r="N11" s="24">
        <f t="shared" si="1"/>
        <v>8255</v>
      </c>
      <c r="O11" s="25">
        <f t="shared" si="2"/>
        <v>227.01249999999999</v>
      </c>
      <c r="P11" s="26"/>
      <c r="Q11" s="26">
        <v>38</v>
      </c>
      <c r="R11" s="24">
        <f t="shared" si="3"/>
        <v>7989.9875000000002</v>
      </c>
      <c r="S11" s="25">
        <f t="shared" si="4"/>
        <v>78.422499999999999</v>
      </c>
      <c r="T11" s="27">
        <f t="shared" si="5"/>
        <v>40.422499999999999</v>
      </c>
      <c r="U11" s="54">
        <v>40</v>
      </c>
      <c r="V11" s="59">
        <f t="shared" si="6"/>
        <v>7949.9875000000002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7759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7759</v>
      </c>
      <c r="N12" s="24">
        <f t="shared" si="1"/>
        <v>7759</v>
      </c>
      <c r="O12" s="25">
        <f t="shared" si="2"/>
        <v>213.3725</v>
      </c>
      <c r="P12" s="26"/>
      <c r="Q12" s="26">
        <v>35</v>
      </c>
      <c r="R12" s="24">
        <f t="shared" si="3"/>
        <v>7510.6274999999996</v>
      </c>
      <c r="S12" s="25">
        <f t="shared" si="4"/>
        <v>73.710499999999996</v>
      </c>
      <c r="T12" s="27">
        <f t="shared" si="5"/>
        <v>38.710499999999996</v>
      </c>
      <c r="U12" s="54"/>
      <c r="V12" s="59">
        <f t="shared" si="6"/>
        <v>7510.6274999999996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7226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7226</v>
      </c>
      <c r="N13" s="24">
        <f t="shared" si="1"/>
        <v>7226</v>
      </c>
      <c r="O13" s="25">
        <f t="shared" si="2"/>
        <v>198.715</v>
      </c>
      <c r="P13" s="26"/>
      <c r="Q13" s="26">
        <v>55</v>
      </c>
      <c r="R13" s="24">
        <f t="shared" si="3"/>
        <v>6972.2849999999999</v>
      </c>
      <c r="S13" s="25">
        <f t="shared" si="4"/>
        <v>68.646999999999991</v>
      </c>
      <c r="T13" s="27">
        <f t="shared" si="5"/>
        <v>13.646999999999991</v>
      </c>
      <c r="U13" s="54"/>
      <c r="V13" s="59">
        <f t="shared" si="6"/>
        <v>6972.2849999999999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37961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37961</v>
      </c>
      <c r="N14" s="24">
        <f t="shared" si="1"/>
        <v>37961</v>
      </c>
      <c r="O14" s="25">
        <f t="shared" si="2"/>
        <v>1043.9275</v>
      </c>
      <c r="P14" s="26"/>
      <c r="Q14" s="26">
        <v>154</v>
      </c>
      <c r="R14" s="24">
        <f t="shared" si="3"/>
        <v>36763.072500000002</v>
      </c>
      <c r="S14" s="25">
        <f t="shared" si="4"/>
        <v>360.62950000000001</v>
      </c>
      <c r="T14" s="27">
        <f t="shared" si="5"/>
        <v>206.62950000000001</v>
      </c>
      <c r="U14" s="54">
        <v>203</v>
      </c>
      <c r="V14" s="59">
        <f t="shared" si="6"/>
        <v>36560.072500000002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24083</v>
      </c>
      <c r="E15" s="30">
        <v>20</v>
      </c>
      <c r="F15" s="30">
        <v>10</v>
      </c>
      <c r="G15" s="30"/>
      <c r="H15" s="30">
        <v>60</v>
      </c>
      <c r="I15" s="20">
        <v>2</v>
      </c>
      <c r="J15" s="20"/>
      <c r="K15" s="20"/>
      <c r="L15" s="20"/>
      <c r="M15" s="20">
        <f t="shared" si="0"/>
        <v>25123</v>
      </c>
      <c r="N15" s="24">
        <f t="shared" si="1"/>
        <v>25505</v>
      </c>
      <c r="O15" s="25">
        <f t="shared" si="2"/>
        <v>690.88250000000005</v>
      </c>
      <c r="P15" s="26"/>
      <c r="Q15" s="26">
        <v>200</v>
      </c>
      <c r="R15" s="24">
        <f t="shared" si="3"/>
        <v>24614.1175</v>
      </c>
      <c r="S15" s="25">
        <f t="shared" si="4"/>
        <v>238.66849999999999</v>
      </c>
      <c r="T15" s="27">
        <f t="shared" si="5"/>
        <v>38.668499999999995</v>
      </c>
      <c r="U15" s="54">
        <v>105</v>
      </c>
      <c r="V15" s="59">
        <f t="shared" si="6"/>
        <v>24509.1175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17020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17920</v>
      </c>
      <c r="N16" s="24">
        <f t="shared" si="1"/>
        <v>17920</v>
      </c>
      <c r="O16" s="25">
        <f t="shared" si="2"/>
        <v>492.8</v>
      </c>
      <c r="P16" s="26"/>
      <c r="Q16" s="26">
        <v>497</v>
      </c>
      <c r="R16" s="24">
        <f t="shared" si="3"/>
        <v>16930.2</v>
      </c>
      <c r="S16" s="25">
        <f t="shared" si="4"/>
        <v>170.24</v>
      </c>
      <c r="T16" s="27">
        <f t="shared" si="5"/>
        <v>-326.76</v>
      </c>
      <c r="U16" s="54">
        <v>60</v>
      </c>
      <c r="V16" s="59">
        <f t="shared" si="6"/>
        <v>16870.2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9926</v>
      </c>
      <c r="E17" s="30">
        <v>10</v>
      </c>
      <c r="F17" s="30">
        <v>30</v>
      </c>
      <c r="G17" s="30"/>
      <c r="H17" s="30">
        <v>100</v>
      </c>
      <c r="I17" s="20"/>
      <c r="J17" s="20"/>
      <c r="K17" s="20">
        <v>3</v>
      </c>
      <c r="L17" s="20"/>
      <c r="M17" s="20">
        <f t="shared" si="0"/>
        <v>11326</v>
      </c>
      <c r="N17" s="24">
        <f t="shared" si="1"/>
        <v>11872</v>
      </c>
      <c r="O17" s="25">
        <f t="shared" si="2"/>
        <v>311.46499999999997</v>
      </c>
      <c r="P17" s="26"/>
      <c r="Q17" s="26">
        <v>100</v>
      </c>
      <c r="R17" s="24">
        <f t="shared" si="3"/>
        <v>11460.535</v>
      </c>
      <c r="S17" s="25">
        <f t="shared" si="4"/>
        <v>107.59699999999999</v>
      </c>
      <c r="T17" s="27">
        <f t="shared" si="5"/>
        <v>7.5969999999999942</v>
      </c>
      <c r="U17" s="54">
        <v>30</v>
      </c>
      <c r="V17" s="59">
        <f t="shared" si="6"/>
        <v>11430.535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19755</v>
      </c>
      <c r="E18" s="30"/>
      <c r="F18" s="30">
        <v>20</v>
      </c>
      <c r="G18" s="30"/>
      <c r="H18" s="30">
        <v>50</v>
      </c>
      <c r="I18" s="20"/>
      <c r="J18" s="20"/>
      <c r="K18" s="20"/>
      <c r="L18" s="20"/>
      <c r="M18" s="20">
        <f t="shared" si="0"/>
        <v>20405</v>
      </c>
      <c r="N18" s="24">
        <f t="shared" si="1"/>
        <v>20405</v>
      </c>
      <c r="O18" s="25">
        <f t="shared" si="2"/>
        <v>561.13750000000005</v>
      </c>
      <c r="P18" s="26"/>
      <c r="Q18" s="26">
        <v>150</v>
      </c>
      <c r="R18" s="24">
        <f t="shared" si="3"/>
        <v>19693.862499999999</v>
      </c>
      <c r="S18" s="25">
        <f t="shared" si="4"/>
        <v>193.8475</v>
      </c>
      <c r="T18" s="27">
        <f t="shared" si="5"/>
        <v>43.847499999999997</v>
      </c>
      <c r="U18" s="54">
        <v>135</v>
      </c>
      <c r="V18" s="59">
        <f t="shared" si="6"/>
        <v>19558.862499999999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14235</v>
      </c>
      <c r="E19" s="30"/>
      <c r="F19" s="30"/>
      <c r="G19" s="30"/>
      <c r="H19" s="30">
        <v>100</v>
      </c>
      <c r="I19" s="20">
        <v>25</v>
      </c>
      <c r="J19" s="20"/>
      <c r="K19" s="20">
        <v>2</v>
      </c>
      <c r="L19" s="20"/>
      <c r="M19" s="20">
        <f t="shared" si="0"/>
        <v>15135</v>
      </c>
      <c r="N19" s="24">
        <f t="shared" si="1"/>
        <v>20274</v>
      </c>
      <c r="O19" s="25">
        <f t="shared" si="2"/>
        <v>416.21249999999998</v>
      </c>
      <c r="P19" s="26"/>
      <c r="Q19" s="26">
        <v>170</v>
      </c>
      <c r="R19" s="24">
        <f t="shared" si="3"/>
        <v>19687.787499999999</v>
      </c>
      <c r="S19" s="25">
        <f t="shared" si="4"/>
        <v>143.7825</v>
      </c>
      <c r="T19" s="27">
        <f t="shared" si="5"/>
        <v>-26.217500000000001</v>
      </c>
      <c r="U19" s="54">
        <v>60</v>
      </c>
      <c r="V19" s="59">
        <f t="shared" si="6"/>
        <v>19627.787499999999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7321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7321</v>
      </c>
      <c r="N20" s="24">
        <f t="shared" si="1"/>
        <v>7321</v>
      </c>
      <c r="O20" s="25">
        <f t="shared" si="2"/>
        <v>201.32750000000001</v>
      </c>
      <c r="P20" s="26"/>
      <c r="Q20" s="26">
        <v>120</v>
      </c>
      <c r="R20" s="24">
        <f t="shared" si="3"/>
        <v>6999.6724999999997</v>
      </c>
      <c r="S20" s="25">
        <f t="shared" si="4"/>
        <v>69.549499999999995</v>
      </c>
      <c r="T20" s="27">
        <f t="shared" si="5"/>
        <v>-50.450500000000005</v>
      </c>
      <c r="U20" s="54"/>
      <c r="V20" s="59">
        <f t="shared" si="6"/>
        <v>6999.6724999999997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10644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10644</v>
      </c>
      <c r="N21" s="24">
        <f t="shared" si="1"/>
        <v>10644</v>
      </c>
      <c r="O21" s="25">
        <f t="shared" si="2"/>
        <v>292.70999999999998</v>
      </c>
      <c r="P21" s="26"/>
      <c r="Q21" s="26">
        <v>100</v>
      </c>
      <c r="R21" s="24">
        <f t="shared" si="3"/>
        <v>10251.290000000001</v>
      </c>
      <c r="S21" s="25">
        <f t="shared" si="4"/>
        <v>101.11799999999999</v>
      </c>
      <c r="T21" s="27">
        <f t="shared" si="5"/>
        <v>1.117999999999995</v>
      </c>
      <c r="U21" s="54">
        <v>52</v>
      </c>
      <c r="V21" s="59">
        <f t="shared" si="6"/>
        <v>10199.290000000001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25908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25908</v>
      </c>
      <c r="N22" s="24">
        <f t="shared" si="1"/>
        <v>25908</v>
      </c>
      <c r="O22" s="25">
        <f t="shared" si="2"/>
        <v>712.47</v>
      </c>
      <c r="P22" s="26"/>
      <c r="Q22" s="26">
        <v>150</v>
      </c>
      <c r="R22" s="24">
        <f t="shared" si="3"/>
        <v>25045.53</v>
      </c>
      <c r="S22" s="25">
        <f t="shared" si="4"/>
        <v>246.126</v>
      </c>
      <c r="T22" s="27">
        <f t="shared" si="5"/>
        <v>96.126000000000005</v>
      </c>
      <c r="U22" s="54">
        <v>135</v>
      </c>
      <c r="V22" s="59">
        <f t="shared" si="6"/>
        <v>24910.53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13660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13660</v>
      </c>
      <c r="N23" s="24">
        <f t="shared" si="1"/>
        <v>13660</v>
      </c>
      <c r="O23" s="25">
        <f t="shared" si="2"/>
        <v>375.65</v>
      </c>
      <c r="P23" s="26"/>
      <c r="Q23" s="26">
        <v>110</v>
      </c>
      <c r="R23" s="24">
        <f t="shared" si="3"/>
        <v>13174.35</v>
      </c>
      <c r="S23" s="25">
        <f t="shared" si="4"/>
        <v>129.77000000000001</v>
      </c>
      <c r="T23" s="27">
        <f t="shared" si="5"/>
        <v>19.77000000000001</v>
      </c>
      <c r="U23" s="54">
        <v>75</v>
      </c>
      <c r="V23" s="59">
        <f t="shared" si="6"/>
        <v>13099.35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24569</v>
      </c>
      <c r="E24" s="30">
        <v>100</v>
      </c>
      <c r="F24" s="30">
        <v>300</v>
      </c>
      <c r="G24" s="30"/>
      <c r="H24" s="30">
        <v>350</v>
      </c>
      <c r="I24" s="20">
        <v>5</v>
      </c>
      <c r="J24" s="20"/>
      <c r="K24" s="20">
        <v>5</v>
      </c>
      <c r="L24" s="20"/>
      <c r="M24" s="20">
        <f t="shared" si="0"/>
        <v>32719</v>
      </c>
      <c r="N24" s="24">
        <f t="shared" si="1"/>
        <v>34584</v>
      </c>
      <c r="O24" s="25">
        <f t="shared" si="2"/>
        <v>899.77250000000004</v>
      </c>
      <c r="P24" s="26"/>
      <c r="Q24" s="26">
        <v>604</v>
      </c>
      <c r="R24" s="24">
        <f t="shared" si="3"/>
        <v>33080.227500000001</v>
      </c>
      <c r="S24" s="25">
        <f t="shared" si="4"/>
        <v>310.83049999999997</v>
      </c>
      <c r="T24" s="27">
        <f t="shared" si="5"/>
        <v>-293.16950000000003</v>
      </c>
      <c r="U24" s="54">
        <v>60</v>
      </c>
      <c r="V24" s="59">
        <f t="shared" si="6"/>
        <v>33020.227500000001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11158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11158</v>
      </c>
      <c r="N25" s="24">
        <f t="shared" si="1"/>
        <v>11158</v>
      </c>
      <c r="O25" s="25">
        <f t="shared" si="2"/>
        <v>306.84500000000003</v>
      </c>
      <c r="P25" s="26"/>
      <c r="Q25" s="26">
        <v>100</v>
      </c>
      <c r="R25" s="24">
        <f t="shared" si="3"/>
        <v>10751.155000000001</v>
      </c>
      <c r="S25" s="25">
        <f t="shared" si="4"/>
        <v>106.00099999999999</v>
      </c>
      <c r="T25" s="27">
        <f t="shared" si="5"/>
        <v>6.0009999999999906</v>
      </c>
      <c r="U25" s="54">
        <v>60</v>
      </c>
      <c r="V25" s="59">
        <f t="shared" si="6"/>
        <v>10691.155000000001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9551</v>
      </c>
      <c r="E26" s="29"/>
      <c r="F26" s="30"/>
      <c r="G26" s="30"/>
      <c r="H26" s="30"/>
      <c r="I26" s="20">
        <v>15</v>
      </c>
      <c r="J26" s="20"/>
      <c r="K26" s="20"/>
      <c r="L26" s="20"/>
      <c r="M26" s="20">
        <f t="shared" si="0"/>
        <v>9551</v>
      </c>
      <c r="N26" s="24">
        <f t="shared" si="1"/>
        <v>12416</v>
      </c>
      <c r="O26" s="25">
        <f t="shared" si="2"/>
        <v>262.65249999999997</v>
      </c>
      <c r="P26" s="26"/>
      <c r="Q26" s="26">
        <v>109</v>
      </c>
      <c r="R26" s="24">
        <f t="shared" si="3"/>
        <v>12044.3475</v>
      </c>
      <c r="S26" s="25">
        <f t="shared" si="4"/>
        <v>90.734499999999997</v>
      </c>
      <c r="T26" s="27">
        <f t="shared" si="5"/>
        <v>-18.265500000000003</v>
      </c>
      <c r="U26" s="54">
        <v>44</v>
      </c>
      <c r="V26" s="59">
        <f t="shared" si="6"/>
        <v>12000.3475</v>
      </c>
    </row>
    <row r="27" spans="1:22" ht="17.25" customHeight="1" thickBot="1" x14ac:dyDescent="0.35">
      <c r="A27" s="28">
        <v>21</v>
      </c>
      <c r="B27" s="20">
        <v>1908446154</v>
      </c>
      <c r="C27" s="20" t="s">
        <v>43</v>
      </c>
      <c r="D27" s="37">
        <v>5201</v>
      </c>
      <c r="E27" s="38"/>
      <c r="F27" s="39"/>
      <c r="G27" s="39"/>
      <c r="H27" s="39"/>
      <c r="I27" s="31"/>
      <c r="J27" s="31"/>
      <c r="K27" s="31"/>
      <c r="L27" s="31"/>
      <c r="M27" s="20">
        <f t="shared" si="0"/>
        <v>5201</v>
      </c>
      <c r="N27" s="24">
        <f t="shared" si="1"/>
        <v>5201</v>
      </c>
      <c r="O27" s="25">
        <f t="shared" si="2"/>
        <v>143.0275</v>
      </c>
      <c r="P27" s="26"/>
      <c r="Q27" s="26">
        <v>100</v>
      </c>
      <c r="R27" s="24">
        <f t="shared" si="3"/>
        <v>4957.9724999999999</v>
      </c>
      <c r="S27" s="25">
        <f t="shared" si="4"/>
        <v>49.409500000000001</v>
      </c>
      <c r="T27" s="27">
        <f t="shared" si="5"/>
        <v>-50.590499999999999</v>
      </c>
      <c r="U27" s="54"/>
      <c r="V27" s="59">
        <f t="shared" si="6"/>
        <v>4957.9724999999999</v>
      </c>
    </row>
    <row r="28" spans="1:22" ht="16.5" thickBot="1" x14ac:dyDescent="0.3">
      <c r="A28" s="64" t="s">
        <v>44</v>
      </c>
      <c r="B28" s="65"/>
      <c r="C28" s="66"/>
      <c r="D28" s="44">
        <f t="shared" ref="D28:E28" si="7">SUM(D7:D27)</f>
        <v>306119</v>
      </c>
      <c r="E28" s="45">
        <f t="shared" si="7"/>
        <v>410</v>
      </c>
      <c r="F28" s="45">
        <f t="shared" ref="F28:V28" si="8">SUM(F7:F27)</f>
        <v>680</v>
      </c>
      <c r="G28" s="45">
        <f t="shared" si="8"/>
        <v>0</v>
      </c>
      <c r="H28" s="45">
        <f t="shared" si="8"/>
        <v>1110</v>
      </c>
      <c r="I28" s="45">
        <f t="shared" si="8"/>
        <v>72</v>
      </c>
      <c r="J28" s="45">
        <f t="shared" si="8"/>
        <v>13</v>
      </c>
      <c r="K28" s="45">
        <f t="shared" si="8"/>
        <v>10</v>
      </c>
      <c r="L28" s="45">
        <f t="shared" si="8"/>
        <v>0</v>
      </c>
      <c r="M28" s="56">
        <f t="shared" si="8"/>
        <v>331109</v>
      </c>
      <c r="N28" s="56">
        <f t="shared" si="8"/>
        <v>349164</v>
      </c>
      <c r="O28" s="57">
        <f t="shared" si="8"/>
        <v>9105.4974999999995</v>
      </c>
      <c r="P28" s="56">
        <f t="shared" si="8"/>
        <v>0</v>
      </c>
      <c r="Q28" s="56">
        <f t="shared" si="8"/>
        <v>3195</v>
      </c>
      <c r="R28" s="56">
        <f t="shared" si="8"/>
        <v>336863.50249999994</v>
      </c>
      <c r="S28" s="56">
        <f t="shared" si="8"/>
        <v>3145.5355000000009</v>
      </c>
      <c r="T28" s="56">
        <f t="shared" si="8"/>
        <v>-49.46449999999998</v>
      </c>
      <c r="U28" s="56">
        <f t="shared" si="8"/>
        <v>1299</v>
      </c>
      <c r="V28" s="56">
        <f t="shared" si="8"/>
        <v>335564.50249999994</v>
      </c>
    </row>
    <row r="29" spans="1:22" ht="15.75" thickBot="1" x14ac:dyDescent="0.3">
      <c r="A29" s="67" t="s">
        <v>45</v>
      </c>
      <c r="B29" s="68"/>
      <c r="C29" s="69"/>
      <c r="D29" s="48">
        <f>D4+D5-D28</f>
        <v>414282</v>
      </c>
      <c r="E29" s="48">
        <f t="shared" ref="E29:L29" si="9">E4+E5-E28</f>
        <v>5070</v>
      </c>
      <c r="F29" s="48">
        <f t="shared" si="9"/>
        <v>9390</v>
      </c>
      <c r="G29" s="48">
        <f t="shared" si="9"/>
        <v>0</v>
      </c>
      <c r="H29" s="48">
        <f t="shared" si="9"/>
        <v>26440</v>
      </c>
      <c r="I29" s="48">
        <f t="shared" si="9"/>
        <v>1136</v>
      </c>
      <c r="J29" s="48">
        <f t="shared" si="9"/>
        <v>629</v>
      </c>
      <c r="K29" s="48">
        <f t="shared" si="9"/>
        <v>368</v>
      </c>
      <c r="L29" s="48">
        <f t="shared" si="9"/>
        <v>5</v>
      </c>
      <c r="M29" s="58"/>
      <c r="N29" s="83"/>
      <c r="O29" s="84"/>
      <c r="P29" s="84"/>
      <c r="Q29" s="84"/>
      <c r="R29" s="84"/>
      <c r="S29" s="84"/>
      <c r="T29" s="84"/>
      <c r="U29" s="84"/>
      <c r="V29" s="85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N29:V29"/>
  </mergeCells>
  <conditionalFormatting sqref="D29 E4:H4 E28:K29 E6:H6 E5:F5 H5">
    <cfRule type="cellIs" dxfId="1253" priority="47" operator="equal">
      <formula>212030016606640</formula>
    </cfRule>
  </conditionalFormatting>
  <conditionalFormatting sqref="D29 E4:E6 E28:K29">
    <cfRule type="cellIs" dxfId="1252" priority="45" operator="equal">
      <formula>$E$4</formula>
    </cfRule>
    <cfRule type="cellIs" dxfId="1251" priority="46" operator="equal">
      <formula>2120</formula>
    </cfRule>
  </conditionalFormatting>
  <conditionalFormatting sqref="D29:E29 F4:F6 F28:F29">
    <cfRule type="cellIs" dxfId="1250" priority="43" operator="equal">
      <formula>$F$4</formula>
    </cfRule>
    <cfRule type="cellIs" dxfId="1249" priority="44" operator="equal">
      <formula>300</formula>
    </cfRule>
  </conditionalFormatting>
  <conditionalFormatting sqref="G4 G28:G29 G6">
    <cfRule type="cellIs" dxfId="1248" priority="41" operator="equal">
      <formula>$G$4</formula>
    </cfRule>
    <cfRule type="cellIs" dxfId="1247" priority="42" operator="equal">
      <formula>1660</formula>
    </cfRule>
  </conditionalFormatting>
  <conditionalFormatting sqref="H4:H6 H28:H29">
    <cfRule type="cellIs" dxfId="1246" priority="39" operator="equal">
      <formula>$H$4</formula>
    </cfRule>
    <cfRule type="cellIs" dxfId="1245" priority="40" operator="equal">
      <formula>6640</formula>
    </cfRule>
  </conditionalFormatting>
  <conditionalFormatting sqref="T6:T28 U28:V28">
    <cfRule type="cellIs" dxfId="1244" priority="38" operator="lessThan">
      <formula>0</formula>
    </cfRule>
  </conditionalFormatting>
  <conditionalFormatting sqref="T7:T27">
    <cfRule type="cellIs" dxfId="1243" priority="35" operator="lessThan">
      <formula>0</formula>
    </cfRule>
    <cfRule type="cellIs" dxfId="1242" priority="36" operator="lessThan">
      <formula>0</formula>
    </cfRule>
    <cfRule type="cellIs" dxfId="1241" priority="37" operator="lessThan">
      <formula>0</formula>
    </cfRule>
  </conditionalFormatting>
  <conditionalFormatting sqref="E4:E6 E28:K28">
    <cfRule type="cellIs" dxfId="1240" priority="34" operator="equal">
      <formula>$E$4</formula>
    </cfRule>
  </conditionalFormatting>
  <conditionalFormatting sqref="D28:D29 D6 D4:M4">
    <cfRule type="cellIs" dxfId="1239" priority="33" operator="equal">
      <formula>$D$4</formula>
    </cfRule>
  </conditionalFormatting>
  <conditionalFormatting sqref="I4:I6 I28:I29">
    <cfRule type="cellIs" dxfId="1238" priority="32" operator="equal">
      <formula>$I$4</formula>
    </cfRule>
  </conditionalFormatting>
  <conditionalFormatting sqref="J4:J6 J28:J29">
    <cfRule type="cellIs" dxfId="1237" priority="31" operator="equal">
      <formula>$J$4</formula>
    </cfRule>
  </conditionalFormatting>
  <conditionalFormatting sqref="K4:K6 K28:K29">
    <cfRule type="cellIs" dxfId="1236" priority="30" operator="equal">
      <formula>$K$4</formula>
    </cfRule>
  </conditionalFormatting>
  <conditionalFormatting sqref="M4:M6">
    <cfRule type="cellIs" dxfId="1235" priority="29" operator="equal">
      <formula>$L$4</formula>
    </cfRule>
  </conditionalFormatting>
  <conditionalFormatting sqref="T7:T28 U28:V28">
    <cfRule type="cellIs" dxfId="1234" priority="26" operator="lessThan">
      <formula>0</formula>
    </cfRule>
    <cfRule type="cellIs" dxfId="1233" priority="27" operator="lessThan">
      <formula>0</formula>
    </cfRule>
    <cfRule type="cellIs" dxfId="1232" priority="28" operator="lessThan">
      <formula>0</formula>
    </cfRule>
  </conditionalFormatting>
  <conditionalFormatting sqref="D5:F5 H5:K5">
    <cfRule type="cellIs" dxfId="1231" priority="25" operator="greaterThan">
      <formula>0</formula>
    </cfRule>
  </conditionalFormatting>
  <conditionalFormatting sqref="T6:T28 U28:V28">
    <cfRule type="cellIs" dxfId="1230" priority="24" operator="lessThan">
      <formula>0</formula>
    </cfRule>
  </conditionalFormatting>
  <conditionalFormatting sqref="T7:T27">
    <cfRule type="cellIs" dxfId="1229" priority="21" operator="lessThan">
      <formula>0</formula>
    </cfRule>
    <cfRule type="cellIs" dxfId="1228" priority="22" operator="lessThan">
      <formula>0</formula>
    </cfRule>
    <cfRule type="cellIs" dxfId="1227" priority="23" operator="lessThan">
      <formula>0</formula>
    </cfRule>
  </conditionalFormatting>
  <conditionalFormatting sqref="T7:T28 U28:V28">
    <cfRule type="cellIs" dxfId="1226" priority="18" operator="lessThan">
      <formula>0</formula>
    </cfRule>
    <cfRule type="cellIs" dxfId="1225" priority="19" operator="lessThan">
      <formula>0</formula>
    </cfRule>
    <cfRule type="cellIs" dxfId="1224" priority="20" operator="lessThan">
      <formula>0</formula>
    </cfRule>
  </conditionalFormatting>
  <conditionalFormatting sqref="D5:F5 H5:K5">
    <cfRule type="cellIs" dxfId="1223" priority="17" operator="greaterThan">
      <formula>0</formula>
    </cfRule>
  </conditionalFormatting>
  <conditionalFormatting sqref="L4 L6 L28:L29">
    <cfRule type="cellIs" dxfId="1222" priority="16" operator="equal">
      <formula>$L$4</formula>
    </cfRule>
  </conditionalFormatting>
  <conditionalFormatting sqref="D7:S7">
    <cfRule type="cellIs" dxfId="1221" priority="15" operator="greaterThan">
      <formula>0</formula>
    </cfRule>
  </conditionalFormatting>
  <conditionalFormatting sqref="D9:S9">
    <cfRule type="cellIs" dxfId="1220" priority="14" operator="greaterThan">
      <formula>0</formula>
    </cfRule>
  </conditionalFormatting>
  <conditionalFormatting sqref="D11:S11">
    <cfRule type="cellIs" dxfId="1219" priority="13" operator="greaterThan">
      <formula>0</formula>
    </cfRule>
  </conditionalFormatting>
  <conditionalFormatting sqref="D13:S13">
    <cfRule type="cellIs" dxfId="1218" priority="12" operator="greaterThan">
      <formula>0</formula>
    </cfRule>
  </conditionalFormatting>
  <conditionalFormatting sqref="D15:S15">
    <cfRule type="cellIs" dxfId="1217" priority="11" operator="greaterThan">
      <formula>0</formula>
    </cfRule>
  </conditionalFormatting>
  <conditionalFormatting sqref="D17:S17">
    <cfRule type="cellIs" dxfId="1216" priority="10" operator="greaterThan">
      <formula>0</formula>
    </cfRule>
  </conditionalFormatting>
  <conditionalFormatting sqref="D19:S19">
    <cfRule type="cellIs" dxfId="1215" priority="9" operator="greaterThan">
      <formula>0</formula>
    </cfRule>
  </conditionalFormatting>
  <conditionalFormatting sqref="D21:S21">
    <cfRule type="cellIs" dxfId="1214" priority="8" operator="greaterThan">
      <formula>0</formula>
    </cfRule>
  </conditionalFormatting>
  <conditionalFormatting sqref="D23:S23">
    <cfRule type="cellIs" dxfId="1213" priority="7" operator="greaterThan">
      <formula>0</formula>
    </cfRule>
  </conditionalFormatting>
  <conditionalFormatting sqref="D25:S25">
    <cfRule type="cellIs" dxfId="1212" priority="6" operator="greaterThan">
      <formula>0</formula>
    </cfRule>
  </conditionalFormatting>
  <conditionalFormatting sqref="D27:S27">
    <cfRule type="cellIs" dxfId="1211" priority="5" operator="greaterThan">
      <formula>0</formula>
    </cfRule>
  </conditionalFormatting>
  <conditionalFormatting sqref="U6">
    <cfRule type="cellIs" dxfId="1210" priority="4" operator="lessThan">
      <formula>0</formula>
    </cfRule>
  </conditionalFormatting>
  <conditionalFormatting sqref="U6">
    <cfRule type="cellIs" dxfId="1209" priority="3" operator="lessThan">
      <formula>0</formula>
    </cfRule>
  </conditionalFormatting>
  <conditionalFormatting sqref="V6">
    <cfRule type="cellIs" dxfId="1208" priority="2" operator="lessThan">
      <formula>0</formula>
    </cfRule>
  </conditionalFormatting>
  <conditionalFormatting sqref="V6">
    <cfRule type="cellIs" dxfId="1207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9" activePane="bottomLeft" state="frozen"/>
      <selection pane="bottomLeft" activeCell="D27" sqref="D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2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2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2" ht="18.75" x14ac:dyDescent="0.25">
      <c r="A3" s="74" t="s">
        <v>56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2" x14ac:dyDescent="0.25">
      <c r="A4" s="78" t="s">
        <v>1</v>
      </c>
      <c r="B4" s="78"/>
      <c r="C4" s="1"/>
      <c r="D4" s="2">
        <f>'4'!D29</f>
        <v>414282</v>
      </c>
      <c r="E4" s="2">
        <f>'4'!E29</f>
        <v>5070</v>
      </c>
      <c r="F4" s="2">
        <f>'4'!F29</f>
        <v>9390</v>
      </c>
      <c r="G4" s="2">
        <f>'4'!G29</f>
        <v>0</v>
      </c>
      <c r="H4" s="2">
        <f>'4'!H29</f>
        <v>26440</v>
      </c>
      <c r="I4" s="2">
        <f>'4'!I29</f>
        <v>1136</v>
      </c>
      <c r="J4" s="2">
        <f>'4'!J29</f>
        <v>629</v>
      </c>
      <c r="K4" s="2">
        <f>'4'!K29</f>
        <v>368</v>
      </c>
      <c r="L4" s="2">
        <f>'4'!L29</f>
        <v>5</v>
      </c>
      <c r="M4" s="2">
        <f>'4'!M29</f>
        <v>0</v>
      </c>
      <c r="N4" s="80"/>
      <c r="O4" s="81"/>
      <c r="P4" s="81"/>
      <c r="Q4" s="81"/>
      <c r="R4" s="81"/>
      <c r="S4" s="81"/>
      <c r="T4" s="81"/>
      <c r="U4" s="81"/>
      <c r="V4" s="82"/>
    </row>
    <row r="5" spans="1:22" x14ac:dyDescent="0.25">
      <c r="A5" s="78" t="s">
        <v>2</v>
      </c>
      <c r="B5" s="7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80"/>
      <c r="O5" s="81"/>
      <c r="P5" s="81"/>
      <c r="Q5" s="81"/>
      <c r="R5" s="81"/>
      <c r="S5" s="81"/>
      <c r="T5" s="81"/>
      <c r="U5" s="81"/>
      <c r="V5" s="8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60" t="s">
        <v>22</v>
      </c>
      <c r="U6" s="60" t="s">
        <v>55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7361</v>
      </c>
      <c r="E7" s="22"/>
      <c r="F7" s="22"/>
      <c r="G7" s="22"/>
      <c r="H7" s="22">
        <v>20</v>
      </c>
      <c r="I7" s="23"/>
      <c r="J7" s="23"/>
      <c r="K7" s="23">
        <v>2</v>
      </c>
      <c r="L7" s="23"/>
      <c r="M7" s="20">
        <f>D7+E7*20+F7*10+G7*9+H7*9</f>
        <v>7541</v>
      </c>
      <c r="N7" s="24">
        <f>D7+E7*20+F7*10+G7*9+H7*9+I7*191+J7*191+K7*182+L7*100</f>
        <v>7905</v>
      </c>
      <c r="O7" s="25">
        <f>M7*2.75%</f>
        <v>207.3775</v>
      </c>
      <c r="P7" s="26"/>
      <c r="Q7" s="26">
        <v>98</v>
      </c>
      <c r="R7" s="24">
        <f>M7-(M7*2.75%)+I7*191+J7*191+K7*182+L7*100-Q7</f>
        <v>7599.6225000000004</v>
      </c>
      <c r="S7" s="25">
        <f>M7*0.95%</f>
        <v>71.639499999999998</v>
      </c>
      <c r="T7" s="61">
        <f>S7-Q7</f>
        <v>-26.360500000000002</v>
      </c>
      <c r="U7" s="62">
        <v>15</v>
      </c>
      <c r="V7" s="63">
        <f t="shared" ref="V7:V15" si="0">R7-U7</f>
        <v>7584.6225000000004</v>
      </c>
    </row>
    <row r="8" spans="1:22" ht="15.75" x14ac:dyDescent="0.25">
      <c r="A8" s="28">
        <v>2</v>
      </c>
      <c r="B8" s="20">
        <v>1908446135</v>
      </c>
      <c r="C8" s="23" t="s">
        <v>24</v>
      </c>
      <c r="D8" s="29">
        <v>3820</v>
      </c>
      <c r="E8" s="30"/>
      <c r="F8" s="30"/>
      <c r="G8" s="30"/>
      <c r="H8" s="30"/>
      <c r="I8" s="20">
        <v>9</v>
      </c>
      <c r="J8" s="20">
        <v>1</v>
      </c>
      <c r="K8" s="20"/>
      <c r="L8" s="20"/>
      <c r="M8" s="20">
        <f t="shared" ref="M8:M27" si="1">D8+E8*20+F8*10+G8*9+H8*9</f>
        <v>3820</v>
      </c>
      <c r="N8" s="24">
        <f t="shared" ref="N8:N27" si="2">D8+E8*20+F8*10+G8*9+H8*9+I8*191+J8*191+K8*182+L8*100</f>
        <v>5730</v>
      </c>
      <c r="O8" s="25">
        <f t="shared" ref="O8:O27" si="3">M8*2.75%</f>
        <v>105.05</v>
      </c>
      <c r="P8" s="26"/>
      <c r="Q8" s="26">
        <v>74</v>
      </c>
      <c r="R8" s="24">
        <f t="shared" ref="R8:R27" si="4">M8-(M8*2.75%)+I8*191+J8*191+K8*182+L8*100-Q8</f>
        <v>5550.95</v>
      </c>
      <c r="S8" s="25">
        <f t="shared" ref="S8:S27" si="5">M8*0.95%</f>
        <v>36.29</v>
      </c>
      <c r="T8" s="61">
        <f t="shared" ref="T8:T27" si="6">S8-Q8</f>
        <v>-37.71</v>
      </c>
      <c r="U8" s="62"/>
      <c r="V8" s="63">
        <f t="shared" si="0"/>
        <v>5550.95</v>
      </c>
    </row>
    <row r="9" spans="1:22" ht="15.75" x14ac:dyDescent="0.25">
      <c r="A9" s="28">
        <v>3</v>
      </c>
      <c r="B9" s="20">
        <v>1908446136</v>
      </c>
      <c r="C9" s="20" t="s">
        <v>25</v>
      </c>
      <c r="D9" s="29">
        <v>11746</v>
      </c>
      <c r="E9" s="30"/>
      <c r="F9" s="30"/>
      <c r="G9" s="30"/>
      <c r="H9" s="30"/>
      <c r="I9" s="20"/>
      <c r="J9" s="20"/>
      <c r="K9" s="20"/>
      <c r="L9" s="20"/>
      <c r="M9" s="20">
        <f t="shared" si="1"/>
        <v>11746</v>
      </c>
      <c r="N9" s="24">
        <f t="shared" si="2"/>
        <v>11746</v>
      </c>
      <c r="O9" s="25">
        <f t="shared" si="3"/>
        <v>323.01499999999999</v>
      </c>
      <c r="P9" s="26"/>
      <c r="Q9" s="26">
        <v>178</v>
      </c>
      <c r="R9" s="24">
        <f t="shared" si="4"/>
        <v>11244.985000000001</v>
      </c>
      <c r="S9" s="25">
        <f t="shared" si="5"/>
        <v>111.587</v>
      </c>
      <c r="T9" s="61">
        <f t="shared" si="6"/>
        <v>-66.412999999999997</v>
      </c>
      <c r="U9" s="62">
        <v>45</v>
      </c>
      <c r="V9" s="63">
        <f t="shared" si="0"/>
        <v>11199.985000000001</v>
      </c>
    </row>
    <row r="10" spans="1:22" ht="15.75" x14ac:dyDescent="0.25">
      <c r="A10" s="28">
        <v>4</v>
      </c>
      <c r="B10" s="20">
        <v>1908446137</v>
      </c>
      <c r="C10" s="20" t="s">
        <v>26</v>
      </c>
      <c r="D10" s="29">
        <v>4237</v>
      </c>
      <c r="E10" s="30"/>
      <c r="F10" s="30"/>
      <c r="G10" s="30"/>
      <c r="H10" s="30"/>
      <c r="I10" s="20"/>
      <c r="J10" s="20">
        <v>2</v>
      </c>
      <c r="K10" s="20"/>
      <c r="L10" s="20"/>
      <c r="M10" s="20">
        <f t="shared" si="1"/>
        <v>4237</v>
      </c>
      <c r="N10" s="24">
        <f t="shared" si="2"/>
        <v>4619</v>
      </c>
      <c r="O10" s="25">
        <f t="shared" si="3"/>
        <v>116.5175</v>
      </c>
      <c r="P10" s="26"/>
      <c r="Q10" s="26">
        <v>27</v>
      </c>
      <c r="R10" s="24">
        <f t="shared" si="4"/>
        <v>4475.4825000000001</v>
      </c>
      <c r="S10" s="25">
        <f t="shared" si="5"/>
        <v>40.2515</v>
      </c>
      <c r="T10" s="61">
        <f t="shared" si="6"/>
        <v>13.2515</v>
      </c>
      <c r="U10" s="62">
        <v>15</v>
      </c>
      <c r="V10" s="63">
        <f t="shared" si="0"/>
        <v>4460.4825000000001</v>
      </c>
    </row>
    <row r="11" spans="1:22" ht="15.75" x14ac:dyDescent="0.25">
      <c r="A11" s="28">
        <v>5</v>
      </c>
      <c r="B11" s="20">
        <v>1908446138</v>
      </c>
      <c r="C11" s="31" t="s">
        <v>27</v>
      </c>
      <c r="D11" s="29">
        <v>5039</v>
      </c>
      <c r="E11" s="30"/>
      <c r="F11" s="30"/>
      <c r="G11" s="32"/>
      <c r="H11" s="30"/>
      <c r="I11" s="20"/>
      <c r="J11" s="20"/>
      <c r="K11" s="20"/>
      <c r="L11" s="20"/>
      <c r="M11" s="20">
        <f t="shared" si="1"/>
        <v>5039</v>
      </c>
      <c r="N11" s="24">
        <f t="shared" si="2"/>
        <v>5039</v>
      </c>
      <c r="O11" s="25">
        <f t="shared" si="3"/>
        <v>138.57249999999999</v>
      </c>
      <c r="P11" s="26"/>
      <c r="Q11" s="26">
        <v>40</v>
      </c>
      <c r="R11" s="24">
        <f t="shared" si="4"/>
        <v>4860.4274999999998</v>
      </c>
      <c r="S11" s="25">
        <f t="shared" si="5"/>
        <v>47.8705</v>
      </c>
      <c r="T11" s="61">
        <f t="shared" si="6"/>
        <v>7.8704999999999998</v>
      </c>
      <c r="U11" s="62"/>
      <c r="V11" s="63">
        <f t="shared" si="0"/>
        <v>4860.4274999999998</v>
      </c>
    </row>
    <row r="12" spans="1:22" ht="15.75" x14ac:dyDescent="0.25">
      <c r="A12" s="28">
        <v>6</v>
      </c>
      <c r="B12" s="20">
        <v>1908446139</v>
      </c>
      <c r="C12" s="20" t="s">
        <v>28</v>
      </c>
      <c r="D12" s="29">
        <v>2799</v>
      </c>
      <c r="E12" s="30"/>
      <c r="F12" s="30"/>
      <c r="G12" s="30"/>
      <c r="H12" s="30"/>
      <c r="I12" s="20"/>
      <c r="J12" s="20"/>
      <c r="K12" s="20"/>
      <c r="L12" s="20"/>
      <c r="M12" s="20">
        <f t="shared" si="1"/>
        <v>2799</v>
      </c>
      <c r="N12" s="24">
        <f t="shared" si="2"/>
        <v>2799</v>
      </c>
      <c r="O12" s="25">
        <f t="shared" si="3"/>
        <v>76.972499999999997</v>
      </c>
      <c r="P12" s="26"/>
      <c r="Q12" s="26">
        <v>22</v>
      </c>
      <c r="R12" s="24">
        <f t="shared" si="4"/>
        <v>2700.0275000000001</v>
      </c>
      <c r="S12" s="25">
        <f t="shared" si="5"/>
        <v>26.590499999999999</v>
      </c>
      <c r="T12" s="61">
        <f t="shared" si="6"/>
        <v>4.5904999999999987</v>
      </c>
      <c r="U12" s="62"/>
      <c r="V12" s="63">
        <f t="shared" si="0"/>
        <v>2700.0275000000001</v>
      </c>
    </row>
    <row r="13" spans="1:22" ht="15.75" x14ac:dyDescent="0.25">
      <c r="A13" s="28">
        <v>7</v>
      </c>
      <c r="B13" s="20">
        <v>1908446140</v>
      </c>
      <c r="C13" s="20" t="s">
        <v>29</v>
      </c>
      <c r="D13" s="29">
        <v>3914</v>
      </c>
      <c r="E13" s="30"/>
      <c r="F13" s="30"/>
      <c r="G13" s="30"/>
      <c r="H13" s="30"/>
      <c r="I13" s="20"/>
      <c r="J13" s="20"/>
      <c r="K13" s="20"/>
      <c r="L13" s="20"/>
      <c r="M13" s="20">
        <f t="shared" si="1"/>
        <v>3914</v>
      </c>
      <c r="N13" s="24">
        <f t="shared" si="2"/>
        <v>3914</v>
      </c>
      <c r="O13" s="25">
        <f t="shared" si="3"/>
        <v>107.63500000000001</v>
      </c>
      <c r="P13" s="26"/>
      <c r="Q13" s="26">
        <v>55</v>
      </c>
      <c r="R13" s="24">
        <f t="shared" si="4"/>
        <v>3751.3649999999998</v>
      </c>
      <c r="S13" s="25">
        <f t="shared" si="5"/>
        <v>37.183</v>
      </c>
      <c r="T13" s="61">
        <f t="shared" si="6"/>
        <v>-17.817</v>
      </c>
      <c r="U13" s="62"/>
      <c r="V13" s="63">
        <f t="shared" si="0"/>
        <v>3751.3649999999998</v>
      </c>
    </row>
    <row r="14" spans="1:22" ht="15.75" x14ac:dyDescent="0.25">
      <c r="A14" s="28">
        <v>8</v>
      </c>
      <c r="B14" s="20">
        <v>1908446141</v>
      </c>
      <c r="C14" s="20" t="s">
        <v>30</v>
      </c>
      <c r="D14" s="29">
        <v>7919</v>
      </c>
      <c r="E14" s="30"/>
      <c r="F14" s="30"/>
      <c r="G14" s="30"/>
      <c r="H14" s="30"/>
      <c r="I14" s="20">
        <v>2</v>
      </c>
      <c r="J14" s="20"/>
      <c r="K14" s="20"/>
      <c r="L14" s="20"/>
      <c r="M14" s="20">
        <f t="shared" si="1"/>
        <v>7919</v>
      </c>
      <c r="N14" s="24">
        <f t="shared" si="2"/>
        <v>8301</v>
      </c>
      <c r="O14" s="25">
        <f t="shared" si="3"/>
        <v>217.77250000000001</v>
      </c>
      <c r="P14" s="26"/>
      <c r="Q14" s="26">
        <v>143</v>
      </c>
      <c r="R14" s="24">
        <f t="shared" si="4"/>
        <v>7940.2275</v>
      </c>
      <c r="S14" s="25">
        <f t="shared" si="5"/>
        <v>75.230499999999992</v>
      </c>
      <c r="T14" s="61">
        <f t="shared" si="6"/>
        <v>-67.769500000000008</v>
      </c>
      <c r="U14" s="62"/>
      <c r="V14" s="63">
        <f t="shared" si="0"/>
        <v>7940.2275</v>
      </c>
    </row>
    <row r="15" spans="1:22" ht="15.75" x14ac:dyDescent="0.25">
      <c r="A15" s="28">
        <v>9</v>
      </c>
      <c r="B15" s="20">
        <v>1908446142</v>
      </c>
      <c r="C15" s="33" t="s">
        <v>31</v>
      </c>
      <c r="D15" s="29">
        <v>39994</v>
      </c>
      <c r="E15" s="30"/>
      <c r="F15" s="30"/>
      <c r="G15" s="30"/>
      <c r="H15" s="30"/>
      <c r="I15" s="20"/>
      <c r="J15" s="20"/>
      <c r="K15" s="20"/>
      <c r="L15" s="20"/>
      <c r="M15" s="20">
        <f t="shared" si="1"/>
        <v>39994</v>
      </c>
      <c r="N15" s="24">
        <f t="shared" si="2"/>
        <v>39994</v>
      </c>
      <c r="O15" s="25">
        <f t="shared" si="3"/>
        <v>1099.835</v>
      </c>
      <c r="P15" s="26"/>
      <c r="Q15" s="26">
        <v>180</v>
      </c>
      <c r="R15" s="24">
        <f t="shared" si="4"/>
        <v>38714.165000000001</v>
      </c>
      <c r="S15" s="25">
        <f t="shared" si="5"/>
        <v>379.94299999999998</v>
      </c>
      <c r="T15" s="61">
        <f t="shared" si="6"/>
        <v>199.94299999999998</v>
      </c>
      <c r="U15" s="62">
        <v>202</v>
      </c>
      <c r="V15" s="63">
        <f t="shared" si="0"/>
        <v>38512.165000000001</v>
      </c>
    </row>
    <row r="16" spans="1:22" ht="15.75" x14ac:dyDescent="0.25">
      <c r="A16" s="28">
        <v>10</v>
      </c>
      <c r="B16" s="20">
        <v>1908446143</v>
      </c>
      <c r="C16" s="20" t="s">
        <v>32</v>
      </c>
      <c r="D16" s="29">
        <v>11152</v>
      </c>
      <c r="E16" s="30">
        <v>20</v>
      </c>
      <c r="F16" s="30">
        <v>50</v>
      </c>
      <c r="G16" s="30"/>
      <c r="H16" s="30">
        <v>580</v>
      </c>
      <c r="I16" s="20">
        <v>3</v>
      </c>
      <c r="J16" s="20"/>
      <c r="K16" s="20"/>
      <c r="L16" s="20"/>
      <c r="M16" s="20">
        <f t="shared" si="1"/>
        <v>17272</v>
      </c>
      <c r="N16" s="24">
        <f t="shared" si="2"/>
        <v>17845</v>
      </c>
      <c r="O16" s="25">
        <f t="shared" si="3"/>
        <v>474.98</v>
      </c>
      <c r="P16" s="26"/>
      <c r="Q16" s="26">
        <v>110</v>
      </c>
      <c r="R16" s="24">
        <f t="shared" si="4"/>
        <v>17260.02</v>
      </c>
      <c r="S16" s="25">
        <f t="shared" si="5"/>
        <v>164.084</v>
      </c>
      <c r="T16" s="61">
        <f t="shared" si="6"/>
        <v>54.084000000000003</v>
      </c>
      <c r="U16" s="62"/>
      <c r="V16" s="63">
        <f>R16-U16</f>
        <v>17260.02</v>
      </c>
    </row>
    <row r="17" spans="1:22" ht="15.75" x14ac:dyDescent="0.25">
      <c r="A17" s="28">
        <v>11</v>
      </c>
      <c r="B17" s="20">
        <v>1908446144</v>
      </c>
      <c r="C17" s="33" t="s">
        <v>33</v>
      </c>
      <c r="D17" s="29">
        <v>8254</v>
      </c>
      <c r="E17" s="30"/>
      <c r="F17" s="30"/>
      <c r="G17" s="30"/>
      <c r="H17" s="30"/>
      <c r="I17" s="20"/>
      <c r="J17" s="20"/>
      <c r="K17" s="20"/>
      <c r="L17" s="20"/>
      <c r="M17" s="20">
        <f t="shared" si="1"/>
        <v>8254</v>
      </c>
      <c r="N17" s="24">
        <f t="shared" si="2"/>
        <v>8254</v>
      </c>
      <c r="O17" s="25">
        <f t="shared" si="3"/>
        <v>226.98500000000001</v>
      </c>
      <c r="P17" s="26"/>
      <c r="Q17" s="26">
        <v>100</v>
      </c>
      <c r="R17" s="24">
        <f t="shared" si="4"/>
        <v>7927.0150000000003</v>
      </c>
      <c r="S17" s="25">
        <f t="shared" si="5"/>
        <v>78.412999999999997</v>
      </c>
      <c r="T17" s="61">
        <f t="shared" si="6"/>
        <v>-21.587000000000003</v>
      </c>
      <c r="U17" s="62">
        <v>60</v>
      </c>
      <c r="V17" s="63">
        <f t="shared" ref="V17:V27" si="7">R17-U17</f>
        <v>7867.0150000000003</v>
      </c>
    </row>
    <row r="18" spans="1:22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1"/>
        <v>0</v>
      </c>
      <c r="N18" s="24">
        <f t="shared" si="2"/>
        <v>0</v>
      </c>
      <c r="O18" s="25">
        <f t="shared" si="3"/>
        <v>0</v>
      </c>
      <c r="P18" s="26"/>
      <c r="Q18" s="26"/>
      <c r="R18" s="24">
        <f t="shared" si="4"/>
        <v>0</v>
      </c>
      <c r="S18" s="25">
        <f t="shared" si="5"/>
        <v>0</v>
      </c>
      <c r="T18" s="61">
        <f t="shared" si="6"/>
        <v>0</v>
      </c>
      <c r="U18" s="62"/>
      <c r="V18" s="63">
        <f t="shared" si="7"/>
        <v>0</v>
      </c>
    </row>
    <row r="19" spans="1:22" ht="15.75" x14ac:dyDescent="0.25">
      <c r="A19" s="28">
        <v>13</v>
      </c>
      <c r="B19" s="20">
        <v>1908446146</v>
      </c>
      <c r="C19" s="20" t="s">
        <v>35</v>
      </c>
      <c r="D19" s="29">
        <v>8029</v>
      </c>
      <c r="E19" s="30">
        <v>30</v>
      </c>
      <c r="F19" s="30">
        <v>50</v>
      </c>
      <c r="G19" s="30"/>
      <c r="H19" s="30">
        <v>170</v>
      </c>
      <c r="I19" s="20"/>
      <c r="J19" s="20"/>
      <c r="K19" s="20"/>
      <c r="L19" s="20"/>
      <c r="M19" s="20">
        <f t="shared" si="1"/>
        <v>10659</v>
      </c>
      <c r="N19" s="24">
        <f t="shared" si="2"/>
        <v>10659</v>
      </c>
      <c r="O19" s="25">
        <f t="shared" si="3"/>
        <v>293.1225</v>
      </c>
      <c r="P19" s="26"/>
      <c r="Q19" s="26">
        <v>170</v>
      </c>
      <c r="R19" s="24">
        <f t="shared" si="4"/>
        <v>10195.877500000001</v>
      </c>
      <c r="S19" s="25">
        <f t="shared" si="5"/>
        <v>101.26049999999999</v>
      </c>
      <c r="T19" s="61">
        <f t="shared" si="6"/>
        <v>-68.739500000000007</v>
      </c>
      <c r="U19" s="62">
        <v>15</v>
      </c>
      <c r="V19" s="63">
        <f t="shared" si="7"/>
        <v>10180.877500000001</v>
      </c>
    </row>
    <row r="20" spans="1:22" ht="15.75" x14ac:dyDescent="0.25">
      <c r="A20" s="28">
        <v>14</v>
      </c>
      <c r="B20" s="20">
        <v>1908446147</v>
      </c>
      <c r="C20" s="20" t="s">
        <v>49</v>
      </c>
      <c r="D20" s="29">
        <v>6939</v>
      </c>
      <c r="E20" s="30"/>
      <c r="F20" s="30"/>
      <c r="G20" s="30"/>
      <c r="H20" s="30">
        <v>20</v>
      </c>
      <c r="I20" s="20"/>
      <c r="J20" s="20"/>
      <c r="K20" s="20"/>
      <c r="L20" s="20"/>
      <c r="M20" s="20">
        <f t="shared" si="1"/>
        <v>7119</v>
      </c>
      <c r="N20" s="24">
        <f t="shared" si="2"/>
        <v>7119</v>
      </c>
      <c r="O20" s="25">
        <f t="shared" si="3"/>
        <v>195.77250000000001</v>
      </c>
      <c r="P20" s="26"/>
      <c r="Q20" s="26">
        <v>120</v>
      </c>
      <c r="R20" s="24">
        <f t="shared" si="4"/>
        <v>6803.2275</v>
      </c>
      <c r="S20" s="25">
        <f t="shared" si="5"/>
        <v>67.630499999999998</v>
      </c>
      <c r="T20" s="61">
        <f t="shared" si="6"/>
        <v>-52.369500000000002</v>
      </c>
      <c r="U20" s="62">
        <v>37</v>
      </c>
      <c r="V20" s="63">
        <f t="shared" si="7"/>
        <v>6766.2275</v>
      </c>
    </row>
    <row r="21" spans="1:22" ht="15.75" x14ac:dyDescent="0.25">
      <c r="A21" s="28">
        <v>15</v>
      </c>
      <c r="B21" s="20">
        <v>1908446148</v>
      </c>
      <c r="C21" s="20" t="s">
        <v>37</v>
      </c>
      <c r="D21" s="29">
        <v>3290</v>
      </c>
      <c r="E21" s="30"/>
      <c r="F21" s="30"/>
      <c r="G21" s="30"/>
      <c r="H21" s="30"/>
      <c r="I21" s="20"/>
      <c r="J21" s="20"/>
      <c r="K21" s="20"/>
      <c r="L21" s="20"/>
      <c r="M21" s="20">
        <f t="shared" si="1"/>
        <v>3290</v>
      </c>
      <c r="N21" s="24">
        <f t="shared" si="2"/>
        <v>3290</v>
      </c>
      <c r="O21" s="25">
        <f t="shared" si="3"/>
        <v>90.474999999999994</v>
      </c>
      <c r="P21" s="26"/>
      <c r="Q21" s="26">
        <v>20</v>
      </c>
      <c r="R21" s="24">
        <f t="shared" si="4"/>
        <v>3179.5250000000001</v>
      </c>
      <c r="S21" s="25">
        <f t="shared" si="5"/>
        <v>31.254999999999999</v>
      </c>
      <c r="T21" s="61">
        <f t="shared" si="6"/>
        <v>11.254999999999999</v>
      </c>
      <c r="U21" s="62"/>
      <c r="V21" s="63">
        <f t="shared" si="7"/>
        <v>3179.5250000000001</v>
      </c>
    </row>
    <row r="22" spans="1:22" ht="15.75" x14ac:dyDescent="0.25">
      <c r="A22" s="28">
        <v>16</v>
      </c>
      <c r="B22" s="20">
        <v>1908446149</v>
      </c>
      <c r="C22" s="34" t="s">
        <v>38</v>
      </c>
      <c r="D22" s="29">
        <v>18070</v>
      </c>
      <c r="E22" s="30"/>
      <c r="F22" s="30"/>
      <c r="G22" s="20"/>
      <c r="H22" s="30"/>
      <c r="I22" s="20"/>
      <c r="J22" s="20"/>
      <c r="K22" s="20"/>
      <c r="L22" s="20"/>
      <c r="M22" s="20">
        <f t="shared" si="1"/>
        <v>18070</v>
      </c>
      <c r="N22" s="24">
        <f t="shared" si="2"/>
        <v>18070</v>
      </c>
      <c r="O22" s="25">
        <f t="shared" si="3"/>
        <v>496.92500000000001</v>
      </c>
      <c r="P22" s="26"/>
      <c r="Q22" s="26">
        <v>100</v>
      </c>
      <c r="R22" s="24">
        <f t="shared" si="4"/>
        <v>17473.075000000001</v>
      </c>
      <c r="S22" s="25">
        <f t="shared" si="5"/>
        <v>171.66499999999999</v>
      </c>
      <c r="T22" s="61">
        <f t="shared" si="6"/>
        <v>71.664999999999992</v>
      </c>
      <c r="U22" s="62">
        <v>105</v>
      </c>
      <c r="V22" s="63">
        <f t="shared" si="7"/>
        <v>17368.075000000001</v>
      </c>
    </row>
    <row r="23" spans="1:22" ht="15.75" x14ac:dyDescent="0.25">
      <c r="A23" s="28">
        <v>17</v>
      </c>
      <c r="B23" s="20">
        <v>1908446150</v>
      </c>
      <c r="C23" s="20" t="s">
        <v>39</v>
      </c>
      <c r="D23" s="35">
        <v>7027</v>
      </c>
      <c r="E23" s="30"/>
      <c r="F23" s="30"/>
      <c r="G23" s="30"/>
      <c r="H23" s="30"/>
      <c r="I23" s="20"/>
      <c r="J23" s="20"/>
      <c r="K23" s="20"/>
      <c r="L23" s="20"/>
      <c r="M23" s="20">
        <f t="shared" si="1"/>
        <v>7027</v>
      </c>
      <c r="N23" s="24">
        <f t="shared" si="2"/>
        <v>7027</v>
      </c>
      <c r="O23" s="25">
        <f t="shared" si="3"/>
        <v>193.24250000000001</v>
      </c>
      <c r="P23" s="26"/>
      <c r="Q23" s="26">
        <v>70</v>
      </c>
      <c r="R23" s="24">
        <f t="shared" si="4"/>
        <v>6763.7574999999997</v>
      </c>
      <c r="S23" s="25">
        <f t="shared" si="5"/>
        <v>66.756500000000003</v>
      </c>
      <c r="T23" s="61">
        <f t="shared" si="6"/>
        <v>-3.2434999999999974</v>
      </c>
      <c r="U23" s="62">
        <v>35</v>
      </c>
      <c r="V23" s="63">
        <f t="shared" si="7"/>
        <v>6728.7574999999997</v>
      </c>
    </row>
    <row r="24" spans="1:22" ht="15.75" x14ac:dyDescent="0.25">
      <c r="A24" s="28">
        <v>18</v>
      </c>
      <c r="B24" s="20">
        <v>1908446151</v>
      </c>
      <c r="C24" s="20" t="s">
        <v>40</v>
      </c>
      <c r="D24" s="29">
        <v>10793</v>
      </c>
      <c r="E24" s="30">
        <v>100</v>
      </c>
      <c r="F24" s="30">
        <v>100</v>
      </c>
      <c r="G24" s="30"/>
      <c r="H24" s="30">
        <v>100</v>
      </c>
      <c r="I24" s="20"/>
      <c r="J24" s="20"/>
      <c r="K24" s="20"/>
      <c r="L24" s="20"/>
      <c r="M24" s="20">
        <f t="shared" si="1"/>
        <v>14693</v>
      </c>
      <c r="N24" s="24">
        <f t="shared" si="2"/>
        <v>14693</v>
      </c>
      <c r="O24" s="25">
        <f t="shared" si="3"/>
        <v>404.0575</v>
      </c>
      <c r="P24" s="26"/>
      <c r="Q24" s="26">
        <v>109</v>
      </c>
      <c r="R24" s="24">
        <f t="shared" si="4"/>
        <v>14179.942499999999</v>
      </c>
      <c r="S24" s="25">
        <f t="shared" si="5"/>
        <v>139.58349999999999</v>
      </c>
      <c r="T24" s="61">
        <f t="shared" si="6"/>
        <v>30.583499999999987</v>
      </c>
      <c r="U24" s="62"/>
      <c r="V24" s="63">
        <f t="shared" si="7"/>
        <v>14179.942499999999</v>
      </c>
    </row>
    <row r="25" spans="1:22" ht="15.75" x14ac:dyDescent="0.25">
      <c r="A25" s="28">
        <v>19</v>
      </c>
      <c r="B25" s="20">
        <v>1908446152</v>
      </c>
      <c r="C25" s="20" t="s">
        <v>41</v>
      </c>
      <c r="D25" s="29">
        <v>10854</v>
      </c>
      <c r="E25" s="30"/>
      <c r="F25" s="30"/>
      <c r="G25" s="30"/>
      <c r="H25" s="30"/>
      <c r="I25" s="20"/>
      <c r="J25" s="20"/>
      <c r="K25" s="20"/>
      <c r="L25" s="20"/>
      <c r="M25" s="20">
        <f t="shared" si="1"/>
        <v>10854</v>
      </c>
      <c r="N25" s="24">
        <f t="shared" si="2"/>
        <v>10854</v>
      </c>
      <c r="O25" s="25">
        <f t="shared" si="3"/>
        <v>298.48500000000001</v>
      </c>
      <c r="P25" s="26"/>
      <c r="Q25" s="26">
        <v>96</v>
      </c>
      <c r="R25" s="24">
        <f t="shared" si="4"/>
        <v>10459.514999999999</v>
      </c>
      <c r="S25" s="25">
        <f t="shared" si="5"/>
        <v>103.113</v>
      </c>
      <c r="T25" s="27">
        <f t="shared" si="6"/>
        <v>7.1129999999999995</v>
      </c>
      <c r="U25" s="62">
        <v>60</v>
      </c>
      <c r="V25" s="63">
        <f t="shared" si="7"/>
        <v>10399.514999999999</v>
      </c>
    </row>
    <row r="26" spans="1:22" ht="15.75" x14ac:dyDescent="0.25">
      <c r="A26" s="28">
        <v>70</v>
      </c>
      <c r="B26" s="20">
        <v>1908446153</v>
      </c>
      <c r="C26" s="36" t="s">
        <v>42</v>
      </c>
      <c r="D26" s="29">
        <v>4648</v>
      </c>
      <c r="E26" s="29"/>
      <c r="F26" s="30"/>
      <c r="G26" s="30"/>
      <c r="H26" s="30"/>
      <c r="I26" s="20"/>
      <c r="J26" s="20"/>
      <c r="K26" s="20"/>
      <c r="L26" s="20"/>
      <c r="M26" s="20">
        <f t="shared" si="1"/>
        <v>4648</v>
      </c>
      <c r="N26" s="24">
        <f t="shared" si="2"/>
        <v>4648</v>
      </c>
      <c r="O26" s="25">
        <f t="shared" si="3"/>
        <v>127.82000000000001</v>
      </c>
      <c r="P26" s="26"/>
      <c r="Q26" s="26">
        <v>70</v>
      </c>
      <c r="R26" s="24">
        <f t="shared" si="4"/>
        <v>4450.18</v>
      </c>
      <c r="S26" s="25">
        <f t="shared" si="5"/>
        <v>44.155999999999999</v>
      </c>
      <c r="T26" s="27">
        <f t="shared" si="6"/>
        <v>-25.844000000000001</v>
      </c>
      <c r="U26" s="62"/>
      <c r="V26" s="63">
        <f t="shared" si="7"/>
        <v>4450.18</v>
      </c>
    </row>
    <row r="27" spans="1:22" ht="16.5" customHeight="1" thickBot="1" x14ac:dyDescent="0.35">
      <c r="A27" s="28">
        <v>21</v>
      </c>
      <c r="B27" s="20">
        <v>1908446154</v>
      </c>
      <c r="C27" s="20" t="s">
        <v>43</v>
      </c>
      <c r="D27" s="37">
        <v>4765</v>
      </c>
      <c r="E27" s="38"/>
      <c r="F27" s="39"/>
      <c r="G27" s="39"/>
      <c r="H27" s="39"/>
      <c r="I27" s="31"/>
      <c r="J27" s="31"/>
      <c r="K27" s="31"/>
      <c r="L27" s="31"/>
      <c r="M27" s="20">
        <f t="shared" si="1"/>
        <v>4765</v>
      </c>
      <c r="N27" s="24">
        <f t="shared" si="2"/>
        <v>4765</v>
      </c>
      <c r="O27" s="25">
        <f t="shared" si="3"/>
        <v>131.03749999999999</v>
      </c>
      <c r="P27" s="26"/>
      <c r="Q27" s="26">
        <v>70</v>
      </c>
      <c r="R27" s="24">
        <f t="shared" si="4"/>
        <v>4563.9624999999996</v>
      </c>
      <c r="S27" s="25">
        <f t="shared" si="5"/>
        <v>45.267499999999998</v>
      </c>
      <c r="T27" s="27">
        <f t="shared" si="6"/>
        <v>-24.732500000000002</v>
      </c>
      <c r="U27" s="62"/>
      <c r="V27" s="63">
        <f t="shared" si="7"/>
        <v>4563.9624999999996</v>
      </c>
    </row>
    <row r="28" spans="1:22" ht="16.5" thickBot="1" x14ac:dyDescent="0.3">
      <c r="A28" s="64" t="s">
        <v>44</v>
      </c>
      <c r="B28" s="65"/>
      <c r="C28" s="66"/>
      <c r="D28" s="44">
        <f t="shared" ref="D28:E28" si="8">SUM(D7:D27)</f>
        <v>180650</v>
      </c>
      <c r="E28" s="45">
        <f t="shared" si="8"/>
        <v>150</v>
      </c>
      <c r="F28" s="45">
        <f t="shared" ref="F28:V28" si="9">SUM(F7:F27)</f>
        <v>200</v>
      </c>
      <c r="G28" s="45">
        <f t="shared" si="9"/>
        <v>0</v>
      </c>
      <c r="H28" s="45">
        <f t="shared" si="9"/>
        <v>890</v>
      </c>
      <c r="I28" s="45">
        <f t="shared" si="9"/>
        <v>14</v>
      </c>
      <c r="J28" s="45">
        <f t="shared" si="9"/>
        <v>3</v>
      </c>
      <c r="K28" s="45">
        <f t="shared" si="9"/>
        <v>2</v>
      </c>
      <c r="L28" s="45">
        <f t="shared" si="9"/>
        <v>0</v>
      </c>
      <c r="M28" s="56">
        <f t="shared" si="9"/>
        <v>193660</v>
      </c>
      <c r="N28" s="56">
        <f t="shared" si="9"/>
        <v>197271</v>
      </c>
      <c r="O28" s="57">
        <f t="shared" si="9"/>
        <v>5325.6500000000005</v>
      </c>
      <c r="P28" s="56">
        <f t="shared" si="9"/>
        <v>0</v>
      </c>
      <c r="Q28" s="56">
        <f t="shared" si="9"/>
        <v>1852</v>
      </c>
      <c r="R28" s="56">
        <f t="shared" si="9"/>
        <v>190093.35</v>
      </c>
      <c r="S28" s="56">
        <f t="shared" si="9"/>
        <v>1839.77</v>
      </c>
      <c r="T28" s="56">
        <f t="shared" si="9"/>
        <v>-12.230000000000068</v>
      </c>
      <c r="U28" s="56">
        <f t="shared" si="9"/>
        <v>589</v>
      </c>
      <c r="V28" s="56">
        <f t="shared" si="9"/>
        <v>189504.35</v>
      </c>
    </row>
    <row r="29" spans="1:22" ht="15.75" thickBot="1" x14ac:dyDescent="0.3">
      <c r="A29" s="67" t="s">
        <v>45</v>
      </c>
      <c r="B29" s="68"/>
      <c r="C29" s="69"/>
      <c r="D29" s="48">
        <f>D4+D5-D28</f>
        <v>545320</v>
      </c>
      <c r="E29" s="48">
        <f t="shared" ref="E29:L29" si="10">E4+E5-E28</f>
        <v>4920</v>
      </c>
      <c r="F29" s="48">
        <f t="shared" si="10"/>
        <v>9190</v>
      </c>
      <c r="G29" s="48">
        <f t="shared" si="10"/>
        <v>0</v>
      </c>
      <c r="H29" s="48">
        <f t="shared" si="10"/>
        <v>25550</v>
      </c>
      <c r="I29" s="48">
        <f t="shared" si="10"/>
        <v>1122</v>
      </c>
      <c r="J29" s="48">
        <f t="shared" si="10"/>
        <v>626</v>
      </c>
      <c r="K29" s="48">
        <f t="shared" si="10"/>
        <v>366</v>
      </c>
      <c r="L29" s="48">
        <f t="shared" si="10"/>
        <v>5</v>
      </c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1206" priority="63" operator="equal">
      <formula>212030016606640</formula>
    </cfRule>
  </conditionalFormatting>
  <conditionalFormatting sqref="D29 E4:E6 E28:K29">
    <cfRule type="cellIs" dxfId="1205" priority="61" operator="equal">
      <formula>$E$4</formula>
    </cfRule>
    <cfRule type="cellIs" dxfId="1204" priority="62" operator="equal">
      <formula>2120</formula>
    </cfRule>
  </conditionalFormatting>
  <conditionalFormatting sqref="D29:E29 F4:F6 F28:F29">
    <cfRule type="cellIs" dxfId="1203" priority="59" operator="equal">
      <formula>$F$4</formula>
    </cfRule>
    <cfRule type="cellIs" dxfId="1202" priority="60" operator="equal">
      <formula>300</formula>
    </cfRule>
  </conditionalFormatting>
  <conditionalFormatting sqref="G4:G6 G28:G29">
    <cfRule type="cellIs" dxfId="1201" priority="57" operator="equal">
      <formula>$G$4</formula>
    </cfRule>
    <cfRule type="cellIs" dxfId="1200" priority="58" operator="equal">
      <formula>1660</formula>
    </cfRule>
  </conditionalFormatting>
  <conditionalFormatting sqref="H4:H6 H28:H29">
    <cfRule type="cellIs" dxfId="1199" priority="55" operator="equal">
      <formula>$H$4</formula>
    </cfRule>
    <cfRule type="cellIs" dxfId="1198" priority="56" operator="equal">
      <formula>6640</formula>
    </cfRule>
  </conditionalFormatting>
  <conditionalFormatting sqref="T6:T28 U28:V28">
    <cfRule type="cellIs" dxfId="1197" priority="54" operator="lessThan">
      <formula>0</formula>
    </cfRule>
  </conditionalFormatting>
  <conditionalFormatting sqref="T7:T27">
    <cfRule type="cellIs" dxfId="1196" priority="51" operator="lessThan">
      <formula>0</formula>
    </cfRule>
    <cfRule type="cellIs" dxfId="1195" priority="52" operator="lessThan">
      <formula>0</formula>
    </cfRule>
    <cfRule type="cellIs" dxfId="1194" priority="53" operator="lessThan">
      <formula>0</formula>
    </cfRule>
  </conditionalFormatting>
  <conditionalFormatting sqref="E4:E6 E28:K28">
    <cfRule type="cellIs" dxfId="1193" priority="50" operator="equal">
      <formula>$E$4</formula>
    </cfRule>
  </conditionalFormatting>
  <conditionalFormatting sqref="D28:D29 D6 D4:M4">
    <cfRule type="cellIs" dxfId="1192" priority="49" operator="equal">
      <formula>$D$4</formula>
    </cfRule>
  </conditionalFormatting>
  <conditionalFormatting sqref="I4:I6 I28:I29">
    <cfRule type="cellIs" dxfId="1191" priority="48" operator="equal">
      <formula>$I$4</formula>
    </cfRule>
  </conditionalFormatting>
  <conditionalFormatting sqref="J4:J6 J28:J29">
    <cfRule type="cellIs" dxfId="1190" priority="47" operator="equal">
      <formula>$J$4</formula>
    </cfRule>
  </conditionalFormatting>
  <conditionalFormatting sqref="K4:K6 K28:K29">
    <cfRule type="cellIs" dxfId="1189" priority="46" operator="equal">
      <formula>$K$4</formula>
    </cfRule>
  </conditionalFormatting>
  <conditionalFormatting sqref="M4:M6">
    <cfRule type="cellIs" dxfId="1188" priority="45" operator="equal">
      <formula>$L$4</formula>
    </cfRule>
  </conditionalFormatting>
  <conditionalFormatting sqref="T7:T28 U28:V28">
    <cfRule type="cellIs" dxfId="1187" priority="42" operator="lessThan">
      <formula>0</formula>
    </cfRule>
    <cfRule type="cellIs" dxfId="1186" priority="43" operator="lessThan">
      <formula>0</formula>
    </cfRule>
    <cfRule type="cellIs" dxfId="1185" priority="44" operator="lessThan">
      <formula>0</formula>
    </cfRule>
  </conditionalFormatting>
  <conditionalFormatting sqref="D5:K5">
    <cfRule type="cellIs" dxfId="1184" priority="41" operator="greaterThan">
      <formula>0</formula>
    </cfRule>
  </conditionalFormatting>
  <conditionalFormatting sqref="T6:T28 U28:V28">
    <cfRule type="cellIs" dxfId="1183" priority="40" operator="lessThan">
      <formula>0</formula>
    </cfRule>
  </conditionalFormatting>
  <conditionalFormatting sqref="T7:T27">
    <cfRule type="cellIs" dxfId="1182" priority="37" operator="lessThan">
      <formula>0</formula>
    </cfRule>
    <cfRule type="cellIs" dxfId="1181" priority="38" operator="lessThan">
      <formula>0</formula>
    </cfRule>
    <cfRule type="cellIs" dxfId="1180" priority="39" operator="lessThan">
      <formula>0</formula>
    </cfRule>
  </conditionalFormatting>
  <conditionalFormatting sqref="T7:T28 U28:V28">
    <cfRule type="cellIs" dxfId="1179" priority="34" operator="lessThan">
      <formula>0</formula>
    </cfRule>
    <cfRule type="cellIs" dxfId="1178" priority="35" operator="lessThan">
      <formula>0</formula>
    </cfRule>
    <cfRule type="cellIs" dxfId="1177" priority="36" operator="lessThan">
      <formula>0</formula>
    </cfRule>
  </conditionalFormatting>
  <conditionalFormatting sqref="D5:K5">
    <cfRule type="cellIs" dxfId="1176" priority="33" operator="greaterThan">
      <formula>0</formula>
    </cfRule>
  </conditionalFormatting>
  <conditionalFormatting sqref="L4 L6 L28:L29">
    <cfRule type="cellIs" dxfId="1175" priority="32" operator="equal">
      <formula>$L$4</formula>
    </cfRule>
  </conditionalFormatting>
  <conditionalFormatting sqref="D7:S7">
    <cfRule type="cellIs" dxfId="1174" priority="31" operator="greaterThan">
      <formula>0</formula>
    </cfRule>
  </conditionalFormatting>
  <conditionalFormatting sqref="D9:S9">
    <cfRule type="cellIs" dxfId="1173" priority="30" operator="greaterThan">
      <formula>0</formula>
    </cfRule>
  </conditionalFormatting>
  <conditionalFormatting sqref="D11:S11">
    <cfRule type="cellIs" dxfId="1172" priority="29" operator="greaterThan">
      <formula>0</formula>
    </cfRule>
  </conditionalFormatting>
  <conditionalFormatting sqref="D13:S13">
    <cfRule type="cellIs" dxfId="1171" priority="28" operator="greaterThan">
      <formula>0</formula>
    </cfRule>
  </conditionalFormatting>
  <conditionalFormatting sqref="D15:S15">
    <cfRule type="cellIs" dxfId="1170" priority="27" operator="greaterThan">
      <formula>0</formula>
    </cfRule>
  </conditionalFormatting>
  <conditionalFormatting sqref="D17:S17">
    <cfRule type="cellIs" dxfId="1169" priority="26" operator="greaterThan">
      <formula>0</formula>
    </cfRule>
  </conditionalFormatting>
  <conditionalFormatting sqref="D19:S19">
    <cfRule type="cellIs" dxfId="1168" priority="25" operator="greaterThan">
      <formula>0</formula>
    </cfRule>
  </conditionalFormatting>
  <conditionalFormatting sqref="D21:S21">
    <cfRule type="cellIs" dxfId="1167" priority="24" operator="greaterThan">
      <formula>0</formula>
    </cfRule>
  </conditionalFormatting>
  <conditionalFormatting sqref="D23:S23">
    <cfRule type="cellIs" dxfId="1166" priority="23" operator="greaterThan">
      <formula>0</formula>
    </cfRule>
  </conditionalFormatting>
  <conditionalFormatting sqref="D25:S25">
    <cfRule type="cellIs" dxfId="1165" priority="22" operator="greaterThan">
      <formula>0</formula>
    </cfRule>
  </conditionalFormatting>
  <conditionalFormatting sqref="D27:S27">
    <cfRule type="cellIs" dxfId="1164" priority="21" operator="greaterThan">
      <formula>0</formula>
    </cfRule>
  </conditionalFormatting>
  <conditionalFormatting sqref="U6">
    <cfRule type="cellIs" dxfId="1163" priority="20" operator="lessThan">
      <formula>0</formula>
    </cfRule>
  </conditionalFormatting>
  <conditionalFormatting sqref="U6">
    <cfRule type="cellIs" dxfId="1162" priority="19" operator="lessThan">
      <formula>0</formula>
    </cfRule>
  </conditionalFormatting>
  <conditionalFormatting sqref="V6">
    <cfRule type="cellIs" dxfId="1161" priority="18" operator="lessThan">
      <formula>0</formula>
    </cfRule>
  </conditionalFormatting>
  <conditionalFormatting sqref="V6">
    <cfRule type="cellIs" dxfId="1160" priority="17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K23" sqref="K2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'5'!D29</f>
        <v>545320</v>
      </c>
      <c r="E4" s="2">
        <f>'5'!E29</f>
        <v>4920</v>
      </c>
      <c r="F4" s="2">
        <f>'5'!F29</f>
        <v>9190</v>
      </c>
      <c r="G4" s="2">
        <f>'5'!G29</f>
        <v>0</v>
      </c>
      <c r="H4" s="2">
        <f>'5'!H29</f>
        <v>25550</v>
      </c>
      <c r="I4" s="2">
        <f>'5'!I29</f>
        <v>1122</v>
      </c>
      <c r="J4" s="2">
        <f>'5'!J29</f>
        <v>626</v>
      </c>
      <c r="K4" s="2">
        <f>'5'!K29</f>
        <v>366</v>
      </c>
      <c r="L4" s="2">
        <f>'5'!L29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126689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10060</v>
      </c>
      <c r="E7" s="22">
        <v>20</v>
      </c>
      <c r="F7" s="22"/>
      <c r="G7" s="22"/>
      <c r="H7" s="22">
        <v>60</v>
      </c>
      <c r="I7" s="23"/>
      <c r="J7" s="23"/>
      <c r="K7" s="23">
        <v>1</v>
      </c>
      <c r="L7" s="23"/>
      <c r="M7" s="20">
        <f>D7+E7*20+F7*10+G7*9+H7*9</f>
        <v>11000</v>
      </c>
      <c r="N7" s="24">
        <f>D7+E7*20+F7*10+G7*9+H7*9+I7*191+J7*191+K7*182+L7*100</f>
        <v>11182</v>
      </c>
      <c r="O7" s="25">
        <f>M7*2.75%</f>
        <v>302.5</v>
      </c>
      <c r="P7" s="26"/>
      <c r="Q7" s="26">
        <v>100</v>
      </c>
      <c r="R7" s="24">
        <f>M7-(M7*2.75%)+I7*191+J7*191+K7*182+L7*100-Q7</f>
        <v>10779.5</v>
      </c>
      <c r="S7" s="25">
        <f>M7*0.95%</f>
        <v>104.5</v>
      </c>
      <c r="T7" s="27">
        <f>S7-Q7</f>
        <v>4.5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3911</v>
      </c>
      <c r="E8" s="30">
        <v>50</v>
      </c>
      <c r="F8" s="30">
        <v>100</v>
      </c>
      <c r="G8" s="30"/>
      <c r="H8" s="30">
        <v>100</v>
      </c>
      <c r="I8" s="20"/>
      <c r="J8" s="20"/>
      <c r="K8" s="20">
        <v>2</v>
      </c>
      <c r="L8" s="20"/>
      <c r="M8" s="20">
        <f t="shared" ref="M8:M27" si="0">D8+E8*20+F8*10+G8*9+H8*9</f>
        <v>6811</v>
      </c>
      <c r="N8" s="24">
        <f t="shared" ref="N8:N27" si="1">D8+E8*20+F8*10+G8*9+H8*9+I8*191+J8*191+K8*182+L8*100</f>
        <v>7175</v>
      </c>
      <c r="O8" s="25">
        <f t="shared" ref="O8:O27" si="2">M8*2.75%</f>
        <v>187.30250000000001</v>
      </c>
      <c r="P8" s="26"/>
      <c r="Q8" s="26">
        <v>77</v>
      </c>
      <c r="R8" s="24">
        <f t="shared" ref="R8:R27" si="3">M8-(M8*2.75%)+I8*191+J8*191+K8*182+L8*100-Q8</f>
        <v>6910.6975000000002</v>
      </c>
      <c r="S8" s="25">
        <f t="shared" ref="S8:S27" si="4">M8*0.95%</f>
        <v>64.704499999999996</v>
      </c>
      <c r="T8" s="27">
        <f t="shared" ref="T8:T27" si="5">S8-Q8</f>
        <v>-12.295500000000004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9356</v>
      </c>
      <c r="E9" s="30"/>
      <c r="F9" s="30"/>
      <c r="G9" s="30"/>
      <c r="H9" s="30">
        <v>250</v>
      </c>
      <c r="I9" s="20"/>
      <c r="J9" s="20"/>
      <c r="K9" s="20"/>
      <c r="L9" s="20"/>
      <c r="M9" s="20">
        <f t="shared" si="0"/>
        <v>11606</v>
      </c>
      <c r="N9" s="24">
        <f t="shared" si="1"/>
        <v>11606</v>
      </c>
      <c r="O9" s="25">
        <f t="shared" si="2"/>
        <v>319.16500000000002</v>
      </c>
      <c r="P9" s="26"/>
      <c r="Q9" s="26">
        <v>137</v>
      </c>
      <c r="R9" s="24">
        <f t="shared" si="3"/>
        <v>11149.834999999999</v>
      </c>
      <c r="S9" s="25">
        <f t="shared" si="4"/>
        <v>110.25699999999999</v>
      </c>
      <c r="T9" s="27">
        <f t="shared" si="5"/>
        <v>-26.743000000000009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4731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4731</v>
      </c>
      <c r="N10" s="24">
        <f t="shared" si="1"/>
        <v>4731</v>
      </c>
      <c r="O10" s="25">
        <f t="shared" si="2"/>
        <v>130.10249999999999</v>
      </c>
      <c r="P10" s="26"/>
      <c r="Q10" s="26">
        <v>30</v>
      </c>
      <c r="R10" s="24">
        <f t="shared" si="3"/>
        <v>4570.8975</v>
      </c>
      <c r="S10" s="25">
        <f t="shared" si="4"/>
        <v>44.944499999999998</v>
      </c>
      <c r="T10" s="27">
        <f t="shared" si="5"/>
        <v>14.944499999999998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4114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4114</v>
      </c>
      <c r="N11" s="24">
        <f t="shared" si="1"/>
        <v>4114</v>
      </c>
      <c r="O11" s="25">
        <f t="shared" si="2"/>
        <v>113.13500000000001</v>
      </c>
      <c r="P11" s="26"/>
      <c r="Q11" s="26">
        <v>21</v>
      </c>
      <c r="R11" s="24">
        <f t="shared" si="3"/>
        <v>3979.8649999999998</v>
      </c>
      <c r="S11" s="25">
        <f t="shared" si="4"/>
        <v>39.082999999999998</v>
      </c>
      <c r="T11" s="27">
        <f t="shared" si="5"/>
        <v>18.082999999999998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2622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2622</v>
      </c>
      <c r="N12" s="24">
        <f t="shared" si="1"/>
        <v>2622</v>
      </c>
      <c r="O12" s="25">
        <f t="shared" si="2"/>
        <v>72.105000000000004</v>
      </c>
      <c r="P12" s="26"/>
      <c r="Q12" s="26">
        <v>19</v>
      </c>
      <c r="R12" s="24">
        <f t="shared" si="3"/>
        <v>2530.895</v>
      </c>
      <c r="S12" s="25">
        <f t="shared" si="4"/>
        <v>24.908999999999999</v>
      </c>
      <c r="T12" s="27">
        <f t="shared" si="5"/>
        <v>5.9089999999999989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2983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2983</v>
      </c>
      <c r="N13" s="24">
        <f t="shared" si="1"/>
        <v>2983</v>
      </c>
      <c r="O13" s="25">
        <f t="shared" si="2"/>
        <v>82.032499999999999</v>
      </c>
      <c r="P13" s="26"/>
      <c r="Q13" s="26">
        <v>45</v>
      </c>
      <c r="R13" s="24">
        <f t="shared" si="3"/>
        <v>2855.9675000000002</v>
      </c>
      <c r="S13" s="25">
        <f t="shared" si="4"/>
        <v>28.3385</v>
      </c>
      <c r="T13" s="27">
        <f t="shared" si="5"/>
        <v>-16.6615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10396</v>
      </c>
      <c r="E14" s="30"/>
      <c r="F14" s="30"/>
      <c r="G14" s="30"/>
      <c r="H14" s="30">
        <v>20</v>
      </c>
      <c r="I14" s="20"/>
      <c r="J14" s="20"/>
      <c r="K14" s="20"/>
      <c r="L14" s="20"/>
      <c r="M14" s="20">
        <f t="shared" si="0"/>
        <v>10576</v>
      </c>
      <c r="N14" s="24">
        <f t="shared" si="1"/>
        <v>10576</v>
      </c>
      <c r="O14" s="25">
        <f t="shared" si="2"/>
        <v>290.83999999999997</v>
      </c>
      <c r="P14" s="26"/>
      <c r="Q14" s="26">
        <v>165</v>
      </c>
      <c r="R14" s="24">
        <f t="shared" si="3"/>
        <v>10120.16</v>
      </c>
      <c r="S14" s="25">
        <f t="shared" si="4"/>
        <v>100.47199999999999</v>
      </c>
      <c r="T14" s="27">
        <f t="shared" si="5"/>
        <v>-64.528000000000006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11173</v>
      </c>
      <c r="E15" s="30">
        <v>50</v>
      </c>
      <c r="F15" s="30"/>
      <c r="G15" s="30"/>
      <c r="H15" s="30">
        <v>80</v>
      </c>
      <c r="I15" s="20">
        <v>5</v>
      </c>
      <c r="J15" s="20"/>
      <c r="K15" s="20">
        <v>5</v>
      </c>
      <c r="L15" s="20"/>
      <c r="M15" s="20">
        <f t="shared" si="0"/>
        <v>12893</v>
      </c>
      <c r="N15" s="24">
        <f t="shared" si="1"/>
        <v>14758</v>
      </c>
      <c r="O15" s="25">
        <f t="shared" si="2"/>
        <v>354.5575</v>
      </c>
      <c r="P15" s="26"/>
      <c r="Q15" s="26">
        <v>120</v>
      </c>
      <c r="R15" s="24">
        <f t="shared" si="3"/>
        <v>14283.442499999999</v>
      </c>
      <c r="S15" s="25">
        <f t="shared" si="4"/>
        <v>122.48349999999999</v>
      </c>
      <c r="T15" s="27">
        <f t="shared" si="5"/>
        <v>2.4834999999999923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13288</v>
      </c>
      <c r="E16" s="30">
        <v>50</v>
      </c>
      <c r="F16" s="30">
        <v>50</v>
      </c>
      <c r="G16" s="30"/>
      <c r="H16" s="30">
        <v>160</v>
      </c>
      <c r="I16" s="20"/>
      <c r="J16" s="20"/>
      <c r="K16" s="20"/>
      <c r="L16" s="20"/>
      <c r="M16" s="20">
        <f t="shared" si="0"/>
        <v>16228</v>
      </c>
      <c r="N16" s="24">
        <f t="shared" si="1"/>
        <v>16228</v>
      </c>
      <c r="O16" s="25">
        <f t="shared" si="2"/>
        <v>446.27</v>
      </c>
      <c r="P16" s="26"/>
      <c r="Q16" s="26">
        <v>112</v>
      </c>
      <c r="R16" s="24">
        <f t="shared" si="3"/>
        <v>15669.73</v>
      </c>
      <c r="S16" s="25">
        <f t="shared" si="4"/>
        <v>154.166</v>
      </c>
      <c r="T16" s="27">
        <f t="shared" si="5"/>
        <v>42.165999999999997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3593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3593</v>
      </c>
      <c r="N17" s="24">
        <f t="shared" si="1"/>
        <v>3593</v>
      </c>
      <c r="O17" s="25">
        <f t="shared" si="2"/>
        <v>98.807500000000005</v>
      </c>
      <c r="P17" s="26"/>
      <c r="Q17" s="26">
        <v>50</v>
      </c>
      <c r="R17" s="24">
        <f t="shared" si="3"/>
        <v>3444.1925000000001</v>
      </c>
      <c r="S17" s="25">
        <f t="shared" si="4"/>
        <v>34.133499999999998</v>
      </c>
      <c r="T17" s="27">
        <f t="shared" si="5"/>
        <v>-15.866500000000002</v>
      </c>
    </row>
    <row r="18" spans="1:20" ht="15.75" x14ac:dyDescent="0.25">
      <c r="A18" s="28">
        <v>12</v>
      </c>
      <c r="B18" s="20">
        <v>1908446145</v>
      </c>
      <c r="C18" s="20" t="s">
        <v>53</v>
      </c>
      <c r="D18" s="29">
        <v>16654</v>
      </c>
      <c r="E18" s="30"/>
      <c r="F18" s="30"/>
      <c r="G18" s="30"/>
      <c r="H18" s="30"/>
      <c r="I18" s="20">
        <v>14</v>
      </c>
      <c r="J18" s="20"/>
      <c r="K18" s="20"/>
      <c r="L18" s="20"/>
      <c r="M18" s="20">
        <f t="shared" si="0"/>
        <v>16654</v>
      </c>
      <c r="N18" s="24">
        <f t="shared" si="1"/>
        <v>19328</v>
      </c>
      <c r="O18" s="25">
        <f t="shared" si="2"/>
        <v>457.98500000000001</v>
      </c>
      <c r="P18" s="26"/>
      <c r="Q18" s="26">
        <v>500</v>
      </c>
      <c r="R18" s="24">
        <f t="shared" si="3"/>
        <v>18370.014999999999</v>
      </c>
      <c r="S18" s="25">
        <f t="shared" si="4"/>
        <v>158.21299999999999</v>
      </c>
      <c r="T18" s="27">
        <f t="shared" si="5"/>
        <v>-341.78700000000003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10178</v>
      </c>
      <c r="E19" s="30"/>
      <c r="F19" s="30"/>
      <c r="G19" s="30"/>
      <c r="H19" s="30">
        <v>100</v>
      </c>
      <c r="I19" s="20">
        <v>10</v>
      </c>
      <c r="J19" s="20"/>
      <c r="K19" s="20">
        <v>5</v>
      </c>
      <c r="L19" s="20"/>
      <c r="M19" s="20">
        <f t="shared" si="0"/>
        <v>11078</v>
      </c>
      <c r="N19" s="24">
        <f t="shared" si="1"/>
        <v>13898</v>
      </c>
      <c r="O19" s="25">
        <f t="shared" si="2"/>
        <v>304.64499999999998</v>
      </c>
      <c r="P19" s="26"/>
      <c r="Q19" s="26">
        <v>170</v>
      </c>
      <c r="R19" s="24">
        <f t="shared" si="3"/>
        <v>13423.355</v>
      </c>
      <c r="S19" s="25">
        <f t="shared" si="4"/>
        <v>105.241</v>
      </c>
      <c r="T19" s="27">
        <f t="shared" si="5"/>
        <v>-64.759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5141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5141</v>
      </c>
      <c r="N20" s="24">
        <f t="shared" si="1"/>
        <v>5141</v>
      </c>
      <c r="O20" s="25">
        <f t="shared" si="2"/>
        <v>141.3775</v>
      </c>
      <c r="P20" s="26"/>
      <c r="Q20" s="26">
        <v>120</v>
      </c>
      <c r="R20" s="24">
        <f t="shared" si="3"/>
        <v>4879.6225000000004</v>
      </c>
      <c r="S20" s="25">
        <f t="shared" si="4"/>
        <v>48.839500000000001</v>
      </c>
      <c r="T20" s="27">
        <f t="shared" si="5"/>
        <v>-71.160499999999999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4113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4113</v>
      </c>
      <c r="N21" s="24">
        <f t="shared" si="1"/>
        <v>4113</v>
      </c>
      <c r="O21" s="25">
        <f t="shared" si="2"/>
        <v>113.1075</v>
      </c>
      <c r="P21" s="26"/>
      <c r="Q21" s="26">
        <v>30</v>
      </c>
      <c r="R21" s="24">
        <f t="shared" si="3"/>
        <v>3969.8924999999999</v>
      </c>
      <c r="S21" s="25">
        <f t="shared" si="4"/>
        <v>39.073499999999996</v>
      </c>
      <c r="T21" s="27">
        <f t="shared" si="5"/>
        <v>9.0734999999999957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12448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12448</v>
      </c>
      <c r="N22" s="24">
        <f t="shared" si="1"/>
        <v>12448</v>
      </c>
      <c r="O22" s="25">
        <f t="shared" si="2"/>
        <v>342.32</v>
      </c>
      <c r="P22" s="26"/>
      <c r="Q22" s="26">
        <v>150</v>
      </c>
      <c r="R22" s="24">
        <f t="shared" si="3"/>
        <v>11955.68</v>
      </c>
      <c r="S22" s="25">
        <f t="shared" si="4"/>
        <v>118.256</v>
      </c>
      <c r="T22" s="27">
        <f t="shared" si="5"/>
        <v>-31.744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8439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8439</v>
      </c>
      <c r="N23" s="24">
        <f t="shared" si="1"/>
        <v>8439</v>
      </c>
      <c r="O23" s="25">
        <f t="shared" si="2"/>
        <v>232.07249999999999</v>
      </c>
      <c r="P23" s="26"/>
      <c r="Q23" s="26">
        <v>80</v>
      </c>
      <c r="R23" s="24">
        <f t="shared" si="3"/>
        <v>8126.9274999999998</v>
      </c>
      <c r="S23" s="25">
        <f t="shared" si="4"/>
        <v>80.170500000000004</v>
      </c>
      <c r="T23" s="27">
        <f t="shared" si="5"/>
        <v>0.17050000000000409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14247</v>
      </c>
      <c r="E24" s="30">
        <v>60</v>
      </c>
      <c r="F24" s="30">
        <v>100</v>
      </c>
      <c r="G24" s="30"/>
      <c r="H24" s="30">
        <v>100</v>
      </c>
      <c r="I24" s="20"/>
      <c r="J24" s="20"/>
      <c r="K24" s="20"/>
      <c r="L24" s="20"/>
      <c r="M24" s="20">
        <f t="shared" si="0"/>
        <v>17347</v>
      </c>
      <c r="N24" s="24">
        <f t="shared" si="1"/>
        <v>17347</v>
      </c>
      <c r="O24" s="25">
        <f t="shared" si="2"/>
        <v>477.04250000000002</v>
      </c>
      <c r="P24" s="26"/>
      <c r="Q24" s="26">
        <v>120</v>
      </c>
      <c r="R24" s="24">
        <f t="shared" si="3"/>
        <v>16749.9575</v>
      </c>
      <c r="S24" s="25">
        <f t="shared" si="4"/>
        <v>164.79650000000001</v>
      </c>
      <c r="T24" s="27">
        <f t="shared" si="5"/>
        <v>44.796500000000009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5863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5863</v>
      </c>
      <c r="N25" s="24">
        <f t="shared" si="1"/>
        <v>5863</v>
      </c>
      <c r="O25" s="25">
        <f t="shared" si="2"/>
        <v>161.23249999999999</v>
      </c>
      <c r="P25" s="26"/>
      <c r="Q25" s="26">
        <v>52</v>
      </c>
      <c r="R25" s="24">
        <f t="shared" si="3"/>
        <v>5649.7674999999999</v>
      </c>
      <c r="S25" s="25">
        <f t="shared" si="4"/>
        <v>55.698499999999996</v>
      </c>
      <c r="T25" s="27">
        <f t="shared" si="5"/>
        <v>3.6984999999999957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6198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6198</v>
      </c>
      <c r="N26" s="24">
        <f t="shared" si="1"/>
        <v>6198</v>
      </c>
      <c r="O26" s="25">
        <f t="shared" si="2"/>
        <v>170.44499999999999</v>
      </c>
      <c r="P26" s="26"/>
      <c r="Q26" s="26">
        <v>80</v>
      </c>
      <c r="R26" s="24">
        <f t="shared" si="3"/>
        <v>5947.5550000000003</v>
      </c>
      <c r="S26" s="25">
        <f t="shared" si="4"/>
        <v>58.881</v>
      </c>
      <c r="T26" s="27">
        <f t="shared" si="5"/>
        <v>-21.119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7198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7198</v>
      </c>
      <c r="N27" s="40">
        <f t="shared" si="1"/>
        <v>7198</v>
      </c>
      <c r="O27" s="25">
        <f t="shared" si="2"/>
        <v>197.94499999999999</v>
      </c>
      <c r="P27" s="41"/>
      <c r="Q27" s="41">
        <v>130</v>
      </c>
      <c r="R27" s="24">
        <f t="shared" si="3"/>
        <v>6870.0550000000003</v>
      </c>
      <c r="S27" s="42">
        <f t="shared" si="4"/>
        <v>68.381</v>
      </c>
      <c r="T27" s="43">
        <f t="shared" si="5"/>
        <v>-61.619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166706</v>
      </c>
      <c r="E28" s="45">
        <f t="shared" si="6"/>
        <v>230</v>
      </c>
      <c r="F28" s="45">
        <f t="shared" ref="F28:T28" si="7">SUM(F7:F27)</f>
        <v>250</v>
      </c>
      <c r="G28" s="45">
        <f t="shared" si="7"/>
        <v>0</v>
      </c>
      <c r="H28" s="45">
        <f t="shared" si="7"/>
        <v>870</v>
      </c>
      <c r="I28" s="45">
        <f t="shared" si="7"/>
        <v>29</v>
      </c>
      <c r="J28" s="45">
        <f t="shared" si="7"/>
        <v>0</v>
      </c>
      <c r="K28" s="45">
        <f t="shared" si="7"/>
        <v>13</v>
      </c>
      <c r="L28" s="45">
        <f t="shared" si="7"/>
        <v>0</v>
      </c>
      <c r="M28" s="45">
        <f t="shared" si="7"/>
        <v>181636</v>
      </c>
      <c r="N28" s="45">
        <f t="shared" si="7"/>
        <v>189541</v>
      </c>
      <c r="O28" s="46">
        <f t="shared" si="7"/>
        <v>4994.99</v>
      </c>
      <c r="P28" s="45">
        <f t="shared" si="7"/>
        <v>0</v>
      </c>
      <c r="Q28" s="45">
        <f t="shared" si="7"/>
        <v>2308</v>
      </c>
      <c r="R28" s="45">
        <f t="shared" si="7"/>
        <v>182238.00999999995</v>
      </c>
      <c r="S28" s="45">
        <f t="shared" si="7"/>
        <v>1725.5420000000001</v>
      </c>
      <c r="T28" s="47">
        <f t="shared" si="7"/>
        <v>-582.4580000000002</v>
      </c>
    </row>
    <row r="29" spans="1:20" ht="15.75" thickBot="1" x14ac:dyDescent="0.3">
      <c r="A29" s="67" t="s">
        <v>45</v>
      </c>
      <c r="B29" s="68"/>
      <c r="C29" s="69"/>
      <c r="D29" s="48">
        <f>D4+D5-D28</f>
        <v>505303</v>
      </c>
      <c r="E29" s="48">
        <f t="shared" ref="E29:L29" si="8">E4+E5-E28</f>
        <v>4690</v>
      </c>
      <c r="F29" s="48">
        <f t="shared" si="8"/>
        <v>8940</v>
      </c>
      <c r="G29" s="48">
        <f t="shared" si="8"/>
        <v>0</v>
      </c>
      <c r="H29" s="48">
        <f t="shared" si="8"/>
        <v>24680</v>
      </c>
      <c r="I29" s="48">
        <f t="shared" si="8"/>
        <v>1093</v>
      </c>
      <c r="J29" s="48">
        <f t="shared" si="8"/>
        <v>626</v>
      </c>
      <c r="K29" s="48">
        <f t="shared" si="8"/>
        <v>353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R8" sqref="R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58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'6'!D29</f>
        <v>505303</v>
      </c>
      <c r="E4" s="2">
        <f>'6'!E29</f>
        <v>4690</v>
      </c>
      <c r="F4" s="2">
        <f>'6'!F29</f>
        <v>8940</v>
      </c>
      <c r="G4" s="2">
        <f>'6'!G29</f>
        <v>0</v>
      </c>
      <c r="H4" s="2">
        <f>'6'!H29</f>
        <v>24680</v>
      </c>
      <c r="I4" s="2">
        <f>'6'!I29</f>
        <v>1093</v>
      </c>
      <c r="J4" s="2">
        <f>'6'!J29</f>
        <v>626</v>
      </c>
      <c r="K4" s="2">
        <f>'6'!K29</f>
        <v>353</v>
      </c>
      <c r="L4" s="2">
        <f>'6'!L29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10916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10916</v>
      </c>
      <c r="N7" s="24">
        <f>D7+E7*20+F7*10+G7*9+H7*9+I7*191+J7*191+K7*182+L7*100</f>
        <v>10916</v>
      </c>
      <c r="O7" s="25">
        <f>M7*2.75%</f>
        <v>300.19</v>
      </c>
      <c r="P7" s="26"/>
      <c r="Q7" s="26">
        <v>96</v>
      </c>
      <c r="R7" s="24">
        <f>M7-(M7*2.75%)+I7*191+J7*191+K7*182+L7*100-Q7</f>
        <v>10519.81</v>
      </c>
      <c r="S7" s="25">
        <f>M7*0.95%</f>
        <v>103.702</v>
      </c>
      <c r="T7" s="27">
        <f>S7-Q7</f>
        <v>7.7019999999999982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6068</v>
      </c>
      <c r="E8" s="30"/>
      <c r="F8" s="30"/>
      <c r="G8" s="30"/>
      <c r="H8" s="30"/>
      <c r="I8" s="20">
        <v>5</v>
      </c>
      <c r="J8" s="20"/>
      <c r="K8" s="20">
        <v>3</v>
      </c>
      <c r="L8" s="20"/>
      <c r="M8" s="20">
        <f t="shared" ref="M8:M27" si="0">D8+E8*20+F8*10+G8*9+H8*9</f>
        <v>6068</v>
      </c>
      <c r="N8" s="24">
        <f t="shared" ref="N8:N27" si="1">D8+E8*20+F8*10+G8*9+H8*9+I8*191+J8*191+K8*182+L8*100</f>
        <v>7569</v>
      </c>
      <c r="O8" s="25">
        <f t="shared" ref="O8:O27" si="2">M8*2.75%</f>
        <v>166.87</v>
      </c>
      <c r="P8" s="26"/>
      <c r="Q8" s="26">
        <v>72</v>
      </c>
      <c r="R8" s="24">
        <f t="shared" ref="R8:R27" si="3">M8-(M8*2.75%)+I8*191+J8*191+K8*182+L8*100-Q8</f>
        <v>7330.13</v>
      </c>
      <c r="S8" s="25">
        <f t="shared" ref="S8:S27" si="4">M8*0.95%</f>
        <v>57.646000000000001</v>
      </c>
      <c r="T8" s="27">
        <f t="shared" ref="T8:T27" si="5">S8-Q8</f>
        <v>-14.353999999999999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16545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16545</v>
      </c>
      <c r="N9" s="24">
        <f t="shared" si="1"/>
        <v>16545</v>
      </c>
      <c r="O9" s="25">
        <f t="shared" si="2"/>
        <v>454.98750000000001</v>
      </c>
      <c r="P9" s="26"/>
      <c r="Q9" s="26">
        <v>150</v>
      </c>
      <c r="R9" s="24">
        <f t="shared" si="3"/>
        <v>15940.012500000001</v>
      </c>
      <c r="S9" s="25">
        <f t="shared" si="4"/>
        <v>157.17750000000001</v>
      </c>
      <c r="T9" s="27">
        <f t="shared" si="5"/>
        <v>7.1775000000000091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5249</v>
      </c>
      <c r="E10" s="30"/>
      <c r="F10" s="30"/>
      <c r="G10" s="30"/>
      <c r="H10" s="30"/>
      <c r="I10" s="20"/>
      <c r="J10" s="20">
        <v>1</v>
      </c>
      <c r="K10" s="20"/>
      <c r="L10" s="20"/>
      <c r="M10" s="20">
        <f t="shared" si="0"/>
        <v>5249</v>
      </c>
      <c r="N10" s="24">
        <f t="shared" si="1"/>
        <v>5440</v>
      </c>
      <c r="O10" s="25">
        <f t="shared" si="2"/>
        <v>144.3475</v>
      </c>
      <c r="P10" s="26"/>
      <c r="Q10" s="26">
        <v>30</v>
      </c>
      <c r="R10" s="24">
        <f t="shared" si="3"/>
        <v>5265.6525000000001</v>
      </c>
      <c r="S10" s="25">
        <f t="shared" si="4"/>
        <v>49.865499999999997</v>
      </c>
      <c r="T10" s="27">
        <f t="shared" si="5"/>
        <v>19.865499999999997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5450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5450</v>
      </c>
      <c r="N11" s="24">
        <f t="shared" si="1"/>
        <v>5450</v>
      </c>
      <c r="O11" s="25">
        <f t="shared" si="2"/>
        <v>149.875</v>
      </c>
      <c r="P11" s="26"/>
      <c r="Q11" s="26">
        <v>40</v>
      </c>
      <c r="R11" s="24">
        <f t="shared" si="3"/>
        <v>5260.125</v>
      </c>
      <c r="S11" s="25">
        <f t="shared" si="4"/>
        <v>51.774999999999999</v>
      </c>
      <c r="T11" s="27">
        <f t="shared" si="5"/>
        <v>11.774999999999999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3033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3033</v>
      </c>
      <c r="N12" s="24">
        <f t="shared" si="1"/>
        <v>3033</v>
      </c>
      <c r="O12" s="25">
        <f t="shared" si="2"/>
        <v>83.407499999999999</v>
      </c>
      <c r="P12" s="26"/>
      <c r="Q12" s="26">
        <v>19</v>
      </c>
      <c r="R12" s="24">
        <f t="shared" si="3"/>
        <v>2930.5925000000002</v>
      </c>
      <c r="S12" s="25">
        <f t="shared" si="4"/>
        <v>28.813499999999998</v>
      </c>
      <c r="T12" s="27">
        <f t="shared" si="5"/>
        <v>9.8134999999999977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5757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5757</v>
      </c>
      <c r="N13" s="24">
        <f t="shared" si="1"/>
        <v>5757</v>
      </c>
      <c r="O13" s="25">
        <f t="shared" si="2"/>
        <v>158.3175</v>
      </c>
      <c r="P13" s="26"/>
      <c r="Q13" s="26">
        <v>55</v>
      </c>
      <c r="R13" s="24">
        <f t="shared" si="3"/>
        <v>5543.6824999999999</v>
      </c>
      <c r="S13" s="25">
        <f t="shared" si="4"/>
        <v>54.691499999999998</v>
      </c>
      <c r="T13" s="27">
        <f t="shared" si="5"/>
        <v>-0.30850000000000222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12446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12446</v>
      </c>
      <c r="N14" s="24">
        <f t="shared" si="1"/>
        <v>12446</v>
      </c>
      <c r="O14" s="25">
        <f t="shared" si="2"/>
        <v>342.26499999999999</v>
      </c>
      <c r="P14" s="26"/>
      <c r="Q14" s="26">
        <v>134</v>
      </c>
      <c r="R14" s="24">
        <f t="shared" si="3"/>
        <v>11969.735000000001</v>
      </c>
      <c r="S14" s="25">
        <f t="shared" si="4"/>
        <v>118.23699999999999</v>
      </c>
      <c r="T14" s="27">
        <f t="shared" si="5"/>
        <v>-15.763000000000005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17579</v>
      </c>
      <c r="E15" s="30">
        <v>20</v>
      </c>
      <c r="F15" s="30">
        <v>40</v>
      </c>
      <c r="G15" s="30"/>
      <c r="H15" s="30">
        <v>20</v>
      </c>
      <c r="I15" s="20"/>
      <c r="J15" s="20"/>
      <c r="K15" s="20"/>
      <c r="L15" s="20"/>
      <c r="M15" s="20">
        <f t="shared" si="0"/>
        <v>18559</v>
      </c>
      <c r="N15" s="24">
        <f t="shared" si="1"/>
        <v>18559</v>
      </c>
      <c r="O15" s="25">
        <f t="shared" si="2"/>
        <v>510.3725</v>
      </c>
      <c r="P15" s="26"/>
      <c r="Q15" s="26">
        <v>160</v>
      </c>
      <c r="R15" s="24">
        <f t="shared" si="3"/>
        <v>17888.627499999999</v>
      </c>
      <c r="S15" s="25">
        <f t="shared" si="4"/>
        <v>176.31049999999999</v>
      </c>
      <c r="T15" s="27">
        <f t="shared" si="5"/>
        <v>16.31049999999999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14126</v>
      </c>
      <c r="E16" s="30"/>
      <c r="F16" s="30"/>
      <c r="G16" s="30"/>
      <c r="H16" s="30">
        <v>60</v>
      </c>
      <c r="I16" s="20">
        <v>10</v>
      </c>
      <c r="J16" s="20"/>
      <c r="K16" s="20"/>
      <c r="L16" s="20"/>
      <c r="M16" s="20">
        <f t="shared" si="0"/>
        <v>14666</v>
      </c>
      <c r="N16" s="24">
        <f t="shared" si="1"/>
        <v>16576</v>
      </c>
      <c r="O16" s="25">
        <f t="shared" si="2"/>
        <v>403.315</v>
      </c>
      <c r="P16" s="26"/>
      <c r="Q16" s="26">
        <v>152</v>
      </c>
      <c r="R16" s="24">
        <f t="shared" si="3"/>
        <v>16020.684999999999</v>
      </c>
      <c r="S16" s="25">
        <f t="shared" si="4"/>
        <v>139.327</v>
      </c>
      <c r="T16" s="27">
        <f t="shared" si="5"/>
        <v>-12.673000000000002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7710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7710</v>
      </c>
      <c r="N17" s="24">
        <f t="shared" si="1"/>
        <v>7710</v>
      </c>
      <c r="O17" s="25">
        <f t="shared" si="2"/>
        <v>212.02500000000001</v>
      </c>
      <c r="P17" s="26"/>
      <c r="Q17" s="26">
        <v>97</v>
      </c>
      <c r="R17" s="24">
        <f t="shared" si="3"/>
        <v>7400.9750000000004</v>
      </c>
      <c r="S17" s="25">
        <f t="shared" si="4"/>
        <v>73.245000000000005</v>
      </c>
      <c r="T17" s="27">
        <f t="shared" si="5"/>
        <v>-23.754999999999995</v>
      </c>
    </row>
    <row r="18" spans="1:20" ht="15.75" x14ac:dyDescent="0.25">
      <c r="A18" s="28">
        <v>12</v>
      </c>
      <c r="B18" s="20">
        <v>1908446145</v>
      </c>
      <c r="C18" s="31" t="s">
        <v>59</v>
      </c>
      <c r="D18" s="29">
        <v>11923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11923</v>
      </c>
      <c r="N18" s="24">
        <f t="shared" si="1"/>
        <v>11923</v>
      </c>
      <c r="O18" s="25">
        <f t="shared" si="2"/>
        <v>327.88249999999999</v>
      </c>
      <c r="P18" s="26"/>
      <c r="Q18" s="26">
        <v>180</v>
      </c>
      <c r="R18" s="24">
        <f t="shared" si="3"/>
        <v>11415.1175</v>
      </c>
      <c r="S18" s="25">
        <f t="shared" si="4"/>
        <v>113.2685</v>
      </c>
      <c r="T18" s="27">
        <f t="shared" si="5"/>
        <v>-66.731499999999997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11118</v>
      </c>
      <c r="E19" s="30"/>
      <c r="F19" s="30">
        <v>50</v>
      </c>
      <c r="G19" s="30"/>
      <c r="H19" s="30">
        <v>100</v>
      </c>
      <c r="I19" s="20"/>
      <c r="J19" s="20"/>
      <c r="K19" s="20"/>
      <c r="L19" s="20"/>
      <c r="M19" s="20">
        <f t="shared" si="0"/>
        <v>12518</v>
      </c>
      <c r="N19" s="24">
        <f t="shared" si="1"/>
        <v>12518</v>
      </c>
      <c r="O19" s="25">
        <f t="shared" si="2"/>
        <v>344.245</v>
      </c>
      <c r="P19" s="26"/>
      <c r="Q19" s="26">
        <v>170</v>
      </c>
      <c r="R19" s="24">
        <f t="shared" si="3"/>
        <v>12003.754999999999</v>
      </c>
      <c r="S19" s="25">
        <f t="shared" si="4"/>
        <v>118.92099999999999</v>
      </c>
      <c r="T19" s="27">
        <f t="shared" si="5"/>
        <v>-51.079000000000008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6274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6274</v>
      </c>
      <c r="N20" s="24">
        <f t="shared" si="1"/>
        <v>8184</v>
      </c>
      <c r="O20" s="25">
        <f t="shared" si="2"/>
        <v>172.535</v>
      </c>
      <c r="P20" s="26"/>
      <c r="Q20" s="26">
        <v>120</v>
      </c>
      <c r="R20" s="24">
        <f t="shared" si="3"/>
        <v>7891.4650000000001</v>
      </c>
      <c r="S20" s="25">
        <f t="shared" si="4"/>
        <v>59.603000000000002</v>
      </c>
      <c r="T20" s="27">
        <f t="shared" si="5"/>
        <v>-60.396999999999998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>
        <v>6680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6680</v>
      </c>
      <c r="N21" s="24">
        <f t="shared" si="1"/>
        <v>6680</v>
      </c>
      <c r="O21" s="25">
        <f t="shared" si="2"/>
        <v>183.7</v>
      </c>
      <c r="P21" s="26"/>
      <c r="Q21" s="26">
        <v>50</v>
      </c>
      <c r="R21" s="24">
        <f t="shared" si="3"/>
        <v>6446.3</v>
      </c>
      <c r="S21" s="25">
        <f t="shared" si="4"/>
        <v>63.46</v>
      </c>
      <c r="T21" s="27">
        <f t="shared" si="5"/>
        <v>13.46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11801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11801</v>
      </c>
      <c r="N22" s="24">
        <f t="shared" si="1"/>
        <v>11801</v>
      </c>
      <c r="O22" s="25">
        <f t="shared" si="2"/>
        <v>324.52749999999997</v>
      </c>
      <c r="P22" s="26"/>
      <c r="Q22" s="26">
        <v>100</v>
      </c>
      <c r="R22" s="24">
        <f t="shared" si="3"/>
        <v>11376.4725</v>
      </c>
      <c r="S22" s="25">
        <f t="shared" si="4"/>
        <v>112.1095</v>
      </c>
      <c r="T22" s="27">
        <f t="shared" si="5"/>
        <v>12.109499999999997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7506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7506</v>
      </c>
      <c r="N23" s="24">
        <f t="shared" si="1"/>
        <v>7506</v>
      </c>
      <c r="O23" s="25">
        <f t="shared" si="2"/>
        <v>206.41499999999999</v>
      </c>
      <c r="P23" s="26"/>
      <c r="Q23" s="26">
        <v>70</v>
      </c>
      <c r="R23" s="24">
        <f t="shared" si="3"/>
        <v>7229.585</v>
      </c>
      <c r="S23" s="25">
        <f t="shared" si="4"/>
        <v>71.307000000000002</v>
      </c>
      <c r="T23" s="27">
        <f t="shared" si="5"/>
        <v>1.3070000000000022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14595</v>
      </c>
      <c r="E24" s="30">
        <v>10</v>
      </c>
      <c r="F24" s="30">
        <v>10</v>
      </c>
      <c r="G24" s="30"/>
      <c r="H24" s="30">
        <v>60</v>
      </c>
      <c r="I24" s="20"/>
      <c r="J24" s="20"/>
      <c r="K24" s="20"/>
      <c r="L24" s="20"/>
      <c r="M24" s="20">
        <f t="shared" si="0"/>
        <v>15435</v>
      </c>
      <c r="N24" s="24">
        <f t="shared" si="1"/>
        <v>15435</v>
      </c>
      <c r="O24" s="25">
        <f t="shared" si="2"/>
        <v>424.46249999999998</v>
      </c>
      <c r="P24" s="26"/>
      <c r="Q24" s="26">
        <v>110</v>
      </c>
      <c r="R24" s="24">
        <f t="shared" si="3"/>
        <v>14900.5375</v>
      </c>
      <c r="S24" s="25">
        <f t="shared" si="4"/>
        <v>146.63249999999999</v>
      </c>
      <c r="T24" s="27">
        <f t="shared" si="5"/>
        <v>36.632499999999993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7611</v>
      </c>
      <c r="E25" s="30"/>
      <c r="F25" s="30"/>
      <c r="G25" s="30"/>
      <c r="H25" s="30"/>
      <c r="I25" s="20">
        <v>35</v>
      </c>
      <c r="J25" s="20"/>
      <c r="K25" s="20"/>
      <c r="L25" s="20"/>
      <c r="M25" s="20">
        <f t="shared" si="0"/>
        <v>7611</v>
      </c>
      <c r="N25" s="24">
        <f t="shared" si="1"/>
        <v>14296</v>
      </c>
      <c r="O25" s="25">
        <f t="shared" si="2"/>
        <v>209.30250000000001</v>
      </c>
      <c r="P25" s="26"/>
      <c r="Q25" s="26">
        <v>100</v>
      </c>
      <c r="R25" s="24">
        <f t="shared" si="3"/>
        <v>13986.6975</v>
      </c>
      <c r="S25" s="25">
        <f t="shared" si="4"/>
        <v>72.304500000000004</v>
      </c>
      <c r="T25" s="27">
        <f t="shared" si="5"/>
        <v>-27.695499999999996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7740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7740</v>
      </c>
      <c r="N26" s="24">
        <f t="shared" si="1"/>
        <v>7740</v>
      </c>
      <c r="O26" s="25">
        <f t="shared" si="2"/>
        <v>212.85</v>
      </c>
      <c r="P26" s="26"/>
      <c r="Q26" s="26">
        <v>77</v>
      </c>
      <c r="R26" s="24">
        <f t="shared" si="3"/>
        <v>7450.15</v>
      </c>
      <c r="S26" s="25">
        <f t="shared" si="4"/>
        <v>73.53</v>
      </c>
      <c r="T26" s="27">
        <f t="shared" si="5"/>
        <v>-3.4699999999999989</v>
      </c>
    </row>
    <row r="27" spans="1:20" ht="16.5" customHeight="1" thickBot="1" x14ac:dyDescent="0.35">
      <c r="A27" s="28">
        <v>21</v>
      </c>
      <c r="B27" s="20">
        <v>1908446154</v>
      </c>
      <c r="C27" s="20" t="s">
        <v>43</v>
      </c>
      <c r="D27" s="37">
        <v>8170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8170</v>
      </c>
      <c r="N27" s="40">
        <f t="shared" si="1"/>
        <v>9125</v>
      </c>
      <c r="O27" s="25">
        <f t="shared" si="2"/>
        <v>224.67500000000001</v>
      </c>
      <c r="P27" s="41"/>
      <c r="Q27" s="41">
        <v>100</v>
      </c>
      <c r="R27" s="24">
        <f t="shared" si="3"/>
        <v>8800.3250000000007</v>
      </c>
      <c r="S27" s="42">
        <f t="shared" si="4"/>
        <v>77.614999999999995</v>
      </c>
      <c r="T27" s="43">
        <f t="shared" si="5"/>
        <v>-22.385000000000005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198297</v>
      </c>
      <c r="E28" s="45">
        <f t="shared" si="6"/>
        <v>30</v>
      </c>
      <c r="F28" s="45">
        <f t="shared" ref="F28:T28" si="7">SUM(F7:F27)</f>
        <v>100</v>
      </c>
      <c r="G28" s="45">
        <f t="shared" si="7"/>
        <v>0</v>
      </c>
      <c r="H28" s="45">
        <f t="shared" si="7"/>
        <v>240</v>
      </c>
      <c r="I28" s="45">
        <f t="shared" si="7"/>
        <v>65</v>
      </c>
      <c r="J28" s="45">
        <f t="shared" si="7"/>
        <v>1</v>
      </c>
      <c r="K28" s="45">
        <f t="shared" si="7"/>
        <v>3</v>
      </c>
      <c r="L28" s="45">
        <f t="shared" si="7"/>
        <v>0</v>
      </c>
      <c r="M28" s="45">
        <f t="shared" si="7"/>
        <v>202057</v>
      </c>
      <c r="N28" s="45">
        <f t="shared" si="7"/>
        <v>215209</v>
      </c>
      <c r="O28" s="46">
        <f t="shared" si="7"/>
        <v>5556.5674999999992</v>
      </c>
      <c r="P28" s="45">
        <f t="shared" si="7"/>
        <v>0</v>
      </c>
      <c r="Q28" s="45">
        <f t="shared" si="7"/>
        <v>2082</v>
      </c>
      <c r="R28" s="45">
        <f t="shared" si="7"/>
        <v>207570.4325</v>
      </c>
      <c r="S28" s="45">
        <f t="shared" si="7"/>
        <v>1919.5415</v>
      </c>
      <c r="T28" s="47">
        <f t="shared" si="7"/>
        <v>-162.45850000000002</v>
      </c>
    </row>
    <row r="29" spans="1:20" ht="15.75" thickBot="1" x14ac:dyDescent="0.3">
      <c r="A29" s="67" t="s">
        <v>45</v>
      </c>
      <c r="B29" s="68"/>
      <c r="C29" s="69"/>
      <c r="D29" s="48">
        <f>D4+D5-D28</f>
        <v>514798</v>
      </c>
      <c r="E29" s="48">
        <f t="shared" ref="E29:L29" si="8">E4+E5-E28</f>
        <v>4660</v>
      </c>
      <c r="F29" s="48">
        <f t="shared" si="8"/>
        <v>8840</v>
      </c>
      <c r="G29" s="48">
        <f t="shared" si="8"/>
        <v>0</v>
      </c>
      <c r="H29" s="48">
        <f t="shared" si="8"/>
        <v>24440</v>
      </c>
      <c r="I29" s="48">
        <f t="shared" si="8"/>
        <v>1028</v>
      </c>
      <c r="J29" s="48">
        <f t="shared" si="8"/>
        <v>625</v>
      </c>
      <c r="K29" s="48">
        <f t="shared" si="8"/>
        <v>350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8" sqref="D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60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'7'!D29</f>
        <v>514798</v>
      </c>
      <c r="E4" s="2">
        <f>'7'!E29</f>
        <v>4660</v>
      </c>
      <c r="F4" s="2">
        <f>'7'!F29</f>
        <v>8840</v>
      </c>
      <c r="G4" s="2">
        <f>'7'!G29</f>
        <v>0</v>
      </c>
      <c r="H4" s="2">
        <f>'7'!H29</f>
        <v>24440</v>
      </c>
      <c r="I4" s="2">
        <f>'7'!I29</f>
        <v>1028</v>
      </c>
      <c r="J4" s="2">
        <f>'7'!J29</f>
        <v>625</v>
      </c>
      <c r="K4" s="2">
        <f>'7'!K29</f>
        <v>350</v>
      </c>
      <c r="L4" s="2">
        <f>'7'!L29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18285</v>
      </c>
      <c r="E7" s="22"/>
      <c r="F7" s="22">
        <v>50</v>
      </c>
      <c r="G7" s="22"/>
      <c r="H7" s="22">
        <v>20</v>
      </c>
      <c r="I7" s="23">
        <v>5</v>
      </c>
      <c r="J7" s="23"/>
      <c r="K7" s="23"/>
      <c r="L7" s="23"/>
      <c r="M7" s="20">
        <f>D7+E7*20+F7*10+G7*9+H7*9</f>
        <v>18965</v>
      </c>
      <c r="N7" s="24">
        <f>D7+E7*20+F7*10+G7*9+H7*9+I7*191+J7*191+K7*182+L7*100</f>
        <v>19920</v>
      </c>
      <c r="O7" s="25">
        <f>M7*2.75%</f>
        <v>521.53750000000002</v>
      </c>
      <c r="P7" s="26"/>
      <c r="Q7" s="26">
        <v>109</v>
      </c>
      <c r="R7" s="24">
        <f>M7-(M7*2.75%)+I7*191+J7*191+K7*182+L7*100-Q7</f>
        <v>19289.462500000001</v>
      </c>
      <c r="S7" s="25">
        <f>M7*0.95%</f>
        <v>180.16749999999999</v>
      </c>
      <c r="T7" s="27">
        <f>S7-Q7</f>
        <v>71.16749999999999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6479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6479</v>
      </c>
      <c r="N8" s="24">
        <f t="shared" ref="N8:N27" si="1">D8+E8*20+F8*10+G8*9+H8*9+I8*191+J8*191+K8*182+L8*100</f>
        <v>6479</v>
      </c>
      <c r="O8" s="25">
        <f t="shared" ref="O8:O27" si="2">M8*2.75%</f>
        <v>178.17250000000001</v>
      </c>
      <c r="P8" s="26"/>
      <c r="Q8" s="26">
        <v>80</v>
      </c>
      <c r="R8" s="24">
        <f t="shared" ref="R8:R27" si="3">M8-(M8*2.75%)+I8*191+J8*191+K8*182+L8*100-Q8</f>
        <v>6220.8275000000003</v>
      </c>
      <c r="S8" s="25">
        <f t="shared" ref="S8:S27" si="4">M8*0.95%</f>
        <v>61.5505</v>
      </c>
      <c r="T8" s="27">
        <f t="shared" ref="T8:T27" si="5">S8-Q8</f>
        <v>-18.4495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17398</v>
      </c>
      <c r="E9" s="30"/>
      <c r="F9" s="30">
        <v>100</v>
      </c>
      <c r="G9" s="30"/>
      <c r="H9" s="30">
        <v>250</v>
      </c>
      <c r="I9" s="20"/>
      <c r="J9" s="20"/>
      <c r="K9" s="20"/>
      <c r="L9" s="20"/>
      <c r="M9" s="20">
        <f t="shared" si="0"/>
        <v>20648</v>
      </c>
      <c r="N9" s="24">
        <f t="shared" si="1"/>
        <v>20648</v>
      </c>
      <c r="O9" s="25">
        <f t="shared" si="2"/>
        <v>567.82000000000005</v>
      </c>
      <c r="P9" s="26"/>
      <c r="Q9" s="26">
        <v>160</v>
      </c>
      <c r="R9" s="24">
        <f t="shared" si="3"/>
        <v>19920.18</v>
      </c>
      <c r="S9" s="25">
        <f t="shared" si="4"/>
        <v>196.15600000000001</v>
      </c>
      <c r="T9" s="27">
        <f t="shared" si="5"/>
        <v>36.156000000000006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8045</v>
      </c>
      <c r="E10" s="30"/>
      <c r="F10" s="30"/>
      <c r="G10" s="30"/>
      <c r="H10" s="30"/>
      <c r="I10" s="20">
        <v>3</v>
      </c>
      <c r="J10" s="20">
        <v>1</v>
      </c>
      <c r="K10" s="20">
        <v>1</v>
      </c>
      <c r="L10" s="20"/>
      <c r="M10" s="20">
        <f t="shared" si="0"/>
        <v>8045</v>
      </c>
      <c r="N10" s="24">
        <f t="shared" si="1"/>
        <v>8991</v>
      </c>
      <c r="O10" s="25">
        <f t="shared" si="2"/>
        <v>221.23750000000001</v>
      </c>
      <c r="P10" s="26"/>
      <c r="Q10" s="26">
        <v>29</v>
      </c>
      <c r="R10" s="24">
        <f t="shared" si="3"/>
        <v>8740.7625000000007</v>
      </c>
      <c r="S10" s="25">
        <f t="shared" si="4"/>
        <v>76.427499999999995</v>
      </c>
      <c r="T10" s="27">
        <f t="shared" si="5"/>
        <v>47.427499999999995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6788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6788</v>
      </c>
      <c r="N11" s="24">
        <f t="shared" si="1"/>
        <v>6788</v>
      </c>
      <c r="O11" s="25">
        <f t="shared" si="2"/>
        <v>186.67</v>
      </c>
      <c r="P11" s="26"/>
      <c r="Q11" s="26">
        <v>51</v>
      </c>
      <c r="R11" s="24">
        <f t="shared" si="3"/>
        <v>6550.33</v>
      </c>
      <c r="S11" s="25">
        <f t="shared" si="4"/>
        <v>64.486000000000004</v>
      </c>
      <c r="T11" s="27">
        <f t="shared" si="5"/>
        <v>13.486000000000004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7342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7342</v>
      </c>
      <c r="N12" s="24">
        <f t="shared" si="1"/>
        <v>7342</v>
      </c>
      <c r="O12" s="25">
        <f t="shared" si="2"/>
        <v>201.905</v>
      </c>
      <c r="P12" s="26"/>
      <c r="Q12" s="26">
        <v>40</v>
      </c>
      <c r="R12" s="24">
        <f t="shared" si="3"/>
        <v>7100.0950000000003</v>
      </c>
      <c r="S12" s="25">
        <f t="shared" si="4"/>
        <v>69.748999999999995</v>
      </c>
      <c r="T12" s="27">
        <f t="shared" si="5"/>
        <v>29.748999999999995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5060</v>
      </c>
      <c r="E13" s="30"/>
      <c r="F13" s="30"/>
      <c r="G13" s="30"/>
      <c r="H13" s="30">
        <v>50</v>
      </c>
      <c r="I13" s="20"/>
      <c r="J13" s="20"/>
      <c r="K13" s="20"/>
      <c r="L13" s="20"/>
      <c r="M13" s="20">
        <f t="shared" si="0"/>
        <v>5510</v>
      </c>
      <c r="N13" s="24">
        <f t="shared" si="1"/>
        <v>5510</v>
      </c>
      <c r="O13" s="25">
        <f t="shared" si="2"/>
        <v>151.52500000000001</v>
      </c>
      <c r="P13" s="26"/>
      <c r="Q13" s="26">
        <v>50</v>
      </c>
      <c r="R13" s="24">
        <f t="shared" si="3"/>
        <v>5308.4750000000004</v>
      </c>
      <c r="S13" s="25">
        <f t="shared" si="4"/>
        <v>52.344999999999999</v>
      </c>
      <c r="T13" s="27">
        <f t="shared" si="5"/>
        <v>2.3449999999999989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17170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17170</v>
      </c>
      <c r="N14" s="24">
        <f t="shared" si="1"/>
        <v>17170</v>
      </c>
      <c r="O14" s="25">
        <f t="shared" si="2"/>
        <v>472.17500000000001</v>
      </c>
      <c r="P14" s="26"/>
      <c r="Q14" s="26">
        <v>148</v>
      </c>
      <c r="R14" s="24">
        <f t="shared" si="3"/>
        <v>16549.825000000001</v>
      </c>
      <c r="S14" s="25">
        <f t="shared" si="4"/>
        <v>163.11500000000001</v>
      </c>
      <c r="T14" s="27">
        <f t="shared" si="5"/>
        <v>15.115000000000009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21155</v>
      </c>
      <c r="E15" s="30"/>
      <c r="F15" s="30"/>
      <c r="G15" s="30"/>
      <c r="H15" s="30"/>
      <c r="I15" s="20">
        <v>3</v>
      </c>
      <c r="J15" s="20"/>
      <c r="K15" s="20"/>
      <c r="L15" s="20"/>
      <c r="M15" s="20">
        <f t="shared" si="0"/>
        <v>21155</v>
      </c>
      <c r="N15" s="24">
        <f t="shared" si="1"/>
        <v>21728</v>
      </c>
      <c r="O15" s="25">
        <f t="shared" si="2"/>
        <v>581.76250000000005</v>
      </c>
      <c r="P15" s="26"/>
      <c r="Q15" s="26">
        <v>160</v>
      </c>
      <c r="R15" s="24">
        <f t="shared" si="3"/>
        <v>20986.237499999999</v>
      </c>
      <c r="S15" s="25">
        <f t="shared" si="4"/>
        <v>200.9725</v>
      </c>
      <c r="T15" s="27">
        <f t="shared" si="5"/>
        <v>40.972499999999997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31815</v>
      </c>
      <c r="E16" s="30"/>
      <c r="F16" s="30"/>
      <c r="G16" s="30"/>
      <c r="H16" s="30">
        <v>200</v>
      </c>
      <c r="I16" s="20">
        <v>3</v>
      </c>
      <c r="J16" s="20"/>
      <c r="K16" s="20"/>
      <c r="L16" s="20"/>
      <c r="M16" s="20">
        <f t="shared" si="0"/>
        <v>33615</v>
      </c>
      <c r="N16" s="24">
        <f t="shared" si="1"/>
        <v>34188</v>
      </c>
      <c r="O16" s="25">
        <f t="shared" si="2"/>
        <v>924.41250000000002</v>
      </c>
      <c r="P16" s="26"/>
      <c r="Q16" s="26">
        <v>135</v>
      </c>
      <c r="R16" s="24">
        <f t="shared" si="3"/>
        <v>33128.587500000001</v>
      </c>
      <c r="S16" s="25">
        <f t="shared" si="4"/>
        <v>319.34249999999997</v>
      </c>
      <c r="T16" s="27">
        <f t="shared" si="5"/>
        <v>184.34249999999997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10910</v>
      </c>
      <c r="E17" s="30"/>
      <c r="F17" s="30">
        <v>20</v>
      </c>
      <c r="G17" s="30"/>
      <c r="H17" s="30">
        <v>100</v>
      </c>
      <c r="I17" s="20"/>
      <c r="J17" s="20"/>
      <c r="K17" s="20"/>
      <c r="L17" s="20"/>
      <c r="M17" s="20">
        <f t="shared" si="0"/>
        <v>12010</v>
      </c>
      <c r="N17" s="24">
        <f t="shared" si="1"/>
        <v>12010</v>
      </c>
      <c r="O17" s="25">
        <f t="shared" si="2"/>
        <v>330.27499999999998</v>
      </c>
      <c r="P17" s="26"/>
      <c r="Q17" s="26">
        <v>137</v>
      </c>
      <c r="R17" s="24">
        <f t="shared" si="3"/>
        <v>11542.725</v>
      </c>
      <c r="S17" s="25">
        <f t="shared" si="4"/>
        <v>114.095</v>
      </c>
      <c r="T17" s="27">
        <f t="shared" si="5"/>
        <v>-22.905000000000001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12859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12859</v>
      </c>
      <c r="N18" s="24">
        <f t="shared" si="1"/>
        <v>12859</v>
      </c>
      <c r="O18" s="25">
        <f t="shared" si="2"/>
        <v>353.6225</v>
      </c>
      <c r="P18" s="26"/>
      <c r="Q18" s="26">
        <v>100</v>
      </c>
      <c r="R18" s="24">
        <f t="shared" si="3"/>
        <v>12405.377500000001</v>
      </c>
      <c r="S18" s="25">
        <f t="shared" si="4"/>
        <v>122.1605</v>
      </c>
      <c r="T18" s="27">
        <f t="shared" si="5"/>
        <v>22.160499999999999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12851</v>
      </c>
      <c r="E19" s="30"/>
      <c r="F19" s="30"/>
      <c r="G19" s="30"/>
      <c r="H19" s="30">
        <v>100</v>
      </c>
      <c r="I19" s="20">
        <v>1</v>
      </c>
      <c r="J19" s="20"/>
      <c r="K19" s="20"/>
      <c r="L19" s="20"/>
      <c r="M19" s="20">
        <f t="shared" si="0"/>
        <v>13751</v>
      </c>
      <c r="N19" s="24">
        <f t="shared" si="1"/>
        <v>13942</v>
      </c>
      <c r="O19" s="25">
        <f t="shared" si="2"/>
        <v>378.15249999999997</v>
      </c>
      <c r="P19" s="26"/>
      <c r="Q19" s="26">
        <v>170</v>
      </c>
      <c r="R19" s="24">
        <f t="shared" si="3"/>
        <v>13393.8475</v>
      </c>
      <c r="S19" s="25">
        <f t="shared" si="4"/>
        <v>130.6345</v>
      </c>
      <c r="T19" s="27">
        <f t="shared" si="5"/>
        <v>-39.365499999999997</v>
      </c>
    </row>
    <row r="20" spans="1:20" ht="15.75" x14ac:dyDescent="0.25">
      <c r="A20" s="28">
        <v>14</v>
      </c>
      <c r="B20" s="20">
        <v>1908446147</v>
      </c>
      <c r="C20" s="20" t="s">
        <v>49</v>
      </c>
      <c r="D20" s="29">
        <v>4319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4319</v>
      </c>
      <c r="N20" s="24">
        <f t="shared" si="1"/>
        <v>4319</v>
      </c>
      <c r="O20" s="25">
        <f t="shared" si="2"/>
        <v>118.77249999999999</v>
      </c>
      <c r="P20" s="26"/>
      <c r="Q20" s="26">
        <v>120</v>
      </c>
      <c r="R20" s="24">
        <f t="shared" si="3"/>
        <v>4080.2275</v>
      </c>
      <c r="S20" s="25">
        <f t="shared" si="4"/>
        <v>41.030499999999996</v>
      </c>
      <c r="T20" s="27">
        <f t="shared" si="5"/>
        <v>-78.969500000000011</v>
      </c>
    </row>
    <row r="21" spans="1:20" ht="15.75" x14ac:dyDescent="0.25">
      <c r="A21" s="28">
        <v>15</v>
      </c>
      <c r="B21" s="20">
        <v>1908446148</v>
      </c>
      <c r="C21" s="20" t="s">
        <v>61</v>
      </c>
      <c r="D21" s="29">
        <v>5497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5497</v>
      </c>
      <c r="N21" s="24">
        <f t="shared" si="1"/>
        <v>5497</v>
      </c>
      <c r="O21" s="25">
        <f t="shared" si="2"/>
        <v>151.16749999999999</v>
      </c>
      <c r="P21" s="26"/>
      <c r="Q21" s="26">
        <v>30</v>
      </c>
      <c r="R21" s="24">
        <f t="shared" si="3"/>
        <v>5315.8325000000004</v>
      </c>
      <c r="S21" s="25">
        <f t="shared" si="4"/>
        <v>52.221499999999999</v>
      </c>
      <c r="T21" s="27">
        <f t="shared" si="5"/>
        <v>22.221499999999999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>
        <v>23184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23184</v>
      </c>
      <c r="N22" s="24">
        <f t="shared" si="1"/>
        <v>23184</v>
      </c>
      <c r="O22" s="25">
        <f t="shared" si="2"/>
        <v>637.56000000000006</v>
      </c>
      <c r="P22" s="26"/>
      <c r="Q22" s="26">
        <v>150</v>
      </c>
      <c r="R22" s="24">
        <f t="shared" si="3"/>
        <v>22396.44</v>
      </c>
      <c r="S22" s="25">
        <f t="shared" si="4"/>
        <v>220.24799999999999</v>
      </c>
      <c r="T22" s="27">
        <f t="shared" si="5"/>
        <v>70.24799999999999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15000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15000</v>
      </c>
      <c r="N23" s="24">
        <f t="shared" si="1"/>
        <v>15000</v>
      </c>
      <c r="O23" s="25">
        <f t="shared" si="2"/>
        <v>412.5</v>
      </c>
      <c r="P23" s="26"/>
      <c r="Q23" s="26">
        <v>130</v>
      </c>
      <c r="R23" s="24">
        <f t="shared" si="3"/>
        <v>14457.5</v>
      </c>
      <c r="S23" s="25">
        <f t="shared" si="4"/>
        <v>142.5</v>
      </c>
      <c r="T23" s="27">
        <f t="shared" si="5"/>
        <v>12.5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23541</v>
      </c>
      <c r="E24" s="30">
        <v>100</v>
      </c>
      <c r="F24" s="30">
        <v>100</v>
      </c>
      <c r="G24" s="30"/>
      <c r="H24" s="30">
        <v>100</v>
      </c>
      <c r="I24" s="20">
        <v>2</v>
      </c>
      <c r="J24" s="20"/>
      <c r="K24" s="20">
        <v>5</v>
      </c>
      <c r="L24" s="20"/>
      <c r="M24" s="20">
        <f t="shared" si="0"/>
        <v>27441</v>
      </c>
      <c r="N24" s="24">
        <f t="shared" si="1"/>
        <v>28733</v>
      </c>
      <c r="O24" s="25">
        <f t="shared" si="2"/>
        <v>754.62750000000005</v>
      </c>
      <c r="P24" s="26"/>
      <c r="Q24" s="26">
        <v>129</v>
      </c>
      <c r="R24" s="24">
        <f t="shared" si="3"/>
        <v>27849.372500000001</v>
      </c>
      <c r="S24" s="25">
        <f t="shared" si="4"/>
        <v>260.68950000000001</v>
      </c>
      <c r="T24" s="27">
        <f t="shared" si="5"/>
        <v>131.68950000000001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15000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15000</v>
      </c>
      <c r="N25" s="24">
        <f t="shared" si="1"/>
        <v>15000</v>
      </c>
      <c r="O25" s="25">
        <f t="shared" si="2"/>
        <v>412.5</v>
      </c>
      <c r="P25" s="26"/>
      <c r="Q25" s="26">
        <v>120</v>
      </c>
      <c r="R25" s="24">
        <f t="shared" si="3"/>
        <v>14467.5</v>
      </c>
      <c r="S25" s="25">
        <f t="shared" si="4"/>
        <v>142.5</v>
      </c>
      <c r="T25" s="27">
        <f t="shared" si="5"/>
        <v>22.5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>
        <v>5366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5366</v>
      </c>
      <c r="N26" s="24">
        <f t="shared" si="1"/>
        <v>5366</v>
      </c>
      <c r="O26" s="25">
        <f t="shared" si="2"/>
        <v>147.565</v>
      </c>
      <c r="P26" s="26"/>
      <c r="Q26" s="26">
        <v>100</v>
      </c>
      <c r="R26" s="24">
        <f t="shared" si="3"/>
        <v>5118.4350000000004</v>
      </c>
      <c r="S26" s="25">
        <f t="shared" si="4"/>
        <v>50.976999999999997</v>
      </c>
      <c r="T26" s="27">
        <f t="shared" si="5"/>
        <v>-49.023000000000003</v>
      </c>
    </row>
    <row r="27" spans="1:20" ht="15.75" customHeight="1" thickBot="1" x14ac:dyDescent="0.35">
      <c r="A27" s="28">
        <v>21</v>
      </c>
      <c r="B27" s="20">
        <v>1908446154</v>
      </c>
      <c r="C27" s="20" t="s">
        <v>43</v>
      </c>
      <c r="D27" s="37">
        <v>19739</v>
      </c>
      <c r="E27" s="38"/>
      <c r="F27" s="39"/>
      <c r="G27" s="39"/>
      <c r="H27" s="39"/>
      <c r="I27" s="31">
        <v>10</v>
      </c>
      <c r="J27" s="31"/>
      <c r="K27" s="31"/>
      <c r="L27" s="31"/>
      <c r="M27" s="31">
        <f t="shared" si="0"/>
        <v>19739</v>
      </c>
      <c r="N27" s="40">
        <f t="shared" si="1"/>
        <v>21649</v>
      </c>
      <c r="O27" s="25">
        <f t="shared" si="2"/>
        <v>542.82249999999999</v>
      </c>
      <c r="P27" s="41"/>
      <c r="Q27" s="41">
        <v>100</v>
      </c>
      <c r="R27" s="24">
        <f t="shared" si="3"/>
        <v>21006.177500000002</v>
      </c>
      <c r="S27" s="42">
        <f t="shared" si="4"/>
        <v>187.5205</v>
      </c>
      <c r="T27" s="43">
        <f t="shared" si="5"/>
        <v>87.520499999999998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287803</v>
      </c>
      <c r="E28" s="45">
        <f t="shared" si="6"/>
        <v>100</v>
      </c>
      <c r="F28" s="45">
        <f t="shared" ref="F28:T28" si="7">SUM(F7:F27)</f>
        <v>270</v>
      </c>
      <c r="G28" s="45">
        <f t="shared" si="7"/>
        <v>0</v>
      </c>
      <c r="H28" s="45">
        <f t="shared" si="7"/>
        <v>820</v>
      </c>
      <c r="I28" s="45">
        <f t="shared" si="7"/>
        <v>27</v>
      </c>
      <c r="J28" s="45">
        <f t="shared" si="7"/>
        <v>1</v>
      </c>
      <c r="K28" s="45">
        <f t="shared" si="7"/>
        <v>6</v>
      </c>
      <c r="L28" s="45">
        <f t="shared" si="7"/>
        <v>0</v>
      </c>
      <c r="M28" s="45">
        <f t="shared" si="7"/>
        <v>299883</v>
      </c>
      <c r="N28" s="45">
        <f t="shared" si="7"/>
        <v>306323</v>
      </c>
      <c r="O28" s="46">
        <f t="shared" si="7"/>
        <v>8246.7824999999993</v>
      </c>
      <c r="P28" s="45">
        <f t="shared" si="7"/>
        <v>0</v>
      </c>
      <c r="Q28" s="45">
        <f t="shared" si="7"/>
        <v>2248</v>
      </c>
      <c r="R28" s="45">
        <f t="shared" si="7"/>
        <v>295828.21749999997</v>
      </c>
      <c r="S28" s="45">
        <f t="shared" si="7"/>
        <v>2848.8885</v>
      </c>
      <c r="T28" s="47">
        <f t="shared" si="7"/>
        <v>600.88849999999991</v>
      </c>
    </row>
    <row r="29" spans="1:20" ht="15.75" thickBot="1" x14ac:dyDescent="0.3">
      <c r="A29" s="67" t="s">
        <v>45</v>
      </c>
      <c r="B29" s="68"/>
      <c r="C29" s="69"/>
      <c r="D29" s="48">
        <f>D4+D5-D28</f>
        <v>538683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1001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I4" sqref="I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'8'!D29</f>
        <v>538683</v>
      </c>
      <c r="E4" s="2">
        <f>'8'!E29</f>
        <v>4560</v>
      </c>
      <c r="F4" s="2">
        <f>'8'!F29</f>
        <v>8570</v>
      </c>
      <c r="G4" s="2">
        <f>'8'!G29</f>
        <v>0</v>
      </c>
      <c r="H4" s="2">
        <f>'8'!H29</f>
        <v>23620</v>
      </c>
      <c r="I4" s="2">
        <f>'8'!I29</f>
        <v>1001</v>
      </c>
      <c r="J4" s="2">
        <f>'8'!J29</f>
        <v>624</v>
      </c>
      <c r="K4" s="2">
        <f>'8'!K29</f>
        <v>344</v>
      </c>
      <c r="L4" s="2">
        <f>'8'!L29</f>
        <v>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44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45</v>
      </c>
      <c r="B29" s="68"/>
      <c r="C29" s="69"/>
      <c r="D29" s="48">
        <f>D4+D5-D28</f>
        <v>538683</v>
      </c>
      <c r="E29" s="48">
        <f t="shared" ref="E29:L29" si="8">E4+E5-E28</f>
        <v>4560</v>
      </c>
      <c r="F29" s="48">
        <f t="shared" si="8"/>
        <v>8570</v>
      </c>
      <c r="G29" s="48">
        <f t="shared" si="8"/>
        <v>0</v>
      </c>
      <c r="H29" s="48">
        <f t="shared" si="8"/>
        <v>23620</v>
      </c>
      <c r="I29" s="48">
        <f t="shared" si="8"/>
        <v>1001</v>
      </c>
      <c r="J29" s="48">
        <f t="shared" si="8"/>
        <v>624</v>
      </c>
      <c r="K29" s="48">
        <f t="shared" si="8"/>
        <v>344</v>
      </c>
      <c r="L29" s="48">
        <f t="shared" si="8"/>
        <v>5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2021-04-11T16:02:37Z</dcterms:modified>
</cp:coreProperties>
</file>