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51" activeTab="1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28" i="10" l="1"/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4" i="17" l="1"/>
  <c r="N28" i="17"/>
  <c r="R15" i="16"/>
  <c r="R23" i="16"/>
  <c r="R11" i="16"/>
  <c r="O11" i="16"/>
  <c r="R7" i="16"/>
  <c r="O7" i="16"/>
  <c r="N28" i="15"/>
  <c r="O20" i="14"/>
  <c r="N9" i="33"/>
  <c r="M10" i="33"/>
  <c r="N13" i="33"/>
  <c r="L28" i="33"/>
  <c r="L29" i="33" s="1"/>
  <c r="G28" i="33"/>
  <c r="G29" i="33" s="1"/>
  <c r="E28" i="33"/>
  <c r="E29" i="33" s="1"/>
  <c r="N28" i="13"/>
  <c r="O24" i="13"/>
  <c r="N28" i="11"/>
  <c r="O12" i="11"/>
  <c r="O16" i="9"/>
  <c r="N28" i="9"/>
  <c r="O26" i="8"/>
  <c r="N28" i="8"/>
  <c r="M8" i="33"/>
  <c r="O8" i="33" s="1"/>
  <c r="N28" i="7"/>
  <c r="M18" i="33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R10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H29" i="33" s="1"/>
  <c r="N21" i="33"/>
  <c r="I28" i="33"/>
  <c r="I29" i="33" s="1"/>
  <c r="N17" i="33"/>
  <c r="N28" i="32"/>
  <c r="F28" i="33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O18" i="33"/>
  <c r="O10" i="33"/>
  <c r="D28" i="33"/>
  <c r="D29" i="33" s="1"/>
  <c r="M7" i="33"/>
  <c r="S7" i="33" s="1"/>
  <c r="T7" i="33" s="1"/>
  <c r="N7" i="33"/>
  <c r="R21" i="33"/>
  <c r="R23" i="33"/>
  <c r="S8" i="33"/>
  <c r="T8" i="33" s="1"/>
  <c r="S10" i="33"/>
  <c r="T10" i="33" s="1"/>
  <c r="S18" i="33"/>
  <c r="T18" i="33" s="1"/>
  <c r="O21" i="33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7" i="33" l="1"/>
  <c r="R28" i="16"/>
  <c r="O9" i="33"/>
  <c r="F29" i="33"/>
  <c r="E31" i="33" s="1"/>
  <c r="F31" i="33" s="1"/>
  <c r="I32" i="33"/>
  <c r="R13" i="33"/>
  <c r="O24" i="33"/>
  <c r="S24" i="33"/>
  <c r="T24" i="33" s="1"/>
  <c r="O23" i="33"/>
  <c r="S26" i="33"/>
  <c r="T26" i="33" s="1"/>
  <c r="O12" i="33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<sst xmlns="http://schemas.openxmlformats.org/spreadsheetml/2006/main" count="1485" uniqueCount="64">
  <si>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</si>
  <si>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</si>
  <si>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</si>
  <si>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</si>
  <si>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</si>
  <si>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</si>
  <si>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</si>
  <si>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</si>
  <si>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</si>
  <si>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</si>
  <si>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</si>
  <si>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</si>
  <si>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</si>
  <si>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</si>
  <si>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</si>
  <si>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</si>
  <si>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</si>
  <si>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</si>
  <si>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</si>
  <si>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</si>
  <si>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</si>
  <si>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</si>
  <si>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</si>
  <si>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</si>
  <si>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</si>
  <si>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</si>
  <si>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</si>
  <si>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</si>
  <si>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</si>
  <si>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</si>
  <si>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</si>
  <si>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</si>
  <si>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</si>
  <si>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</si>
  <si>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</si>
  <si>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</si>
  <si>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</si>
  <si>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</si>
  <si>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</si>
  <si>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</si>
  <si>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</si>
  <si>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</si>
  <si>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</si>
  <si>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</si>
  <si>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</si>
  <si>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</si>
  <si>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</si>
  <si>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</si>
  <si>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</si>
  <si>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</si>
  <si>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</si>
  <si>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</si>
  <si>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</si>
  <si>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</si>
  <si>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</si>
  <si>
    <t>Date:08.11.2021</t>
  </si>
  <si>
    <t>Date:09.11.2021</t>
  </si>
  <si>
    <t>Date:10.11.2021</t>
  </si>
  <si>
    <t>Date:11.11.2021</t>
  </si>
  <si>
    <t>Date:13.11.2021</t>
  </si>
  <si>
    <t>Date:14.11.2021</t>
  </si>
  <si>
    <t>Date:15.11.2021</t>
  </si>
  <si>
    <t>Date:16.11.2021</t>
  </si>
  <si>
    <t>Date:17.11.2021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</si>
</sst>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'9'!D29</f>
        <v>403241</v>
      </c>
      <c r="E4" s="2">
        <f>'9'!E29</f>
        <v>730</v>
      </c>
      <c r="F4" s="2">
        <f>'9'!F29</f>
        <v>6500</v>
      </c>
      <c r="G4" s="2">
        <f>'9'!G29</f>
        <v>0</v>
      </c>
      <c r="H4" s="2">
        <f>'9'!H29</f>
        <v>480</v>
      </c>
      <c r="I4" s="2">
        <f>'9'!I29</f>
        <v>11</v>
      </c>
      <c r="J4" s="2">
        <f>'9'!J29</f>
        <v>14</v>
      </c>
      <c r="K4" s="2">
        <f>'9'!K29</f>
        <v>90</v>
      </c>
      <c r="L4" s="2">
        <f>'9'!L29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20018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20018</v>
      </c>
      <c r="N9" s="24">
        <f t="shared" si="1"/>
        <v>20018</v>
      </c>
      <c r="O9" s="25">
        <f t="shared" si="2"/>
        <v>550.495</v>
      </c>
      <c r="P9" s="26"/>
      <c r="Q9" s="26">
        <v>118</v>
      </c>
      <c r="R9" s="29">
        <f t="shared" si="3"/>
        <v>19349.505000000001</v>
      </c>
      <c r="S9" s="25">
        <f t="shared" si="4"/>
        <v>190.17099999999999</v>
      </c>
      <c r="T9" s="27">
        <f t="shared" si="5"/>
        <v>72.170999999999992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9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35476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35476</v>
      </c>
      <c r="N11" s="24">
        <f t="shared" si="1"/>
        <v>35476</v>
      </c>
      <c r="O11" s="25">
        <f t="shared" si="2"/>
        <v>975.59</v>
      </c>
      <c r="P11" s="26"/>
      <c r="Q11" s="26">
        <v>100</v>
      </c>
      <c r="R11" s="29">
        <f t="shared" si="3"/>
        <v>34400.410000000003</v>
      </c>
      <c r="S11" s="25">
        <f t="shared" si="4"/>
        <v>337.02199999999999</v>
      </c>
      <c r="T11" s="27">
        <f t="shared" si="5"/>
        <v>237.02199999999999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2580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2580</v>
      </c>
      <c r="N12" s="24">
        <f t="shared" si="1"/>
        <v>2580</v>
      </c>
      <c r="O12" s="25">
        <f t="shared" si="2"/>
        <v>70.95</v>
      </c>
      <c r="P12" s="26"/>
      <c r="Q12" s="26">
        <v>9</v>
      </c>
      <c r="R12" s="29">
        <f t="shared" si="3"/>
        <v>2500.0500000000002</v>
      </c>
      <c r="S12" s="25">
        <f t="shared" si="4"/>
        <v>24.509999999999998</v>
      </c>
      <c r="T12" s="27">
        <f t="shared" si="5"/>
        <v>15.509999999999998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6168</v>
      </c>
      <c r="N13" s="24">
        <f t="shared" si="1"/>
        <v>6168</v>
      </c>
      <c r="O13" s="25">
        <f t="shared" si="2"/>
        <v>169.62</v>
      </c>
      <c r="P13" s="26"/>
      <c r="Q13" s="26">
        <v>20</v>
      </c>
      <c r="R13" s="29">
        <f t="shared" si="3"/>
        <v>5978.38</v>
      </c>
      <c r="S13" s="25">
        <f t="shared" si="4"/>
        <v>58.595999999999997</v>
      </c>
      <c r="T13" s="27">
        <f t="shared" si="5"/>
        <v>38.595999999999997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23748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23748</v>
      </c>
      <c r="N15" s="24">
        <f t="shared" si="1"/>
        <v>23748</v>
      </c>
      <c r="O15" s="25">
        <f t="shared" si="2"/>
        <v>653.07000000000005</v>
      </c>
      <c r="P15" s="26"/>
      <c r="Q15" s="26">
        <v>195</v>
      </c>
      <c r="R15" s="29">
        <f t="shared" si="3"/>
        <v>22899.93</v>
      </c>
      <c r="S15" s="25">
        <f t="shared" si="4"/>
        <v>225.60599999999999</v>
      </c>
      <c r="T15" s="27">
        <f t="shared" si="5"/>
        <v>30.605999999999995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9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20200</v>
      </c>
      <c r="N17" s="24">
        <f t="shared" si="1"/>
        <v>20200</v>
      </c>
      <c r="O17" s="25">
        <f t="shared" si="2"/>
        <v>555.5</v>
      </c>
      <c r="P17" s="26"/>
      <c r="Q17" s="26">
        <v>145</v>
      </c>
      <c r="R17" s="29">
        <f t="shared" si="3"/>
        <v>19499.5</v>
      </c>
      <c r="S17" s="25">
        <f t="shared" si="4"/>
        <v>191.9</v>
      </c>
      <c r="T17" s="27">
        <f t="shared" si="5"/>
        <v>46.900000000000006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9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42662</v>
      </c>
      <c r="E22" s="30">
        <v>40</v>
      </c>
      <c r="F22" s="30">
        <v>110</v>
      </c>
      <c r="G22" s="20"/>
      <c r="H22" s="30"/>
      <c r="I22" s="20"/>
      <c r="J22" s="20"/>
      <c r="K22" s="20">
        <v>10</v>
      </c>
      <c r="L22" s="20"/>
      <c r="M22" s="20">
        <f t="shared" si="0"/>
        <v>44562</v>
      </c>
      <c r="N22" s="24">
        <f t="shared" si="1"/>
        <v>46382</v>
      </c>
      <c r="O22" s="25">
        <f t="shared" si="2"/>
        <v>1225.4549999999999</v>
      </c>
      <c r="P22" s="26"/>
      <c r="Q22" s="26">
        <v>157</v>
      </c>
      <c r="R22" s="29">
        <f t="shared" si="3"/>
        <v>44999.544999999998</v>
      </c>
      <c r="S22" s="25">
        <f t="shared" si="4"/>
        <v>423.339</v>
      </c>
      <c r="T22" s="27">
        <f t="shared" si="5"/>
        <v>266.339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34158</v>
      </c>
      <c r="E24" s="30">
        <v>200</v>
      </c>
      <c r="F24" s="30">
        <v>500</v>
      </c>
      <c r="G24" s="30"/>
      <c r="H24" s="30">
        <v>480</v>
      </c>
      <c r="I24" s="20">
        <v>2</v>
      </c>
      <c r="J24" s="20"/>
      <c r="K24" s="20">
        <v>3</v>
      </c>
      <c r="L24" s="20"/>
      <c r="M24" s="20">
        <f t="shared" si="0"/>
        <v>47478</v>
      </c>
      <c r="N24" s="24">
        <f t="shared" si="1"/>
        <v>48406</v>
      </c>
      <c r="O24" s="25">
        <f t="shared" si="2"/>
        <v>1305.645</v>
      </c>
      <c r="P24" s="26"/>
      <c r="Q24" s="26">
        <v>200</v>
      </c>
      <c r="R24" s="29">
        <f t="shared" si="3"/>
        <v>46900.355000000003</v>
      </c>
      <c r="S24" s="25">
        <f t="shared" si="4"/>
        <v>451.041</v>
      </c>
      <c r="T24" s="27">
        <f t="shared" si="5"/>
        <v>251.041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14700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14700</v>
      </c>
      <c r="N25" s="24">
        <f t="shared" si="1"/>
        <v>14700</v>
      </c>
      <c r="O25" s="25">
        <f t="shared" si="2"/>
        <v>404.25</v>
      </c>
      <c r="P25" s="26"/>
      <c r="Q25" s="26">
        <v>96</v>
      </c>
      <c r="R25" s="29">
        <f t="shared" si="3"/>
        <v>14199.75</v>
      </c>
      <c r="S25" s="25">
        <f t="shared" si="4"/>
        <v>139.65</v>
      </c>
      <c r="T25" s="27">
        <f t="shared" si="5"/>
        <v>43.650000000000006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>SUM(D7:D27)</f>
        <v>200538</v>
      </c>
      <c r="E28" s="45">
        <f t="shared" ref="E28" si="6">SUM(E7:E27)</f>
        <v>240</v>
      </c>
      <c r="F28" s="45">
        <f t="shared" ref="F28:T28" si="7">SUM(F7:F27)</f>
        <v>630</v>
      </c>
      <c r="G28" s="45">
        <f t="shared" si="7"/>
        <v>0</v>
      </c>
      <c r="H28" s="45">
        <f t="shared" si="7"/>
        <v>480</v>
      </c>
      <c r="I28" s="45">
        <f t="shared" si="7"/>
        <v>2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215958</v>
      </c>
      <c r="N28" s="45">
        <f t="shared" si="7"/>
        <v>218706</v>
      </c>
      <c r="O28" s="46">
        <f t="shared" si="7"/>
        <v>5938.8450000000012</v>
      </c>
      <c r="P28" s="45">
        <f t="shared" si="7"/>
        <v>0</v>
      </c>
      <c r="Q28" s="45">
        <f t="shared" si="7"/>
        <v>1040</v>
      </c>
      <c r="R28" s="45">
        <f t="shared" si="7"/>
        <v>211727.155</v>
      </c>
      <c r="S28" s="45">
        <f t="shared" si="7"/>
        <v>2051.6009999999997</v>
      </c>
      <c r="T28" s="47">
        <f t="shared" si="7"/>
        <v>1011.601</v>
      </c>
    </row>
    <row r="29" spans="1:20" ht="15.75" thickBot="1" x14ac:dyDescent="0.3">
      <c r="A29" s="58" t="s">
        <v>38</v>
      </c>
      <c r="B29" s="59"/>
      <c r="C29" s="60"/>
      <c r="D29" s="48">
        <f>D4+D5-D28</f>
        <v>202703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G24" sqref="G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58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'10'!D29</f>
        <v>202703</v>
      </c>
      <c r="E4" s="2">
        <f>'10'!E29</f>
        <v>490</v>
      </c>
      <c r="F4" s="2">
        <f>'10'!F29</f>
        <v>5870</v>
      </c>
      <c r="G4" s="2">
        <f>'10'!G29</f>
        <v>0</v>
      </c>
      <c r="H4" s="2">
        <f>'10'!H29</f>
        <v>0</v>
      </c>
      <c r="I4" s="2">
        <f>'10'!I29</f>
        <v>9</v>
      </c>
      <c r="J4" s="2">
        <f>'10'!J29</f>
        <v>14</v>
      </c>
      <c r="K4" s="2">
        <f>'10'!K29</f>
        <v>77</v>
      </c>
      <c r="L4" s="2">
        <f>'10'!L29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9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23562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23562</v>
      </c>
      <c r="N9" s="24">
        <f t="shared" si="1"/>
        <v>23562</v>
      </c>
      <c r="O9" s="25">
        <f t="shared" si="2"/>
        <v>647.95500000000004</v>
      </c>
      <c r="P9" s="26"/>
      <c r="Q9" s="26">
        <v>104</v>
      </c>
      <c r="R9" s="29">
        <f t="shared" si="3"/>
        <v>22810.044999999998</v>
      </c>
      <c r="S9" s="25">
        <f t="shared" si="4"/>
        <v>223.839</v>
      </c>
      <c r="T9" s="27">
        <f t="shared" si="5"/>
        <v>119.839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9459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9459</v>
      </c>
      <c r="N10" s="24">
        <f t="shared" si="1"/>
        <v>9459</v>
      </c>
      <c r="O10" s="25">
        <f t="shared" si="2"/>
        <v>260.1225</v>
      </c>
      <c r="P10" s="26"/>
      <c r="Q10" s="26">
        <v>28</v>
      </c>
      <c r="R10" s="29">
        <f t="shared" si="3"/>
        <v>9170.8775000000005</v>
      </c>
      <c r="S10" s="25">
        <f t="shared" si="4"/>
        <v>89.860500000000002</v>
      </c>
      <c r="T10" s="27">
        <f t="shared" si="5"/>
        <v>61.860500000000002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9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8000</v>
      </c>
      <c r="N12" s="24">
        <f t="shared" si="1"/>
        <v>8000</v>
      </c>
      <c r="O12" s="25">
        <f t="shared" si="2"/>
        <v>220</v>
      </c>
      <c r="P12" s="26"/>
      <c r="Q12" s="26">
        <v>30</v>
      </c>
      <c r="R12" s="29">
        <f t="shared" si="3"/>
        <v>7750</v>
      </c>
      <c r="S12" s="25">
        <f t="shared" si="4"/>
        <v>76</v>
      </c>
      <c r="T12" s="27">
        <f t="shared" si="5"/>
        <v>46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2056</v>
      </c>
      <c r="N14" s="24">
        <f t="shared" si="1"/>
        <v>2056</v>
      </c>
      <c r="O14" s="25">
        <f t="shared" si="2"/>
        <v>56.54</v>
      </c>
      <c r="P14" s="26"/>
      <c r="Q14" s="26"/>
      <c r="R14" s="29">
        <f t="shared" si="3"/>
        <v>1999.46</v>
      </c>
      <c r="S14" s="25">
        <f t="shared" si="4"/>
        <v>19.532</v>
      </c>
      <c r="T14" s="27">
        <f t="shared" si="5"/>
        <v>19.532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9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5346</v>
      </c>
      <c r="N16" s="24">
        <f t="shared" si="1"/>
        <v>5346</v>
      </c>
      <c r="O16" s="25">
        <f t="shared" si="2"/>
        <v>147.01500000000001</v>
      </c>
      <c r="P16" s="26"/>
      <c r="Q16" s="26">
        <v>29</v>
      </c>
      <c r="R16" s="29">
        <f t="shared" si="3"/>
        <v>5169.9849999999997</v>
      </c>
      <c r="S16" s="25">
        <f t="shared" si="4"/>
        <v>50.786999999999999</v>
      </c>
      <c r="T16" s="27">
        <f t="shared" si="5"/>
        <v>21.786999999999999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70</v>
      </c>
      <c r="G17" s="30"/>
      <c r="H17" s="30"/>
      <c r="I17" s="20"/>
      <c r="J17" s="20"/>
      <c r="K17" s="20"/>
      <c r="L17" s="20"/>
      <c r="M17" s="20">
        <f t="shared" si="0"/>
        <v>21500</v>
      </c>
      <c r="N17" s="24">
        <f t="shared" si="1"/>
        <v>21500</v>
      </c>
      <c r="O17" s="25">
        <f t="shared" si="2"/>
        <v>591.25</v>
      </c>
      <c r="P17" s="26"/>
      <c r="Q17" s="26">
        <v>109</v>
      </c>
      <c r="R17" s="29">
        <f t="shared" si="3"/>
        <v>20799.75</v>
      </c>
      <c r="S17" s="25">
        <f t="shared" si="4"/>
        <v>204.25</v>
      </c>
      <c r="T17" s="27">
        <f t="shared" si="5"/>
        <v>95.25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9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23000</v>
      </c>
      <c r="N21" s="24">
        <f t="shared" si="1"/>
        <v>23000</v>
      </c>
      <c r="O21" s="25">
        <f t="shared" si="2"/>
        <v>632.5</v>
      </c>
      <c r="P21" s="26"/>
      <c r="Q21" s="26">
        <v>20</v>
      </c>
      <c r="R21" s="29">
        <f t="shared" si="3"/>
        <v>22347.5</v>
      </c>
      <c r="S21" s="25">
        <f t="shared" si="4"/>
        <v>218.5</v>
      </c>
      <c r="T21" s="27">
        <f t="shared" si="5"/>
        <v>198.5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>
        <v>23</v>
      </c>
      <c r="R22" s="29">
        <f t="shared" si="3"/>
        <v>1976.46</v>
      </c>
      <c r="S22" s="25">
        <f t="shared" si="4"/>
        <v>19.532</v>
      </c>
      <c r="T22" s="27">
        <f t="shared" si="5"/>
        <v>-3.468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28950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28950</v>
      </c>
      <c r="N23" s="24">
        <f t="shared" si="1"/>
        <v>28950</v>
      </c>
      <c r="O23" s="25">
        <f t="shared" si="2"/>
        <v>796.125</v>
      </c>
      <c r="P23" s="26"/>
      <c r="Q23" s="26">
        <v>154</v>
      </c>
      <c r="R23" s="29">
        <f t="shared" si="3"/>
        <v>27999.875</v>
      </c>
      <c r="S23" s="25">
        <f t="shared" si="4"/>
        <v>275.02499999999998</v>
      </c>
      <c r="T23" s="27">
        <f t="shared" si="5"/>
        <v>121.02499999999998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9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9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126541</v>
      </c>
      <c r="E28" s="45">
        <f t="shared" si="6"/>
        <v>40</v>
      </c>
      <c r="F28" s="45">
        <f t="shared" ref="F28:T28" si="7">SUM(F7:F27)</f>
        <v>70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128041</v>
      </c>
      <c r="N28" s="45">
        <f t="shared" si="7"/>
        <v>128041</v>
      </c>
      <c r="O28" s="46">
        <f t="shared" si="7"/>
        <v>3521.1275000000001</v>
      </c>
      <c r="P28" s="45">
        <f t="shared" si="7"/>
        <v>0</v>
      </c>
      <c r="Q28" s="45">
        <f t="shared" si="7"/>
        <v>497</v>
      </c>
      <c r="R28" s="45">
        <f t="shared" si="7"/>
        <v>124022.87250000001</v>
      </c>
      <c r="S28" s="45">
        <f t="shared" si="7"/>
        <v>1216.3895</v>
      </c>
      <c r="T28" s="47">
        <f t="shared" si="7"/>
        <v>719.3895</v>
      </c>
    </row>
    <row r="29" spans="1:20" ht="15.75" thickBot="1" x14ac:dyDescent="0.3">
      <c r="A29" s="58" t="s">
        <v>38</v>
      </c>
      <c r="B29" s="59"/>
      <c r="C29" s="60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'11'!D29</f>
        <v>76162</v>
      </c>
      <c r="E4" s="2">
        <f>'11'!E29</f>
        <v>450</v>
      </c>
      <c r="F4" s="2">
        <f>'11'!F29</f>
        <v>5800</v>
      </c>
      <c r="G4" s="2">
        <f>'11'!G29</f>
        <v>0</v>
      </c>
      <c r="H4" s="2">
        <f>'11'!H29</f>
        <v>0</v>
      </c>
      <c r="I4" s="2">
        <f>'11'!I29</f>
        <v>9</v>
      </c>
      <c r="J4" s="2">
        <f>'11'!J29</f>
        <v>14</v>
      </c>
      <c r="K4" s="2">
        <f>'11'!K29</f>
        <v>77</v>
      </c>
      <c r="L4" s="2">
        <f>'11'!L29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6" topLeftCell="A10" activePane="bottomLeft" state="frozen"/>
      <selection pane="bottomLeft" activeCell="K25" sqref="K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'12'!D29</f>
        <v>76162</v>
      </c>
      <c r="E4" s="2">
        <f>'12'!E29</f>
        <v>450</v>
      </c>
      <c r="F4" s="2">
        <f>'12'!F29</f>
        <v>5800</v>
      </c>
      <c r="G4" s="2">
        <f>'12'!G29</f>
        <v>0</v>
      </c>
      <c r="H4" s="2">
        <f>'12'!H29</f>
        <v>0</v>
      </c>
      <c r="I4" s="2">
        <f>'12'!I29</f>
        <v>9</v>
      </c>
      <c r="J4" s="2">
        <f>'12'!J29</f>
        <v>14</v>
      </c>
      <c r="K4" s="2">
        <f>'12'!K29</f>
        <v>77</v>
      </c>
      <c r="L4" s="2">
        <f>'12'!L29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26562</v>
      </c>
      <c r="E7" s="22">
        <v>50</v>
      </c>
      <c r="F7" s="22">
        <v>70</v>
      </c>
      <c r="G7" s="22"/>
      <c r="H7" s="22"/>
      <c r="I7" s="23"/>
      <c r="J7" s="23">
        <v>2</v>
      </c>
      <c r="K7" s="23"/>
      <c r="L7" s="23"/>
      <c r="M7" s="20">
        <f>D7+E7*20+F7*10+G7*9+H7*9</f>
        <v>28262</v>
      </c>
      <c r="N7" s="24">
        <f>D7+E7*20+F7*10+G7*9+H7*9+I7*191+J7*191+K7*182+L7*100</f>
        <v>28644</v>
      </c>
      <c r="O7" s="25">
        <f>M7*2.75%</f>
        <v>777.20500000000004</v>
      </c>
      <c r="P7" s="26"/>
      <c r="Q7" s="26">
        <v>102</v>
      </c>
      <c r="R7" s="24">
        <f>M7-(M7*2.75%)+I7*191+J7*191+K7*182+L7*100-Q7</f>
        <v>27764.794999999998</v>
      </c>
      <c r="S7" s="25">
        <f>M7*0.95%</f>
        <v>268.48899999999998</v>
      </c>
      <c r="T7" s="27">
        <f>S7-Q7</f>
        <v>166.48899999999998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11924</v>
      </c>
      <c r="E8" s="30"/>
      <c r="F8" s="30">
        <v>50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12424</v>
      </c>
      <c r="N8" s="24">
        <f t="shared" ref="N8:N27" si="1">D8+E8*20+F8*10+G8*9+H8*9+I8*191+J8*191+K8*182+L8*100</f>
        <v>15154</v>
      </c>
      <c r="O8" s="25">
        <f t="shared" ref="O8:O27" si="2">M8*2.75%</f>
        <v>341.66</v>
      </c>
      <c r="P8" s="26"/>
      <c r="Q8" s="26">
        <v>82</v>
      </c>
      <c r="R8" s="24">
        <f t="shared" ref="R8:R27" si="3">M8-(M8*2.75%)+I8*191+J8*191+K8*182+L8*100-Q8</f>
        <v>14730.34</v>
      </c>
      <c r="S8" s="25">
        <f t="shared" ref="S8:S27" si="4">M8*0.95%</f>
        <v>118.02799999999999</v>
      </c>
      <c r="T8" s="27">
        <f t="shared" ref="T8:T27" si="5">S8-Q8</f>
        <v>36.027999999999992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>
        <v>13</v>
      </c>
      <c r="R11" s="24">
        <f t="shared" si="3"/>
        <v>1986.46</v>
      </c>
      <c r="S11" s="25">
        <f t="shared" si="4"/>
        <v>19.532</v>
      </c>
      <c r="T11" s="27">
        <f t="shared" si="5"/>
        <v>6.532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4112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4112</v>
      </c>
      <c r="N12" s="24">
        <f t="shared" si="1"/>
        <v>4112</v>
      </c>
      <c r="O12" s="25">
        <f t="shared" si="2"/>
        <v>113.08</v>
      </c>
      <c r="P12" s="26"/>
      <c r="Q12" s="26">
        <v>24</v>
      </c>
      <c r="R12" s="24">
        <f t="shared" si="3"/>
        <v>3974.92</v>
      </c>
      <c r="S12" s="25">
        <f t="shared" si="4"/>
        <v>39.064</v>
      </c>
      <c r="T12" s="27">
        <f t="shared" si="5"/>
        <v>15.064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25000</v>
      </c>
      <c r="E13" s="30">
        <v>40</v>
      </c>
      <c r="F13" s="30">
        <v>50</v>
      </c>
      <c r="G13" s="30"/>
      <c r="H13" s="30"/>
      <c r="I13" s="20"/>
      <c r="J13" s="20"/>
      <c r="K13" s="20"/>
      <c r="L13" s="20"/>
      <c r="M13" s="20">
        <f t="shared" si="0"/>
        <v>26300</v>
      </c>
      <c r="N13" s="24">
        <f t="shared" si="1"/>
        <v>26300</v>
      </c>
      <c r="O13" s="25">
        <f t="shared" si="2"/>
        <v>723.25</v>
      </c>
      <c r="P13" s="26"/>
      <c r="Q13" s="26">
        <v>107</v>
      </c>
      <c r="R13" s="24">
        <f t="shared" si="3"/>
        <v>25469.75</v>
      </c>
      <c r="S13" s="25">
        <f t="shared" si="4"/>
        <v>249.85</v>
      </c>
      <c r="T13" s="27">
        <f t="shared" si="5"/>
        <v>142.85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39308</v>
      </c>
      <c r="E14" s="30">
        <v>20</v>
      </c>
      <c r="F14" s="30">
        <v>60</v>
      </c>
      <c r="G14" s="30"/>
      <c r="H14" s="30"/>
      <c r="I14" s="20"/>
      <c r="J14" s="20"/>
      <c r="K14" s="20"/>
      <c r="L14" s="20"/>
      <c r="M14" s="20">
        <f t="shared" si="0"/>
        <v>40308</v>
      </c>
      <c r="N14" s="24">
        <f t="shared" si="1"/>
        <v>40308</v>
      </c>
      <c r="O14" s="25">
        <f t="shared" si="2"/>
        <v>1108.47</v>
      </c>
      <c r="P14" s="26"/>
      <c r="Q14" s="26">
        <v>120</v>
      </c>
      <c r="R14" s="24">
        <f t="shared" si="3"/>
        <v>39079.53</v>
      </c>
      <c r="S14" s="25">
        <f t="shared" si="4"/>
        <v>382.92599999999999</v>
      </c>
      <c r="T14" s="27">
        <f t="shared" si="5"/>
        <v>262.92599999999999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7146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7146</v>
      </c>
      <c r="N16" s="24">
        <f t="shared" si="1"/>
        <v>7146</v>
      </c>
      <c r="O16" s="25">
        <f t="shared" si="2"/>
        <v>196.51500000000001</v>
      </c>
      <c r="P16" s="26"/>
      <c r="Q16" s="26">
        <v>54</v>
      </c>
      <c r="R16" s="24">
        <f t="shared" si="3"/>
        <v>6895.4849999999997</v>
      </c>
      <c r="S16" s="25">
        <f t="shared" si="4"/>
        <v>67.887</v>
      </c>
      <c r="T16" s="27">
        <f t="shared" si="5"/>
        <v>13.887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720</v>
      </c>
      <c r="N17" s="24">
        <f t="shared" si="1"/>
        <v>720</v>
      </c>
      <c r="O17" s="25">
        <f t="shared" si="2"/>
        <v>19.8</v>
      </c>
      <c r="P17" s="26"/>
      <c r="Q17" s="26"/>
      <c r="R17" s="24">
        <f t="shared" si="3"/>
        <v>700.2</v>
      </c>
      <c r="S17" s="25">
        <f t="shared" si="4"/>
        <v>6.84</v>
      </c>
      <c r="T17" s="27">
        <f t="shared" si="5"/>
        <v>6.84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41076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41076</v>
      </c>
      <c r="N18" s="24">
        <f t="shared" si="1"/>
        <v>41076</v>
      </c>
      <c r="O18" s="25">
        <f t="shared" si="2"/>
        <v>1129.5899999999999</v>
      </c>
      <c r="P18" s="26"/>
      <c r="Q18" s="26">
        <v>196</v>
      </c>
      <c r="R18" s="24">
        <f t="shared" si="3"/>
        <v>39750.410000000003</v>
      </c>
      <c r="S18" s="25">
        <f t="shared" si="4"/>
        <v>390.22199999999998</v>
      </c>
      <c r="T18" s="27">
        <f t="shared" si="5"/>
        <v>194.22199999999998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>
        <v>9</v>
      </c>
      <c r="R20" s="24">
        <f t="shared" si="3"/>
        <v>3989.92</v>
      </c>
      <c r="S20" s="25">
        <f t="shared" si="4"/>
        <v>39.064</v>
      </c>
      <c r="T20" s="27">
        <f t="shared" si="5"/>
        <v>30.064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5140</v>
      </c>
      <c r="N21" s="24">
        <f t="shared" si="1"/>
        <v>5140</v>
      </c>
      <c r="O21" s="25">
        <f t="shared" si="2"/>
        <v>141.35</v>
      </c>
      <c r="P21" s="26"/>
      <c r="Q21" s="26"/>
      <c r="R21" s="24">
        <f t="shared" si="3"/>
        <v>4998.6499999999996</v>
      </c>
      <c r="S21" s="25">
        <f t="shared" si="4"/>
        <v>48.83</v>
      </c>
      <c r="T21" s="27">
        <f t="shared" si="5"/>
        <v>48.83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23141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23141</v>
      </c>
      <c r="N22" s="24">
        <f t="shared" si="1"/>
        <v>23141</v>
      </c>
      <c r="O22" s="25">
        <f t="shared" si="2"/>
        <v>636.37750000000005</v>
      </c>
      <c r="P22" s="26"/>
      <c r="Q22" s="26">
        <v>134</v>
      </c>
      <c r="R22" s="24">
        <f t="shared" si="3"/>
        <v>22370.622500000001</v>
      </c>
      <c r="S22" s="25">
        <f t="shared" si="4"/>
        <v>219.83949999999999</v>
      </c>
      <c r="T22" s="27">
        <f t="shared" si="5"/>
        <v>85.839499999999987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20648</v>
      </c>
      <c r="E24" s="30">
        <v>20</v>
      </c>
      <c r="F24" s="30">
        <v>60</v>
      </c>
      <c r="G24" s="30"/>
      <c r="H24" s="30"/>
      <c r="I24" s="20"/>
      <c r="J24" s="20"/>
      <c r="K24" s="20"/>
      <c r="L24" s="20"/>
      <c r="M24" s="20">
        <f t="shared" si="0"/>
        <v>21648</v>
      </c>
      <c r="N24" s="24">
        <f t="shared" si="1"/>
        <v>21648</v>
      </c>
      <c r="O24" s="25">
        <f t="shared" si="2"/>
        <v>595.32000000000005</v>
      </c>
      <c r="P24" s="26"/>
      <c r="Q24" s="26">
        <v>117</v>
      </c>
      <c r="R24" s="24">
        <f t="shared" si="3"/>
        <v>20935.68</v>
      </c>
      <c r="S24" s="25">
        <f t="shared" si="4"/>
        <v>205.65600000000001</v>
      </c>
      <c r="T24" s="27">
        <f t="shared" si="5"/>
        <v>88.656000000000006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20970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20970</v>
      </c>
      <c r="N26" s="24">
        <f t="shared" si="1"/>
        <v>20970</v>
      </c>
      <c r="O26" s="25">
        <f t="shared" si="2"/>
        <v>576.67499999999995</v>
      </c>
      <c r="P26" s="26"/>
      <c r="Q26" s="26">
        <v>123</v>
      </c>
      <c r="R26" s="24">
        <f t="shared" si="3"/>
        <v>20270.325000000001</v>
      </c>
      <c r="S26" s="25">
        <f t="shared" si="4"/>
        <v>199.215</v>
      </c>
      <c r="T26" s="27">
        <f t="shared" si="5"/>
        <v>76.215000000000003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231915</v>
      </c>
      <c r="E28" s="45">
        <f t="shared" si="6"/>
        <v>130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237415</v>
      </c>
      <c r="N28" s="45">
        <f t="shared" si="7"/>
        <v>240527</v>
      </c>
      <c r="O28" s="46">
        <f t="shared" si="7"/>
        <v>6528.9124999999995</v>
      </c>
      <c r="P28" s="45">
        <f t="shared" si="7"/>
        <v>0</v>
      </c>
      <c r="Q28" s="45">
        <f t="shared" si="7"/>
        <v>1081</v>
      </c>
      <c r="R28" s="45">
        <f t="shared" si="7"/>
        <v>232917.08749999999</v>
      </c>
      <c r="S28" s="45">
        <f t="shared" si="7"/>
        <v>2255.4425000000001</v>
      </c>
      <c r="T28" s="47">
        <f t="shared" si="7"/>
        <v>1174.4424999999997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0" x14ac:dyDescent="0.25">
      <c r="M32">
        <v>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60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'13'!D29</f>
        <v>155935</v>
      </c>
      <c r="E4" s="2">
        <f>'13'!E29</f>
        <v>320</v>
      </c>
      <c r="F4" s="2">
        <f>'13'!F29</f>
        <v>5510</v>
      </c>
      <c r="G4" s="2">
        <f>'13'!G29</f>
        <v>0</v>
      </c>
      <c r="H4" s="2">
        <f>'13'!H29</f>
        <v>0</v>
      </c>
      <c r="I4" s="2">
        <f>'13'!I29</f>
        <v>9</v>
      </c>
      <c r="J4" s="2">
        <f>'13'!J29</f>
        <v>12</v>
      </c>
      <c r="K4" s="2">
        <f>'13'!K29</f>
        <v>62</v>
      </c>
      <c r="L4" s="2">
        <f>'13'!L29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13627</v>
      </c>
      <c r="E8" s="30">
        <v>50</v>
      </c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15627</v>
      </c>
      <c r="N8" s="24">
        <f t="shared" ref="N8:N27" si="1">D8+E8*20+F8*10+G8*9+H8*9+I8*191+J8*191+K8*182+L8*100</f>
        <v>15627</v>
      </c>
      <c r="O8" s="25">
        <f t="shared" ref="O8:O27" si="2">M8*2.75%</f>
        <v>429.74250000000001</v>
      </c>
      <c r="P8" s="26"/>
      <c r="Q8" s="26">
        <v>87</v>
      </c>
      <c r="R8" s="29">
        <f t="shared" ref="R8:R27" si="3">M8-(M8*2.75%)+I8*191+J8*191+K8*182+L8*100-Q8</f>
        <v>15110.2575</v>
      </c>
      <c r="S8" s="25">
        <f t="shared" ref="S8:S27" si="4">M8*0.95%</f>
        <v>148.45650000000001</v>
      </c>
      <c r="T8" s="27">
        <f t="shared" ref="T8:T27" si="5">S8-Q8</f>
        <v>61.456500000000005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42321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42321</v>
      </c>
      <c r="N9" s="24">
        <f t="shared" si="1"/>
        <v>42321</v>
      </c>
      <c r="O9" s="25">
        <f t="shared" si="2"/>
        <v>1163.8275000000001</v>
      </c>
      <c r="P9" s="26"/>
      <c r="Q9" s="26">
        <v>197</v>
      </c>
      <c r="R9" s="29">
        <f t="shared" si="3"/>
        <v>40960.172500000001</v>
      </c>
      <c r="S9" s="25">
        <f t="shared" si="4"/>
        <v>402.04949999999997</v>
      </c>
      <c r="T9" s="27">
        <f t="shared" si="5"/>
        <v>205.04949999999997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8358</v>
      </c>
      <c r="E10" s="30">
        <v>30</v>
      </c>
      <c r="F10" s="30">
        <v>50</v>
      </c>
      <c r="G10" s="30"/>
      <c r="H10" s="30"/>
      <c r="I10" s="20"/>
      <c r="J10" s="20"/>
      <c r="K10" s="20">
        <v>3</v>
      </c>
      <c r="L10" s="20"/>
      <c r="M10" s="20">
        <f t="shared" si="0"/>
        <v>9458</v>
      </c>
      <c r="N10" s="24">
        <f t="shared" si="1"/>
        <v>10004</v>
      </c>
      <c r="O10" s="25">
        <f t="shared" si="2"/>
        <v>260.09500000000003</v>
      </c>
      <c r="P10" s="26"/>
      <c r="Q10" s="26">
        <v>29</v>
      </c>
      <c r="R10" s="29">
        <f t="shared" si="3"/>
        <v>9714.9050000000007</v>
      </c>
      <c r="S10" s="25">
        <f t="shared" si="4"/>
        <v>89.850999999999999</v>
      </c>
      <c r="T10" s="27">
        <f t="shared" si="5"/>
        <v>60.850999999999999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</v>
      </c>
      <c r="N11" s="24">
        <f t="shared" si="1"/>
        <v>51</v>
      </c>
      <c r="O11" s="25">
        <f t="shared" si="2"/>
        <v>1.4025000000000001</v>
      </c>
      <c r="P11" s="26"/>
      <c r="Q11" s="26"/>
      <c r="R11" s="29">
        <f t="shared" si="3"/>
        <v>49.597499999999997</v>
      </c>
      <c r="S11" s="25">
        <f t="shared" si="4"/>
        <v>0.48449999999999999</v>
      </c>
      <c r="T11" s="27">
        <f t="shared" si="5"/>
        <v>0.48449999999999999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9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42951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42951</v>
      </c>
      <c r="N15" s="24">
        <f t="shared" si="1"/>
        <v>42951</v>
      </c>
      <c r="O15" s="25">
        <f t="shared" si="2"/>
        <v>1181.1524999999999</v>
      </c>
      <c r="P15" s="26"/>
      <c r="Q15" s="26">
        <v>170</v>
      </c>
      <c r="R15" s="29">
        <f t="shared" si="3"/>
        <v>41599.847500000003</v>
      </c>
      <c r="S15" s="25">
        <f t="shared" si="4"/>
        <v>408.03449999999998</v>
      </c>
      <c r="T15" s="27">
        <f t="shared" si="5"/>
        <v>238.03449999999998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25</v>
      </c>
      <c r="R16" s="29">
        <f t="shared" si="3"/>
        <v>2474.3249999999998</v>
      </c>
      <c r="S16" s="25">
        <f t="shared" si="4"/>
        <v>24.414999999999999</v>
      </c>
      <c r="T16" s="27">
        <f t="shared" si="5"/>
        <v>-0.58500000000000085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9">
        <f t="shared" si="3"/>
        <v>0</v>
      </c>
      <c r="S17" s="25">
        <f t="shared" si="4"/>
        <v>0</v>
      </c>
      <c r="T17" s="27">
        <f t="shared" si="5"/>
        <v>0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9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22257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22257</v>
      </c>
      <c r="N21" s="24">
        <f t="shared" si="1"/>
        <v>22257</v>
      </c>
      <c r="O21" s="25">
        <f t="shared" si="2"/>
        <v>612.0675</v>
      </c>
      <c r="P21" s="26"/>
      <c r="Q21" s="26">
        <v>40</v>
      </c>
      <c r="R21" s="29">
        <f t="shared" si="3"/>
        <v>21604.932499999999</v>
      </c>
      <c r="S21" s="25">
        <f t="shared" si="4"/>
        <v>211.44149999999999</v>
      </c>
      <c r="T21" s="27">
        <f t="shared" si="5"/>
        <v>171.44149999999999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44113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44113</v>
      </c>
      <c r="N22" s="24">
        <f t="shared" si="1"/>
        <v>44113</v>
      </c>
      <c r="O22" s="25">
        <f t="shared" si="2"/>
        <v>1213.1075000000001</v>
      </c>
      <c r="P22" s="26"/>
      <c r="Q22" s="26">
        <v>200</v>
      </c>
      <c r="R22" s="29">
        <f t="shared" si="3"/>
        <v>42699.892500000002</v>
      </c>
      <c r="S22" s="25">
        <f t="shared" si="4"/>
        <v>419.07349999999997</v>
      </c>
      <c r="T22" s="27">
        <f t="shared" si="5"/>
        <v>219.07349999999997</v>
      </c>
      <c r="U22">
        <v>3230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46260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46260</v>
      </c>
      <c r="N24" s="24">
        <f t="shared" si="1"/>
        <v>46260</v>
      </c>
      <c r="O24" s="25">
        <f t="shared" si="2"/>
        <v>1272.1500000000001</v>
      </c>
      <c r="P24" s="26"/>
      <c r="Q24" s="26">
        <v>138</v>
      </c>
      <c r="R24" s="29">
        <f t="shared" si="3"/>
        <v>44849.85</v>
      </c>
      <c r="S24" s="25">
        <f t="shared" si="4"/>
        <v>439.46999999999997</v>
      </c>
      <c r="T24" s="27">
        <f t="shared" si="5"/>
        <v>301.46999999999997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27760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27760</v>
      </c>
      <c r="N25" s="24">
        <f t="shared" si="1"/>
        <v>27760</v>
      </c>
      <c r="O25" s="25">
        <f t="shared" si="2"/>
        <v>763.4</v>
      </c>
      <c r="P25" s="26"/>
      <c r="Q25" s="26">
        <v>87</v>
      </c>
      <c r="R25" s="29">
        <f t="shared" si="3"/>
        <v>26909.599999999999</v>
      </c>
      <c r="S25" s="25">
        <f t="shared" si="4"/>
        <v>263.71999999999997</v>
      </c>
      <c r="T25" s="27">
        <f t="shared" si="5"/>
        <v>176.71999999999997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14999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14999</v>
      </c>
      <c r="N26" s="24">
        <f t="shared" si="1"/>
        <v>14999</v>
      </c>
      <c r="O26" s="25">
        <f t="shared" si="2"/>
        <v>412.47250000000003</v>
      </c>
      <c r="P26" s="26"/>
      <c r="Q26" s="26">
        <v>97</v>
      </c>
      <c r="R26" s="29">
        <f t="shared" si="3"/>
        <v>14489.5275</v>
      </c>
      <c r="S26" s="25">
        <f t="shared" si="4"/>
        <v>142.4905</v>
      </c>
      <c r="T26" s="27">
        <f t="shared" si="5"/>
        <v>45.490499999999997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1" ht="16.5" thickBot="1" x14ac:dyDescent="0.3">
      <c r="A28" s="55" t="s">
        <v>37</v>
      </c>
      <c r="B28" s="56"/>
      <c r="C28" s="57"/>
      <c r="D28" s="44">
        <f t="shared" ref="D28:E28" si="6">SUM(D7:D27)</f>
        <v>266809</v>
      </c>
      <c r="E28" s="45">
        <f t="shared" si="6"/>
        <v>80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</v>
      </c>
      <c r="L28" s="45">
        <f t="shared" si="7"/>
        <v>0</v>
      </c>
      <c r="M28" s="45">
        <f t="shared" si="7"/>
        <v>269909</v>
      </c>
      <c r="N28" s="45">
        <f t="shared" si="7"/>
        <v>270455</v>
      </c>
      <c r="O28" s="46">
        <f t="shared" si="7"/>
        <v>7422.4974999999995</v>
      </c>
      <c r="P28" s="45">
        <f t="shared" si="7"/>
        <v>0</v>
      </c>
      <c r="Q28" s="45">
        <f t="shared" si="7"/>
        <v>1070</v>
      </c>
      <c r="R28" s="45">
        <f t="shared" si="7"/>
        <v>261962.50250000003</v>
      </c>
      <c r="S28" s="45">
        <f t="shared" si="7"/>
        <v>2564.1354999999994</v>
      </c>
      <c r="T28" s="47">
        <f t="shared" si="7"/>
        <v>1494.1354999999999</v>
      </c>
    </row>
    <row r="29" spans="1:21" ht="15.75" thickBot="1" x14ac:dyDescent="0.3">
      <c r="A29" s="58" t="s">
        <v>38</v>
      </c>
      <c r="B29" s="59"/>
      <c r="C29" s="60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61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'14'!D29</f>
        <v>200815</v>
      </c>
      <c r="E4" s="2">
        <f>'14'!E29</f>
        <v>240</v>
      </c>
      <c r="F4" s="2">
        <f>'14'!F29</f>
        <v>5360</v>
      </c>
      <c r="G4" s="2">
        <f>'14'!G29</f>
        <v>0</v>
      </c>
      <c r="H4" s="2">
        <f>'14'!H29</f>
        <v>0</v>
      </c>
      <c r="I4" s="2">
        <f>'14'!I29</f>
        <v>9</v>
      </c>
      <c r="J4" s="2">
        <f>'14'!J29</f>
        <v>12</v>
      </c>
      <c r="K4" s="2">
        <f>'14'!K29</f>
        <v>59</v>
      </c>
      <c r="L4" s="2">
        <f>'14'!L29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109104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29635</v>
      </c>
      <c r="E7" s="22"/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30635</v>
      </c>
      <c r="N7" s="24">
        <f>D7+E7*20+F7*10+G7*9+H7*9+I7*191+J7*191+K7*182+L7*100</f>
        <v>30635</v>
      </c>
      <c r="O7" s="25">
        <f>M7*2.75%</f>
        <v>842.46249999999998</v>
      </c>
      <c r="P7" s="26">
        <v>4600</v>
      </c>
      <c r="Q7" s="26">
        <v>153</v>
      </c>
      <c r="R7" s="24">
        <f>M7-(M7*2.75%)+I7*191+J7*191+K7*182+L7*100-Q7</f>
        <v>29639.537499999999</v>
      </c>
      <c r="S7" s="25">
        <f>M7*0.95%</f>
        <v>291.03249999999997</v>
      </c>
      <c r="T7" s="27">
        <f>S7-Q7</f>
        <v>138.03249999999997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508</v>
      </c>
      <c r="N9" s="24">
        <f t="shared" si="1"/>
        <v>508</v>
      </c>
      <c r="O9" s="25">
        <f t="shared" si="2"/>
        <v>13.97</v>
      </c>
      <c r="P9" s="26"/>
      <c r="Q9" s="26"/>
      <c r="R9" s="24">
        <f t="shared" si="3"/>
        <v>494.03</v>
      </c>
      <c r="S9" s="25">
        <f t="shared" si="4"/>
        <v>4.8259999999999996</v>
      </c>
      <c r="T9" s="27">
        <f t="shared" si="5"/>
        <v>4.8259999999999996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7196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7196</v>
      </c>
      <c r="N12" s="24">
        <f t="shared" si="1"/>
        <v>7196</v>
      </c>
      <c r="O12" s="25">
        <f t="shared" si="2"/>
        <v>197.89000000000001</v>
      </c>
      <c r="P12" s="26"/>
      <c r="Q12" s="26">
        <v>28</v>
      </c>
      <c r="R12" s="24">
        <f t="shared" si="3"/>
        <v>6970.11</v>
      </c>
      <c r="S12" s="25">
        <f t="shared" si="4"/>
        <v>68.361999999999995</v>
      </c>
      <c r="T12" s="27">
        <f t="shared" si="5"/>
        <v>40.361999999999995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35160</v>
      </c>
      <c r="E14" s="30"/>
      <c r="F14" s="30"/>
      <c r="G14" s="30"/>
      <c r="H14" s="30"/>
      <c r="I14" s="20"/>
      <c r="J14" s="20"/>
      <c r="K14" s="20">
        <v>8</v>
      </c>
      <c r="L14" s="20"/>
      <c r="M14" s="20">
        <f t="shared" si="0"/>
        <v>35160</v>
      </c>
      <c r="N14" s="24">
        <f t="shared" si="1"/>
        <v>36616</v>
      </c>
      <c r="O14" s="25">
        <f t="shared" si="2"/>
        <v>966.9</v>
      </c>
      <c r="P14" s="26">
        <v>8000</v>
      </c>
      <c r="Q14" s="26">
        <v>120</v>
      </c>
      <c r="R14" s="24">
        <f t="shared" si="3"/>
        <v>35529.1</v>
      </c>
      <c r="S14" s="25">
        <f t="shared" si="4"/>
        <v>334.02</v>
      </c>
      <c r="T14" s="27">
        <f t="shared" si="5"/>
        <v>214.01999999999998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10400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10400</v>
      </c>
      <c r="N15" s="24">
        <f t="shared" si="1"/>
        <v>10400</v>
      </c>
      <c r="O15" s="25">
        <f t="shared" si="2"/>
        <v>286</v>
      </c>
      <c r="P15" s="26"/>
      <c r="Q15" s="26">
        <v>114</v>
      </c>
      <c r="R15" s="24">
        <f t="shared" si="3"/>
        <v>10000</v>
      </c>
      <c r="S15" s="25">
        <f t="shared" si="4"/>
        <v>98.8</v>
      </c>
      <c r="T15" s="27">
        <f t="shared" si="5"/>
        <v>-15.200000000000003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2036</v>
      </c>
      <c r="N16" s="24">
        <f t="shared" si="1"/>
        <v>2036</v>
      </c>
      <c r="O16" s="25">
        <f t="shared" si="2"/>
        <v>55.99</v>
      </c>
      <c r="P16" s="26"/>
      <c r="Q16" s="26"/>
      <c r="R16" s="24">
        <f t="shared" si="3"/>
        <v>1980.01</v>
      </c>
      <c r="S16" s="25">
        <f t="shared" si="4"/>
        <v>19.341999999999999</v>
      </c>
      <c r="T16" s="27">
        <f t="shared" si="5"/>
        <v>19.341999999999999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110</v>
      </c>
      <c r="G17" s="30"/>
      <c r="H17" s="30"/>
      <c r="I17" s="20"/>
      <c r="J17" s="20"/>
      <c r="K17" s="20"/>
      <c r="L17" s="20"/>
      <c r="M17" s="20">
        <f t="shared" si="0"/>
        <v>21900</v>
      </c>
      <c r="N17" s="24">
        <f t="shared" si="1"/>
        <v>21900</v>
      </c>
      <c r="O17" s="25">
        <f t="shared" si="2"/>
        <v>602.25</v>
      </c>
      <c r="P17" s="26"/>
      <c r="Q17" s="26">
        <v>117</v>
      </c>
      <c r="R17" s="24">
        <f t="shared" si="3"/>
        <v>21180.75</v>
      </c>
      <c r="S17" s="25">
        <f t="shared" si="4"/>
        <v>208.04999999999998</v>
      </c>
      <c r="T17" s="27">
        <f t="shared" si="5"/>
        <v>91.049999999999983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>
        <v>4000</v>
      </c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2570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2570</v>
      </c>
      <c r="N20" s="24">
        <f t="shared" si="1"/>
        <v>2570</v>
      </c>
      <c r="O20" s="25">
        <f t="shared" si="2"/>
        <v>70.674999999999997</v>
      </c>
      <c r="P20" s="26"/>
      <c r="Q20" s="26">
        <v>9</v>
      </c>
      <c r="R20" s="24">
        <f t="shared" si="3"/>
        <v>2490.3249999999998</v>
      </c>
      <c r="S20" s="25">
        <f t="shared" si="4"/>
        <v>24.414999999999999</v>
      </c>
      <c r="T20" s="27">
        <f t="shared" si="5"/>
        <v>15.414999999999999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>
        <v>2000</v>
      </c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109047</v>
      </c>
      <c r="E28" s="45">
        <f t="shared" si="6"/>
        <v>40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111947</v>
      </c>
      <c r="N28" s="45">
        <f t="shared" si="7"/>
        <v>113403</v>
      </c>
      <c r="O28" s="46">
        <f t="shared" si="7"/>
        <v>3078.5425</v>
      </c>
      <c r="P28" s="45">
        <f t="shared" si="7"/>
        <v>18600</v>
      </c>
      <c r="Q28" s="45">
        <f t="shared" si="7"/>
        <v>541</v>
      </c>
      <c r="R28" s="45">
        <f t="shared" si="7"/>
        <v>109783.45749999997</v>
      </c>
      <c r="S28" s="45">
        <f t="shared" si="7"/>
        <v>1063.4965</v>
      </c>
      <c r="T28" s="47">
        <f t="shared" si="7"/>
        <v>522.49649999999997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62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'15'!D29</f>
        <v>200872</v>
      </c>
      <c r="E4" s="2">
        <f>'15'!E29</f>
        <v>200</v>
      </c>
      <c r="F4" s="2">
        <f>'15'!F29</f>
        <v>5150</v>
      </c>
      <c r="G4" s="2">
        <f>'15'!G29</f>
        <v>0</v>
      </c>
      <c r="H4" s="2">
        <f>'15'!H29</f>
        <v>0</v>
      </c>
      <c r="I4" s="2">
        <f>'15'!I29</f>
        <v>9</v>
      </c>
      <c r="J4" s="2">
        <f>'15'!J29</f>
        <v>12</v>
      </c>
      <c r="K4" s="2">
        <f>'15'!K29</f>
        <v>51</v>
      </c>
      <c r="L4" s="2">
        <f>'15'!L29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4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10206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10206</v>
      </c>
      <c r="N10" s="24">
        <f t="shared" si="1"/>
        <v>10206</v>
      </c>
      <c r="O10" s="25">
        <f t="shared" si="2"/>
        <v>280.66500000000002</v>
      </c>
      <c r="P10" s="26"/>
      <c r="Q10" s="26">
        <v>25</v>
      </c>
      <c r="R10" s="24">
        <f t="shared" si="3"/>
        <v>9900.3349999999991</v>
      </c>
      <c r="S10" s="25">
        <f t="shared" si="4"/>
        <v>96.956999999999994</v>
      </c>
      <c r="T10" s="27">
        <f t="shared" si="5"/>
        <v>71.956999999999994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26943</v>
      </c>
      <c r="E11" s="30"/>
      <c r="F11" s="30">
        <v>200</v>
      </c>
      <c r="G11" s="32"/>
      <c r="H11" s="30"/>
      <c r="I11" s="20"/>
      <c r="J11" s="20"/>
      <c r="K11" s="20"/>
      <c r="L11" s="20"/>
      <c r="M11" s="20">
        <f t="shared" si="0"/>
        <v>28943</v>
      </c>
      <c r="N11" s="24">
        <f t="shared" si="1"/>
        <v>28943</v>
      </c>
      <c r="O11" s="25">
        <f t="shared" si="2"/>
        <v>795.9325</v>
      </c>
      <c r="P11" s="26"/>
      <c r="Q11" s="26">
        <v>57</v>
      </c>
      <c r="R11" s="24">
        <f t="shared" si="3"/>
        <v>28090.067500000001</v>
      </c>
      <c r="S11" s="25">
        <f t="shared" si="4"/>
        <v>274.95850000000002</v>
      </c>
      <c r="T11" s="27">
        <f t="shared" si="5"/>
        <v>217.95850000000002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8224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8224</v>
      </c>
      <c r="N16" s="24">
        <f t="shared" si="1"/>
        <v>8224</v>
      </c>
      <c r="O16" s="25">
        <f t="shared" si="2"/>
        <v>226.16</v>
      </c>
      <c r="P16" s="26"/>
      <c r="Q16" s="26">
        <v>47</v>
      </c>
      <c r="R16" s="24">
        <f t="shared" si="3"/>
        <v>7950.84</v>
      </c>
      <c r="S16" s="25">
        <f t="shared" si="4"/>
        <v>78.128</v>
      </c>
      <c r="T16" s="27">
        <f t="shared" si="5"/>
        <v>31.128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29900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29900</v>
      </c>
      <c r="N23" s="24">
        <f t="shared" si="1"/>
        <v>29900</v>
      </c>
      <c r="O23" s="25">
        <f t="shared" si="2"/>
        <v>822.25</v>
      </c>
      <c r="P23" s="26"/>
      <c r="Q23" s="26">
        <v>100</v>
      </c>
      <c r="R23" s="24">
        <f t="shared" si="3"/>
        <v>28977.75</v>
      </c>
      <c r="S23" s="25">
        <f t="shared" si="4"/>
        <v>284.05</v>
      </c>
      <c r="T23" s="27">
        <f t="shared" si="5"/>
        <v>184.05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</v>
      </c>
      <c r="N24" s="24">
        <f t="shared" si="1"/>
        <v>1028</v>
      </c>
      <c r="O24" s="25">
        <f t="shared" si="2"/>
        <v>28.27</v>
      </c>
      <c r="P24" s="26"/>
      <c r="Q24" s="26"/>
      <c r="R24" s="24">
        <f t="shared" si="3"/>
        <v>999.73</v>
      </c>
      <c r="S24" s="25">
        <f t="shared" si="4"/>
        <v>9.766</v>
      </c>
      <c r="T24" s="27">
        <f t="shared" si="5"/>
        <v>9.766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2036</v>
      </c>
      <c r="N26" s="24">
        <f t="shared" si="1"/>
        <v>2036</v>
      </c>
      <c r="O26" s="25">
        <f t="shared" si="2"/>
        <v>55.99</v>
      </c>
      <c r="P26" s="26"/>
      <c r="Q26" s="26"/>
      <c r="R26" s="24">
        <f t="shared" si="3"/>
        <v>1980.01</v>
      </c>
      <c r="S26" s="25">
        <f t="shared" si="4"/>
        <v>19.341999999999999</v>
      </c>
      <c r="T26" s="27">
        <f t="shared" si="5"/>
        <v>19.341999999999999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82449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84449</v>
      </c>
      <c r="N28" s="45">
        <f t="shared" si="7"/>
        <v>84449</v>
      </c>
      <c r="O28" s="46">
        <f t="shared" si="7"/>
        <v>2322.3474999999999</v>
      </c>
      <c r="P28" s="45">
        <f t="shared" si="7"/>
        <v>0</v>
      </c>
      <c r="Q28" s="45">
        <f t="shared" si="7"/>
        <v>229</v>
      </c>
      <c r="R28" s="45">
        <f t="shared" si="7"/>
        <v>81897.652499999997</v>
      </c>
      <c r="S28" s="45">
        <f t="shared" si="7"/>
        <v>802.26549999999997</v>
      </c>
      <c r="T28" s="47">
        <f t="shared" si="7"/>
        <v>573.26549999999997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222319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7" activePane="bottomLeft" state="frozen"/>
      <selection pane="bottomLeft" activeCell="G31" sqref="G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63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'16'!D29</f>
        <v>222319</v>
      </c>
      <c r="E4" s="2">
        <f>'16'!E29</f>
        <v>200</v>
      </c>
      <c r="F4" s="2">
        <f>'16'!F29</f>
        <v>4950</v>
      </c>
      <c r="G4" s="2">
        <f>'16'!G29</f>
        <v>0</v>
      </c>
      <c r="H4" s="2">
        <f>'16'!H29</f>
        <v>0</v>
      </c>
      <c r="I4" s="2">
        <f>'16'!I29</f>
        <v>9</v>
      </c>
      <c r="J4" s="2">
        <f>'16'!J29</f>
        <v>12</v>
      </c>
      <c r="K4" s="2">
        <f>'16'!K29</f>
        <v>51</v>
      </c>
      <c r="L4" s="2">
        <f>'16'!L29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21514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21514</v>
      </c>
      <c r="N7" s="24">
        <f>D7+E7*20+F7*10+G7*9+H7*9+I7*191+J7*191+K7*182+L7*100</f>
        <v>21514</v>
      </c>
      <c r="O7" s="25">
        <f>M7*2.75%</f>
        <v>591.63499999999999</v>
      </c>
      <c r="P7" s="26"/>
      <c r="Q7" s="26">
        <v>103</v>
      </c>
      <c r="R7" s="24">
        <f>M7-(M7*2.75%)+I7*191+J7*191+K7*182+L7*100-Q7</f>
        <v>20819.365000000002</v>
      </c>
      <c r="S7" s="25">
        <f>M7*0.95%</f>
        <v>204.38299999999998</v>
      </c>
      <c r="T7" s="27">
        <f>S7-Q7</f>
        <v>101.38299999999998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19410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19410</v>
      </c>
      <c r="N9" s="24">
        <f t="shared" si="1"/>
        <v>19410</v>
      </c>
      <c r="O9" s="25">
        <f t="shared" si="2"/>
        <v>533.77499999999998</v>
      </c>
      <c r="P9" s="26"/>
      <c r="Q9" s="26">
        <v>106</v>
      </c>
      <c r="R9" s="24">
        <f t="shared" si="3"/>
        <v>18770.224999999999</v>
      </c>
      <c r="S9" s="25">
        <f t="shared" si="4"/>
        <v>184.39499999999998</v>
      </c>
      <c r="T9" s="27">
        <f t="shared" si="5"/>
        <v>78.394999999999982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9</v>
      </c>
      <c r="J11" s="20"/>
      <c r="K11" s="20"/>
      <c r="L11" s="20"/>
      <c r="M11" s="20">
        <f t="shared" si="0"/>
        <v>0</v>
      </c>
      <c r="N11" s="24">
        <f t="shared" si="1"/>
        <v>1719</v>
      </c>
      <c r="O11" s="25">
        <f t="shared" si="2"/>
        <v>0</v>
      </c>
      <c r="P11" s="26"/>
      <c r="Q11" s="26"/>
      <c r="R11" s="24">
        <f t="shared" si="3"/>
        <v>1719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38434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38434</v>
      </c>
      <c r="N15" s="24">
        <f t="shared" si="1"/>
        <v>38434</v>
      </c>
      <c r="O15" s="25">
        <f t="shared" si="2"/>
        <v>1056.9349999999999</v>
      </c>
      <c r="P15" s="26"/>
      <c r="Q15" s="26">
        <v>278</v>
      </c>
      <c r="R15" s="24">
        <f t="shared" si="3"/>
        <v>37099.065000000002</v>
      </c>
      <c r="S15" s="25">
        <f t="shared" si="4"/>
        <v>365.12299999999999</v>
      </c>
      <c r="T15" s="27">
        <f t="shared" si="5"/>
        <v>87.12299999999999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75283</v>
      </c>
      <c r="E16" s="30">
        <v>10</v>
      </c>
      <c r="F16" s="30">
        <v>40</v>
      </c>
      <c r="G16" s="30"/>
      <c r="H16" s="30"/>
      <c r="I16" s="20"/>
      <c r="J16" s="20"/>
      <c r="K16" s="20">
        <v>5</v>
      </c>
      <c r="L16" s="20"/>
      <c r="M16" s="20">
        <f t="shared" si="0"/>
        <v>75883</v>
      </c>
      <c r="N16" s="24">
        <f t="shared" si="1"/>
        <v>76793</v>
      </c>
      <c r="O16" s="25">
        <f t="shared" si="2"/>
        <v>2086.7824999999998</v>
      </c>
      <c r="P16" s="26"/>
      <c r="Q16" s="26">
        <v>551</v>
      </c>
      <c r="R16" s="24">
        <f t="shared" si="3"/>
        <v>74155.217499999999</v>
      </c>
      <c r="S16" s="25">
        <f t="shared" si="4"/>
        <v>720.88850000000002</v>
      </c>
      <c r="T16" s="27">
        <f t="shared" si="5"/>
        <v>169.88850000000002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22056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22256</v>
      </c>
      <c r="N17" s="24">
        <f t="shared" si="1"/>
        <v>22256</v>
      </c>
      <c r="O17" s="25">
        <f t="shared" si="2"/>
        <v>612.04</v>
      </c>
      <c r="P17" s="26"/>
      <c r="Q17" s="26">
        <v>144</v>
      </c>
      <c r="R17" s="24">
        <f t="shared" si="3"/>
        <v>21499.96</v>
      </c>
      <c r="S17" s="25">
        <f t="shared" si="4"/>
        <v>211.43199999999999</v>
      </c>
      <c r="T17" s="27">
        <f t="shared" si="5"/>
        <v>67.431999999999988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>
        <v>9</v>
      </c>
      <c r="R20" s="24">
        <f t="shared" si="3"/>
        <v>1490.595</v>
      </c>
      <c r="S20" s="25">
        <f t="shared" si="4"/>
        <v>14.648999999999999</v>
      </c>
      <c r="T20" s="27">
        <f t="shared" si="5"/>
        <v>5.6489999999999991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21120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21120</v>
      </c>
      <c r="N21" s="24">
        <f t="shared" si="1"/>
        <v>21120</v>
      </c>
      <c r="O21" s="25">
        <f t="shared" si="2"/>
        <v>580.79999999999995</v>
      </c>
      <c r="P21" s="26"/>
      <c r="Q21" s="26">
        <v>40</v>
      </c>
      <c r="R21" s="24">
        <f t="shared" si="3"/>
        <v>20499.2</v>
      </c>
      <c r="S21" s="25">
        <f t="shared" si="4"/>
        <v>200.64</v>
      </c>
      <c r="T21" s="27">
        <f t="shared" si="5"/>
        <v>160.63999999999999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18711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18711</v>
      </c>
      <c r="N24" s="24">
        <f t="shared" si="1"/>
        <v>18711</v>
      </c>
      <c r="O24" s="25">
        <f t="shared" si="2"/>
        <v>514.55250000000001</v>
      </c>
      <c r="P24" s="26"/>
      <c r="Q24" s="26">
        <v>96</v>
      </c>
      <c r="R24" s="24">
        <f t="shared" si="3"/>
        <v>18100.447499999998</v>
      </c>
      <c r="S24" s="25">
        <f t="shared" si="4"/>
        <v>177.75450000000001</v>
      </c>
      <c r="T24" s="27">
        <f t="shared" si="5"/>
        <v>81.754500000000007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14077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14077</v>
      </c>
      <c r="N25" s="24">
        <f t="shared" si="1"/>
        <v>14077</v>
      </c>
      <c r="O25" s="25">
        <f t="shared" si="2"/>
        <v>387.11750000000001</v>
      </c>
      <c r="P25" s="26"/>
      <c r="Q25" s="26">
        <v>90</v>
      </c>
      <c r="R25" s="24">
        <f t="shared" si="3"/>
        <v>13599.8825</v>
      </c>
      <c r="S25" s="25">
        <f t="shared" si="4"/>
        <v>133.73149999999998</v>
      </c>
      <c r="T25" s="27">
        <f t="shared" si="5"/>
        <v>43.731499999999983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53659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53659</v>
      </c>
      <c r="N27" s="40">
        <f t="shared" si="1"/>
        <v>54569</v>
      </c>
      <c r="O27" s="25">
        <f t="shared" si="2"/>
        <v>1475.6224999999999</v>
      </c>
      <c r="P27" s="41"/>
      <c r="Q27" s="41">
        <v>300</v>
      </c>
      <c r="R27" s="24">
        <f t="shared" si="3"/>
        <v>52793.377500000002</v>
      </c>
      <c r="S27" s="42">
        <f t="shared" si="4"/>
        <v>509.76049999999998</v>
      </c>
      <c r="T27" s="43">
        <f t="shared" si="5"/>
        <v>209.76049999999998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286320</v>
      </c>
      <c r="E28" s="45">
        <f t="shared" si="6"/>
        <v>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0</v>
      </c>
      <c r="I28" s="45">
        <f t="shared" si="7"/>
        <v>9</v>
      </c>
      <c r="J28" s="45">
        <f t="shared" si="7"/>
        <v>0</v>
      </c>
      <c r="K28" s="45">
        <f t="shared" si="7"/>
        <v>10</v>
      </c>
      <c r="L28" s="45">
        <f t="shared" si="7"/>
        <v>0</v>
      </c>
      <c r="M28" s="45">
        <f t="shared" si="7"/>
        <v>287120</v>
      </c>
      <c r="N28" s="45">
        <f t="shared" si="7"/>
        <v>290659</v>
      </c>
      <c r="O28" s="46">
        <f t="shared" si="7"/>
        <v>7895.7999999999993</v>
      </c>
      <c r="P28" s="45">
        <f t="shared" si="7"/>
        <v>0</v>
      </c>
      <c r="Q28" s="45">
        <f t="shared" si="7"/>
        <v>1717</v>
      </c>
      <c r="R28" s="45">
        <f t="shared" si="7"/>
        <v>281046.2</v>
      </c>
      <c r="S28" s="45">
        <f t="shared" si="7"/>
        <v>2727.6399999999994</v>
      </c>
      <c r="T28" s="47">
        <f t="shared" si="7"/>
        <v>1010.64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'17'!D29</f>
        <v>247687</v>
      </c>
      <c r="E4" s="2">
        <f>'17'!E29</f>
        <v>190</v>
      </c>
      <c r="F4" s="2">
        <f>'17'!F29</f>
        <v>4890</v>
      </c>
      <c r="G4" s="2">
        <f>'17'!G29</f>
        <v>0</v>
      </c>
      <c r="H4" s="2">
        <f>'17'!H29</f>
        <v>0</v>
      </c>
      <c r="I4" s="2">
        <f>'17'!I29</f>
        <v>0</v>
      </c>
      <c r="J4" s="2">
        <f>'17'!J29</f>
        <v>12</v>
      </c>
      <c r="K4" s="2">
        <f>'17'!K29</f>
        <v>41</v>
      </c>
      <c r="L4" s="2">
        <f>'17'!L29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'18'!D29</f>
        <v>247687</v>
      </c>
      <c r="E4" s="2">
        <f>'18'!E29</f>
        <v>190</v>
      </c>
      <c r="F4" s="2">
        <f>'18'!F29</f>
        <v>4890</v>
      </c>
      <c r="G4" s="2">
        <f>'18'!G29</f>
        <v>0</v>
      </c>
      <c r="H4" s="2">
        <f>'18'!H29</f>
        <v>0</v>
      </c>
      <c r="I4" s="2">
        <f>'18'!I29</f>
        <v>0</v>
      </c>
      <c r="J4" s="2">
        <f>'18'!J29</f>
        <v>12</v>
      </c>
      <c r="K4" s="2">
        <f>'18'!K29</f>
        <v>41</v>
      </c>
      <c r="L4" s="2">
        <f>'18'!L29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58" t="s">
        <v>38</v>
      </c>
      <c r="B29" s="59"/>
      <c r="C29" s="60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'19'!D29</f>
        <v>247687</v>
      </c>
      <c r="E4" s="2">
        <f>'19'!E29</f>
        <v>190</v>
      </c>
      <c r="F4" s="2">
        <f>'19'!F29</f>
        <v>4890</v>
      </c>
      <c r="G4" s="2">
        <f>'19'!G29</f>
        <v>0</v>
      </c>
      <c r="H4" s="2">
        <f>'19'!H29</f>
        <v>0</v>
      </c>
      <c r="I4" s="2">
        <f>'19'!I29</f>
        <v>0</v>
      </c>
      <c r="J4" s="2">
        <f>'19'!J29</f>
        <v>12</v>
      </c>
      <c r="K4" s="2">
        <f>'19'!K29</f>
        <v>41</v>
      </c>
      <c r="L4" s="2">
        <f>'19'!L29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'20'!D29</f>
        <v>247687</v>
      </c>
      <c r="E4" s="2">
        <f>'20'!E29</f>
        <v>190</v>
      </c>
      <c r="F4" s="2">
        <f>'20'!F29</f>
        <v>4890</v>
      </c>
      <c r="G4" s="2">
        <f>'20'!G29</f>
        <v>0</v>
      </c>
      <c r="H4" s="2">
        <f>'20'!H29</f>
        <v>0</v>
      </c>
      <c r="I4" s="2">
        <f>'20'!I29</f>
        <v>0</v>
      </c>
      <c r="J4" s="2">
        <f>'20'!J29</f>
        <v>12</v>
      </c>
      <c r="K4" s="2">
        <f>'20'!K29</f>
        <v>41</v>
      </c>
      <c r="L4" s="2">
        <f>'20'!L29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'21'!D29</f>
        <v>247687</v>
      </c>
      <c r="E4" s="2">
        <f>'21'!E29</f>
        <v>190</v>
      </c>
      <c r="F4" s="2">
        <f>'21'!F29</f>
        <v>4890</v>
      </c>
      <c r="G4" s="2">
        <f>'21'!G29</f>
        <v>0</v>
      </c>
      <c r="H4" s="2">
        <f>'21'!H29</f>
        <v>0</v>
      </c>
      <c r="I4" s="2">
        <f>'21'!I29</f>
        <v>0</v>
      </c>
      <c r="J4" s="2">
        <f>'21'!J29</f>
        <v>12</v>
      </c>
      <c r="K4" s="2">
        <f>'21'!K29</f>
        <v>41</v>
      </c>
      <c r="L4" s="2">
        <f>'21'!L29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'22'!D29</f>
        <v>247687</v>
      </c>
      <c r="E4" s="2">
        <f>'22'!E29</f>
        <v>190</v>
      </c>
      <c r="F4" s="2">
        <f>'22'!F29</f>
        <v>4890</v>
      </c>
      <c r="G4" s="2">
        <f>'22'!G29</f>
        <v>0</v>
      </c>
      <c r="H4" s="2">
        <f>'22'!H29</f>
        <v>0</v>
      </c>
      <c r="I4" s="2">
        <f>'22'!I29</f>
        <v>0</v>
      </c>
      <c r="J4" s="2">
        <f>'22'!J29</f>
        <v>12</v>
      </c>
      <c r="K4" s="2">
        <f>'22'!K29</f>
        <v>41</v>
      </c>
      <c r="L4" s="2">
        <f>'22'!L29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'23'!D29</f>
        <v>247687</v>
      </c>
      <c r="E4" s="2">
        <f>'23'!E29</f>
        <v>190</v>
      </c>
      <c r="F4" s="2">
        <f>'23'!F29</f>
        <v>4890</v>
      </c>
      <c r="G4" s="2">
        <f>'23'!G29</f>
        <v>0</v>
      </c>
      <c r="H4" s="2">
        <f>'23'!H29</f>
        <v>0</v>
      </c>
      <c r="I4" s="2">
        <f>'23'!I29</f>
        <v>0</v>
      </c>
      <c r="J4" s="2">
        <f>'23'!J29</f>
        <v>12</v>
      </c>
      <c r="K4" s="2">
        <f>'23'!K29</f>
        <v>41</v>
      </c>
      <c r="L4" s="2">
        <f>'23'!L29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'24'!D29</f>
        <v>247687</v>
      </c>
      <c r="E4" s="2">
        <f>'24'!E29</f>
        <v>190</v>
      </c>
      <c r="F4" s="2">
        <f>'24'!F29</f>
        <v>4890</v>
      </c>
      <c r="G4" s="2">
        <f>'24'!G29</f>
        <v>0</v>
      </c>
      <c r="H4" s="2">
        <f>'24'!H29</f>
        <v>0</v>
      </c>
      <c r="I4" s="2">
        <f>'24'!I29</f>
        <v>0</v>
      </c>
      <c r="J4" s="2">
        <f>'24'!J29</f>
        <v>12</v>
      </c>
      <c r="K4" s="2">
        <f>'24'!K29</f>
        <v>41</v>
      </c>
      <c r="L4" s="2">
        <f>'24'!L29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'25'!D29</f>
        <v>247687</v>
      </c>
      <c r="E4" s="2">
        <f>'25'!E29</f>
        <v>190</v>
      </c>
      <c r="F4" s="2">
        <f>'25'!F29</f>
        <v>4890</v>
      </c>
      <c r="G4" s="2">
        <f>'25'!G29</f>
        <v>0</v>
      </c>
      <c r="H4" s="2">
        <f>'25'!H29</f>
        <v>0</v>
      </c>
      <c r="I4" s="2">
        <f>'25'!I29</f>
        <v>0</v>
      </c>
      <c r="J4" s="2">
        <f>'25'!J29</f>
        <v>12</v>
      </c>
      <c r="K4" s="2">
        <f>'25'!K29</f>
        <v>41</v>
      </c>
      <c r="L4" s="2">
        <f>'25'!L29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'26'!D29</f>
        <v>247687</v>
      </c>
      <c r="E4" s="2">
        <f>'26'!E29</f>
        <v>190</v>
      </c>
      <c r="F4" s="2">
        <f>'26'!F29</f>
        <v>4890</v>
      </c>
      <c r="G4" s="2">
        <f>'26'!G29</f>
        <v>0</v>
      </c>
      <c r="H4" s="2">
        <f>'26'!H29</f>
        <v>0</v>
      </c>
      <c r="I4" s="2">
        <f>'26'!I29</f>
        <v>0</v>
      </c>
      <c r="J4" s="2">
        <f>'26'!J29</f>
        <v>12</v>
      </c>
      <c r="K4" s="2">
        <f>'26'!K29</f>
        <v>41</v>
      </c>
      <c r="L4" s="2">
        <f>'26'!L29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'27'!D29</f>
        <v>247687</v>
      </c>
      <c r="E4" s="2">
        <f>'27'!E29</f>
        <v>190</v>
      </c>
      <c r="F4" s="2">
        <f>'27'!F29</f>
        <v>4890</v>
      </c>
      <c r="G4" s="2">
        <f>'27'!G29</f>
        <v>0</v>
      </c>
      <c r="H4" s="2">
        <f>'27'!H29</f>
        <v>0</v>
      </c>
      <c r="I4" s="2">
        <f>'27'!I29</f>
        <v>0</v>
      </c>
      <c r="J4" s="2">
        <f>'27'!J29</f>
        <v>12</v>
      </c>
      <c r="K4" s="2">
        <f>'27'!K29</f>
        <v>41</v>
      </c>
      <c r="L4" s="2">
        <f>'27'!L29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'28'!D29</f>
        <v>247687</v>
      </c>
      <c r="E4" s="2">
        <f>'28'!E29</f>
        <v>190</v>
      </c>
      <c r="F4" s="2">
        <f>'28'!F29</f>
        <v>4890</v>
      </c>
      <c r="G4" s="2">
        <f>'28'!G29</f>
        <v>0</v>
      </c>
      <c r="H4" s="2">
        <f>'28'!H29</f>
        <v>0</v>
      </c>
      <c r="I4" s="2">
        <f>'28'!I29</f>
        <v>0</v>
      </c>
      <c r="J4" s="2">
        <f>'28'!J29</f>
        <v>12</v>
      </c>
      <c r="K4" s="2">
        <f>'28'!K29</f>
        <v>41</v>
      </c>
      <c r="L4" s="2">
        <f>'28'!L29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58" t="s">
        <v>38</v>
      </c>
      <c r="B29" s="59"/>
      <c r="C29" s="60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'29'!D29</f>
        <v>247687</v>
      </c>
      <c r="E4" s="2">
        <f>'29'!E29</f>
        <v>190</v>
      </c>
      <c r="F4" s="2">
        <f>'29'!F29</f>
        <v>4890</v>
      </c>
      <c r="G4" s="2">
        <f>'29'!G29</f>
        <v>0</v>
      </c>
      <c r="H4" s="2">
        <f>'29'!H29</f>
        <v>0</v>
      </c>
      <c r="I4" s="2">
        <f>'29'!I29</f>
        <v>0</v>
      </c>
      <c r="J4" s="2">
        <f>'29'!J29</f>
        <v>12</v>
      </c>
      <c r="K4" s="2">
        <f>'29'!K29</f>
        <v>41</v>
      </c>
      <c r="L4" s="2">
        <f>'29'!L29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40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'30'!D29</f>
        <v>247687</v>
      </c>
      <c r="E4" s="2">
        <f>'30'!E29</f>
        <v>190</v>
      </c>
      <c r="F4" s="2">
        <f>'30'!F29</f>
        <v>4890</v>
      </c>
      <c r="G4" s="2">
        <f>'30'!G29</f>
        <v>0</v>
      </c>
      <c r="H4" s="2">
        <f>'30'!H29</f>
        <v>0</v>
      </c>
      <c r="I4" s="2">
        <f>'30'!I29</f>
        <v>0</v>
      </c>
      <c r="J4" s="2">
        <f>'30'!J29</f>
        <v>12</v>
      </c>
      <c r="K4" s="2">
        <f>'30'!K29</f>
        <v>41</v>
      </c>
      <c r="L4" s="2">
        <f>'30'!L29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51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2914298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168867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171567</v>
      </c>
      <c r="N7" s="24">
        <f>D7+E7*20+F7*10+G7*9+H7*9+I7*191+J7*191+K7*182+L7*100</f>
        <v>173769</v>
      </c>
      <c r="O7" s="25">
        <f>M7*2.75%</f>
        <v>4718.0924999999997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774</v>
      </c>
      <c r="R7" s="24">
        <f>M7-(M7*2.75%)+I7*191+J7*191+K7*182+L7*100-Q7</f>
        <v>168276.9075</v>
      </c>
      <c r="S7" s="25">
        <f>M7*0.95%</f>
        <v>1629.8865000000001</v>
      </c>
      <c r="T7" s="26">
        <f>S7-Q7</f>
        <v>855.88650000000007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81734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30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86234</v>
      </c>
      <c r="N8" s="24">
        <f t="shared" ref="N8:N27" si="1">D8+E8*20+F8*10+G8*9+H8*9+I8*191+J8*191+K8*182+L8*100</f>
        <v>91694</v>
      </c>
      <c r="O8" s="25">
        <f t="shared" ref="O8:O27" si="2">M8*2.75%</f>
        <v>2371.4349999999999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427</v>
      </c>
      <c r="R8" s="24">
        <f t="shared" ref="R8:R27" si="3">M8-(M8*2.75%)+I8*191+J8*191+K8*182+L8*100-Q8</f>
        <v>88895.565000000002</v>
      </c>
      <c r="S8" s="25">
        <f t="shared" ref="S8:S27" si="4">M8*0.95%</f>
        <v>819.22299999999996</v>
      </c>
      <c r="T8" s="26">
        <f t="shared" ref="T8:T27" si="5">S8-Q8</f>
        <v>392.22299999999996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225465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225465</v>
      </c>
      <c r="N9" s="24">
        <f t="shared" si="1"/>
        <v>225465</v>
      </c>
      <c r="O9" s="25">
        <f t="shared" si="2"/>
        <v>6200.2875000000004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1201</v>
      </c>
      <c r="R9" s="24">
        <f t="shared" si="3"/>
        <v>218063.71249999999</v>
      </c>
      <c r="S9" s="25">
        <f t="shared" si="4"/>
        <v>2141.9175</v>
      </c>
      <c r="T9" s="26">
        <f t="shared" si="5"/>
        <v>940.91750000000002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70666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3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71766</v>
      </c>
      <c r="N10" s="24">
        <f t="shared" si="1"/>
        <v>75368</v>
      </c>
      <c r="O10" s="25">
        <f t="shared" si="2"/>
        <v>1973.5650000000001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191</v>
      </c>
      <c r="R10" s="24">
        <f t="shared" si="3"/>
        <v>73203.434999999998</v>
      </c>
      <c r="S10" s="25">
        <f t="shared" si="4"/>
        <v>681.77699999999993</v>
      </c>
      <c r="T10" s="26">
        <f t="shared" si="5"/>
        <v>490.77699999999993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94955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90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98955</v>
      </c>
      <c r="N11" s="24">
        <f t="shared" si="1"/>
        <v>125360</v>
      </c>
      <c r="O11" s="25">
        <f t="shared" si="2"/>
        <v>2721.2624999999998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205</v>
      </c>
      <c r="R11" s="24">
        <f t="shared" si="3"/>
        <v>122433.7375</v>
      </c>
      <c r="S11" s="25">
        <f t="shared" si="4"/>
        <v>940.07249999999999</v>
      </c>
      <c r="T11" s="26">
        <f t="shared" si="5"/>
        <v>735.07249999999999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44941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44941</v>
      </c>
      <c r="N12" s="24">
        <f t="shared" si="1"/>
        <v>48581</v>
      </c>
      <c r="O12" s="25">
        <f t="shared" si="2"/>
        <v>1235.8775000000001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183</v>
      </c>
      <c r="R12" s="24">
        <f t="shared" si="3"/>
        <v>47162.122499999998</v>
      </c>
      <c r="S12" s="25">
        <f t="shared" si="4"/>
        <v>426.93950000000001</v>
      </c>
      <c r="T12" s="26">
        <f t="shared" si="5"/>
        <v>243.93950000000001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75489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60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77189</v>
      </c>
      <c r="N13" s="24">
        <f t="shared" si="1"/>
        <v>77189</v>
      </c>
      <c r="O13" s="25">
        <f t="shared" si="2"/>
        <v>2122.6975000000002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324</v>
      </c>
      <c r="R13" s="24">
        <f t="shared" si="3"/>
        <v>74742.302500000005</v>
      </c>
      <c r="S13" s="25">
        <f t="shared" si="4"/>
        <v>733.29549999999995</v>
      </c>
      <c r="T13" s="26">
        <f t="shared" si="5"/>
        <v>409.29549999999995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214878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215878</v>
      </c>
      <c r="N14" s="24">
        <f t="shared" si="1"/>
        <v>217525</v>
      </c>
      <c r="O14" s="25">
        <f t="shared" si="2"/>
        <v>5936.6450000000004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632</v>
      </c>
      <c r="R14" s="24">
        <f t="shared" si="3"/>
        <v>210956.35500000001</v>
      </c>
      <c r="S14" s="25">
        <f t="shared" si="4"/>
        <v>2050.8409999999999</v>
      </c>
      <c r="T14" s="26">
        <f t="shared" si="5"/>
        <v>1418.8409999999999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270166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274256</v>
      </c>
      <c r="N15" s="24">
        <f t="shared" si="1"/>
        <v>281606</v>
      </c>
      <c r="O15" s="25">
        <f t="shared" si="2"/>
        <v>7542.04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1395</v>
      </c>
      <c r="R15" s="24">
        <f t="shared" si="3"/>
        <v>272668.96000000002</v>
      </c>
      <c r="S15" s="25">
        <f t="shared" si="4"/>
        <v>2605.4319999999998</v>
      </c>
      <c r="T15" s="26">
        <f t="shared" si="5"/>
        <v>1210.4319999999998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265175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21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280315</v>
      </c>
      <c r="N16" s="24">
        <f t="shared" si="1"/>
        <v>294833</v>
      </c>
      <c r="O16" s="25">
        <f t="shared" si="2"/>
        <v>7708.6625000000004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1419</v>
      </c>
      <c r="R16" s="24">
        <f t="shared" si="3"/>
        <v>285705.33750000002</v>
      </c>
      <c r="S16" s="25">
        <f t="shared" si="4"/>
        <v>2662.9924999999998</v>
      </c>
      <c r="T16" s="26">
        <f t="shared" si="5"/>
        <v>1243.9924999999998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146617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720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156417</v>
      </c>
      <c r="N17" s="24">
        <f t="shared" si="1"/>
        <v>156417</v>
      </c>
      <c r="O17" s="25">
        <f t="shared" si="2"/>
        <v>4301.4674999999997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855</v>
      </c>
      <c r="R17" s="24">
        <f t="shared" si="3"/>
        <v>151260.5325</v>
      </c>
      <c r="S17" s="25">
        <f t="shared" si="4"/>
        <v>1485.9614999999999</v>
      </c>
      <c r="T17" s="26">
        <f t="shared" si="5"/>
        <v>630.96149999999989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112384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112384</v>
      </c>
      <c r="N18" s="24">
        <f t="shared" si="1"/>
        <v>113339</v>
      </c>
      <c r="O18" s="25">
        <f t="shared" si="2"/>
        <v>3090.56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446</v>
      </c>
      <c r="R18" s="24">
        <f t="shared" si="3"/>
        <v>109802.44</v>
      </c>
      <c r="S18" s="25">
        <f t="shared" si="4"/>
        <v>1067.6479999999999</v>
      </c>
      <c r="T18" s="26">
        <f t="shared" si="5"/>
        <v>621.64799999999991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111961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120051</v>
      </c>
      <c r="N19" s="24">
        <f t="shared" si="1"/>
        <v>124783</v>
      </c>
      <c r="O19" s="25">
        <f t="shared" si="2"/>
        <v>3301.4025000000001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264</v>
      </c>
      <c r="R19" s="24">
        <f t="shared" si="3"/>
        <v>121217.5975</v>
      </c>
      <c r="S19" s="25">
        <f t="shared" si="4"/>
        <v>1140.4845</v>
      </c>
      <c r="T19" s="26">
        <f t="shared" si="5"/>
        <v>876.48450000000003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28258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28258</v>
      </c>
      <c r="N20" s="24">
        <f t="shared" si="1"/>
        <v>28258</v>
      </c>
      <c r="O20" s="25">
        <f t="shared" si="2"/>
        <v>777.09500000000003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123</v>
      </c>
      <c r="R20" s="24">
        <f t="shared" si="3"/>
        <v>27357.904999999999</v>
      </c>
      <c r="S20" s="25">
        <f t="shared" si="4"/>
        <v>268.45099999999996</v>
      </c>
      <c r="T20" s="26">
        <f t="shared" si="5"/>
        <v>145.45099999999996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117452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118702</v>
      </c>
      <c r="N21" s="24">
        <f t="shared" si="1"/>
        <v>118893</v>
      </c>
      <c r="O21" s="25">
        <f t="shared" si="2"/>
        <v>3264.3049999999998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168</v>
      </c>
      <c r="R21" s="24">
        <f t="shared" si="3"/>
        <v>115460.69500000001</v>
      </c>
      <c r="S21" s="25">
        <f t="shared" si="4"/>
        <v>1127.6689999999999</v>
      </c>
      <c r="T21" s="26">
        <f t="shared" si="5"/>
        <v>959.66899999999987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236819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238719</v>
      </c>
      <c r="N22" s="24">
        <f t="shared" si="1"/>
        <v>240730</v>
      </c>
      <c r="O22" s="25">
        <f t="shared" si="2"/>
        <v>6564.7725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896</v>
      </c>
      <c r="R22" s="24">
        <f t="shared" si="3"/>
        <v>233269.22750000001</v>
      </c>
      <c r="S22" s="25">
        <f t="shared" si="4"/>
        <v>2267.8305</v>
      </c>
      <c r="T22" s="26">
        <f t="shared" si="5"/>
        <v>1371.8305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111828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111828</v>
      </c>
      <c r="N23" s="24">
        <f t="shared" si="1"/>
        <v>114120</v>
      </c>
      <c r="O23" s="25">
        <f t="shared" si="2"/>
        <v>3075.27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375</v>
      </c>
      <c r="R23" s="24">
        <f t="shared" si="3"/>
        <v>110669.73</v>
      </c>
      <c r="S23" s="25">
        <f t="shared" si="4"/>
        <v>1062.366</v>
      </c>
      <c r="T23" s="26">
        <f t="shared" si="5"/>
        <v>687.36599999999999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247886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220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560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262206</v>
      </c>
      <c r="N24" s="24">
        <f t="shared" si="1"/>
        <v>266572</v>
      </c>
      <c r="O24" s="25">
        <f t="shared" si="2"/>
        <v>7210.665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1127</v>
      </c>
      <c r="R24" s="24">
        <f t="shared" si="3"/>
        <v>258234.33499999999</v>
      </c>
      <c r="S24" s="25">
        <f t="shared" si="4"/>
        <v>2490.9569999999999</v>
      </c>
      <c r="T24" s="26">
        <f t="shared" si="5"/>
        <v>1363.9569999999999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136637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136637</v>
      </c>
      <c r="N25" s="24">
        <f t="shared" si="1"/>
        <v>138165</v>
      </c>
      <c r="O25" s="25">
        <f t="shared" si="2"/>
        <v>3757.5174999999999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423</v>
      </c>
      <c r="R25" s="24">
        <f t="shared" si="3"/>
        <v>133984.48250000001</v>
      </c>
      <c r="S25" s="25">
        <f t="shared" si="4"/>
        <v>1298.0515</v>
      </c>
      <c r="T25" s="26">
        <f t="shared" si="5"/>
        <v>875.05150000000003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95777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95777</v>
      </c>
      <c r="N26" s="24">
        <f t="shared" si="1"/>
        <v>95777</v>
      </c>
      <c r="O26" s="25">
        <f t="shared" si="2"/>
        <v>2633.8674999999998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589</v>
      </c>
      <c r="R26" s="24">
        <f t="shared" si="3"/>
        <v>92554.132500000007</v>
      </c>
      <c r="S26" s="25">
        <f t="shared" si="4"/>
        <v>909.88149999999996</v>
      </c>
      <c r="T26" s="26">
        <f t="shared" si="5"/>
        <v>320.88149999999996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164646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165146</v>
      </c>
      <c r="N27" s="40">
        <f t="shared" si="1"/>
        <v>168977</v>
      </c>
      <c r="O27" s="25">
        <f t="shared" si="2"/>
        <v>4541.5150000000003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671</v>
      </c>
      <c r="R27" s="24">
        <f t="shared" si="3"/>
        <v>163764.48499999999</v>
      </c>
      <c r="S27" s="42">
        <f t="shared" si="4"/>
        <v>1568.8869999999999</v>
      </c>
      <c r="T27" s="41">
        <f t="shared" si="5"/>
        <v>897.88699999999994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3022601</v>
      </c>
      <c r="E28" s="45">
        <f t="shared" si="6"/>
        <v>1060</v>
      </c>
      <c r="F28" s="45">
        <f t="shared" ref="F28:T28" si="7">SUM(F7:F27)</f>
        <v>3350</v>
      </c>
      <c r="G28" s="45">
        <f t="shared" si="7"/>
        <v>70</v>
      </c>
      <c r="H28" s="45">
        <f t="shared" si="7"/>
        <v>1640</v>
      </c>
      <c r="I28" s="45">
        <f t="shared" si="7"/>
        <v>200</v>
      </c>
      <c r="J28" s="45">
        <f t="shared" si="7"/>
        <v>56</v>
      </c>
      <c r="K28" s="45">
        <f t="shared" si="7"/>
        <v>187</v>
      </c>
      <c r="L28" s="45">
        <f t="shared" si="7"/>
        <v>18</v>
      </c>
      <c r="M28" s="45">
        <f t="shared" si="7"/>
        <v>3092691</v>
      </c>
      <c r="N28" s="45">
        <f t="shared" si="7"/>
        <v>3177421</v>
      </c>
      <c r="O28" s="46">
        <f t="shared" si="7"/>
        <v>85049.002499999988</v>
      </c>
      <c r="P28" s="45">
        <f t="shared" si="7"/>
        <v>0</v>
      </c>
      <c r="Q28" s="45">
        <f t="shared" si="7"/>
        <v>12688</v>
      </c>
      <c r="R28" s="45">
        <f t="shared" si="7"/>
        <v>3079683.9974999996</v>
      </c>
      <c r="S28" s="45">
        <f t="shared" si="7"/>
        <v>29380.564499999997</v>
      </c>
      <c r="T28" s="47">
        <f t="shared" si="7"/>
        <v>16692.564499999997</v>
      </c>
    </row>
    <row r="29" spans="1:20" ht="15.75" thickBot="1" x14ac:dyDescent="0.3">
      <c r="A29" s="58" t="s">
        <v>38</v>
      </c>
      <c r="B29" s="59"/>
      <c r="C29" s="60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53">
        <f>E29*20+F29*10+G29*9+H29*9</f>
        <v>52700</v>
      </c>
      <c r="F31" s="53">
        <f>E31-(E31*3.75%)</f>
        <v>50723.75</v>
      </c>
      <c r="H31" s="54"/>
      <c r="I31" s="54"/>
      <c r="J31" s="54"/>
      <c r="K31" s="54"/>
      <c r="L31" s="54"/>
    </row>
    <row r="32" spans="1:20" x14ac:dyDescent="0.25">
      <c r="H32" s="54"/>
      <c r="I32" s="54">
        <f>E28*20+F28*10+G28*9+H28*9</f>
        <v>70090</v>
      </c>
      <c r="J32" s="54"/>
      <c r="K32" s="54"/>
      <c r="L32" s="54"/>
    </row>
    <row r="33" spans="6:12" x14ac:dyDescent="0.25">
      <c r="F33" s="54"/>
      <c r="G33" s="54"/>
      <c r="H33" s="54"/>
      <c r="I33" s="54"/>
      <c r="J33" s="54"/>
      <c r="K33" s="54"/>
      <c r="L33" s="54"/>
    </row>
    <row r="34" spans="6:12" x14ac:dyDescent="0.25">
      <c r="F34" s="54"/>
      <c r="G34" s="54"/>
      <c r="H34" s="54"/>
      <c r="I34" s="54"/>
      <c r="J34" s="54"/>
      <c r="K34" s="54"/>
      <c r="L34" s="54"/>
    </row>
    <row r="35" spans="6:12" x14ac:dyDescent="0.25">
      <c r="F35" s="54"/>
      <c r="G35" s="54"/>
      <c r="H35" s="54"/>
      <c r="I35" s="54"/>
      <c r="J35" s="54"/>
      <c r="K35" s="54"/>
      <c r="L35" s="54"/>
    </row>
    <row r="36" spans="6:12" x14ac:dyDescent="0.25">
      <c r="F36" s="54"/>
      <c r="G36" s="54"/>
      <c r="H36" s="54"/>
      <c r="I36" s="54"/>
      <c r="J36" s="54"/>
      <c r="K36" s="54"/>
      <c r="L36" s="54"/>
    </row>
    <row r="37" spans="6:12" x14ac:dyDescent="0.25">
      <c r="F37" s="54"/>
      <c r="G37" s="54"/>
      <c r="H37" s="54"/>
      <c r="I37" s="54"/>
      <c r="J37" s="54"/>
      <c r="K37" s="54"/>
      <c r="L37" s="54"/>
    </row>
    <row r="38" spans="6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52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1028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>
        <v>0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>
        <v>11924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>
        <v>514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>
        <v>5140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>
        <v>7056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>
        <v>26524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>
        <v>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>
        <v>0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>
        <v>13878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>
        <v>13056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>
        <v>0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>
        <v>1028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>
        <v>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>
        <v>30514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>
        <v>0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>
        <v>0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>
        <v>16345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>
        <v>0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>
        <v>18195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8" t="s">
        <v>38</v>
      </c>
      <c r="B29" s="59"/>
      <c r="C29" s="60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54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3076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3076</v>
      </c>
      <c r="N20" s="24">
        <f t="shared" si="1"/>
        <v>3076</v>
      </c>
      <c r="O20" s="25">
        <f t="shared" si="2"/>
        <v>84.59</v>
      </c>
      <c r="P20" s="26"/>
      <c r="Q20" s="26">
        <v>9</v>
      </c>
      <c r="R20" s="24">
        <f t="shared" si="3"/>
        <v>2982.41</v>
      </c>
      <c r="S20" s="25">
        <f t="shared" si="4"/>
        <v>29.221999999999998</v>
      </c>
      <c r="T20" s="27">
        <f t="shared" si="5"/>
        <v>20.221999999999998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294604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294604</v>
      </c>
      <c r="N28" s="45">
        <f t="shared" si="7"/>
        <v>294604</v>
      </c>
      <c r="O28" s="46">
        <f t="shared" si="7"/>
        <v>8101.6100000000006</v>
      </c>
      <c r="P28" s="45">
        <f t="shared" si="7"/>
        <v>10000</v>
      </c>
      <c r="Q28" s="45">
        <f t="shared" si="7"/>
        <v>1057</v>
      </c>
      <c r="R28" s="45">
        <f t="shared" si="7"/>
        <v>285445.39</v>
      </c>
      <c r="S28" s="45">
        <f t="shared" si="7"/>
        <v>2798.7380000000007</v>
      </c>
      <c r="T28" s="47">
        <f t="shared" si="7"/>
        <v>1741.7380000000003</v>
      </c>
    </row>
    <row r="29" spans="1:20" ht="15.75" thickBot="1" x14ac:dyDescent="0.3">
      <c r="A29" s="58" t="s">
        <v>38</v>
      </c>
      <c r="B29" s="59"/>
      <c r="C29" s="60"/>
      <c r="D29" s="48">
        <f>D4+D5-D28</f>
        <v>77780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39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'6'!D29</f>
        <v>77780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519481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13570</v>
      </c>
      <c r="E7" s="22"/>
      <c r="F7" s="22"/>
      <c r="G7" s="22"/>
      <c r="H7" s="22"/>
      <c r="I7" s="23"/>
      <c r="J7" s="23"/>
      <c r="K7" s="23">
        <v>10</v>
      </c>
      <c r="L7" s="23"/>
      <c r="M7" s="20">
        <f>D7+E7*20+F7*10+G7*9+H7*9</f>
        <v>13570</v>
      </c>
      <c r="N7" s="24">
        <f>D7+E7*20+F7*10+G7*9+H7*9+I7*191+J7*191+K7*182+L7*100</f>
        <v>15390</v>
      </c>
      <c r="O7" s="25">
        <f>M7*2.75%</f>
        <v>373.17500000000001</v>
      </c>
      <c r="P7" s="26"/>
      <c r="Q7" s="26">
        <v>97</v>
      </c>
      <c r="R7" s="24">
        <f>M7-(M7*2.75%)+I7*191+J7*191+K7*182+L7*100-Q7</f>
        <v>14919.825000000001</v>
      </c>
      <c r="S7" s="25">
        <f>M7*0.95%</f>
        <v>128.91499999999999</v>
      </c>
      <c r="T7" s="27">
        <f>S7-Q7</f>
        <v>31.914999999999992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5684</v>
      </c>
      <c r="N12" s="24">
        <f t="shared" si="1"/>
        <v>5684</v>
      </c>
      <c r="O12" s="25">
        <f t="shared" si="2"/>
        <v>156.31</v>
      </c>
      <c r="P12" s="26"/>
      <c r="Q12" s="26">
        <v>30</v>
      </c>
      <c r="R12" s="24">
        <f t="shared" si="3"/>
        <v>5497.69</v>
      </c>
      <c r="S12" s="25">
        <f t="shared" si="4"/>
        <v>53.997999999999998</v>
      </c>
      <c r="T12" s="27">
        <f t="shared" si="5"/>
        <v>23.997999999999998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72633</v>
      </c>
      <c r="E15" s="30"/>
      <c r="F15" s="30"/>
      <c r="G15" s="30"/>
      <c r="H15" s="30"/>
      <c r="I15" s="20"/>
      <c r="J15" s="20"/>
      <c r="K15" s="20">
        <v>10</v>
      </c>
      <c r="L15" s="20"/>
      <c r="M15" s="20">
        <f t="shared" si="0"/>
        <v>72633</v>
      </c>
      <c r="N15" s="24">
        <f t="shared" si="1"/>
        <v>74453</v>
      </c>
      <c r="O15" s="25">
        <f t="shared" si="2"/>
        <v>1997.4075</v>
      </c>
      <c r="P15" s="26"/>
      <c r="Q15" s="26">
        <v>338</v>
      </c>
      <c r="R15" s="24">
        <f t="shared" si="3"/>
        <v>72117.592499999999</v>
      </c>
      <c r="S15" s="25">
        <f t="shared" si="4"/>
        <v>690.01350000000002</v>
      </c>
      <c r="T15" s="27">
        <f t="shared" si="5"/>
        <v>352.01350000000002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20358</v>
      </c>
      <c r="E17" s="30">
        <v>50</v>
      </c>
      <c r="F17" s="30">
        <v>500</v>
      </c>
      <c r="G17" s="30"/>
      <c r="H17" s="30"/>
      <c r="I17" s="20"/>
      <c r="J17" s="20"/>
      <c r="K17" s="20"/>
      <c r="L17" s="20"/>
      <c r="M17" s="20">
        <f t="shared" si="0"/>
        <v>26358</v>
      </c>
      <c r="N17" s="24">
        <f t="shared" si="1"/>
        <v>26358</v>
      </c>
      <c r="O17" s="25">
        <f t="shared" si="2"/>
        <v>724.84500000000003</v>
      </c>
      <c r="P17" s="26"/>
      <c r="Q17" s="26">
        <v>133</v>
      </c>
      <c r="R17" s="24">
        <f t="shared" si="3"/>
        <v>25500.154999999999</v>
      </c>
      <c r="S17" s="25">
        <f t="shared" si="4"/>
        <v>250.40099999999998</v>
      </c>
      <c r="T17" s="27">
        <f t="shared" si="5"/>
        <v>117.40099999999998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>
        <v>12</v>
      </c>
      <c r="R19" s="24">
        <f t="shared" si="3"/>
        <v>1987.46</v>
      </c>
      <c r="S19" s="25">
        <f t="shared" si="4"/>
        <v>19.532</v>
      </c>
      <c r="T19" s="27">
        <f t="shared" si="5"/>
        <v>7.532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10</v>
      </c>
      <c r="R20" s="24">
        <f t="shared" si="3"/>
        <v>1989.46</v>
      </c>
      <c r="S20" s="25">
        <f t="shared" si="4"/>
        <v>19.532</v>
      </c>
      <c r="T20" s="27">
        <f t="shared" si="5"/>
        <v>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34652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34652</v>
      </c>
      <c r="N22" s="24">
        <f t="shared" si="1"/>
        <v>34652</v>
      </c>
      <c r="O22" s="25">
        <f t="shared" si="2"/>
        <v>952.93</v>
      </c>
      <c r="P22" s="26"/>
      <c r="Q22" s="26">
        <v>100</v>
      </c>
      <c r="R22" s="24">
        <f t="shared" si="3"/>
        <v>33599.07</v>
      </c>
      <c r="S22" s="25">
        <f t="shared" si="4"/>
        <v>329.19400000000002</v>
      </c>
      <c r="T22" s="27">
        <f t="shared" si="5"/>
        <v>229.19400000000002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52978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52978</v>
      </c>
      <c r="N23" s="24">
        <f t="shared" si="1"/>
        <v>52978</v>
      </c>
      <c r="O23" s="25">
        <f t="shared" si="2"/>
        <v>1456.895</v>
      </c>
      <c r="P23" s="26"/>
      <c r="Q23" s="26">
        <v>121</v>
      </c>
      <c r="R23" s="24">
        <f t="shared" si="3"/>
        <v>51400.105000000003</v>
      </c>
      <c r="S23" s="25">
        <f t="shared" si="4"/>
        <v>503.291</v>
      </c>
      <c r="T23" s="27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26728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26728</v>
      </c>
      <c r="N24" s="24">
        <f t="shared" si="1"/>
        <v>26728</v>
      </c>
      <c r="O24" s="25">
        <f t="shared" si="2"/>
        <v>735.02</v>
      </c>
      <c r="P24" s="26"/>
      <c r="Q24" s="26">
        <v>133</v>
      </c>
      <c r="R24" s="24">
        <f t="shared" si="3"/>
        <v>25859.98</v>
      </c>
      <c r="S24" s="25">
        <f t="shared" si="4"/>
        <v>253.916</v>
      </c>
      <c r="T24" s="27">
        <f t="shared" si="5"/>
        <v>120.916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80100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80100</v>
      </c>
      <c r="N25" s="24">
        <f t="shared" si="1"/>
        <v>80100</v>
      </c>
      <c r="O25" s="25">
        <f t="shared" si="2"/>
        <v>2202.75</v>
      </c>
      <c r="P25" s="26"/>
      <c r="Q25" s="26">
        <v>150</v>
      </c>
      <c r="R25" s="24">
        <f t="shared" si="3"/>
        <v>77747.25</v>
      </c>
      <c r="S25" s="25">
        <f t="shared" si="4"/>
        <v>760.94999999999993</v>
      </c>
      <c r="T25" s="27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18606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18606</v>
      </c>
      <c r="N26" s="24">
        <f t="shared" si="1"/>
        <v>18606</v>
      </c>
      <c r="O26" s="25">
        <f t="shared" si="2"/>
        <v>511.66500000000002</v>
      </c>
      <c r="P26" s="26"/>
      <c r="Q26" s="26">
        <v>114</v>
      </c>
      <c r="R26" s="24">
        <f t="shared" si="3"/>
        <v>17980.334999999999</v>
      </c>
      <c r="S26" s="25">
        <f t="shared" si="4"/>
        <v>176.75700000000001</v>
      </c>
      <c r="T26" s="27">
        <f t="shared" si="5"/>
        <v>62.757000000000005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110987</v>
      </c>
      <c r="E27" s="38">
        <v>10</v>
      </c>
      <c r="F27" s="39">
        <v>30</v>
      </c>
      <c r="G27" s="39"/>
      <c r="H27" s="39"/>
      <c r="I27" s="31"/>
      <c r="J27" s="31"/>
      <c r="K27" s="31">
        <v>15</v>
      </c>
      <c r="L27" s="31"/>
      <c r="M27" s="31">
        <f t="shared" si="0"/>
        <v>111487</v>
      </c>
      <c r="N27" s="40">
        <f t="shared" si="1"/>
        <v>114217</v>
      </c>
      <c r="O27" s="25">
        <f t="shared" si="2"/>
        <v>3065.8924999999999</v>
      </c>
      <c r="P27" s="41"/>
      <c r="Q27" s="41">
        <v>371</v>
      </c>
      <c r="R27" s="24">
        <f t="shared" si="3"/>
        <v>110780.1075</v>
      </c>
      <c r="S27" s="42">
        <f t="shared" si="4"/>
        <v>1059.1265000000001</v>
      </c>
      <c r="T27" s="43">
        <f t="shared" si="5"/>
        <v>688.12650000000008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440922</v>
      </c>
      <c r="E28" s="45">
        <f t="shared" si="6"/>
        <v>60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447422</v>
      </c>
      <c r="N28" s="45">
        <f t="shared" si="7"/>
        <v>453792</v>
      </c>
      <c r="O28" s="46">
        <f t="shared" si="7"/>
        <v>12304.105000000001</v>
      </c>
      <c r="P28" s="45">
        <f t="shared" si="7"/>
        <v>0</v>
      </c>
      <c r="Q28" s="45">
        <f t="shared" si="7"/>
        <v>1609</v>
      </c>
      <c r="R28" s="45">
        <f t="shared" si="7"/>
        <v>439878.89500000002</v>
      </c>
      <c r="S28" s="45">
        <f t="shared" si="7"/>
        <v>4250.509</v>
      </c>
      <c r="T28" s="47">
        <f t="shared" si="7"/>
        <v>2641.509</v>
      </c>
    </row>
    <row r="29" spans="1:20" ht="15.75" thickBot="1" x14ac:dyDescent="0.3">
      <c r="A29" s="58" t="s">
        <v>38</v>
      </c>
      <c r="B29" s="59"/>
      <c r="C29" s="60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9" sqref="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55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'7'!D29</f>
        <v>156339</v>
      </c>
      <c r="E4" s="2">
        <f>'7'!E29</f>
        <v>940</v>
      </c>
      <c r="F4" s="2">
        <f>'7'!F29</f>
        <v>7080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131</v>
      </c>
      <c r="L4" s="2">
        <f>'7'!L29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24248</v>
      </c>
      <c r="N7" s="24">
        <f>D7+E7*20+F7*10+G7*9+H7*9+I7*191+J7*191+K7*182+L7*100</f>
        <v>24248</v>
      </c>
      <c r="O7" s="25">
        <f>M7*2.75%</f>
        <v>666.82</v>
      </c>
      <c r="P7" s="26"/>
      <c r="Q7" s="26">
        <v>124</v>
      </c>
      <c r="R7" s="24">
        <f>M7-(M7*2.75%)+I7*191+J7*191+K7*182+L7*100-Q7</f>
        <v>23457.18</v>
      </c>
      <c r="S7" s="25">
        <f>M7*0.95%</f>
        <v>230.35599999999999</v>
      </c>
      <c r="T7" s="27">
        <f>S7-Q7</f>
        <v>106.35599999999999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10589</v>
      </c>
      <c r="E8" s="30"/>
      <c r="F8" s="30">
        <v>200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12589</v>
      </c>
      <c r="N8" s="24">
        <f t="shared" ref="N8:N27" si="1">D8+E8*20+F8*10+G8*9+H8*9+I8*191+J8*191+K8*182+L8*100</f>
        <v>15319</v>
      </c>
      <c r="O8" s="25">
        <f t="shared" ref="O8:O27" si="2">M8*2.75%</f>
        <v>346.19749999999999</v>
      </c>
      <c r="P8" s="26"/>
      <c r="Q8" s="26">
        <v>83</v>
      </c>
      <c r="R8" s="24">
        <f t="shared" ref="R8:R27" si="3">M8-(M8*2.75%)+I8*191+J8*191+K8*182+L8*100-Q8</f>
        <v>14889.8025</v>
      </c>
      <c r="S8" s="25">
        <f t="shared" ref="S8:S27" si="4">M8*0.95%</f>
        <v>119.5955</v>
      </c>
      <c r="T8" s="27">
        <f t="shared" ref="T8:T27" si="5">S8-Q8</f>
        <v>36.595500000000001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15624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15624</v>
      </c>
      <c r="N9" s="24">
        <f t="shared" si="1"/>
        <v>15624</v>
      </c>
      <c r="O9" s="25">
        <f t="shared" si="2"/>
        <v>429.66</v>
      </c>
      <c r="P9" s="26"/>
      <c r="Q9" s="26">
        <v>104</v>
      </c>
      <c r="R9" s="24">
        <f t="shared" si="3"/>
        <v>15090.34</v>
      </c>
      <c r="S9" s="25">
        <f t="shared" si="4"/>
        <v>148.428</v>
      </c>
      <c r="T9" s="27">
        <f t="shared" si="5"/>
        <v>44.427999999999997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9715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9715</v>
      </c>
      <c r="N10" s="24">
        <f t="shared" si="1"/>
        <v>9715</v>
      </c>
      <c r="O10" s="25">
        <f t="shared" si="2"/>
        <v>267.16250000000002</v>
      </c>
      <c r="P10" s="26"/>
      <c r="Q10" s="26">
        <v>27</v>
      </c>
      <c r="R10" s="24">
        <f t="shared" si="3"/>
        <v>9420.8374999999996</v>
      </c>
      <c r="S10" s="25">
        <f t="shared" si="4"/>
        <v>92.292500000000004</v>
      </c>
      <c r="T10" s="27">
        <f t="shared" si="5"/>
        <v>65.292500000000004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/>
      <c r="R12" s="24">
        <f t="shared" si="3"/>
        <v>1499.595</v>
      </c>
      <c r="S12" s="25">
        <f t="shared" si="4"/>
        <v>14.648999999999999</v>
      </c>
      <c r="T12" s="27">
        <f t="shared" si="5"/>
        <v>14.648999999999999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16255</v>
      </c>
      <c r="E13" s="30">
        <v>20</v>
      </c>
      <c r="F13" s="30"/>
      <c r="G13" s="30"/>
      <c r="H13" s="30"/>
      <c r="I13" s="20"/>
      <c r="J13" s="20"/>
      <c r="K13" s="20"/>
      <c r="L13" s="20"/>
      <c r="M13" s="20">
        <f t="shared" si="0"/>
        <v>16655</v>
      </c>
      <c r="N13" s="24">
        <f t="shared" si="1"/>
        <v>16655</v>
      </c>
      <c r="O13" s="25">
        <f t="shared" si="2"/>
        <v>458.01249999999999</v>
      </c>
      <c r="P13" s="26"/>
      <c r="Q13" s="26">
        <v>97</v>
      </c>
      <c r="R13" s="24">
        <f t="shared" si="3"/>
        <v>16099.987499999999</v>
      </c>
      <c r="S13" s="25">
        <f t="shared" si="4"/>
        <v>158.2225</v>
      </c>
      <c r="T13" s="27">
        <f t="shared" si="5"/>
        <v>61.222499999999997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55000</v>
      </c>
      <c r="E16" s="30"/>
      <c r="F16" s="30">
        <v>50</v>
      </c>
      <c r="G16" s="30"/>
      <c r="H16" s="30">
        <v>300</v>
      </c>
      <c r="I16" s="20"/>
      <c r="J16" s="20"/>
      <c r="K16" s="20"/>
      <c r="L16" s="20"/>
      <c r="M16" s="20">
        <f t="shared" si="0"/>
        <v>58200</v>
      </c>
      <c r="N16" s="24">
        <f t="shared" si="1"/>
        <v>58200</v>
      </c>
      <c r="O16" s="25">
        <f t="shared" si="2"/>
        <v>1600.5</v>
      </c>
      <c r="P16" s="26"/>
      <c r="Q16" s="26">
        <v>250</v>
      </c>
      <c r="R16" s="24">
        <f t="shared" si="3"/>
        <v>56349.5</v>
      </c>
      <c r="S16" s="25">
        <f t="shared" si="4"/>
        <v>552.9</v>
      </c>
      <c r="T16" s="27">
        <f t="shared" si="5"/>
        <v>302.89999999999998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89343</v>
      </c>
      <c r="E19" s="30">
        <v>190</v>
      </c>
      <c r="F19" s="30">
        <v>330</v>
      </c>
      <c r="G19" s="30"/>
      <c r="H19" s="30"/>
      <c r="I19" s="20"/>
      <c r="J19" s="20"/>
      <c r="K19" s="20">
        <v>26</v>
      </c>
      <c r="L19" s="20"/>
      <c r="M19" s="20">
        <f t="shared" si="0"/>
        <v>96443</v>
      </c>
      <c r="N19" s="24">
        <f t="shared" si="1"/>
        <v>101175</v>
      </c>
      <c r="O19" s="25">
        <f t="shared" si="2"/>
        <v>2652.1824999999999</v>
      </c>
      <c r="P19" s="26"/>
      <c r="Q19" s="26">
        <v>150</v>
      </c>
      <c r="R19" s="24">
        <f t="shared" si="3"/>
        <v>98372.817500000005</v>
      </c>
      <c r="S19" s="25">
        <f t="shared" si="4"/>
        <v>916.20849999999996</v>
      </c>
      <c r="T19" s="27">
        <f t="shared" si="5"/>
        <v>766.20849999999996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12337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12337</v>
      </c>
      <c r="N21" s="24">
        <f t="shared" si="1"/>
        <v>12337</v>
      </c>
      <c r="O21" s="25">
        <f t="shared" si="2"/>
        <v>339.26749999999998</v>
      </c>
      <c r="P21" s="26"/>
      <c r="Q21" s="26">
        <v>20</v>
      </c>
      <c r="R21" s="24">
        <f t="shared" si="3"/>
        <v>11977.7325</v>
      </c>
      <c r="S21" s="25">
        <f t="shared" si="4"/>
        <v>117.2015</v>
      </c>
      <c r="T21" s="27">
        <f t="shared" si="5"/>
        <v>97.201499999999996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4842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4842</v>
      </c>
      <c r="N22" s="24">
        <f t="shared" si="1"/>
        <v>4842</v>
      </c>
      <c r="O22" s="25">
        <f t="shared" si="2"/>
        <v>133.155</v>
      </c>
      <c r="P22" s="26"/>
      <c r="Q22" s="26">
        <v>32</v>
      </c>
      <c r="R22" s="24">
        <f t="shared" si="3"/>
        <v>4676.8450000000003</v>
      </c>
      <c r="S22" s="25">
        <f t="shared" si="4"/>
        <v>45.999000000000002</v>
      </c>
      <c r="T22" s="27">
        <f t="shared" si="5"/>
        <v>13.999000000000002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23346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23346</v>
      </c>
      <c r="N24" s="24">
        <f t="shared" si="1"/>
        <v>23346</v>
      </c>
      <c r="O24" s="25">
        <f t="shared" si="2"/>
        <v>642.01499999999999</v>
      </c>
      <c r="P24" s="26"/>
      <c r="Q24" s="26">
        <v>124</v>
      </c>
      <c r="R24" s="24">
        <f t="shared" si="3"/>
        <v>22579.985000000001</v>
      </c>
      <c r="S24" s="25">
        <f t="shared" si="4"/>
        <v>221.78700000000001</v>
      </c>
      <c r="T24" s="27">
        <f t="shared" si="5"/>
        <v>97.787000000000006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15831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15831</v>
      </c>
      <c r="N26" s="24">
        <f t="shared" si="1"/>
        <v>15831</v>
      </c>
      <c r="O26" s="25">
        <f t="shared" si="2"/>
        <v>435.35250000000002</v>
      </c>
      <c r="P26" s="26"/>
      <c r="Q26" s="26">
        <v>130</v>
      </c>
      <c r="R26" s="24">
        <f t="shared" si="3"/>
        <v>15265.647499999999</v>
      </c>
      <c r="S26" s="25">
        <f t="shared" si="4"/>
        <v>150.39449999999999</v>
      </c>
      <c r="T26" s="27">
        <f t="shared" si="5"/>
        <v>20.394499999999994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281756</v>
      </c>
      <c r="E28" s="45">
        <f t="shared" si="6"/>
        <v>210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300</v>
      </c>
      <c r="I28" s="45">
        <f t="shared" si="7"/>
        <v>0</v>
      </c>
      <c r="J28" s="45">
        <f t="shared" si="7"/>
        <v>0</v>
      </c>
      <c r="K28" s="45">
        <f t="shared" si="7"/>
        <v>41</v>
      </c>
      <c r="L28" s="45">
        <f t="shared" si="7"/>
        <v>0</v>
      </c>
      <c r="M28" s="45">
        <f t="shared" si="7"/>
        <v>294456</v>
      </c>
      <c r="N28" s="45">
        <f t="shared" si="7"/>
        <v>301918</v>
      </c>
      <c r="O28" s="46">
        <f t="shared" si="7"/>
        <v>8097.5400000000009</v>
      </c>
      <c r="P28" s="45">
        <f t="shared" si="7"/>
        <v>0</v>
      </c>
      <c r="Q28" s="45">
        <f t="shared" si="7"/>
        <v>1141</v>
      </c>
      <c r="R28" s="45">
        <f t="shared" si="7"/>
        <v>292679.46000000002</v>
      </c>
      <c r="S28" s="45">
        <f t="shared" si="7"/>
        <v>2797.3319999999999</v>
      </c>
      <c r="T28" s="47">
        <f t="shared" si="7"/>
        <v>1656.3319999999999</v>
      </c>
    </row>
    <row r="29" spans="1:20" ht="15.75" thickBot="1" x14ac:dyDescent="0.3">
      <c r="A29" s="58" t="s">
        <v>38</v>
      </c>
      <c r="B29" s="59"/>
      <c r="C29" s="60"/>
      <c r="D29" s="48">
        <f>D4+D5-D28</f>
        <v>186271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 x14ac:dyDescent="0.25">
      <c r="A3" s="65" t="s">
        <v>56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x14ac:dyDescent="0.25">
      <c r="A4" s="69" t="s">
        <v>1</v>
      </c>
      <c r="B4" s="69"/>
      <c r="C4" s="1"/>
      <c r="D4" s="2">
        <f>'8'!D29</f>
        <v>186271</v>
      </c>
      <c r="E4" s="2">
        <f>'8'!E29</f>
        <v>730</v>
      </c>
      <c r="F4" s="2">
        <f>'8'!F29</f>
        <v>6500</v>
      </c>
      <c r="G4" s="2">
        <f>'8'!G29</f>
        <v>0</v>
      </c>
      <c r="H4" s="2">
        <f>'8'!H29</f>
        <v>480</v>
      </c>
      <c r="I4" s="2">
        <f>'8'!I29</f>
        <v>11</v>
      </c>
      <c r="J4" s="2">
        <f>'8'!J29</f>
        <v>14</v>
      </c>
      <c r="K4" s="2">
        <f>'8'!K29</f>
        <v>90</v>
      </c>
      <c r="L4" s="2">
        <f>'8'!L29</f>
        <v>17</v>
      </c>
      <c r="M4" s="3"/>
      <c r="N4" s="70"/>
      <c r="O4" s="70"/>
      <c r="P4" s="70"/>
      <c r="Q4" s="70"/>
      <c r="R4" s="70"/>
      <c r="S4" s="70"/>
      <c r="T4" s="70"/>
    </row>
    <row r="5" spans="1:20" x14ac:dyDescent="0.25">
      <c r="A5" s="69" t="s">
        <v>2</v>
      </c>
      <c r="B5" s="69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12058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12058</v>
      </c>
      <c r="N7" s="24">
        <f>D7+E7*20+F7*10+G7*9+H7*9+I7*191+J7*191+K7*182+L7*100</f>
        <v>12058</v>
      </c>
      <c r="O7" s="25">
        <f>M7*2.75%</f>
        <v>331.59500000000003</v>
      </c>
      <c r="P7" s="26"/>
      <c r="Q7" s="26">
        <v>100</v>
      </c>
      <c r="R7" s="24">
        <f>M7-(M7*2.75%)+I7*191+J7*191+K7*182+L7*100-Q7</f>
        <v>11626.405000000001</v>
      </c>
      <c r="S7" s="25">
        <f>M7*0.95%</f>
        <v>114.551</v>
      </c>
      <c r="T7" s="27">
        <f>S7-Q7</f>
        <v>14.551000000000002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5283</v>
      </c>
      <c r="N10" s="24">
        <f t="shared" si="1"/>
        <v>5283</v>
      </c>
      <c r="O10" s="25">
        <f t="shared" si="2"/>
        <v>145.2825</v>
      </c>
      <c r="P10" s="26"/>
      <c r="Q10" s="26">
        <v>27</v>
      </c>
      <c r="R10" s="24">
        <f t="shared" si="3"/>
        <v>5110.7174999999997</v>
      </c>
      <c r="S10" s="25">
        <f t="shared" si="4"/>
        <v>50.188499999999998</v>
      </c>
      <c r="T10" s="27">
        <f t="shared" si="5"/>
        <v>23.188499999999998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6715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6715</v>
      </c>
      <c r="N12" s="24">
        <f t="shared" si="1"/>
        <v>6715</v>
      </c>
      <c r="O12" s="25">
        <f t="shared" si="2"/>
        <v>184.66249999999999</v>
      </c>
      <c r="P12" s="26"/>
      <c r="Q12" s="26">
        <v>30</v>
      </c>
      <c r="R12" s="24">
        <f t="shared" si="3"/>
        <v>6500.3374999999996</v>
      </c>
      <c r="S12" s="25">
        <f t="shared" si="4"/>
        <v>63.792499999999997</v>
      </c>
      <c r="T12" s="27">
        <f t="shared" si="5"/>
        <v>33.792499999999997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57812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57812</v>
      </c>
      <c r="N14" s="24">
        <f t="shared" si="1"/>
        <v>57812</v>
      </c>
      <c r="O14" s="25">
        <f t="shared" si="2"/>
        <v>1589.83</v>
      </c>
      <c r="P14" s="26"/>
      <c r="Q14" s="26">
        <v>122</v>
      </c>
      <c r="R14" s="24">
        <f t="shared" si="3"/>
        <v>56100.17</v>
      </c>
      <c r="S14" s="25">
        <f t="shared" si="4"/>
        <v>549.21399999999994</v>
      </c>
      <c r="T14" s="27">
        <f t="shared" si="5"/>
        <v>427.21399999999994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4626</v>
      </c>
      <c r="N16" s="24">
        <f t="shared" si="1"/>
        <v>4626</v>
      </c>
      <c r="O16" s="25">
        <f t="shared" si="2"/>
        <v>127.215</v>
      </c>
      <c r="P16" s="26"/>
      <c r="Q16" s="26">
        <v>18</v>
      </c>
      <c r="R16" s="24">
        <f t="shared" si="3"/>
        <v>4480.7849999999999</v>
      </c>
      <c r="S16" s="25">
        <f t="shared" si="4"/>
        <v>43.946999999999996</v>
      </c>
      <c r="T16" s="27">
        <f t="shared" si="5"/>
        <v>25.946999999999996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>
        <v>19</v>
      </c>
      <c r="R20" s="24">
        <f t="shared" si="3"/>
        <v>3480.0549999999998</v>
      </c>
      <c r="S20" s="25">
        <f t="shared" si="4"/>
        <v>34.180999999999997</v>
      </c>
      <c r="T20" s="27">
        <f t="shared" si="5"/>
        <v>15.180999999999997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>
        <v>9</v>
      </c>
      <c r="R21" s="24">
        <f t="shared" si="3"/>
        <v>490.86500000000001</v>
      </c>
      <c r="S21" s="25">
        <f t="shared" si="4"/>
        <v>4.883</v>
      </c>
      <c r="T21" s="27">
        <f t="shared" si="5"/>
        <v>-4.117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/>
      <c r="R22" s="24">
        <f t="shared" si="3"/>
        <v>1999.46</v>
      </c>
      <c r="S22" s="25">
        <f t="shared" si="4"/>
        <v>19.532</v>
      </c>
      <c r="T22" s="27">
        <f t="shared" si="5"/>
        <v>19.532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5" t="s">
        <v>37</v>
      </c>
      <c r="B28" s="56"/>
      <c r="C28" s="57"/>
      <c r="D28" s="44">
        <f t="shared" ref="D28:E28" si="6">SUM(D7:D27)</f>
        <v>94718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94718</v>
      </c>
      <c r="N28" s="45">
        <f t="shared" si="7"/>
        <v>94718</v>
      </c>
      <c r="O28" s="46">
        <f t="shared" si="7"/>
        <v>2604.7450000000003</v>
      </c>
      <c r="P28" s="45">
        <f t="shared" si="7"/>
        <v>0</v>
      </c>
      <c r="Q28" s="45">
        <f t="shared" si="7"/>
        <v>325</v>
      </c>
      <c r="R28" s="45">
        <f t="shared" si="7"/>
        <v>91788.255000000005</v>
      </c>
      <c r="S28" s="45">
        <f t="shared" si="7"/>
        <v>899.82100000000003</v>
      </c>
      <c r="T28" s="47">
        <f t="shared" si="7"/>
        <v>574.82100000000003</v>
      </c>
    </row>
    <row r="29" spans="1:20" ht="15.75" thickBot="1" x14ac:dyDescent="0.3">
      <c r="A29" s="58" t="s">
        <v>38</v>
      </c>
      <c r="B29" s="59"/>
      <c r="C29" s="60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1"/>
      <c r="N29" s="62"/>
      <c r="O29" s="62"/>
      <c r="P29" s="62"/>
      <c r="Q29" s="62"/>
      <c r="R29" s="62"/>
      <c r="S29" s="62"/>
      <c r="T29" s="63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2021-11-17T13:48:16Z</dcterms:modified>
</cp:coreProperties>
</file>