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1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D28" i="12" l="1"/>
  <c r="U28" i="12" l="1"/>
  <c r="V9" i="12"/>
  <c r="V12" i="12"/>
  <c r="V13" i="12"/>
  <c r="V14" i="12"/>
  <c r="V16" i="12"/>
  <c r="V24" i="12"/>
  <c r="U28" i="5" l="1"/>
  <c r="V18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V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V27" i="5" s="1"/>
  <c r="N26" i="5"/>
  <c r="M26" i="5"/>
  <c r="R26" i="5" s="1"/>
  <c r="V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V12" i="5" s="1"/>
  <c r="N11" i="5"/>
  <c r="M11" i="5"/>
  <c r="O11" i="5" s="1"/>
  <c r="N10" i="5"/>
  <c r="M10" i="5"/>
  <c r="R10" i="5" s="1"/>
  <c r="V10" i="5" s="1"/>
  <c r="N9" i="5"/>
  <c r="M9" i="5"/>
  <c r="O9" i="5" s="1"/>
  <c r="N8" i="5"/>
  <c r="M8" i="5"/>
  <c r="R8" i="5" s="1"/>
  <c r="V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O18" i="12" l="1"/>
  <c r="O14" i="12"/>
  <c r="N28" i="12"/>
  <c r="M21" i="33"/>
  <c r="S21" i="33" s="1"/>
  <c r="O20" i="11"/>
  <c r="N28" i="11"/>
  <c r="N28" i="10"/>
  <c r="O26" i="8"/>
  <c r="O14" i="8"/>
  <c r="O24" i="8"/>
  <c r="N28" i="8"/>
  <c r="T21" i="33"/>
  <c r="N28" i="7"/>
  <c r="O25" i="6"/>
  <c r="N28" i="6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G29" i="5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F28" i="33"/>
  <c r="F29" i="33" s="1"/>
  <c r="N14" i="33"/>
  <c r="N16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M7" i="33"/>
  <c r="S7" i="33" s="1"/>
  <c r="T7" i="33" s="1"/>
  <c r="N7" i="33"/>
  <c r="R21" i="33"/>
  <c r="R23" i="33"/>
  <c r="O21" i="33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V7" i="12" s="1"/>
  <c r="R9" i="12"/>
  <c r="R11" i="12"/>
  <c r="V11" i="12" s="1"/>
  <c r="R13" i="12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R16" i="12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V13" i="5" s="1"/>
  <c r="R15" i="5"/>
  <c r="V15" i="5" s="1"/>
  <c r="R17" i="5"/>
  <c r="V17" i="5" s="1"/>
  <c r="R19" i="5"/>
  <c r="V19" i="5" s="1"/>
  <c r="R21" i="5"/>
  <c r="V21" i="5" s="1"/>
  <c r="R23" i="5"/>
  <c r="V23" i="5" s="1"/>
  <c r="R25" i="5"/>
  <c r="V25" i="5" s="1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12" l="1"/>
  <c r="O25" i="33"/>
  <c r="S18" i="33"/>
  <c r="T18" i="33" s="1"/>
  <c r="R8" i="33"/>
  <c r="S8" i="33"/>
  <c r="T8" i="33" s="1"/>
  <c r="R10" i="33"/>
  <c r="O12" i="33"/>
  <c r="S12" i="33"/>
  <c r="T12" i="33" s="1"/>
  <c r="R26" i="33"/>
  <c r="S20" i="33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<sst xmlns="http://schemas.openxmlformats.org/spreadsheetml/2006/main" count="1510" uniqueCount="66">
  <si>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</si>
  <si>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</si>
  <si>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</si>
  <si>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</si>
  <si>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</si>
  <si>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</si>
  <si>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</si>
  <si>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</si>
  <si>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</si>
  <si>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</si>
  <si>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</si>
  <si>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</si>
  <si>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</si>
  <si>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</si>
  <si>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</si>
  <si>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</si>
  <si>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</si>
  <si>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</si>
  <si>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</si>
  <si>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</si>
  <si>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</si>
  <si>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</si>
  <si>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</si>
  <si>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</si>
  <si>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</si>
  <si>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</si>
  <si>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</si>
  <si>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</si>
  <si>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</si>
  <si>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</si>
  <si>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</si>
  <si>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</si>
  <si>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</si>
  <si>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</si>
  <si>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</si>
  <si>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</si>
  <si>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</si>
  <si>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</si>
  <si>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</si>
  <si>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</si>
  <si>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</si>
  <si>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</si>
  <si>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</si>
  <si>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</si>
  <si>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</si>
  <si>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</si>
  <si>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</si>
  <si>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</si>
  <si>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</si>
  <si>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</si>
  <si>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</si>
  <si>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</si>
  <si>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</si>
  <si>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</si>
  <si>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</si>
  <si>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</si>
  <si>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</si>
  <si>
    <t>Date:06.04.2021</t>
  </si>
  <si>
    <t>Date:07.04.2021</t>
  </si>
  <si>
    <t>Rokibul</t>
  </si>
  <si>
    <t>Date:08.04.2021</t>
  </si>
  <si>
    <t>Mehedi</t>
  </si>
  <si>
    <t>Date:10/04/2021</t>
  </si>
  <si>
    <t>Date: 11/04/2021</t>
  </si>
  <si>
    <t>Date: 12/04/2021</t>
  </si>
  <si>
    <t>ACT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</si>
</sst>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6" sqref="G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48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168170</v>
      </c>
      <c r="E28" s="45">
        <f t="shared" si="6"/>
        <v>330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430</v>
      </c>
      <c r="I28" s="45">
        <f t="shared" si="7"/>
        <v>60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180840</v>
      </c>
      <c r="N28" s="45">
        <f t="shared" si="7"/>
        <v>193210</v>
      </c>
      <c r="O28" s="46">
        <f t="shared" si="7"/>
        <v>4973.0999999999995</v>
      </c>
      <c r="P28" s="45">
        <f t="shared" si="7"/>
        <v>0</v>
      </c>
      <c r="Q28" s="45">
        <f t="shared" si="7"/>
        <v>1805</v>
      </c>
      <c r="R28" s="45">
        <f t="shared" si="7"/>
        <v>186431.9</v>
      </c>
      <c r="S28" s="45">
        <f t="shared" si="7"/>
        <v>1717.98</v>
      </c>
      <c r="T28" s="47">
        <f t="shared" si="7"/>
        <v>-87.020000000000067</v>
      </c>
    </row>
    <row r="29" spans="1:20" ht="15.75" thickBot="1" x14ac:dyDescent="0.3">
      <c r="A29" s="72" t="s">
        <v>45</v>
      </c>
      <c r="B29" s="73"/>
      <c r="C29" s="74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5" priority="44" operator="equal">
      <formula>212030016606640</formula>
    </cfRule>
  </conditionalFormatting>
  <conditionalFormatting sqref="D29 E28:K29 E4 E6">
    <cfRule type="cellIs" dxfId="1384" priority="42" operator="equal">
      <formula>$E$4</formula>
    </cfRule>
    <cfRule type="cellIs" dxfId="1383" priority="43" operator="equal">
      <formula>2120</formula>
    </cfRule>
  </conditionalFormatting>
  <conditionalFormatting sqref="D29:E29 F28:F29 F4 F6">
    <cfRule type="cellIs" dxfId="1382" priority="40" operator="equal">
      <formula>$F$4</formula>
    </cfRule>
    <cfRule type="cellIs" dxfId="1381" priority="41" operator="equal">
      <formula>300</formula>
    </cfRule>
  </conditionalFormatting>
  <conditionalFormatting sqref="G28:G29 G4 G6">
    <cfRule type="cellIs" dxfId="1380" priority="38" operator="equal">
      <formula>$G$4</formula>
    </cfRule>
    <cfRule type="cellIs" dxfId="1379" priority="39" operator="equal">
      <formula>1660</formula>
    </cfRule>
  </conditionalFormatting>
  <conditionalFormatting sqref="H28:H29 H4 H6">
    <cfRule type="cellIs" dxfId="1378" priority="36" operator="equal">
      <formula>$H$4</formula>
    </cfRule>
    <cfRule type="cellIs" dxfId="1377" priority="37" operator="equal">
      <formula>6640</formula>
    </cfRule>
  </conditionalFormatting>
  <conditionalFormatting sqref="T6:T28">
    <cfRule type="cellIs" dxfId="1376" priority="35" operator="lessThan">
      <formula>0</formula>
    </cfRule>
  </conditionalFormatting>
  <conditionalFormatting sqref="T7:T27">
    <cfRule type="cellIs" dxfId="1375" priority="32" operator="lessThan">
      <formula>0</formula>
    </cfRule>
    <cfRule type="cellIs" dxfId="1374" priority="33" operator="lessThan">
      <formula>0</formula>
    </cfRule>
    <cfRule type="cellIs" dxfId="1373" priority="34" operator="lessThan">
      <formula>0</formula>
    </cfRule>
  </conditionalFormatting>
  <conditionalFormatting sqref="E28:K28 E4 E6">
    <cfRule type="cellIs" dxfId="1372" priority="31" operator="equal">
      <formula>$E$4</formula>
    </cfRule>
  </conditionalFormatting>
  <conditionalFormatting sqref="D28:D29 D4:K4 M4 D6">
    <cfRule type="cellIs" dxfId="1371" priority="30" operator="equal">
      <formula>$D$4</formula>
    </cfRule>
  </conditionalFormatting>
  <conditionalFormatting sqref="I28:I29 I4 I6">
    <cfRule type="cellIs" dxfId="1370" priority="29" operator="equal">
      <formula>$I$4</formula>
    </cfRule>
  </conditionalFormatting>
  <conditionalFormatting sqref="J28:J29 J4 J6">
    <cfRule type="cellIs" dxfId="1369" priority="28" operator="equal">
      <formula>$J$4</formula>
    </cfRule>
  </conditionalFormatting>
  <conditionalFormatting sqref="K28:K29 K4 K6">
    <cfRule type="cellIs" dxfId="1368" priority="27" operator="equal">
      <formula>$K$4</formula>
    </cfRule>
  </conditionalFormatting>
  <conditionalFormatting sqref="M4:M6">
    <cfRule type="cellIs" dxfId="1367" priority="26" operator="equal">
      <formula>$L$4</formula>
    </cfRule>
  </conditionalFormatting>
  <conditionalFormatting sqref="T7:T28">
    <cfRule type="cellIs" dxfId="1366" priority="23" operator="lessThan">
      <formula>0</formula>
    </cfRule>
    <cfRule type="cellIs" dxfId="1365" priority="24" operator="lessThan">
      <formula>0</formula>
    </cfRule>
    <cfRule type="cellIs" dxfId="1364" priority="25" operator="lessThan">
      <formula>0</formula>
    </cfRule>
  </conditionalFormatting>
  <conditionalFormatting sqref="T6:T28">
    <cfRule type="cellIs" dxfId="1363" priority="21" operator="lessThan">
      <formula>0</formula>
    </cfRule>
  </conditionalFormatting>
  <conditionalFormatting sqref="T7:T27">
    <cfRule type="cellIs" dxfId="1362" priority="18" operator="lessThan">
      <formula>0</formula>
    </cfRule>
    <cfRule type="cellIs" dxfId="1361" priority="19" operator="lessThan">
      <formula>0</formula>
    </cfRule>
    <cfRule type="cellIs" dxfId="1360" priority="20" operator="lessThan">
      <formula>0</formula>
    </cfRule>
  </conditionalFormatting>
  <conditionalFormatting sqref="T7:T28">
    <cfRule type="cellIs" dxfId="1359" priority="15" operator="lessThan">
      <formula>0</formula>
    </cfRule>
    <cfRule type="cellIs" dxfId="1358" priority="16" operator="lessThan">
      <formula>0</formula>
    </cfRule>
    <cfRule type="cellIs" dxfId="1357" priority="17" operator="lessThan">
      <formula>0</formula>
    </cfRule>
  </conditionalFormatting>
  <conditionalFormatting sqref="L4 L6 L28:L29">
    <cfRule type="cellIs" dxfId="1356" priority="13" operator="equal">
      <formula>$L$4</formula>
    </cfRule>
  </conditionalFormatting>
  <conditionalFormatting sqref="D7:S7">
    <cfRule type="cellIs" dxfId="1355" priority="12" operator="greaterThan">
      <formula>0</formula>
    </cfRule>
  </conditionalFormatting>
  <conditionalFormatting sqref="D9:S9">
    <cfRule type="cellIs" dxfId="1354" priority="11" operator="greaterThan">
      <formula>0</formula>
    </cfRule>
  </conditionalFormatting>
  <conditionalFormatting sqref="D11:S11">
    <cfRule type="cellIs" dxfId="1353" priority="10" operator="greaterThan">
      <formula>0</formula>
    </cfRule>
  </conditionalFormatting>
  <conditionalFormatting sqref="D13:S13">
    <cfRule type="cellIs" dxfId="1352" priority="9" operator="greaterThan">
      <formula>0</formula>
    </cfRule>
  </conditionalFormatting>
  <conditionalFormatting sqref="D15:S15">
    <cfRule type="cellIs" dxfId="1351" priority="8" operator="greaterThan">
      <formula>0</formula>
    </cfRule>
  </conditionalFormatting>
  <conditionalFormatting sqref="D17:S17">
    <cfRule type="cellIs" dxfId="1350" priority="7" operator="greaterThan">
      <formula>0</formula>
    </cfRule>
  </conditionalFormatting>
  <conditionalFormatting sqref="D19:S19">
    <cfRule type="cellIs" dxfId="1349" priority="6" operator="greaterThan">
      <formula>0</formula>
    </cfRule>
  </conditionalFormatting>
  <conditionalFormatting sqref="D21:S21">
    <cfRule type="cellIs" dxfId="1348" priority="5" operator="greaterThan">
      <formula>0</formula>
    </cfRule>
  </conditionalFormatting>
  <conditionalFormatting sqref="D23:S23">
    <cfRule type="cellIs" dxfId="1347" priority="4" operator="greaterThan">
      <formula>0</formula>
    </cfRule>
  </conditionalFormatting>
  <conditionalFormatting sqref="D25:S25">
    <cfRule type="cellIs" dxfId="1346" priority="3" operator="greaterThan">
      <formula>0</formula>
    </cfRule>
  </conditionalFormatting>
  <conditionalFormatting sqref="D27:S27">
    <cfRule type="cellIs" dxfId="1345" priority="2" operator="greaterThan">
      <formula>0</formula>
    </cfRule>
  </conditionalFormatting>
  <conditionalFormatting sqref="D5:L5">
    <cfRule type="cellIs" dxfId="1344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0" activePane="bottomLeft" state="frozen"/>
      <selection pane="bottomLeft" activeCell="Q13" sqref="Q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1" bestFit="1" customWidth="1"/>
  </cols>
  <sheetData>
    <row r="1" spans="1:21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1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>
        <v>1553928633</v>
      </c>
    </row>
    <row r="3" spans="1:21" ht="18.75" x14ac:dyDescent="0.25">
      <c r="A3" s="79" t="s">
        <v>62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1" x14ac:dyDescent="0.25">
      <c r="A4" s="83" t="s">
        <v>1</v>
      </c>
      <c r="B4" s="83"/>
      <c r="C4" s="1"/>
      <c r="D4" s="2">
        <f>'9'!D29</f>
        <v>538683</v>
      </c>
      <c r="E4" s="2">
        <f>'9'!E29</f>
        <v>4560</v>
      </c>
      <c r="F4" s="2">
        <f>'9'!F29</f>
        <v>8570</v>
      </c>
      <c r="G4" s="2">
        <f>'9'!G29</f>
        <v>0</v>
      </c>
      <c r="H4" s="2">
        <f>'9'!H29</f>
        <v>23620</v>
      </c>
      <c r="I4" s="2">
        <f>'9'!I29</f>
        <v>1001</v>
      </c>
      <c r="J4" s="2">
        <f>'9'!J29</f>
        <v>624</v>
      </c>
      <c r="K4" s="2">
        <f>'9'!K29</f>
        <v>344</v>
      </c>
      <c r="L4" s="2">
        <f>'9'!L29</f>
        <v>5</v>
      </c>
      <c r="M4" s="3"/>
      <c r="N4" s="84"/>
      <c r="O4" s="84"/>
      <c r="P4" s="84"/>
      <c r="Q4" s="84"/>
      <c r="R4" s="84"/>
      <c r="S4" s="84"/>
      <c r="T4" s="84"/>
    </row>
    <row r="5" spans="1:21" x14ac:dyDescent="0.25">
      <c r="A5" s="83" t="s">
        <v>2</v>
      </c>
      <c r="B5" s="8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22000</v>
      </c>
      <c r="E7" s="22">
        <v>50</v>
      </c>
      <c r="F7" s="22">
        <v>100</v>
      </c>
      <c r="G7" s="22"/>
      <c r="H7" s="22">
        <v>80</v>
      </c>
      <c r="I7" s="23">
        <v>4</v>
      </c>
      <c r="J7" s="23"/>
      <c r="K7" s="23"/>
      <c r="L7" s="23"/>
      <c r="M7" s="20">
        <f>D7+E7*20+F7*10+G7*9+H7*9</f>
        <v>24720</v>
      </c>
      <c r="N7" s="24">
        <f>D7+E7*20+F7*10+G7*9+H7*9+I7*191+J7*191+K7*182+L7*100</f>
        <v>25484</v>
      </c>
      <c r="O7" s="25">
        <f>M7*2.75%</f>
        <v>679.8</v>
      </c>
      <c r="P7" s="26"/>
      <c r="Q7" s="26">
        <v>124</v>
      </c>
      <c r="R7" s="24">
        <f>M7-(M7*2.75%)+I7*191+J7*191+K7*182+L7*100-Q7</f>
        <v>24680.2</v>
      </c>
      <c r="S7" s="25">
        <f>M7*0.95%</f>
        <v>234.84</v>
      </c>
      <c r="T7" s="27">
        <f>S7-Q7</f>
        <v>110.84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9757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9757</v>
      </c>
      <c r="N8" s="24">
        <f t="shared" ref="N8:N27" si="1">D8+E8*20+F8*10+G8*9+H8*9+I8*191+J8*191+K8*182+L8*100</f>
        <v>9757</v>
      </c>
      <c r="O8" s="25">
        <f t="shared" ref="O8:O27" si="2">M8*2.75%</f>
        <v>268.3175</v>
      </c>
      <c r="P8" s="26"/>
      <c r="Q8" s="26">
        <v>88</v>
      </c>
      <c r="R8" s="24">
        <f t="shared" ref="R8:R27" si="3">M8-(M8*2.75%)+I8*191+J8*191+K8*182+L8*100-Q8</f>
        <v>9400.6825000000008</v>
      </c>
      <c r="S8" s="25">
        <f t="shared" ref="S8:S27" si="4">M8*0.95%</f>
        <v>92.691499999999991</v>
      </c>
      <c r="T8" s="27">
        <f t="shared" ref="T8:T27" si="5">S8-Q8</f>
        <v>4.6914999999999907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25622</v>
      </c>
      <c r="E9" s="30">
        <v>30</v>
      </c>
      <c r="F9" s="30"/>
      <c r="G9" s="30"/>
      <c r="H9" s="30">
        <v>500</v>
      </c>
      <c r="I9" s="20">
        <v>10</v>
      </c>
      <c r="J9" s="20"/>
      <c r="K9" s="20"/>
      <c r="L9" s="20"/>
      <c r="M9" s="20">
        <f t="shared" si="0"/>
        <v>30722</v>
      </c>
      <c r="N9" s="24">
        <f t="shared" si="1"/>
        <v>32632</v>
      </c>
      <c r="O9" s="25">
        <f t="shared" si="2"/>
        <v>844.85500000000002</v>
      </c>
      <c r="P9" s="26"/>
      <c r="Q9" s="26">
        <v>157</v>
      </c>
      <c r="R9" s="24">
        <f t="shared" si="3"/>
        <v>31630.145</v>
      </c>
      <c r="S9" s="25">
        <f t="shared" si="4"/>
        <v>291.85899999999998</v>
      </c>
      <c r="T9" s="27">
        <f t="shared" si="5"/>
        <v>134.85899999999998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9244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9244</v>
      </c>
      <c r="N10" s="24">
        <f t="shared" si="1"/>
        <v>9626</v>
      </c>
      <c r="O10" s="25">
        <f t="shared" si="2"/>
        <v>254.21</v>
      </c>
      <c r="P10" s="26"/>
      <c r="Q10" s="26">
        <v>31</v>
      </c>
      <c r="R10" s="24">
        <f t="shared" si="3"/>
        <v>9340.7900000000009</v>
      </c>
      <c r="S10" s="25">
        <f t="shared" si="4"/>
        <v>87.817999999999998</v>
      </c>
      <c r="T10" s="27">
        <f t="shared" si="5"/>
        <v>56.817999999999998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13062</v>
      </c>
      <c r="E11" s="30">
        <v>100</v>
      </c>
      <c r="F11" s="30">
        <v>100</v>
      </c>
      <c r="G11" s="32"/>
      <c r="H11" s="30">
        <v>600</v>
      </c>
      <c r="I11" s="20">
        <v>21</v>
      </c>
      <c r="J11" s="20"/>
      <c r="K11" s="20"/>
      <c r="L11" s="20"/>
      <c r="M11" s="20">
        <f t="shared" si="0"/>
        <v>21462</v>
      </c>
      <c r="N11" s="24">
        <f t="shared" si="1"/>
        <v>25473</v>
      </c>
      <c r="O11" s="25">
        <f t="shared" si="2"/>
        <v>590.20500000000004</v>
      </c>
      <c r="P11" s="26"/>
      <c r="Q11" s="26">
        <v>62</v>
      </c>
      <c r="R11" s="24">
        <f t="shared" si="3"/>
        <v>24820.794999999998</v>
      </c>
      <c r="S11" s="25">
        <f t="shared" si="4"/>
        <v>203.88899999999998</v>
      </c>
      <c r="T11" s="27">
        <f t="shared" si="5"/>
        <v>141.88899999999998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7375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7375</v>
      </c>
      <c r="N12" s="24">
        <f t="shared" si="1"/>
        <v>7375</v>
      </c>
      <c r="O12" s="25">
        <f t="shared" si="2"/>
        <v>202.8125</v>
      </c>
      <c r="P12" s="26"/>
      <c r="Q12" s="26">
        <v>32</v>
      </c>
      <c r="R12" s="24">
        <f t="shared" si="3"/>
        <v>7140.1875</v>
      </c>
      <c r="S12" s="25">
        <f t="shared" si="4"/>
        <v>70.0625</v>
      </c>
      <c r="T12" s="27">
        <f t="shared" si="5"/>
        <v>38.0625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12447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12447</v>
      </c>
      <c r="N13" s="24">
        <f t="shared" si="1"/>
        <v>12447</v>
      </c>
      <c r="O13" s="25">
        <f t="shared" si="2"/>
        <v>342.29250000000002</v>
      </c>
      <c r="P13" s="26"/>
      <c r="Q13" s="26">
        <v>55</v>
      </c>
      <c r="R13" s="24">
        <f t="shared" si="3"/>
        <v>12049.7075</v>
      </c>
      <c r="S13" s="25">
        <f t="shared" si="4"/>
        <v>118.2465</v>
      </c>
      <c r="T13" s="27">
        <f t="shared" si="5"/>
        <v>63.246499999999997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32911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32911</v>
      </c>
      <c r="N14" s="24">
        <f t="shared" si="1"/>
        <v>32911</v>
      </c>
      <c r="O14" s="25">
        <f t="shared" si="2"/>
        <v>905.05250000000001</v>
      </c>
      <c r="P14" s="26"/>
      <c r="Q14" s="26">
        <v>176</v>
      </c>
      <c r="R14" s="24">
        <f t="shared" si="3"/>
        <v>31829.947499999998</v>
      </c>
      <c r="S14" s="25">
        <f t="shared" si="4"/>
        <v>312.65449999999998</v>
      </c>
      <c r="T14" s="27">
        <f t="shared" si="5"/>
        <v>136.65449999999998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17120</v>
      </c>
      <c r="E15" s="30">
        <v>50</v>
      </c>
      <c r="F15" s="30">
        <v>30</v>
      </c>
      <c r="G15" s="30"/>
      <c r="H15" s="30">
        <v>180</v>
      </c>
      <c r="I15" s="20">
        <v>7</v>
      </c>
      <c r="J15" s="20"/>
      <c r="K15" s="20">
        <v>3</v>
      </c>
      <c r="L15" s="20"/>
      <c r="M15" s="20">
        <f t="shared" si="0"/>
        <v>20040</v>
      </c>
      <c r="N15" s="24">
        <f t="shared" si="1"/>
        <v>21923</v>
      </c>
      <c r="O15" s="25">
        <f t="shared" si="2"/>
        <v>551.1</v>
      </c>
      <c r="P15" s="26"/>
      <c r="Q15" s="26">
        <v>160</v>
      </c>
      <c r="R15" s="24">
        <f t="shared" si="3"/>
        <v>21211.9</v>
      </c>
      <c r="S15" s="25">
        <f t="shared" si="4"/>
        <v>190.38</v>
      </c>
      <c r="T15" s="27">
        <f t="shared" si="5"/>
        <v>30.379999999999995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20645</v>
      </c>
      <c r="E16" s="30"/>
      <c r="F16" s="30">
        <v>10</v>
      </c>
      <c r="G16" s="30"/>
      <c r="H16" s="30">
        <v>40</v>
      </c>
      <c r="I16" s="20"/>
      <c r="J16" s="20"/>
      <c r="K16" s="20"/>
      <c r="L16" s="20"/>
      <c r="M16" s="20">
        <f t="shared" si="0"/>
        <v>21105</v>
      </c>
      <c r="N16" s="24">
        <f t="shared" si="1"/>
        <v>21105</v>
      </c>
      <c r="O16" s="25">
        <f t="shared" si="2"/>
        <v>580.38750000000005</v>
      </c>
      <c r="P16" s="26"/>
      <c r="Q16" s="26">
        <v>124</v>
      </c>
      <c r="R16" s="24">
        <f t="shared" si="3"/>
        <v>20400.612499999999</v>
      </c>
      <c r="S16" s="25">
        <f t="shared" si="4"/>
        <v>200.4975</v>
      </c>
      <c r="T16" s="27">
        <f t="shared" si="5"/>
        <v>76.497500000000002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28819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28819</v>
      </c>
      <c r="N17" s="24">
        <f t="shared" si="1"/>
        <v>28819</v>
      </c>
      <c r="O17" s="25">
        <f t="shared" si="2"/>
        <v>792.52250000000004</v>
      </c>
      <c r="P17" s="26"/>
      <c r="Q17" s="26">
        <v>200</v>
      </c>
      <c r="R17" s="24">
        <f t="shared" si="3"/>
        <v>27826.477500000001</v>
      </c>
      <c r="S17" s="25">
        <f t="shared" si="4"/>
        <v>273.78050000000002</v>
      </c>
      <c r="T17" s="27">
        <f t="shared" si="5"/>
        <v>73.780500000000018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12316</v>
      </c>
      <c r="E18" s="30">
        <v>90</v>
      </c>
      <c r="F18" s="30">
        <v>230</v>
      </c>
      <c r="G18" s="30"/>
      <c r="H18" s="30">
        <v>200</v>
      </c>
      <c r="I18" s="20">
        <v>20</v>
      </c>
      <c r="J18" s="20"/>
      <c r="K18" s="20"/>
      <c r="L18" s="20"/>
      <c r="M18" s="20">
        <f t="shared" si="0"/>
        <v>18216</v>
      </c>
      <c r="N18" s="24">
        <f t="shared" si="1"/>
        <v>22036</v>
      </c>
      <c r="O18" s="25">
        <f t="shared" si="2"/>
        <v>500.94</v>
      </c>
      <c r="P18" s="26"/>
      <c r="Q18" s="26">
        <v>180</v>
      </c>
      <c r="R18" s="24">
        <f t="shared" si="3"/>
        <v>21355.06</v>
      </c>
      <c r="S18" s="25">
        <f t="shared" si="4"/>
        <v>173.05199999999999</v>
      </c>
      <c r="T18" s="27">
        <f t="shared" si="5"/>
        <v>-6.9480000000000075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28056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28056</v>
      </c>
      <c r="N19" s="24">
        <f t="shared" si="1"/>
        <v>28966</v>
      </c>
      <c r="O19" s="25">
        <f t="shared" si="2"/>
        <v>771.54</v>
      </c>
      <c r="P19" s="26"/>
      <c r="Q19" s="26">
        <v>170</v>
      </c>
      <c r="R19" s="24">
        <f t="shared" si="3"/>
        <v>28024.46</v>
      </c>
      <c r="S19" s="25">
        <f t="shared" si="4"/>
        <v>266.53199999999998</v>
      </c>
      <c r="T19" s="27">
        <f t="shared" si="5"/>
        <v>96.531999999999982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9749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9749</v>
      </c>
      <c r="N20" s="24">
        <f t="shared" si="1"/>
        <v>11659</v>
      </c>
      <c r="O20" s="25">
        <f t="shared" si="2"/>
        <v>268.09750000000003</v>
      </c>
      <c r="P20" s="26"/>
      <c r="Q20" s="26">
        <v>120</v>
      </c>
      <c r="R20" s="24">
        <f t="shared" si="3"/>
        <v>11270.9025</v>
      </c>
      <c r="S20" s="25">
        <f t="shared" si="4"/>
        <v>92.615499999999997</v>
      </c>
      <c r="T20" s="27">
        <f t="shared" si="5"/>
        <v>-27.384500000000003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8325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8325</v>
      </c>
      <c r="N21" s="24">
        <f t="shared" si="1"/>
        <v>8325</v>
      </c>
      <c r="O21" s="25">
        <f t="shared" si="2"/>
        <v>228.9375</v>
      </c>
      <c r="P21" s="26"/>
      <c r="Q21" s="26">
        <v>30</v>
      </c>
      <c r="R21" s="24">
        <f t="shared" si="3"/>
        <v>8066.0625</v>
      </c>
      <c r="S21" s="25">
        <f t="shared" si="4"/>
        <v>79.087499999999991</v>
      </c>
      <c r="T21" s="27">
        <f t="shared" si="5"/>
        <v>49.087499999999991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19626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19626</v>
      </c>
      <c r="N22" s="24">
        <f t="shared" si="1"/>
        <v>20581</v>
      </c>
      <c r="O22" s="25">
        <f t="shared" si="2"/>
        <v>539.71500000000003</v>
      </c>
      <c r="P22" s="26"/>
      <c r="Q22" s="26">
        <v>100</v>
      </c>
      <c r="R22" s="24">
        <f t="shared" si="3"/>
        <v>19941.285</v>
      </c>
      <c r="S22" s="25">
        <f t="shared" si="4"/>
        <v>186.447</v>
      </c>
      <c r="T22" s="27">
        <f t="shared" si="5"/>
        <v>86.447000000000003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11678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11678</v>
      </c>
      <c r="N23" s="24">
        <f t="shared" si="1"/>
        <v>11678</v>
      </c>
      <c r="O23" s="25">
        <f t="shared" si="2"/>
        <v>321.14499999999998</v>
      </c>
      <c r="P23" s="26"/>
      <c r="Q23" s="26">
        <v>110</v>
      </c>
      <c r="R23" s="24">
        <f t="shared" si="3"/>
        <v>11246.855</v>
      </c>
      <c r="S23" s="25">
        <f t="shared" si="4"/>
        <v>110.941</v>
      </c>
      <c r="T23" s="27">
        <f t="shared" si="5"/>
        <v>0.9410000000000025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14287</v>
      </c>
      <c r="N24" s="24">
        <f t="shared" si="1"/>
        <v>14287</v>
      </c>
      <c r="O24" s="25">
        <f t="shared" si="2"/>
        <v>392.89249999999998</v>
      </c>
      <c r="P24" s="26"/>
      <c r="Q24" s="26">
        <v>114</v>
      </c>
      <c r="R24" s="24">
        <f t="shared" si="3"/>
        <v>13780.1075</v>
      </c>
      <c r="S24" s="25">
        <f t="shared" si="4"/>
        <v>135.72649999999999</v>
      </c>
      <c r="T24" s="27">
        <f t="shared" si="5"/>
        <v>21.726499999999987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16000</v>
      </c>
      <c r="E25" s="30"/>
      <c r="F25" s="30"/>
      <c r="G25" s="30"/>
      <c r="H25" s="30"/>
      <c r="I25" s="20">
        <v>23</v>
      </c>
      <c r="J25" s="20"/>
      <c r="K25" s="20"/>
      <c r="L25" s="20"/>
      <c r="M25" s="20">
        <f t="shared" si="0"/>
        <v>16000</v>
      </c>
      <c r="N25" s="24">
        <f t="shared" si="1"/>
        <v>20393</v>
      </c>
      <c r="O25" s="25">
        <f t="shared" si="2"/>
        <v>440</v>
      </c>
      <c r="P25" s="26"/>
      <c r="Q25" s="26">
        <v>130</v>
      </c>
      <c r="R25" s="24">
        <f t="shared" si="3"/>
        <v>19823</v>
      </c>
      <c r="S25" s="25">
        <f t="shared" si="4"/>
        <v>152</v>
      </c>
      <c r="T25" s="27">
        <f t="shared" si="5"/>
        <v>22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9603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9603</v>
      </c>
      <c r="N27" s="40">
        <f t="shared" si="1"/>
        <v>9603</v>
      </c>
      <c r="O27" s="25">
        <f t="shared" si="2"/>
        <v>264.08249999999998</v>
      </c>
      <c r="P27" s="41"/>
      <c r="Q27" s="41">
        <v>500</v>
      </c>
      <c r="R27" s="24">
        <f t="shared" si="3"/>
        <v>8838.9174999999996</v>
      </c>
      <c r="S27" s="42">
        <f t="shared" si="4"/>
        <v>91.228499999999997</v>
      </c>
      <c r="T27" s="43">
        <f t="shared" si="5"/>
        <v>-408.7715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328642</v>
      </c>
      <c r="E28" s="45">
        <f t="shared" si="6"/>
        <v>320</v>
      </c>
      <c r="F28" s="45">
        <f t="shared" ref="F28:T28" si="7">SUM(F7:F27)</f>
        <v>470</v>
      </c>
      <c r="G28" s="45">
        <f t="shared" si="7"/>
        <v>0</v>
      </c>
      <c r="H28" s="45">
        <f t="shared" si="7"/>
        <v>1600</v>
      </c>
      <c r="I28" s="45">
        <f t="shared" si="7"/>
        <v>102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354142</v>
      </c>
      <c r="N28" s="45">
        <f t="shared" si="7"/>
        <v>375080</v>
      </c>
      <c r="O28" s="46">
        <f t="shared" si="7"/>
        <v>9738.9050000000007</v>
      </c>
      <c r="P28" s="45">
        <f t="shared" si="7"/>
        <v>0</v>
      </c>
      <c r="Q28" s="45">
        <f t="shared" si="7"/>
        <v>2663</v>
      </c>
      <c r="R28" s="45">
        <f t="shared" si="7"/>
        <v>362678.09499999997</v>
      </c>
      <c r="S28" s="45">
        <f t="shared" si="7"/>
        <v>3364.3490000000002</v>
      </c>
      <c r="T28" s="47">
        <f t="shared" si="7"/>
        <v>701.34899999999993</v>
      </c>
    </row>
    <row r="29" spans="1:20" ht="15.75" thickBot="1" x14ac:dyDescent="0.3">
      <c r="A29" s="72" t="s">
        <v>45</v>
      </c>
      <c r="B29" s="73"/>
      <c r="C29" s="74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1" priority="43" operator="equal">
      <formula>212030016606640</formula>
    </cfRule>
  </conditionalFormatting>
  <conditionalFormatting sqref="D29 E4:E6 E28:K29">
    <cfRule type="cellIs" dxfId="990" priority="41" operator="equal">
      <formula>$E$4</formula>
    </cfRule>
    <cfRule type="cellIs" dxfId="989" priority="42" operator="equal">
      <formula>2120</formula>
    </cfRule>
  </conditionalFormatting>
  <conditionalFormatting sqref="D29:E29 F4:F6 F28:F29">
    <cfRule type="cellIs" dxfId="988" priority="39" operator="equal">
      <formula>$F$4</formula>
    </cfRule>
    <cfRule type="cellIs" dxfId="987" priority="40" operator="equal">
      <formula>300</formula>
    </cfRule>
  </conditionalFormatting>
  <conditionalFormatting sqref="G4:G6 G28:G29">
    <cfRule type="cellIs" dxfId="986" priority="37" operator="equal">
      <formula>$G$4</formula>
    </cfRule>
    <cfRule type="cellIs" dxfId="985" priority="38" operator="equal">
      <formula>1660</formula>
    </cfRule>
  </conditionalFormatting>
  <conditionalFormatting sqref="H4:H6 H28:H29">
    <cfRule type="cellIs" dxfId="984" priority="35" operator="equal">
      <formula>$H$4</formula>
    </cfRule>
    <cfRule type="cellIs" dxfId="983" priority="36" operator="equal">
      <formula>6640</formula>
    </cfRule>
  </conditionalFormatting>
  <conditionalFormatting sqref="T6:T28">
    <cfRule type="cellIs" dxfId="982" priority="34" operator="lessThan">
      <formula>0</formula>
    </cfRule>
  </conditionalFormatting>
  <conditionalFormatting sqref="T7:T27">
    <cfRule type="cellIs" dxfId="981" priority="31" operator="lessThan">
      <formula>0</formula>
    </cfRule>
    <cfRule type="cellIs" dxfId="980" priority="32" operator="lessThan">
      <formula>0</formula>
    </cfRule>
    <cfRule type="cellIs" dxfId="979" priority="33" operator="lessThan">
      <formula>0</formula>
    </cfRule>
  </conditionalFormatting>
  <conditionalFormatting sqref="E4:E6 E28:K28">
    <cfRule type="cellIs" dxfId="978" priority="30" operator="equal">
      <formula>$E$4</formula>
    </cfRule>
  </conditionalFormatting>
  <conditionalFormatting sqref="D28:D29 D6 D4:M4">
    <cfRule type="cellIs" dxfId="977" priority="29" operator="equal">
      <formula>$D$4</formula>
    </cfRule>
  </conditionalFormatting>
  <conditionalFormatting sqref="I4:I6 I28:I29">
    <cfRule type="cellIs" dxfId="976" priority="28" operator="equal">
      <formula>$I$4</formula>
    </cfRule>
  </conditionalFormatting>
  <conditionalFormatting sqref="J4:J6 J28:J29">
    <cfRule type="cellIs" dxfId="975" priority="27" operator="equal">
      <formula>$J$4</formula>
    </cfRule>
  </conditionalFormatting>
  <conditionalFormatting sqref="K4:K6 K28:K29">
    <cfRule type="cellIs" dxfId="974" priority="26" operator="equal">
      <formula>$K$4</formula>
    </cfRule>
  </conditionalFormatting>
  <conditionalFormatting sqref="M4:M6">
    <cfRule type="cellIs" dxfId="973" priority="25" operator="equal">
      <formula>$L$4</formula>
    </cfRule>
  </conditionalFormatting>
  <conditionalFormatting sqref="T7:T28">
    <cfRule type="cellIs" dxfId="972" priority="22" operator="lessThan">
      <formula>0</formula>
    </cfRule>
    <cfRule type="cellIs" dxfId="971" priority="23" operator="lessThan">
      <formula>0</formula>
    </cfRule>
    <cfRule type="cellIs" dxfId="970" priority="24" operator="lessThan">
      <formula>0</formula>
    </cfRule>
  </conditionalFormatting>
  <conditionalFormatting sqref="D5:K5">
    <cfRule type="cellIs" dxfId="969" priority="21" operator="greaterThan">
      <formula>0</formula>
    </cfRule>
  </conditionalFormatting>
  <conditionalFormatting sqref="T6:T28">
    <cfRule type="cellIs" dxfId="968" priority="20" operator="lessThan">
      <formula>0</formula>
    </cfRule>
  </conditionalFormatting>
  <conditionalFormatting sqref="T7:T27">
    <cfRule type="cellIs" dxfId="967" priority="17" operator="lessThan">
      <formula>0</formula>
    </cfRule>
    <cfRule type="cellIs" dxfId="966" priority="18" operator="lessThan">
      <formula>0</formula>
    </cfRule>
    <cfRule type="cellIs" dxfId="965" priority="19" operator="lessThan">
      <formula>0</formula>
    </cfRule>
  </conditionalFormatting>
  <conditionalFormatting sqref="T7:T28">
    <cfRule type="cellIs" dxfId="964" priority="14" operator="lessThan">
      <formula>0</formula>
    </cfRule>
    <cfRule type="cellIs" dxfId="963" priority="15" operator="lessThan">
      <formula>0</formula>
    </cfRule>
    <cfRule type="cellIs" dxfId="962" priority="16" operator="lessThan">
      <formula>0</formula>
    </cfRule>
  </conditionalFormatting>
  <conditionalFormatting sqref="D5:K5">
    <cfRule type="cellIs" dxfId="961" priority="13" operator="greaterThan">
      <formula>0</formula>
    </cfRule>
  </conditionalFormatting>
  <conditionalFormatting sqref="L4 L6 L28:L29">
    <cfRule type="cellIs" dxfId="960" priority="12" operator="equal">
      <formula>$L$4</formula>
    </cfRule>
  </conditionalFormatting>
  <conditionalFormatting sqref="D7:S7">
    <cfRule type="cellIs" dxfId="959" priority="11" operator="greaterThan">
      <formula>0</formula>
    </cfRule>
  </conditionalFormatting>
  <conditionalFormatting sqref="D9:S9">
    <cfRule type="cellIs" dxfId="958" priority="10" operator="greaterThan">
      <formula>0</formula>
    </cfRule>
  </conditionalFormatting>
  <conditionalFormatting sqref="D11:S11">
    <cfRule type="cellIs" dxfId="957" priority="9" operator="greaterThan">
      <formula>0</formula>
    </cfRule>
  </conditionalFormatting>
  <conditionalFormatting sqref="D13:S13">
    <cfRule type="cellIs" dxfId="956" priority="8" operator="greaterThan">
      <formula>0</formula>
    </cfRule>
  </conditionalFormatting>
  <conditionalFormatting sqref="D15:S15">
    <cfRule type="cellIs" dxfId="955" priority="7" operator="greaterThan">
      <formula>0</formula>
    </cfRule>
  </conditionalFormatting>
  <conditionalFormatting sqref="D17:S17">
    <cfRule type="cellIs" dxfId="954" priority="6" operator="greaterThan">
      <formula>0</formula>
    </cfRule>
  </conditionalFormatting>
  <conditionalFormatting sqref="D19:S19">
    <cfRule type="cellIs" dxfId="953" priority="5" operator="greaterThan">
      <formula>0</formula>
    </cfRule>
  </conditionalFormatting>
  <conditionalFormatting sqref="D21:S21">
    <cfRule type="cellIs" dxfId="952" priority="4" operator="greaterThan">
      <formula>0</formula>
    </cfRule>
  </conditionalFormatting>
  <conditionalFormatting sqref="D23:S23">
    <cfRule type="cellIs" dxfId="951" priority="3" operator="greaterThan">
      <formula>0</formula>
    </cfRule>
  </conditionalFormatting>
  <conditionalFormatting sqref="D25:S25">
    <cfRule type="cellIs" dxfId="950" priority="2" operator="greaterThan">
      <formula>0</formula>
    </cfRule>
  </conditionalFormatting>
  <conditionalFormatting sqref="D27:S27">
    <cfRule type="cellIs" dxfId="949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I20" sqref="I2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63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'10'!D29</f>
        <v>521729</v>
      </c>
      <c r="E4" s="2">
        <f>'10'!E29</f>
        <v>4240</v>
      </c>
      <c r="F4" s="2">
        <f>'10'!F29</f>
        <v>8100</v>
      </c>
      <c r="G4" s="2">
        <f>'10'!G29</f>
        <v>0</v>
      </c>
      <c r="H4" s="2">
        <f>'10'!H29</f>
        <v>22020</v>
      </c>
      <c r="I4" s="2">
        <f>'10'!I29</f>
        <v>899</v>
      </c>
      <c r="J4" s="2">
        <f>'10'!J29</f>
        <v>624</v>
      </c>
      <c r="K4" s="2">
        <f>'10'!K29</f>
        <v>336</v>
      </c>
      <c r="L4" s="2">
        <f>'10'!L29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>
        <v>311688</v>
      </c>
      <c r="E5" s="4"/>
      <c r="F5" s="4">
        <v>5000</v>
      </c>
      <c r="G5" s="4"/>
      <c r="H5" s="4">
        <v>15000</v>
      </c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10900</v>
      </c>
      <c r="N7" s="24">
        <f>D7+E7*20+F7*10+G7*9+H7*9+I7*191+J7*191+K7*182+L7*100</f>
        <v>10900</v>
      </c>
      <c r="O7" s="25">
        <f>M7*2.75%</f>
        <v>299.75</v>
      </c>
      <c r="P7" s="26"/>
      <c r="Q7" s="26">
        <v>90</v>
      </c>
      <c r="R7" s="24">
        <f>M7-(M7*2.75%)+I7*191+J7*191+K7*182+L7*100-Q7</f>
        <v>10510.25</v>
      </c>
      <c r="S7" s="25">
        <f>M7*0.95%</f>
        <v>103.55</v>
      </c>
      <c r="T7" s="27">
        <f>S7-Q7</f>
        <v>13.549999999999997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5840</v>
      </c>
      <c r="E8" s="30"/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6840</v>
      </c>
      <c r="N8" s="24">
        <f t="shared" ref="N8:N27" si="1">D8+E8*20+F8*10+G8*9+H8*9+I8*191+J8*191+K8*182+L8*100</f>
        <v>6840</v>
      </c>
      <c r="O8" s="25">
        <f t="shared" ref="O8:O27" si="2">M8*2.75%</f>
        <v>188.1</v>
      </c>
      <c r="P8" s="26"/>
      <c r="Q8" s="26">
        <v>80</v>
      </c>
      <c r="R8" s="24">
        <f t="shared" ref="R8:R27" si="3">M8-(M8*2.75%)+I8*191+J8*191+K8*182+L8*100-Q8</f>
        <v>6571.9</v>
      </c>
      <c r="S8" s="25">
        <f t="shared" ref="S8:S27" si="4">M8*0.95%</f>
        <v>64.98</v>
      </c>
      <c r="T8" s="27">
        <f t="shared" ref="T8:T27" si="5">S8-Q8</f>
        <v>-15.019999999999996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16651</v>
      </c>
      <c r="E9" s="30"/>
      <c r="F9" s="30"/>
      <c r="G9" s="30"/>
      <c r="H9" s="30"/>
      <c r="I9" s="20"/>
      <c r="J9" s="20"/>
      <c r="K9" s="20">
        <v>5</v>
      </c>
      <c r="L9" s="20"/>
      <c r="M9" s="20">
        <f t="shared" si="0"/>
        <v>16651</v>
      </c>
      <c r="N9" s="24">
        <f t="shared" si="1"/>
        <v>17561</v>
      </c>
      <c r="O9" s="25">
        <f t="shared" si="2"/>
        <v>457.90249999999997</v>
      </c>
      <c r="P9" s="26"/>
      <c r="Q9" s="26">
        <v>153</v>
      </c>
      <c r="R9" s="24">
        <f t="shared" si="3"/>
        <v>16950.0975</v>
      </c>
      <c r="S9" s="25">
        <f t="shared" si="4"/>
        <v>158.18449999999999</v>
      </c>
      <c r="T9" s="27">
        <f t="shared" si="5"/>
        <v>5.1844999999999857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3704</v>
      </c>
      <c r="E10" s="30"/>
      <c r="F10" s="30"/>
      <c r="G10" s="30"/>
      <c r="H10" s="30">
        <v>100</v>
      </c>
      <c r="I10" s="20">
        <v>3</v>
      </c>
      <c r="J10" s="20">
        <v>1</v>
      </c>
      <c r="K10" s="20"/>
      <c r="L10" s="20"/>
      <c r="M10" s="20">
        <f t="shared" si="0"/>
        <v>4604</v>
      </c>
      <c r="N10" s="24">
        <f t="shared" si="1"/>
        <v>5368</v>
      </c>
      <c r="O10" s="25">
        <f t="shared" si="2"/>
        <v>126.61</v>
      </c>
      <c r="P10" s="26"/>
      <c r="Q10" s="26">
        <v>31</v>
      </c>
      <c r="R10" s="24">
        <f t="shared" si="3"/>
        <v>5210.3900000000003</v>
      </c>
      <c r="S10" s="25">
        <f t="shared" si="4"/>
        <v>43.738</v>
      </c>
      <c r="T10" s="27">
        <f t="shared" si="5"/>
        <v>12.738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3323</v>
      </c>
      <c r="E11" s="30"/>
      <c r="F11" s="30"/>
      <c r="G11" s="32"/>
      <c r="H11" s="30"/>
      <c r="I11" s="20">
        <v>7</v>
      </c>
      <c r="J11" s="20"/>
      <c r="K11" s="20">
        <v>3</v>
      </c>
      <c r="L11" s="20"/>
      <c r="M11" s="20">
        <f t="shared" si="0"/>
        <v>3323</v>
      </c>
      <c r="N11" s="24">
        <f t="shared" si="1"/>
        <v>5206</v>
      </c>
      <c r="O11" s="25">
        <f t="shared" si="2"/>
        <v>91.382500000000007</v>
      </c>
      <c r="P11" s="26"/>
      <c r="Q11" s="26">
        <v>29</v>
      </c>
      <c r="R11" s="24">
        <f t="shared" si="3"/>
        <v>5085.6175000000003</v>
      </c>
      <c r="S11" s="25">
        <f t="shared" si="4"/>
        <v>31.5685</v>
      </c>
      <c r="T11" s="27">
        <f t="shared" si="5"/>
        <v>2.5685000000000002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5618</v>
      </c>
      <c r="N12" s="24">
        <f t="shared" si="1"/>
        <v>5618</v>
      </c>
      <c r="O12" s="25">
        <f t="shared" si="2"/>
        <v>154.495</v>
      </c>
      <c r="P12" s="26"/>
      <c r="Q12" s="26">
        <v>33</v>
      </c>
      <c r="R12" s="24">
        <f t="shared" si="3"/>
        <v>5430.5050000000001</v>
      </c>
      <c r="S12" s="25">
        <f t="shared" si="4"/>
        <v>53.371000000000002</v>
      </c>
      <c r="T12" s="27">
        <f t="shared" si="5"/>
        <v>20.371000000000002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3504</v>
      </c>
      <c r="N13" s="24">
        <f t="shared" si="1"/>
        <v>3504</v>
      </c>
      <c r="O13" s="25">
        <f t="shared" si="2"/>
        <v>96.36</v>
      </c>
      <c r="P13" s="26"/>
      <c r="Q13" s="26">
        <v>55</v>
      </c>
      <c r="R13" s="24">
        <f t="shared" si="3"/>
        <v>3352.64</v>
      </c>
      <c r="S13" s="25">
        <f t="shared" si="4"/>
        <v>33.287999999999997</v>
      </c>
      <c r="T13" s="27">
        <f t="shared" si="5"/>
        <v>-21.712000000000003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10796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0"/>
        <v>10796</v>
      </c>
      <c r="N14" s="24">
        <f t="shared" si="1"/>
        <v>11178</v>
      </c>
      <c r="O14" s="25">
        <f t="shared" si="2"/>
        <v>296.89</v>
      </c>
      <c r="P14" s="26"/>
      <c r="Q14" s="26">
        <v>162</v>
      </c>
      <c r="R14" s="24">
        <f t="shared" si="3"/>
        <v>10719.11</v>
      </c>
      <c r="S14" s="25">
        <f t="shared" si="4"/>
        <v>102.562</v>
      </c>
      <c r="T14" s="27">
        <f t="shared" si="5"/>
        <v>-59.438000000000002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10282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10282</v>
      </c>
      <c r="N15" s="24">
        <f t="shared" si="1"/>
        <v>10282</v>
      </c>
      <c r="O15" s="25">
        <f t="shared" si="2"/>
        <v>282.755</v>
      </c>
      <c r="P15" s="26"/>
      <c r="Q15" s="26">
        <v>150</v>
      </c>
      <c r="R15" s="24">
        <f t="shared" si="3"/>
        <v>9849.2450000000008</v>
      </c>
      <c r="S15" s="25">
        <f t="shared" si="4"/>
        <v>97.679000000000002</v>
      </c>
      <c r="T15" s="27">
        <f t="shared" si="5"/>
        <v>-52.320999999999998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12026</v>
      </c>
      <c r="E16" s="30"/>
      <c r="F16" s="30"/>
      <c r="G16" s="30"/>
      <c r="H16" s="30"/>
      <c r="I16" s="20"/>
      <c r="J16" s="20"/>
      <c r="K16" s="20">
        <v>2</v>
      </c>
      <c r="L16" s="20"/>
      <c r="M16" s="20">
        <f t="shared" si="0"/>
        <v>12026</v>
      </c>
      <c r="N16" s="24">
        <f t="shared" si="1"/>
        <v>12390</v>
      </c>
      <c r="O16" s="25">
        <f t="shared" si="2"/>
        <v>330.71499999999997</v>
      </c>
      <c r="P16" s="26"/>
      <c r="Q16" s="26">
        <v>109</v>
      </c>
      <c r="R16" s="24">
        <f t="shared" si="3"/>
        <v>11950.285</v>
      </c>
      <c r="S16" s="25">
        <f t="shared" si="4"/>
        <v>114.247</v>
      </c>
      <c r="T16" s="27">
        <f t="shared" si="5"/>
        <v>5.2469999999999999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9083</v>
      </c>
      <c r="E17" s="30">
        <v>30</v>
      </c>
      <c r="F17" s="30">
        <v>100</v>
      </c>
      <c r="G17" s="30"/>
      <c r="H17" s="30">
        <v>50</v>
      </c>
      <c r="I17" s="20">
        <v>4</v>
      </c>
      <c r="J17" s="20"/>
      <c r="K17" s="20"/>
      <c r="L17" s="20"/>
      <c r="M17" s="20">
        <f t="shared" si="0"/>
        <v>11133</v>
      </c>
      <c r="N17" s="24">
        <f t="shared" si="1"/>
        <v>11897</v>
      </c>
      <c r="O17" s="25">
        <f t="shared" si="2"/>
        <v>306.15750000000003</v>
      </c>
      <c r="P17" s="26"/>
      <c r="Q17" s="26">
        <v>91</v>
      </c>
      <c r="R17" s="24">
        <f t="shared" si="3"/>
        <v>11499.842500000001</v>
      </c>
      <c r="S17" s="25">
        <f t="shared" si="4"/>
        <v>105.76349999999999</v>
      </c>
      <c r="T17" s="27">
        <f t="shared" si="5"/>
        <v>14.763499999999993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7665</v>
      </c>
      <c r="E18" s="30"/>
      <c r="F18" s="30">
        <v>70</v>
      </c>
      <c r="G18" s="30"/>
      <c r="H18" s="30">
        <v>160</v>
      </c>
      <c r="I18" s="20"/>
      <c r="J18" s="20"/>
      <c r="K18" s="20"/>
      <c r="L18" s="20"/>
      <c r="M18" s="20">
        <f t="shared" si="0"/>
        <v>9805</v>
      </c>
      <c r="N18" s="24">
        <f t="shared" si="1"/>
        <v>9805</v>
      </c>
      <c r="O18" s="25">
        <f t="shared" si="2"/>
        <v>269.63749999999999</v>
      </c>
      <c r="P18" s="26"/>
      <c r="Q18" s="26">
        <v>100</v>
      </c>
      <c r="R18" s="24">
        <f t="shared" si="3"/>
        <v>9435.3624999999993</v>
      </c>
      <c r="S18" s="25">
        <f t="shared" si="4"/>
        <v>93.147499999999994</v>
      </c>
      <c r="T18" s="27">
        <f t="shared" si="5"/>
        <v>-6.8525000000000063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9062</v>
      </c>
      <c r="E19" s="30"/>
      <c r="F19" s="30"/>
      <c r="G19" s="30"/>
      <c r="H19" s="30"/>
      <c r="I19" s="20">
        <v>8</v>
      </c>
      <c r="J19" s="20"/>
      <c r="K19" s="20"/>
      <c r="L19" s="20"/>
      <c r="M19" s="20">
        <f t="shared" si="0"/>
        <v>9062</v>
      </c>
      <c r="N19" s="24">
        <f t="shared" si="1"/>
        <v>10590</v>
      </c>
      <c r="O19" s="25">
        <f t="shared" si="2"/>
        <v>249.20500000000001</v>
      </c>
      <c r="P19" s="26"/>
      <c r="Q19" s="26">
        <v>340</v>
      </c>
      <c r="R19" s="24">
        <f t="shared" si="3"/>
        <v>10000.795</v>
      </c>
      <c r="S19" s="25">
        <f t="shared" si="4"/>
        <v>86.088999999999999</v>
      </c>
      <c r="T19" s="27">
        <f t="shared" si="5"/>
        <v>-253.911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1338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1338</v>
      </c>
      <c r="N20" s="24">
        <f t="shared" si="1"/>
        <v>2293</v>
      </c>
      <c r="O20" s="25">
        <f t="shared" si="2"/>
        <v>36.795000000000002</v>
      </c>
      <c r="P20" s="26"/>
      <c r="Q20" s="26">
        <v>120</v>
      </c>
      <c r="R20" s="24">
        <f t="shared" si="3"/>
        <v>2136.2049999999999</v>
      </c>
      <c r="S20" s="25">
        <f t="shared" si="4"/>
        <v>12.711</v>
      </c>
      <c r="T20" s="27">
        <f t="shared" si="5"/>
        <v>-107.289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1283</v>
      </c>
      <c r="E21" s="30"/>
      <c r="F21" s="30">
        <v>20</v>
      </c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1753</v>
      </c>
      <c r="N21" s="24">
        <f t="shared" si="1"/>
        <v>2708</v>
      </c>
      <c r="O21" s="25">
        <f t="shared" si="2"/>
        <v>48.207500000000003</v>
      </c>
      <c r="P21" s="26"/>
      <c r="Q21" s="26"/>
      <c r="R21" s="24">
        <f t="shared" si="3"/>
        <v>2659.7925</v>
      </c>
      <c r="S21" s="25">
        <f t="shared" si="4"/>
        <v>16.653500000000001</v>
      </c>
      <c r="T21" s="27">
        <f t="shared" si="5"/>
        <v>16.653500000000001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19649</v>
      </c>
      <c r="N22" s="24">
        <f t="shared" si="1"/>
        <v>19649</v>
      </c>
      <c r="O22" s="25">
        <f t="shared" si="2"/>
        <v>540.34749999999997</v>
      </c>
      <c r="P22" s="26"/>
      <c r="Q22" s="26">
        <v>150</v>
      </c>
      <c r="R22" s="24">
        <f t="shared" si="3"/>
        <v>18958.6525</v>
      </c>
      <c r="S22" s="25">
        <f t="shared" si="4"/>
        <v>186.66550000000001</v>
      </c>
      <c r="T22" s="27">
        <f t="shared" si="5"/>
        <v>36.665500000000009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4739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4739</v>
      </c>
      <c r="N23" s="24">
        <f t="shared" si="1"/>
        <v>4739</v>
      </c>
      <c r="O23" s="25">
        <f t="shared" si="2"/>
        <v>130.32249999999999</v>
      </c>
      <c r="P23" s="26"/>
      <c r="Q23" s="26">
        <v>40</v>
      </c>
      <c r="R23" s="24">
        <f t="shared" si="3"/>
        <v>4568.6774999999998</v>
      </c>
      <c r="S23" s="25">
        <f t="shared" si="4"/>
        <v>45.020499999999998</v>
      </c>
      <c r="T23" s="27">
        <f t="shared" si="5"/>
        <v>5.0204999999999984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19586</v>
      </c>
      <c r="E24" s="30"/>
      <c r="F24" s="30"/>
      <c r="G24" s="30"/>
      <c r="H24" s="30">
        <v>200</v>
      </c>
      <c r="I24" s="20">
        <v>5</v>
      </c>
      <c r="J24" s="20"/>
      <c r="K24" s="20">
        <v>10</v>
      </c>
      <c r="L24" s="20"/>
      <c r="M24" s="20">
        <f t="shared" si="0"/>
        <v>21386</v>
      </c>
      <c r="N24" s="24">
        <f t="shared" si="1"/>
        <v>24161</v>
      </c>
      <c r="O24" s="25">
        <f t="shared" si="2"/>
        <v>588.11500000000001</v>
      </c>
      <c r="P24" s="26"/>
      <c r="Q24" s="26">
        <v>122</v>
      </c>
      <c r="R24" s="24">
        <f t="shared" si="3"/>
        <v>23450.884999999998</v>
      </c>
      <c r="S24" s="25">
        <f t="shared" si="4"/>
        <v>203.167</v>
      </c>
      <c r="T24" s="27">
        <f t="shared" si="5"/>
        <v>81.167000000000002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5508</v>
      </c>
      <c r="E25" s="30"/>
      <c r="F25" s="30"/>
      <c r="G25" s="30"/>
      <c r="H25" s="30">
        <v>750</v>
      </c>
      <c r="I25" s="20"/>
      <c r="J25" s="20"/>
      <c r="K25" s="20"/>
      <c r="L25" s="20"/>
      <c r="M25" s="20">
        <f t="shared" si="0"/>
        <v>12258</v>
      </c>
      <c r="N25" s="24">
        <f t="shared" si="1"/>
        <v>12258</v>
      </c>
      <c r="O25" s="25">
        <f t="shared" si="2"/>
        <v>337.09500000000003</v>
      </c>
      <c r="P25" s="26"/>
      <c r="Q25" s="26">
        <v>80</v>
      </c>
      <c r="R25" s="24">
        <f t="shared" si="3"/>
        <v>11840.905000000001</v>
      </c>
      <c r="S25" s="25">
        <f t="shared" si="4"/>
        <v>116.45099999999999</v>
      </c>
      <c r="T25" s="27">
        <f t="shared" si="5"/>
        <v>36.450999999999993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31980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31980</v>
      </c>
      <c r="N26" s="24">
        <f t="shared" si="1"/>
        <v>31980</v>
      </c>
      <c r="O26" s="25">
        <f t="shared" si="2"/>
        <v>879.45</v>
      </c>
      <c r="P26" s="26"/>
      <c r="Q26" s="26">
        <v>50</v>
      </c>
      <c r="R26" s="24">
        <f t="shared" si="3"/>
        <v>31050.55</v>
      </c>
      <c r="S26" s="25">
        <f t="shared" si="4"/>
        <v>303.81</v>
      </c>
      <c r="T26" s="27">
        <f t="shared" si="5"/>
        <v>253.81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7713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7713</v>
      </c>
      <c r="N27" s="40">
        <f t="shared" si="1"/>
        <v>7713</v>
      </c>
      <c r="O27" s="25">
        <f t="shared" si="2"/>
        <v>212.10749999999999</v>
      </c>
      <c r="P27" s="41"/>
      <c r="Q27" s="41">
        <v>100</v>
      </c>
      <c r="R27" s="24">
        <f t="shared" si="3"/>
        <v>7400.8924999999999</v>
      </c>
      <c r="S27" s="42">
        <f t="shared" si="4"/>
        <v>73.273499999999999</v>
      </c>
      <c r="T27" s="43">
        <f t="shared" si="5"/>
        <v>-26.726500000000001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199350</v>
      </c>
      <c r="E28" s="45">
        <f t="shared" si="6"/>
        <v>30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1390</v>
      </c>
      <c r="I28" s="45">
        <f t="shared" si="7"/>
        <v>39</v>
      </c>
      <c r="J28" s="45">
        <f t="shared" si="7"/>
        <v>1</v>
      </c>
      <c r="K28" s="45">
        <f t="shared" si="7"/>
        <v>20</v>
      </c>
      <c r="L28" s="45">
        <f t="shared" si="7"/>
        <v>0</v>
      </c>
      <c r="M28" s="45">
        <f t="shared" si="7"/>
        <v>215360</v>
      </c>
      <c r="N28" s="45">
        <f t="shared" si="7"/>
        <v>226640</v>
      </c>
      <c r="O28" s="46">
        <f t="shared" si="7"/>
        <v>5922.4</v>
      </c>
      <c r="P28" s="45">
        <f t="shared" si="7"/>
        <v>0</v>
      </c>
      <c r="Q28" s="45">
        <f t="shared" si="7"/>
        <v>2085</v>
      </c>
      <c r="R28" s="45">
        <f t="shared" si="7"/>
        <v>218632.59999999998</v>
      </c>
      <c r="S28" s="45">
        <f t="shared" si="7"/>
        <v>2045.9199999999998</v>
      </c>
      <c r="T28" s="47">
        <f t="shared" si="7"/>
        <v>-39.079999999999885</v>
      </c>
    </row>
    <row r="29" spans="1:20" ht="15.75" thickBot="1" x14ac:dyDescent="0.3">
      <c r="A29" s="72" t="s">
        <v>45</v>
      </c>
      <c r="B29" s="73"/>
      <c r="C29" s="74"/>
      <c r="D29" s="48">
        <f>D4+D5-D28</f>
        <v>634067</v>
      </c>
      <c r="E29" s="48">
        <f t="shared" ref="E29:L29" si="8">E4+E5-E28</f>
        <v>4210</v>
      </c>
      <c r="F29" s="48">
        <f t="shared" si="8"/>
        <v>12810</v>
      </c>
      <c r="G29" s="48">
        <f t="shared" si="8"/>
        <v>0</v>
      </c>
      <c r="H29" s="48">
        <f t="shared" si="8"/>
        <v>35630</v>
      </c>
      <c r="I29" s="48">
        <f t="shared" si="8"/>
        <v>860</v>
      </c>
      <c r="J29" s="48">
        <f t="shared" si="8"/>
        <v>623</v>
      </c>
      <c r="K29" s="48">
        <f t="shared" si="8"/>
        <v>316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948" priority="43" operator="equal">
      <formula>212030016606640</formula>
    </cfRule>
  </conditionalFormatting>
  <conditionalFormatting sqref="D29 E4:E6 E28:K29">
    <cfRule type="cellIs" dxfId="947" priority="41" operator="equal">
      <formula>$E$4</formula>
    </cfRule>
    <cfRule type="cellIs" dxfId="946" priority="42" operator="equal">
      <formula>2120</formula>
    </cfRule>
  </conditionalFormatting>
  <conditionalFormatting sqref="D29:E29 F4:F6 F28:F29">
    <cfRule type="cellIs" dxfId="945" priority="39" operator="equal">
      <formula>$F$4</formula>
    </cfRule>
    <cfRule type="cellIs" dxfId="944" priority="40" operator="equal">
      <formula>300</formula>
    </cfRule>
  </conditionalFormatting>
  <conditionalFormatting sqref="G4 G28:G29 G6">
    <cfRule type="cellIs" dxfId="943" priority="37" operator="equal">
      <formula>$G$4</formula>
    </cfRule>
    <cfRule type="cellIs" dxfId="942" priority="38" operator="equal">
      <formula>1660</formula>
    </cfRule>
  </conditionalFormatting>
  <conditionalFormatting sqref="H4:H6 H28:H29">
    <cfRule type="cellIs" dxfId="941" priority="35" operator="equal">
      <formula>$H$4</formula>
    </cfRule>
    <cfRule type="cellIs" dxfId="940" priority="36" operator="equal">
      <formula>6640</formula>
    </cfRule>
  </conditionalFormatting>
  <conditionalFormatting sqref="T6:T28">
    <cfRule type="cellIs" dxfId="939" priority="34" operator="lessThan">
      <formula>0</formula>
    </cfRule>
  </conditionalFormatting>
  <conditionalFormatting sqref="T7:T27">
    <cfRule type="cellIs" dxfId="938" priority="31" operator="lessThan">
      <formula>0</formula>
    </cfRule>
    <cfRule type="cellIs" dxfId="937" priority="32" operator="lessThan">
      <formula>0</formula>
    </cfRule>
    <cfRule type="cellIs" dxfId="936" priority="33" operator="lessThan">
      <formula>0</formula>
    </cfRule>
  </conditionalFormatting>
  <conditionalFormatting sqref="E4:E6 E28:K28">
    <cfRule type="cellIs" dxfId="935" priority="30" operator="equal">
      <formula>$E$4</formula>
    </cfRule>
  </conditionalFormatting>
  <conditionalFormatting sqref="D28:D29 D6 D4:M4">
    <cfRule type="cellIs" dxfId="934" priority="29" operator="equal">
      <formula>$D$4</formula>
    </cfRule>
  </conditionalFormatting>
  <conditionalFormatting sqref="I4:I6 I28:I29">
    <cfRule type="cellIs" dxfId="933" priority="28" operator="equal">
      <formula>$I$4</formula>
    </cfRule>
  </conditionalFormatting>
  <conditionalFormatting sqref="J4:J6 J28:J29">
    <cfRule type="cellIs" dxfId="932" priority="27" operator="equal">
      <formula>$J$4</formula>
    </cfRule>
  </conditionalFormatting>
  <conditionalFormatting sqref="K4:K6 K28:K29">
    <cfRule type="cellIs" dxfId="931" priority="26" operator="equal">
      <formula>$K$4</formula>
    </cfRule>
  </conditionalFormatting>
  <conditionalFormatting sqref="M4:M6">
    <cfRule type="cellIs" dxfId="930" priority="25" operator="equal">
      <formula>$L$4</formula>
    </cfRule>
  </conditionalFormatting>
  <conditionalFormatting sqref="T7:T28">
    <cfRule type="cellIs" dxfId="929" priority="22" operator="lessThan">
      <formula>0</formula>
    </cfRule>
    <cfRule type="cellIs" dxfId="928" priority="23" operator="lessThan">
      <formula>0</formula>
    </cfRule>
    <cfRule type="cellIs" dxfId="927" priority="24" operator="lessThan">
      <formula>0</formula>
    </cfRule>
  </conditionalFormatting>
  <conditionalFormatting sqref="D5:F5 H5:K5">
    <cfRule type="cellIs" dxfId="926" priority="21" operator="greaterThan">
      <formula>0</formula>
    </cfRule>
  </conditionalFormatting>
  <conditionalFormatting sqref="T6:T28">
    <cfRule type="cellIs" dxfId="925" priority="20" operator="lessThan">
      <formula>0</formula>
    </cfRule>
  </conditionalFormatting>
  <conditionalFormatting sqref="T7:T27">
    <cfRule type="cellIs" dxfId="924" priority="17" operator="lessThan">
      <formula>0</formula>
    </cfRule>
    <cfRule type="cellIs" dxfId="923" priority="18" operator="lessThan">
      <formula>0</formula>
    </cfRule>
    <cfRule type="cellIs" dxfId="922" priority="19" operator="lessThan">
      <formula>0</formula>
    </cfRule>
  </conditionalFormatting>
  <conditionalFormatting sqref="T7:T28">
    <cfRule type="cellIs" dxfId="921" priority="14" operator="lessThan">
      <formula>0</formula>
    </cfRule>
    <cfRule type="cellIs" dxfId="920" priority="15" operator="lessThan">
      <formula>0</formula>
    </cfRule>
    <cfRule type="cellIs" dxfId="919" priority="16" operator="lessThan">
      <formula>0</formula>
    </cfRule>
  </conditionalFormatting>
  <conditionalFormatting sqref="D5:F5 H5:K5">
    <cfRule type="cellIs" dxfId="918" priority="13" operator="greaterThan">
      <formula>0</formula>
    </cfRule>
  </conditionalFormatting>
  <conditionalFormatting sqref="L4 L6 L28:L29">
    <cfRule type="cellIs" dxfId="917" priority="12" operator="equal">
      <formula>$L$4</formula>
    </cfRule>
  </conditionalFormatting>
  <conditionalFormatting sqref="D7:S7">
    <cfRule type="cellIs" dxfId="916" priority="11" operator="greaterThan">
      <formula>0</formula>
    </cfRule>
  </conditionalFormatting>
  <conditionalFormatting sqref="D9:S9">
    <cfRule type="cellIs" dxfId="915" priority="10" operator="greaterThan">
      <formula>0</formula>
    </cfRule>
  </conditionalFormatting>
  <conditionalFormatting sqref="D11:S11">
    <cfRule type="cellIs" dxfId="914" priority="9" operator="greaterThan">
      <formula>0</formula>
    </cfRule>
  </conditionalFormatting>
  <conditionalFormatting sqref="D13:S13">
    <cfRule type="cellIs" dxfId="913" priority="8" operator="greaterThan">
      <formula>0</formula>
    </cfRule>
  </conditionalFormatting>
  <conditionalFormatting sqref="D15:S15">
    <cfRule type="cellIs" dxfId="912" priority="7" operator="greaterThan">
      <formula>0</formula>
    </cfRule>
  </conditionalFormatting>
  <conditionalFormatting sqref="D17:S17">
    <cfRule type="cellIs" dxfId="911" priority="6" operator="greaterThan">
      <formula>0</formula>
    </cfRule>
  </conditionalFormatting>
  <conditionalFormatting sqref="D19:S19">
    <cfRule type="cellIs" dxfId="910" priority="5" operator="greaterThan">
      <formula>0</formula>
    </cfRule>
  </conditionalFormatting>
  <conditionalFormatting sqref="D21:S21">
    <cfRule type="cellIs" dxfId="909" priority="4" operator="greaterThan">
      <formula>0</formula>
    </cfRule>
  </conditionalFormatting>
  <conditionalFormatting sqref="D23:S23">
    <cfRule type="cellIs" dxfId="908" priority="3" operator="greaterThan">
      <formula>0</formula>
    </cfRule>
  </conditionalFormatting>
  <conditionalFormatting sqref="D25:S25">
    <cfRule type="cellIs" dxfId="907" priority="2" operator="greaterThan">
      <formula>0</formula>
    </cfRule>
  </conditionalFormatting>
  <conditionalFormatting sqref="D27:S27">
    <cfRule type="cellIs" dxfId="906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zoomScale="85" zoomScaleNormal="85" workbookViewId="0">
      <pane ySplit="6" topLeftCell="A16" activePane="bottomLeft" state="frozen"/>
      <selection pane="bottomLeft" activeCell="T32" sqref="T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2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2" ht="18.75" x14ac:dyDescent="0.25">
      <c r="A3" s="79" t="s">
        <v>64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</row>
    <row r="4" spans="1:22" x14ac:dyDescent="0.25">
      <c r="A4" s="83" t="s">
        <v>1</v>
      </c>
      <c r="B4" s="83"/>
      <c r="C4" s="1"/>
      <c r="D4" s="2">
        <f>'11'!D29</f>
        <v>634067</v>
      </c>
      <c r="E4" s="2">
        <f>'11'!E29</f>
        <v>4210</v>
      </c>
      <c r="F4" s="2">
        <f>'11'!F29</f>
        <v>12810</v>
      </c>
      <c r="G4" s="2">
        <f>'11'!G29</f>
        <v>0</v>
      </c>
      <c r="H4" s="2">
        <f>'11'!H29</f>
        <v>35630</v>
      </c>
      <c r="I4" s="2">
        <f>'11'!I29</f>
        <v>860</v>
      </c>
      <c r="J4" s="2">
        <f>'11'!J29</f>
        <v>623</v>
      </c>
      <c r="K4" s="2">
        <f>'11'!K29</f>
        <v>316</v>
      </c>
      <c r="L4" s="2">
        <f>'11'!L29</f>
        <v>5</v>
      </c>
      <c r="M4" s="3"/>
      <c r="N4" s="85"/>
      <c r="O4" s="86"/>
      <c r="P4" s="86"/>
      <c r="Q4" s="86"/>
      <c r="R4" s="86"/>
      <c r="S4" s="86"/>
      <c r="T4" s="86"/>
      <c r="U4" s="86"/>
      <c r="V4" s="87"/>
    </row>
    <row r="5" spans="1:22" x14ac:dyDescent="0.25">
      <c r="A5" s="83" t="s">
        <v>2</v>
      </c>
      <c r="B5" s="83"/>
      <c r="C5" s="1"/>
      <c r="D5" s="1">
        <v>113247</v>
      </c>
      <c r="E5" s="4"/>
      <c r="F5" s="4"/>
      <c r="G5" s="4"/>
      <c r="H5" s="4"/>
      <c r="I5" s="1"/>
      <c r="J5" s="1"/>
      <c r="K5" s="1"/>
      <c r="L5" s="1"/>
      <c r="M5" s="5"/>
      <c r="N5" s="85"/>
      <c r="O5" s="86"/>
      <c r="P5" s="86"/>
      <c r="Q5" s="86"/>
      <c r="R5" s="86"/>
      <c r="S5" s="86"/>
      <c r="T5" s="86"/>
      <c r="U5" s="86"/>
      <c r="V5" s="8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10361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10361</v>
      </c>
      <c r="N7" s="24">
        <f>D7+E7*20+F7*10+G7*9+H7*9+I7*191+J7*191+K7*182+L7*100</f>
        <v>10361</v>
      </c>
      <c r="O7" s="25">
        <f>M7*2.75%</f>
        <v>284.92750000000001</v>
      </c>
      <c r="P7" s="26"/>
      <c r="Q7" s="26">
        <v>127</v>
      </c>
      <c r="R7" s="24">
        <f>M7-(M7*2.75%)+I7*191+J7*191+K7*182+L7*100-Q7</f>
        <v>9949.0725000000002</v>
      </c>
      <c r="S7" s="25">
        <f>M7*0.95%</f>
        <v>98.429500000000004</v>
      </c>
      <c r="T7" s="61">
        <f>S7-Q7</f>
        <v>-28.570499999999996</v>
      </c>
      <c r="U7" s="54">
        <v>30</v>
      </c>
      <c r="V7" s="59">
        <f>R7-U7</f>
        <v>9919.0725000000002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11812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12712</v>
      </c>
      <c r="N8" s="24">
        <f t="shared" ref="N8:N27" si="1">D8+E8*20+F8*10+G8*9+H8*9+I8*191+J8*191+K8*182+L8*100</f>
        <v>12712</v>
      </c>
      <c r="O8" s="25">
        <f t="shared" ref="O8:O27" si="2">M8*2.75%</f>
        <v>349.58</v>
      </c>
      <c r="P8" s="26"/>
      <c r="Q8" s="26">
        <v>82</v>
      </c>
      <c r="R8" s="24">
        <f t="shared" ref="R8:R27" si="3">M8-(M8*2.75%)+I8*191+J8*191+K8*182+L8*100-Q8</f>
        <v>12280.42</v>
      </c>
      <c r="S8" s="25">
        <f t="shared" ref="S8:S27" si="4">M8*0.95%</f>
        <v>120.764</v>
      </c>
      <c r="T8" s="61">
        <f t="shared" ref="T8:T27" si="5">S8-Q8</f>
        <v>38.763999999999996</v>
      </c>
      <c r="U8" s="54">
        <v>45</v>
      </c>
      <c r="V8" s="59">
        <f t="shared" ref="V8:V27" si="6">R8-U8</f>
        <v>12235.42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16388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16388</v>
      </c>
      <c r="N9" s="24">
        <f t="shared" si="1"/>
        <v>16388</v>
      </c>
      <c r="O9" s="25">
        <f t="shared" si="2"/>
        <v>450.67</v>
      </c>
      <c r="P9" s="26"/>
      <c r="Q9" s="26">
        <v>154</v>
      </c>
      <c r="R9" s="24">
        <f t="shared" si="3"/>
        <v>15783.33</v>
      </c>
      <c r="S9" s="25">
        <f t="shared" si="4"/>
        <v>155.68600000000001</v>
      </c>
      <c r="T9" s="61">
        <f t="shared" si="5"/>
        <v>1.686000000000007</v>
      </c>
      <c r="U9" s="54">
        <v>73</v>
      </c>
      <c r="V9" s="59">
        <f t="shared" si="6"/>
        <v>15710.33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6627</v>
      </c>
      <c r="E10" s="30"/>
      <c r="F10" s="30"/>
      <c r="G10" s="30"/>
      <c r="H10" s="30"/>
      <c r="I10" s="20">
        <v>1</v>
      </c>
      <c r="J10" s="20"/>
      <c r="K10" s="20">
        <v>1</v>
      </c>
      <c r="L10" s="20"/>
      <c r="M10" s="20">
        <f t="shared" si="0"/>
        <v>6627</v>
      </c>
      <c r="N10" s="24">
        <f t="shared" si="1"/>
        <v>7000</v>
      </c>
      <c r="O10" s="25">
        <f t="shared" si="2"/>
        <v>182.24250000000001</v>
      </c>
      <c r="P10" s="26"/>
      <c r="Q10" s="26">
        <v>28</v>
      </c>
      <c r="R10" s="24">
        <f t="shared" si="3"/>
        <v>6789.7574999999997</v>
      </c>
      <c r="S10" s="25">
        <f t="shared" si="4"/>
        <v>62.956499999999998</v>
      </c>
      <c r="T10" s="61">
        <f t="shared" si="5"/>
        <v>34.956499999999998</v>
      </c>
      <c r="U10" s="54">
        <v>29</v>
      </c>
      <c r="V10" s="59">
        <f t="shared" si="6"/>
        <v>6760.7574999999997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11163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11163</v>
      </c>
      <c r="N11" s="24">
        <f t="shared" si="1"/>
        <v>11163</v>
      </c>
      <c r="O11" s="25">
        <f t="shared" si="2"/>
        <v>306.98250000000002</v>
      </c>
      <c r="P11" s="26"/>
      <c r="Q11" s="26">
        <v>55</v>
      </c>
      <c r="R11" s="24">
        <f t="shared" si="3"/>
        <v>10801.0175</v>
      </c>
      <c r="S11" s="25">
        <f t="shared" si="4"/>
        <v>106.0485</v>
      </c>
      <c r="T11" s="61">
        <f t="shared" si="5"/>
        <v>51.048500000000004</v>
      </c>
      <c r="U11" s="54">
        <v>51</v>
      </c>
      <c r="V11" s="59">
        <f t="shared" si="6"/>
        <v>10750.0175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8989</v>
      </c>
      <c r="E12" s="30">
        <v>50</v>
      </c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10889</v>
      </c>
      <c r="N12" s="24">
        <f t="shared" si="1"/>
        <v>10889</v>
      </c>
      <c r="O12" s="25">
        <f t="shared" si="2"/>
        <v>299.44749999999999</v>
      </c>
      <c r="P12" s="26"/>
      <c r="Q12" s="26">
        <v>32</v>
      </c>
      <c r="R12" s="24">
        <f t="shared" si="3"/>
        <v>10557.5525</v>
      </c>
      <c r="S12" s="25">
        <f t="shared" si="4"/>
        <v>103.4455</v>
      </c>
      <c r="T12" s="61">
        <f t="shared" si="5"/>
        <v>71.445499999999996</v>
      </c>
      <c r="U12" s="54">
        <v>116</v>
      </c>
      <c r="V12" s="59">
        <f t="shared" si="6"/>
        <v>10441.5525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5268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5268</v>
      </c>
      <c r="N13" s="24">
        <f t="shared" si="1"/>
        <v>5268</v>
      </c>
      <c r="O13" s="25">
        <f t="shared" si="2"/>
        <v>144.87</v>
      </c>
      <c r="P13" s="26"/>
      <c r="Q13" s="26">
        <v>55</v>
      </c>
      <c r="R13" s="24">
        <f t="shared" si="3"/>
        <v>5068.13</v>
      </c>
      <c r="S13" s="25">
        <f t="shared" si="4"/>
        <v>50.045999999999999</v>
      </c>
      <c r="T13" s="61">
        <f t="shared" si="5"/>
        <v>-4.9540000000000006</v>
      </c>
      <c r="U13" s="54"/>
      <c r="V13" s="59">
        <f t="shared" si="6"/>
        <v>5068.13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27847</v>
      </c>
      <c r="E14" s="30">
        <v>40</v>
      </c>
      <c r="F14" s="30">
        <v>20</v>
      </c>
      <c r="G14" s="30"/>
      <c r="H14" s="30">
        <v>320</v>
      </c>
      <c r="I14" s="20"/>
      <c r="J14" s="20"/>
      <c r="K14" s="20"/>
      <c r="L14" s="20"/>
      <c r="M14" s="20">
        <f t="shared" si="0"/>
        <v>31727</v>
      </c>
      <c r="N14" s="24">
        <f t="shared" si="1"/>
        <v>31727</v>
      </c>
      <c r="O14" s="25">
        <f t="shared" si="2"/>
        <v>872.49249999999995</v>
      </c>
      <c r="P14" s="26"/>
      <c r="Q14" s="26">
        <v>167</v>
      </c>
      <c r="R14" s="24">
        <f t="shared" si="3"/>
        <v>30687.5075</v>
      </c>
      <c r="S14" s="25">
        <f t="shared" si="4"/>
        <v>301.40649999999999</v>
      </c>
      <c r="T14" s="61">
        <f t="shared" si="5"/>
        <v>134.40649999999999</v>
      </c>
      <c r="U14" s="54">
        <v>158</v>
      </c>
      <c r="V14" s="59">
        <f t="shared" si="6"/>
        <v>30529.5075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34286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34826</v>
      </c>
      <c r="N15" s="24">
        <f t="shared" si="1"/>
        <v>35781</v>
      </c>
      <c r="O15" s="25">
        <f t="shared" si="2"/>
        <v>957.71500000000003</v>
      </c>
      <c r="P15" s="26"/>
      <c r="Q15" s="26">
        <v>260</v>
      </c>
      <c r="R15" s="24">
        <f t="shared" si="3"/>
        <v>34563.285000000003</v>
      </c>
      <c r="S15" s="25">
        <f t="shared" si="4"/>
        <v>330.84699999999998</v>
      </c>
      <c r="T15" s="61">
        <f t="shared" si="5"/>
        <v>70.84699999999998</v>
      </c>
      <c r="U15" s="54">
        <v>157</v>
      </c>
      <c r="V15" s="59">
        <f t="shared" si="6"/>
        <v>34406.285000000003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21046</v>
      </c>
      <c r="E16" s="30"/>
      <c r="F16" s="30"/>
      <c r="G16" s="30"/>
      <c r="H16" s="30">
        <v>70</v>
      </c>
      <c r="I16" s="20"/>
      <c r="J16" s="20"/>
      <c r="K16" s="20"/>
      <c r="L16" s="20"/>
      <c r="M16" s="20">
        <f t="shared" si="0"/>
        <v>21676</v>
      </c>
      <c r="N16" s="24">
        <f t="shared" si="1"/>
        <v>21676</v>
      </c>
      <c r="O16" s="25">
        <f t="shared" si="2"/>
        <v>596.09</v>
      </c>
      <c r="P16" s="26"/>
      <c r="Q16" s="26">
        <v>153</v>
      </c>
      <c r="R16" s="24">
        <f t="shared" si="3"/>
        <v>20926.91</v>
      </c>
      <c r="S16" s="25">
        <f t="shared" si="4"/>
        <v>205.922</v>
      </c>
      <c r="T16" s="61">
        <f t="shared" si="5"/>
        <v>52.921999999999997</v>
      </c>
      <c r="U16" s="54">
        <v>87</v>
      </c>
      <c r="V16" s="59">
        <f t="shared" si="6"/>
        <v>20839.91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9569</v>
      </c>
      <c r="E17" s="30"/>
      <c r="F17" s="30"/>
      <c r="G17" s="30"/>
      <c r="H17" s="30">
        <v>100</v>
      </c>
      <c r="I17" s="20">
        <v>2</v>
      </c>
      <c r="J17" s="20"/>
      <c r="K17" s="20">
        <v>3</v>
      </c>
      <c r="L17" s="20"/>
      <c r="M17" s="20">
        <f t="shared" si="0"/>
        <v>10469</v>
      </c>
      <c r="N17" s="24">
        <f t="shared" si="1"/>
        <v>11397</v>
      </c>
      <c r="O17" s="25">
        <f t="shared" si="2"/>
        <v>287.89749999999998</v>
      </c>
      <c r="P17" s="26"/>
      <c r="Q17" s="26">
        <v>100</v>
      </c>
      <c r="R17" s="24">
        <f t="shared" si="3"/>
        <v>11009.102500000001</v>
      </c>
      <c r="S17" s="25">
        <f t="shared" si="4"/>
        <v>99.455500000000001</v>
      </c>
      <c r="T17" s="61">
        <f t="shared" si="5"/>
        <v>-0.54449999999999932</v>
      </c>
      <c r="U17" s="54">
        <v>14</v>
      </c>
      <c r="V17" s="59">
        <f t="shared" si="6"/>
        <v>10995.102500000001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8786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8786</v>
      </c>
      <c r="N18" s="24">
        <f t="shared" si="1"/>
        <v>8786</v>
      </c>
      <c r="O18" s="25">
        <f t="shared" si="2"/>
        <v>241.61500000000001</v>
      </c>
      <c r="P18" s="26"/>
      <c r="Q18" s="26">
        <v>180</v>
      </c>
      <c r="R18" s="24">
        <f t="shared" si="3"/>
        <v>8364.3850000000002</v>
      </c>
      <c r="S18" s="25">
        <f t="shared" si="4"/>
        <v>83.466999999999999</v>
      </c>
      <c r="T18" s="61">
        <f t="shared" si="5"/>
        <v>-96.533000000000001</v>
      </c>
      <c r="U18" s="54"/>
      <c r="V18" s="59">
        <f t="shared" si="6"/>
        <v>8364.3850000000002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12439</v>
      </c>
      <c r="E19" s="30"/>
      <c r="F19" s="30"/>
      <c r="G19" s="30"/>
      <c r="H19" s="30">
        <v>500</v>
      </c>
      <c r="I19" s="20">
        <v>5</v>
      </c>
      <c r="J19" s="20"/>
      <c r="K19" s="20">
        <v>2</v>
      </c>
      <c r="L19" s="20"/>
      <c r="M19" s="20">
        <f t="shared" si="0"/>
        <v>16939</v>
      </c>
      <c r="N19" s="24">
        <f t="shared" si="1"/>
        <v>18258</v>
      </c>
      <c r="O19" s="25">
        <f t="shared" si="2"/>
        <v>465.82249999999999</v>
      </c>
      <c r="P19" s="26"/>
      <c r="Q19" s="26">
        <v>170</v>
      </c>
      <c r="R19" s="24">
        <f t="shared" si="3"/>
        <v>17622.177500000002</v>
      </c>
      <c r="S19" s="25">
        <f t="shared" si="4"/>
        <v>160.9205</v>
      </c>
      <c r="T19" s="61">
        <f t="shared" si="5"/>
        <v>-9.0794999999999959</v>
      </c>
      <c r="U19" s="54">
        <v>52</v>
      </c>
      <c r="V19" s="59">
        <f t="shared" si="6"/>
        <v>17570.177500000002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7916</v>
      </c>
      <c r="E20" s="30"/>
      <c r="F20" s="30"/>
      <c r="G20" s="30"/>
      <c r="H20" s="30"/>
      <c r="I20" s="20">
        <v>4</v>
      </c>
      <c r="J20" s="20"/>
      <c r="K20" s="20"/>
      <c r="L20" s="20"/>
      <c r="M20" s="20">
        <f t="shared" si="0"/>
        <v>7916</v>
      </c>
      <c r="N20" s="24">
        <f t="shared" si="1"/>
        <v>8680</v>
      </c>
      <c r="O20" s="25">
        <f t="shared" si="2"/>
        <v>217.69</v>
      </c>
      <c r="P20" s="26"/>
      <c r="Q20" s="26">
        <v>120</v>
      </c>
      <c r="R20" s="24">
        <f t="shared" si="3"/>
        <v>8342.3100000000013</v>
      </c>
      <c r="S20" s="25">
        <f t="shared" si="4"/>
        <v>75.201999999999998</v>
      </c>
      <c r="T20" s="61">
        <f t="shared" si="5"/>
        <v>-44.798000000000002</v>
      </c>
      <c r="U20" s="54"/>
      <c r="V20" s="59">
        <f t="shared" si="6"/>
        <v>8342.3100000000013</v>
      </c>
    </row>
    <row r="21" spans="1:22" ht="15.75" x14ac:dyDescent="0.25">
      <c r="A21" s="28">
        <v>15</v>
      </c>
      <c r="B21" s="20">
        <v>1908446148</v>
      </c>
      <c r="C21" s="20" t="s">
        <v>61</v>
      </c>
      <c r="D21" s="29">
        <v>8067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8067</v>
      </c>
      <c r="N21" s="24">
        <f t="shared" si="1"/>
        <v>8067</v>
      </c>
      <c r="O21" s="25">
        <f t="shared" si="2"/>
        <v>221.8425</v>
      </c>
      <c r="P21" s="26"/>
      <c r="Q21" s="26">
        <v>30</v>
      </c>
      <c r="R21" s="24">
        <f t="shared" si="3"/>
        <v>7815.1575000000003</v>
      </c>
      <c r="S21" s="25">
        <f t="shared" si="4"/>
        <v>76.636499999999998</v>
      </c>
      <c r="T21" s="61">
        <f t="shared" si="5"/>
        <v>46.636499999999998</v>
      </c>
      <c r="U21" s="54"/>
      <c r="V21" s="59">
        <f t="shared" si="6"/>
        <v>7815.1575000000003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14313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14313</v>
      </c>
      <c r="N22" s="24">
        <f t="shared" si="1"/>
        <v>14313</v>
      </c>
      <c r="O22" s="25">
        <f t="shared" si="2"/>
        <v>393.60750000000002</v>
      </c>
      <c r="P22" s="26"/>
      <c r="Q22" s="26">
        <v>100</v>
      </c>
      <c r="R22" s="24">
        <f t="shared" si="3"/>
        <v>13819.3925</v>
      </c>
      <c r="S22" s="25">
        <f t="shared" si="4"/>
        <v>135.9735</v>
      </c>
      <c r="T22" s="61">
        <f t="shared" si="5"/>
        <v>35.973500000000001</v>
      </c>
      <c r="U22" s="54">
        <v>60</v>
      </c>
      <c r="V22" s="59">
        <f t="shared" si="6"/>
        <v>13759.3925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10020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10020</v>
      </c>
      <c r="N23" s="24">
        <f t="shared" si="1"/>
        <v>10020</v>
      </c>
      <c r="O23" s="25">
        <f t="shared" si="2"/>
        <v>275.55</v>
      </c>
      <c r="P23" s="26"/>
      <c r="Q23" s="26">
        <v>100</v>
      </c>
      <c r="R23" s="24">
        <f t="shared" si="3"/>
        <v>9644.4500000000007</v>
      </c>
      <c r="S23" s="25">
        <f t="shared" si="4"/>
        <v>95.19</v>
      </c>
      <c r="T23" s="61">
        <f t="shared" si="5"/>
        <v>-4.8100000000000023</v>
      </c>
      <c r="U23" s="54">
        <v>72</v>
      </c>
      <c r="V23" s="59">
        <f t="shared" si="6"/>
        <v>9572.4500000000007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21720</v>
      </c>
      <c r="E24" s="30">
        <v>30</v>
      </c>
      <c r="F24" s="30">
        <v>40</v>
      </c>
      <c r="G24" s="30"/>
      <c r="H24" s="30">
        <v>100</v>
      </c>
      <c r="I24" s="20"/>
      <c r="J24" s="20"/>
      <c r="K24" s="20">
        <v>5</v>
      </c>
      <c r="L24" s="20"/>
      <c r="M24" s="20">
        <f t="shared" si="0"/>
        <v>23620</v>
      </c>
      <c r="N24" s="24">
        <f t="shared" si="1"/>
        <v>24530</v>
      </c>
      <c r="O24" s="25">
        <f t="shared" si="2"/>
        <v>649.54999999999995</v>
      </c>
      <c r="P24" s="26"/>
      <c r="Q24" s="26">
        <v>126</v>
      </c>
      <c r="R24" s="24">
        <f t="shared" si="3"/>
        <v>23754.45</v>
      </c>
      <c r="S24" s="25">
        <f t="shared" si="4"/>
        <v>224.39</v>
      </c>
      <c r="T24" s="61">
        <f t="shared" si="5"/>
        <v>98.389999999999986</v>
      </c>
      <c r="U24" s="54">
        <v>84</v>
      </c>
      <c r="V24" s="59">
        <f t="shared" si="6"/>
        <v>23670.45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13341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13341</v>
      </c>
      <c r="N25" s="24">
        <f t="shared" si="1"/>
        <v>13341</v>
      </c>
      <c r="O25" s="25">
        <f t="shared" si="2"/>
        <v>366.8775</v>
      </c>
      <c r="P25" s="26"/>
      <c r="Q25" s="26">
        <v>100</v>
      </c>
      <c r="R25" s="24">
        <f t="shared" si="3"/>
        <v>12874.122499999999</v>
      </c>
      <c r="S25" s="25">
        <f t="shared" si="4"/>
        <v>126.73949999999999</v>
      </c>
      <c r="T25" s="61">
        <f t="shared" si="5"/>
        <v>26.739499999999992</v>
      </c>
      <c r="U25" s="54">
        <v>82</v>
      </c>
      <c r="V25" s="59">
        <f t="shared" si="6"/>
        <v>12792.122499999999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9850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9850</v>
      </c>
      <c r="N26" s="24">
        <f t="shared" si="1"/>
        <v>9850</v>
      </c>
      <c r="O26" s="25">
        <f t="shared" si="2"/>
        <v>270.875</v>
      </c>
      <c r="P26" s="26"/>
      <c r="Q26" s="26">
        <v>100</v>
      </c>
      <c r="R26" s="24">
        <f t="shared" si="3"/>
        <v>9479.125</v>
      </c>
      <c r="S26" s="25">
        <f t="shared" si="4"/>
        <v>93.575000000000003</v>
      </c>
      <c r="T26" s="61">
        <f t="shared" si="5"/>
        <v>-6.4249999999999972</v>
      </c>
      <c r="U26" s="54">
        <v>59</v>
      </c>
      <c r="V26" s="59">
        <f t="shared" si="6"/>
        <v>9420.125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19790</v>
      </c>
      <c r="E27" s="38"/>
      <c r="F27" s="39"/>
      <c r="G27" s="39"/>
      <c r="H27" s="39"/>
      <c r="I27" s="31">
        <v>15</v>
      </c>
      <c r="J27" s="31"/>
      <c r="K27" s="31"/>
      <c r="L27" s="31"/>
      <c r="M27" s="31">
        <f t="shared" si="0"/>
        <v>19790</v>
      </c>
      <c r="N27" s="40">
        <f t="shared" si="1"/>
        <v>22655</v>
      </c>
      <c r="O27" s="25">
        <f t="shared" si="2"/>
        <v>544.22500000000002</v>
      </c>
      <c r="P27" s="41"/>
      <c r="Q27" s="41">
        <v>100</v>
      </c>
      <c r="R27" s="24">
        <f t="shared" si="3"/>
        <v>22010.775000000001</v>
      </c>
      <c r="S27" s="42">
        <f t="shared" si="4"/>
        <v>188.005</v>
      </c>
      <c r="T27" s="64">
        <f t="shared" si="5"/>
        <v>88.004999999999995</v>
      </c>
      <c r="U27" s="68">
        <v>90</v>
      </c>
      <c r="V27" s="59">
        <f t="shared" si="6"/>
        <v>21920.775000000001</v>
      </c>
    </row>
    <row r="28" spans="1:22" ht="16.5" thickBot="1" x14ac:dyDescent="0.3">
      <c r="A28" s="69" t="s">
        <v>44</v>
      </c>
      <c r="B28" s="70"/>
      <c r="C28" s="71"/>
      <c r="D28" s="44">
        <f t="shared" ref="D28:E28" si="7">SUM(D7:D27)</f>
        <v>289598</v>
      </c>
      <c r="E28" s="45">
        <f t="shared" si="7"/>
        <v>120</v>
      </c>
      <c r="F28" s="45">
        <f t="shared" ref="F28:V28" si="8">SUM(F7:F27)</f>
        <v>60</v>
      </c>
      <c r="G28" s="45">
        <f t="shared" si="8"/>
        <v>0</v>
      </c>
      <c r="H28" s="45">
        <f t="shared" si="8"/>
        <v>1350</v>
      </c>
      <c r="I28" s="45">
        <f t="shared" si="8"/>
        <v>32</v>
      </c>
      <c r="J28" s="45">
        <f t="shared" si="8"/>
        <v>0</v>
      </c>
      <c r="K28" s="45">
        <f t="shared" si="8"/>
        <v>11</v>
      </c>
      <c r="L28" s="45">
        <f t="shared" si="8"/>
        <v>0</v>
      </c>
      <c r="M28" s="65">
        <f t="shared" si="8"/>
        <v>304748</v>
      </c>
      <c r="N28" s="65">
        <f t="shared" si="8"/>
        <v>312862</v>
      </c>
      <c r="O28" s="66">
        <f t="shared" si="8"/>
        <v>8380.57</v>
      </c>
      <c r="P28" s="65">
        <f t="shared" si="8"/>
        <v>0</v>
      </c>
      <c r="Q28" s="65">
        <f t="shared" si="8"/>
        <v>2339</v>
      </c>
      <c r="R28" s="65">
        <f t="shared" si="8"/>
        <v>302142.43000000005</v>
      </c>
      <c r="S28" s="65">
        <f t="shared" si="8"/>
        <v>2895.1060000000002</v>
      </c>
      <c r="T28" s="67">
        <f t="shared" si="8"/>
        <v>556.10599999999999</v>
      </c>
      <c r="U28" s="67">
        <f t="shared" si="8"/>
        <v>1259</v>
      </c>
      <c r="V28" s="67">
        <f t="shared" si="8"/>
        <v>300883.43000000005</v>
      </c>
    </row>
    <row r="29" spans="1:22" ht="15.75" thickBot="1" x14ac:dyDescent="0.3">
      <c r="A29" s="72" t="s">
        <v>45</v>
      </c>
      <c r="B29" s="73"/>
      <c r="C29" s="74"/>
      <c r="D29" s="48">
        <f>D4+D5-D28</f>
        <v>457716</v>
      </c>
      <c r="E29" s="48">
        <f t="shared" ref="E29:L29" si="9">E4+E5-E28</f>
        <v>4090</v>
      </c>
      <c r="F29" s="48">
        <f t="shared" si="9"/>
        <v>12750</v>
      </c>
      <c r="G29" s="48">
        <f t="shared" si="9"/>
        <v>0</v>
      </c>
      <c r="H29" s="48">
        <f t="shared" si="9"/>
        <v>34280</v>
      </c>
      <c r="I29" s="48">
        <f t="shared" si="9"/>
        <v>828</v>
      </c>
      <c r="J29" s="48">
        <f t="shared" si="9"/>
        <v>623</v>
      </c>
      <c r="K29" s="48">
        <f t="shared" si="9"/>
        <v>305</v>
      </c>
      <c r="L29" s="48">
        <f t="shared" si="9"/>
        <v>5</v>
      </c>
      <c r="M29" s="91"/>
      <c r="N29" s="91"/>
      <c r="O29" s="91"/>
      <c r="P29" s="91"/>
      <c r="Q29" s="91"/>
      <c r="R29" s="91"/>
      <c r="S29" s="91"/>
      <c r="T29" s="91"/>
      <c r="U29" s="91"/>
      <c r="V29" s="9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A4:B4"/>
    <mergeCell ref="A5:B5"/>
    <mergeCell ref="N4:V4"/>
    <mergeCell ref="N5:V5"/>
    <mergeCell ref="M29:V29"/>
    <mergeCell ref="C3:V3"/>
  </mergeCells>
  <conditionalFormatting sqref="D29 E4:H6 E28:K29">
    <cfRule type="cellIs" dxfId="905" priority="63" operator="equal">
      <formula>212030016606640</formula>
    </cfRule>
  </conditionalFormatting>
  <conditionalFormatting sqref="D29 E4:E6 E28:K29">
    <cfRule type="cellIs" dxfId="904" priority="61" operator="equal">
      <formula>$E$4</formula>
    </cfRule>
    <cfRule type="cellIs" dxfId="903" priority="62" operator="equal">
      <formula>2120</formula>
    </cfRule>
  </conditionalFormatting>
  <conditionalFormatting sqref="D29:E29 F4:F6 F28:F29">
    <cfRule type="cellIs" dxfId="902" priority="59" operator="equal">
      <formula>$F$4</formula>
    </cfRule>
    <cfRule type="cellIs" dxfId="901" priority="60" operator="equal">
      <formula>300</formula>
    </cfRule>
  </conditionalFormatting>
  <conditionalFormatting sqref="G4:G6 G28:G29">
    <cfRule type="cellIs" dxfId="900" priority="57" operator="equal">
      <formula>$G$4</formula>
    </cfRule>
    <cfRule type="cellIs" dxfId="899" priority="58" operator="equal">
      <formula>1660</formula>
    </cfRule>
  </conditionalFormatting>
  <conditionalFormatting sqref="H4:H6 H28:H29">
    <cfRule type="cellIs" dxfId="898" priority="55" operator="equal">
      <formula>$H$4</formula>
    </cfRule>
    <cfRule type="cellIs" dxfId="897" priority="56" operator="equal">
      <formula>6640</formula>
    </cfRule>
  </conditionalFormatting>
  <conditionalFormatting sqref="T6:T28 U28:V28">
    <cfRule type="cellIs" dxfId="896" priority="54" operator="lessThan">
      <formula>0</formula>
    </cfRule>
  </conditionalFormatting>
  <conditionalFormatting sqref="T7:T27">
    <cfRule type="cellIs" dxfId="895" priority="51" operator="lessThan">
      <formula>0</formula>
    </cfRule>
    <cfRule type="cellIs" dxfId="894" priority="52" operator="lessThan">
      <formula>0</formula>
    </cfRule>
    <cfRule type="cellIs" dxfId="893" priority="53" operator="lessThan">
      <formula>0</formula>
    </cfRule>
  </conditionalFormatting>
  <conditionalFormatting sqref="E4:E6 E28:K28">
    <cfRule type="cellIs" dxfId="892" priority="50" operator="equal">
      <formula>$E$4</formula>
    </cfRule>
  </conditionalFormatting>
  <conditionalFormatting sqref="D28:D29 D6 D4:M4">
    <cfRule type="cellIs" dxfId="891" priority="49" operator="equal">
      <formula>$D$4</formula>
    </cfRule>
  </conditionalFormatting>
  <conditionalFormatting sqref="I4:I6 I28:I29">
    <cfRule type="cellIs" dxfId="890" priority="48" operator="equal">
      <formula>$I$4</formula>
    </cfRule>
  </conditionalFormatting>
  <conditionalFormatting sqref="J4:J6 J28:J29">
    <cfRule type="cellIs" dxfId="889" priority="47" operator="equal">
      <formula>$J$4</formula>
    </cfRule>
  </conditionalFormatting>
  <conditionalFormatting sqref="K4:K6 K28:K29">
    <cfRule type="cellIs" dxfId="888" priority="46" operator="equal">
      <formula>$K$4</formula>
    </cfRule>
  </conditionalFormatting>
  <conditionalFormatting sqref="M4:M6">
    <cfRule type="cellIs" dxfId="887" priority="45" operator="equal">
      <formula>$L$4</formula>
    </cfRule>
  </conditionalFormatting>
  <conditionalFormatting sqref="T7:T28 U28:V28">
    <cfRule type="cellIs" dxfId="886" priority="42" operator="lessThan">
      <formula>0</formula>
    </cfRule>
    <cfRule type="cellIs" dxfId="885" priority="43" operator="lessThan">
      <formula>0</formula>
    </cfRule>
    <cfRule type="cellIs" dxfId="884" priority="44" operator="lessThan">
      <formula>0</formula>
    </cfRule>
  </conditionalFormatting>
  <conditionalFormatting sqref="D5:K5">
    <cfRule type="cellIs" dxfId="883" priority="41" operator="greaterThan">
      <formula>0</formula>
    </cfRule>
  </conditionalFormatting>
  <conditionalFormatting sqref="T6:T28 U28:V28">
    <cfRule type="cellIs" dxfId="882" priority="40" operator="lessThan">
      <formula>0</formula>
    </cfRule>
  </conditionalFormatting>
  <conditionalFormatting sqref="T7:T27">
    <cfRule type="cellIs" dxfId="881" priority="37" operator="lessThan">
      <formula>0</formula>
    </cfRule>
    <cfRule type="cellIs" dxfId="880" priority="38" operator="lessThan">
      <formula>0</formula>
    </cfRule>
    <cfRule type="cellIs" dxfId="879" priority="39" operator="lessThan">
      <formula>0</formula>
    </cfRule>
  </conditionalFormatting>
  <conditionalFormatting sqref="T7:T28 U28:V28">
    <cfRule type="cellIs" dxfId="878" priority="34" operator="lessThan">
      <formula>0</formula>
    </cfRule>
    <cfRule type="cellIs" dxfId="877" priority="35" operator="lessThan">
      <formula>0</formula>
    </cfRule>
    <cfRule type="cellIs" dxfId="876" priority="36" operator="lessThan">
      <formula>0</formula>
    </cfRule>
  </conditionalFormatting>
  <conditionalFormatting sqref="D5:K5">
    <cfRule type="cellIs" dxfId="875" priority="33" operator="greaterThan">
      <formula>0</formula>
    </cfRule>
  </conditionalFormatting>
  <conditionalFormatting sqref="L4 L6 L28:L29">
    <cfRule type="cellIs" dxfId="874" priority="32" operator="equal">
      <formula>$L$4</formula>
    </cfRule>
  </conditionalFormatting>
  <conditionalFormatting sqref="D7:S7">
    <cfRule type="cellIs" dxfId="873" priority="31" operator="greaterThan">
      <formula>0</formula>
    </cfRule>
  </conditionalFormatting>
  <conditionalFormatting sqref="D9:S9">
    <cfRule type="cellIs" dxfId="872" priority="30" operator="greaterThan">
      <formula>0</formula>
    </cfRule>
  </conditionalFormatting>
  <conditionalFormatting sqref="D11:S11">
    <cfRule type="cellIs" dxfId="871" priority="29" operator="greaterThan">
      <formula>0</formula>
    </cfRule>
  </conditionalFormatting>
  <conditionalFormatting sqref="D13:S13">
    <cfRule type="cellIs" dxfId="870" priority="28" operator="greaterThan">
      <formula>0</formula>
    </cfRule>
  </conditionalFormatting>
  <conditionalFormatting sqref="D15:S15">
    <cfRule type="cellIs" dxfId="869" priority="27" operator="greaterThan">
      <formula>0</formula>
    </cfRule>
  </conditionalFormatting>
  <conditionalFormatting sqref="D17:S17">
    <cfRule type="cellIs" dxfId="868" priority="26" operator="greaterThan">
      <formula>0</formula>
    </cfRule>
  </conditionalFormatting>
  <conditionalFormatting sqref="D19:S19">
    <cfRule type="cellIs" dxfId="867" priority="25" operator="greaterThan">
      <formula>0</formula>
    </cfRule>
  </conditionalFormatting>
  <conditionalFormatting sqref="D21:S21">
    <cfRule type="cellIs" dxfId="866" priority="24" operator="greaterThan">
      <formula>0</formula>
    </cfRule>
  </conditionalFormatting>
  <conditionalFormatting sqref="D23:S23">
    <cfRule type="cellIs" dxfId="865" priority="23" operator="greaterThan">
      <formula>0</formula>
    </cfRule>
  </conditionalFormatting>
  <conditionalFormatting sqref="D25:S25">
    <cfRule type="cellIs" dxfId="864" priority="22" operator="greaterThan">
      <formula>0</formula>
    </cfRule>
  </conditionalFormatting>
  <conditionalFormatting sqref="D27:S27">
    <cfRule type="cellIs" dxfId="863" priority="21" operator="greaterThan">
      <formula>0</formula>
    </cfRule>
  </conditionalFormatting>
  <conditionalFormatting sqref="U6">
    <cfRule type="cellIs" dxfId="862" priority="20" operator="lessThan">
      <formula>0</formula>
    </cfRule>
  </conditionalFormatting>
  <conditionalFormatting sqref="U6">
    <cfRule type="cellIs" dxfId="861" priority="19" operator="lessThan">
      <formula>0</formula>
    </cfRule>
  </conditionalFormatting>
  <conditionalFormatting sqref="V6">
    <cfRule type="cellIs" dxfId="860" priority="18" operator="lessThan">
      <formula>0</formula>
    </cfRule>
  </conditionalFormatting>
  <conditionalFormatting sqref="V6">
    <cfRule type="cellIs" dxfId="859" priority="17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47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'12'!D29</f>
        <v>457716</v>
      </c>
      <c r="E4" s="2">
        <f>'12'!E29</f>
        <v>4090</v>
      </c>
      <c r="F4" s="2">
        <f>'12'!F29</f>
        <v>12750</v>
      </c>
      <c r="G4" s="2">
        <f>'12'!G29</f>
        <v>0</v>
      </c>
      <c r="H4" s="2">
        <f>'12'!H29</f>
        <v>34280</v>
      </c>
      <c r="I4" s="2">
        <f>'12'!I29</f>
        <v>828</v>
      </c>
      <c r="J4" s="2">
        <f>'12'!J29</f>
        <v>623</v>
      </c>
      <c r="K4" s="2">
        <f>'12'!K29</f>
        <v>305</v>
      </c>
      <c r="L4" s="2">
        <f>'12'!L29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46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'13'!D29</f>
        <v>457716</v>
      </c>
      <c r="E4" s="2">
        <f>'13'!E29</f>
        <v>4090</v>
      </c>
      <c r="F4" s="2">
        <f>'13'!F29</f>
        <v>12750</v>
      </c>
      <c r="G4" s="2">
        <f>'13'!G29</f>
        <v>0</v>
      </c>
      <c r="H4" s="2">
        <f>'13'!H29</f>
        <v>34280</v>
      </c>
      <c r="I4" s="2">
        <f>'13'!I29</f>
        <v>828</v>
      </c>
      <c r="J4" s="2">
        <f>'13'!J29</f>
        <v>623</v>
      </c>
      <c r="K4" s="2">
        <f>'13'!K29</f>
        <v>305</v>
      </c>
      <c r="L4" s="2">
        <f>'13'!L29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46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'14'!D29</f>
        <v>457716</v>
      </c>
      <c r="E4" s="2">
        <f>'14'!E29</f>
        <v>4090</v>
      </c>
      <c r="F4" s="2">
        <f>'14'!F29</f>
        <v>12750</v>
      </c>
      <c r="G4" s="2">
        <f>'14'!G29</f>
        <v>0</v>
      </c>
      <c r="H4" s="2">
        <f>'14'!H29</f>
        <v>34280</v>
      </c>
      <c r="I4" s="2">
        <f>'14'!I29</f>
        <v>828</v>
      </c>
      <c r="J4" s="2">
        <f>'14'!J29</f>
        <v>623</v>
      </c>
      <c r="K4" s="2">
        <f>'14'!K29</f>
        <v>305</v>
      </c>
      <c r="L4" s="2">
        <f>'14'!L29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47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'15'!D29</f>
        <v>457716</v>
      </c>
      <c r="E4" s="2">
        <f>'15'!E29</f>
        <v>4090</v>
      </c>
      <c r="F4" s="2">
        <f>'15'!F29</f>
        <v>12750</v>
      </c>
      <c r="G4" s="2">
        <f>'15'!G29</f>
        <v>0</v>
      </c>
      <c r="H4" s="2">
        <f>'15'!H29</f>
        <v>34280</v>
      </c>
      <c r="I4" s="2">
        <f>'15'!I29</f>
        <v>828</v>
      </c>
      <c r="J4" s="2">
        <f>'15'!J29</f>
        <v>623</v>
      </c>
      <c r="K4" s="2">
        <f>'15'!K29</f>
        <v>305</v>
      </c>
      <c r="L4" s="2">
        <f>'15'!L29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46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'16'!D29</f>
        <v>457716</v>
      </c>
      <c r="E4" s="2">
        <f>'16'!E29</f>
        <v>4090</v>
      </c>
      <c r="F4" s="2">
        <f>'16'!F29</f>
        <v>12750</v>
      </c>
      <c r="G4" s="2">
        <f>'16'!G29</f>
        <v>0</v>
      </c>
      <c r="H4" s="2">
        <f>'16'!H29</f>
        <v>34280</v>
      </c>
      <c r="I4" s="2">
        <f>'16'!I29</f>
        <v>828</v>
      </c>
      <c r="J4" s="2">
        <f>'16'!J29</f>
        <v>623</v>
      </c>
      <c r="K4" s="2">
        <f>'16'!K29</f>
        <v>305</v>
      </c>
      <c r="L4" s="2">
        <f>'16'!L29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46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'17'!D29</f>
        <v>457716</v>
      </c>
      <c r="E4" s="2">
        <f>'17'!E29</f>
        <v>4090</v>
      </c>
      <c r="F4" s="2">
        <f>'17'!F29</f>
        <v>12750</v>
      </c>
      <c r="G4" s="2">
        <f>'17'!G29</f>
        <v>0</v>
      </c>
      <c r="H4" s="2">
        <f>'17'!H29</f>
        <v>34280</v>
      </c>
      <c r="I4" s="2">
        <f>'17'!I29</f>
        <v>828</v>
      </c>
      <c r="J4" s="2">
        <f>'17'!J29</f>
        <v>623</v>
      </c>
      <c r="K4" s="2">
        <f>'17'!K29</f>
        <v>305</v>
      </c>
      <c r="L4" s="2">
        <f>'17'!L29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46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'18'!D29</f>
        <v>457716</v>
      </c>
      <c r="E4" s="2">
        <f>'18'!E29</f>
        <v>4090</v>
      </c>
      <c r="F4" s="2">
        <f>'18'!F29</f>
        <v>12750</v>
      </c>
      <c r="G4" s="2">
        <f>'18'!G29</f>
        <v>0</v>
      </c>
      <c r="H4" s="2">
        <f>'18'!H29</f>
        <v>34280</v>
      </c>
      <c r="I4" s="2">
        <f>'18'!I29</f>
        <v>828</v>
      </c>
      <c r="J4" s="2">
        <f>'18'!J29</f>
        <v>623</v>
      </c>
      <c r="K4" s="2">
        <f>'18'!K29</f>
        <v>305</v>
      </c>
      <c r="L4" s="2">
        <f>'18'!L29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52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3" priority="43" operator="equal">
      <formula>212030016606640</formula>
    </cfRule>
  </conditionalFormatting>
  <conditionalFormatting sqref="D29 E4:E6 E28:K29">
    <cfRule type="cellIs" dxfId="1342" priority="41" operator="equal">
      <formula>$E$4</formula>
    </cfRule>
    <cfRule type="cellIs" dxfId="1341" priority="42" operator="equal">
      <formula>2120</formula>
    </cfRule>
  </conditionalFormatting>
  <conditionalFormatting sqref="D29:E29 F4:F6 F28:F29">
    <cfRule type="cellIs" dxfId="1340" priority="39" operator="equal">
      <formula>$F$4</formula>
    </cfRule>
    <cfRule type="cellIs" dxfId="1339" priority="40" operator="equal">
      <formula>300</formula>
    </cfRule>
  </conditionalFormatting>
  <conditionalFormatting sqref="G4:G6 G28:G29">
    <cfRule type="cellIs" dxfId="1338" priority="37" operator="equal">
      <formula>$G$4</formula>
    </cfRule>
    <cfRule type="cellIs" dxfId="1337" priority="38" operator="equal">
      <formula>1660</formula>
    </cfRule>
  </conditionalFormatting>
  <conditionalFormatting sqref="H4:H6 H28:H29">
    <cfRule type="cellIs" dxfId="1336" priority="35" operator="equal">
      <formula>$H$4</formula>
    </cfRule>
    <cfRule type="cellIs" dxfId="1335" priority="36" operator="equal">
      <formula>6640</formula>
    </cfRule>
  </conditionalFormatting>
  <conditionalFormatting sqref="T6:T28">
    <cfRule type="cellIs" dxfId="1334" priority="34" operator="lessThan">
      <formula>0</formula>
    </cfRule>
  </conditionalFormatting>
  <conditionalFormatting sqref="T7:T27">
    <cfRule type="cellIs" dxfId="1333" priority="31" operator="lessThan">
      <formula>0</formula>
    </cfRule>
    <cfRule type="cellIs" dxfId="1332" priority="32" operator="lessThan">
      <formula>0</formula>
    </cfRule>
    <cfRule type="cellIs" dxfId="1331" priority="33" operator="lessThan">
      <formula>0</formula>
    </cfRule>
  </conditionalFormatting>
  <conditionalFormatting sqref="E4:E6 E28:K28">
    <cfRule type="cellIs" dxfId="1330" priority="30" operator="equal">
      <formula>$E$4</formula>
    </cfRule>
  </conditionalFormatting>
  <conditionalFormatting sqref="D28:D29 D6 D4:M4">
    <cfRule type="cellIs" dxfId="1329" priority="29" operator="equal">
      <formula>$D$4</formula>
    </cfRule>
  </conditionalFormatting>
  <conditionalFormatting sqref="I4:I6 I28:I29">
    <cfRule type="cellIs" dxfId="1328" priority="28" operator="equal">
      <formula>$I$4</formula>
    </cfRule>
  </conditionalFormatting>
  <conditionalFormatting sqref="J4:J6 J28:J29">
    <cfRule type="cellIs" dxfId="1327" priority="27" operator="equal">
      <formula>$J$4</formula>
    </cfRule>
  </conditionalFormatting>
  <conditionalFormatting sqref="K4:K6 K28:K29">
    <cfRule type="cellIs" dxfId="1326" priority="26" operator="equal">
      <formula>$K$4</formula>
    </cfRule>
  </conditionalFormatting>
  <conditionalFormatting sqref="M4:M6">
    <cfRule type="cellIs" dxfId="1325" priority="25" operator="equal">
      <formula>$L$4</formula>
    </cfRule>
  </conditionalFormatting>
  <conditionalFormatting sqref="T7:T28">
    <cfRule type="cellIs" dxfId="1324" priority="22" operator="lessThan">
      <formula>0</formula>
    </cfRule>
    <cfRule type="cellIs" dxfId="1323" priority="23" operator="lessThan">
      <formula>0</formula>
    </cfRule>
    <cfRule type="cellIs" dxfId="1322" priority="24" operator="lessThan">
      <formula>0</formula>
    </cfRule>
  </conditionalFormatting>
  <conditionalFormatting sqref="D5:K5">
    <cfRule type="cellIs" dxfId="1321" priority="21" operator="greaterThan">
      <formula>0</formula>
    </cfRule>
  </conditionalFormatting>
  <conditionalFormatting sqref="T6:T28">
    <cfRule type="cellIs" dxfId="1320" priority="20" operator="lessThan">
      <formula>0</formula>
    </cfRule>
  </conditionalFormatting>
  <conditionalFormatting sqref="T7:T27">
    <cfRule type="cellIs" dxfId="1319" priority="17" operator="lessThan">
      <formula>0</formula>
    </cfRule>
    <cfRule type="cellIs" dxfId="1318" priority="18" operator="lessThan">
      <formula>0</formula>
    </cfRule>
    <cfRule type="cellIs" dxfId="1317" priority="19" operator="lessThan">
      <formula>0</formula>
    </cfRule>
  </conditionalFormatting>
  <conditionalFormatting sqref="T7:T28">
    <cfRule type="cellIs" dxfId="1316" priority="14" operator="lessThan">
      <formula>0</formula>
    </cfRule>
    <cfRule type="cellIs" dxfId="1315" priority="15" operator="lessThan">
      <formula>0</formula>
    </cfRule>
    <cfRule type="cellIs" dxfId="1314" priority="16" operator="lessThan">
      <formula>0</formula>
    </cfRule>
  </conditionalFormatting>
  <conditionalFormatting sqref="D5:K5">
    <cfRule type="cellIs" dxfId="1313" priority="13" operator="greaterThan">
      <formula>0</formula>
    </cfRule>
  </conditionalFormatting>
  <conditionalFormatting sqref="L4 L6 L28:L29">
    <cfRule type="cellIs" dxfId="1312" priority="12" operator="equal">
      <formula>$L$4</formula>
    </cfRule>
  </conditionalFormatting>
  <conditionalFormatting sqref="D7:S7">
    <cfRule type="cellIs" dxfId="1311" priority="11" operator="greaterThan">
      <formula>0</formula>
    </cfRule>
  </conditionalFormatting>
  <conditionalFormatting sqref="D9:S9">
    <cfRule type="cellIs" dxfId="1310" priority="10" operator="greaterThan">
      <formula>0</formula>
    </cfRule>
  </conditionalFormatting>
  <conditionalFormatting sqref="D11:S11">
    <cfRule type="cellIs" dxfId="1309" priority="9" operator="greaterThan">
      <formula>0</formula>
    </cfRule>
  </conditionalFormatting>
  <conditionalFormatting sqref="D13:S13">
    <cfRule type="cellIs" dxfId="1308" priority="8" operator="greaterThan">
      <formula>0</formula>
    </cfRule>
  </conditionalFormatting>
  <conditionalFormatting sqref="D15:S15">
    <cfRule type="cellIs" dxfId="1307" priority="7" operator="greaterThan">
      <formula>0</formula>
    </cfRule>
  </conditionalFormatting>
  <conditionalFormatting sqref="D17:S17">
    <cfRule type="cellIs" dxfId="1306" priority="6" operator="greaterThan">
      <formula>0</formula>
    </cfRule>
  </conditionalFormatting>
  <conditionalFormatting sqref="D19:S19">
    <cfRule type="cellIs" dxfId="1305" priority="5" operator="greaterThan">
      <formula>0</formula>
    </cfRule>
  </conditionalFormatting>
  <conditionalFormatting sqref="D21:S21">
    <cfRule type="cellIs" dxfId="1304" priority="4" operator="greaterThan">
      <formula>0</formula>
    </cfRule>
  </conditionalFormatting>
  <conditionalFormatting sqref="D23:S23">
    <cfRule type="cellIs" dxfId="1303" priority="3" operator="greaterThan">
      <formula>0</formula>
    </cfRule>
  </conditionalFormatting>
  <conditionalFormatting sqref="D25:S25">
    <cfRule type="cellIs" dxfId="1302" priority="2" operator="greaterThan">
      <formula>0</formula>
    </cfRule>
  </conditionalFormatting>
  <conditionalFormatting sqref="D27:S27">
    <cfRule type="cellIs" dxfId="130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46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'19'!D29</f>
        <v>457716</v>
      </c>
      <c r="E4" s="2">
        <f>'19'!E29</f>
        <v>4090</v>
      </c>
      <c r="F4" s="2">
        <f>'19'!F29</f>
        <v>12750</v>
      </c>
      <c r="G4" s="2">
        <f>'19'!G29</f>
        <v>0</v>
      </c>
      <c r="H4" s="2">
        <f>'19'!H29</f>
        <v>34280</v>
      </c>
      <c r="I4" s="2">
        <f>'19'!I29</f>
        <v>828</v>
      </c>
      <c r="J4" s="2">
        <f>'19'!J29</f>
        <v>623</v>
      </c>
      <c r="K4" s="2">
        <f>'19'!K29</f>
        <v>305</v>
      </c>
      <c r="L4" s="2">
        <f>'19'!L29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46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'20'!D29</f>
        <v>457716</v>
      </c>
      <c r="E4" s="2">
        <f>'20'!E29</f>
        <v>4090</v>
      </c>
      <c r="F4" s="2">
        <f>'20'!F29</f>
        <v>12750</v>
      </c>
      <c r="G4" s="2">
        <f>'20'!G29</f>
        <v>0</v>
      </c>
      <c r="H4" s="2">
        <f>'20'!H29</f>
        <v>34280</v>
      </c>
      <c r="I4" s="2">
        <f>'20'!I29</f>
        <v>828</v>
      </c>
      <c r="J4" s="2">
        <f>'20'!J29</f>
        <v>623</v>
      </c>
      <c r="K4" s="2">
        <f>'20'!K29</f>
        <v>305</v>
      </c>
      <c r="L4" s="2">
        <f>'20'!L29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47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'21'!D29</f>
        <v>457716</v>
      </c>
      <c r="E4" s="2">
        <f>'21'!E29</f>
        <v>4090</v>
      </c>
      <c r="F4" s="2">
        <f>'21'!F29</f>
        <v>12750</v>
      </c>
      <c r="G4" s="2">
        <f>'21'!G29</f>
        <v>0</v>
      </c>
      <c r="H4" s="2">
        <f>'21'!H29</f>
        <v>34280</v>
      </c>
      <c r="I4" s="2">
        <f>'21'!I29</f>
        <v>828</v>
      </c>
      <c r="J4" s="2">
        <f>'21'!J29</f>
        <v>623</v>
      </c>
      <c r="K4" s="2">
        <f>'21'!K29</f>
        <v>305</v>
      </c>
      <c r="L4" s="2">
        <f>'21'!L29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46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'22'!D29</f>
        <v>457716</v>
      </c>
      <c r="E4" s="2">
        <f>'22'!E29</f>
        <v>4090</v>
      </c>
      <c r="F4" s="2">
        <f>'22'!F29</f>
        <v>12750</v>
      </c>
      <c r="G4" s="2">
        <f>'22'!G29</f>
        <v>0</v>
      </c>
      <c r="H4" s="2">
        <f>'22'!H29</f>
        <v>34280</v>
      </c>
      <c r="I4" s="2">
        <f>'22'!I29</f>
        <v>828</v>
      </c>
      <c r="J4" s="2">
        <f>'22'!J29</f>
        <v>623</v>
      </c>
      <c r="K4" s="2">
        <f>'22'!K29</f>
        <v>305</v>
      </c>
      <c r="L4" s="2">
        <f>'22'!L29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47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'23'!D29</f>
        <v>457716</v>
      </c>
      <c r="E4" s="2">
        <f>'23'!E29</f>
        <v>4090</v>
      </c>
      <c r="F4" s="2">
        <f>'23'!F29</f>
        <v>12750</v>
      </c>
      <c r="G4" s="2">
        <f>'23'!G29</f>
        <v>0</v>
      </c>
      <c r="H4" s="2">
        <f>'23'!H29</f>
        <v>34280</v>
      </c>
      <c r="I4" s="2">
        <f>'23'!I29</f>
        <v>828</v>
      </c>
      <c r="J4" s="2">
        <f>'23'!J29</f>
        <v>623</v>
      </c>
      <c r="K4" s="2">
        <f>'23'!K29</f>
        <v>305</v>
      </c>
      <c r="L4" s="2">
        <f>'23'!L29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47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'24'!D29</f>
        <v>457716</v>
      </c>
      <c r="E4" s="2">
        <f>'24'!E29</f>
        <v>4090</v>
      </c>
      <c r="F4" s="2">
        <f>'24'!F29</f>
        <v>12750</v>
      </c>
      <c r="G4" s="2">
        <f>'24'!G29</f>
        <v>0</v>
      </c>
      <c r="H4" s="2">
        <f>'24'!H29</f>
        <v>34280</v>
      </c>
      <c r="I4" s="2">
        <f>'24'!I29</f>
        <v>828</v>
      </c>
      <c r="J4" s="2">
        <f>'24'!J29</f>
        <v>623</v>
      </c>
      <c r="K4" s="2">
        <f>'24'!K29</f>
        <v>305</v>
      </c>
      <c r="L4" s="2">
        <f>'24'!L29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46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'25'!D29</f>
        <v>457716</v>
      </c>
      <c r="E4" s="2">
        <f>'25'!E29</f>
        <v>4090</v>
      </c>
      <c r="F4" s="2">
        <f>'25'!F29</f>
        <v>12750</v>
      </c>
      <c r="G4" s="2">
        <f>'25'!G29</f>
        <v>0</v>
      </c>
      <c r="H4" s="2">
        <f>'25'!H29</f>
        <v>34280</v>
      </c>
      <c r="I4" s="2">
        <f>'25'!I29</f>
        <v>828</v>
      </c>
      <c r="J4" s="2">
        <f>'25'!J29</f>
        <v>623</v>
      </c>
      <c r="K4" s="2">
        <f>'25'!K29</f>
        <v>305</v>
      </c>
      <c r="L4" s="2">
        <f>'25'!L29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46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'26'!D29</f>
        <v>457716</v>
      </c>
      <c r="E4" s="2">
        <f>'26'!E29</f>
        <v>4090</v>
      </c>
      <c r="F4" s="2">
        <f>'26'!F29</f>
        <v>12750</v>
      </c>
      <c r="G4" s="2">
        <f>'26'!G29</f>
        <v>0</v>
      </c>
      <c r="H4" s="2">
        <f>'26'!H29</f>
        <v>34280</v>
      </c>
      <c r="I4" s="2">
        <f>'26'!I29</f>
        <v>828</v>
      </c>
      <c r="J4" s="2">
        <f>'26'!J29</f>
        <v>623</v>
      </c>
      <c r="K4" s="2">
        <f>'26'!K29</f>
        <v>305</v>
      </c>
      <c r="L4" s="2">
        <f>'26'!L29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46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'27'!D29</f>
        <v>457716</v>
      </c>
      <c r="E4" s="2">
        <f>'27'!E29</f>
        <v>4090</v>
      </c>
      <c r="F4" s="2">
        <f>'27'!F29</f>
        <v>12750</v>
      </c>
      <c r="G4" s="2">
        <f>'27'!G29</f>
        <v>0</v>
      </c>
      <c r="H4" s="2">
        <f>'27'!H29</f>
        <v>34280</v>
      </c>
      <c r="I4" s="2">
        <f>'27'!I29</f>
        <v>828</v>
      </c>
      <c r="J4" s="2">
        <f>'27'!J29</f>
        <v>623</v>
      </c>
      <c r="K4" s="2">
        <f>'27'!K29</f>
        <v>305</v>
      </c>
      <c r="L4" s="2">
        <f>'27'!L29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46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'28'!D29</f>
        <v>457716</v>
      </c>
      <c r="E4" s="2">
        <f>'28'!E29</f>
        <v>4090</v>
      </c>
      <c r="F4" s="2">
        <f>'28'!F29</f>
        <v>12750</v>
      </c>
      <c r="G4" s="2">
        <f>'28'!G29</f>
        <v>0</v>
      </c>
      <c r="H4" s="2">
        <f>'28'!H29</f>
        <v>34280</v>
      </c>
      <c r="I4" s="2">
        <f>'28'!I29</f>
        <v>828</v>
      </c>
      <c r="J4" s="2">
        <f>'28'!J29</f>
        <v>623</v>
      </c>
      <c r="K4" s="2">
        <f>'28'!K29</f>
        <v>305</v>
      </c>
      <c r="L4" s="2">
        <f>'28'!L29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51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209759</v>
      </c>
      <c r="E28" s="45">
        <f t="shared" si="6"/>
        <v>290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1160</v>
      </c>
      <c r="I28" s="45">
        <f t="shared" si="7"/>
        <v>147</v>
      </c>
      <c r="J28" s="45">
        <f t="shared" si="7"/>
        <v>12</v>
      </c>
      <c r="K28" s="45">
        <f t="shared" si="7"/>
        <v>35</v>
      </c>
      <c r="L28" s="45">
        <f t="shared" si="7"/>
        <v>0</v>
      </c>
      <c r="M28" s="45">
        <f t="shared" si="7"/>
        <v>229799</v>
      </c>
      <c r="N28" s="45">
        <f t="shared" si="7"/>
        <v>266538</v>
      </c>
      <c r="O28" s="46">
        <f t="shared" si="7"/>
        <v>6319.4724999999999</v>
      </c>
      <c r="P28" s="45">
        <f t="shared" si="7"/>
        <v>0</v>
      </c>
      <c r="Q28" s="45">
        <f t="shared" si="7"/>
        <v>1925</v>
      </c>
      <c r="R28" s="45">
        <f t="shared" si="7"/>
        <v>258293.52750000003</v>
      </c>
      <c r="S28" s="45">
        <f t="shared" si="7"/>
        <v>2183.0905000000002</v>
      </c>
      <c r="T28" s="47">
        <f t="shared" si="7"/>
        <v>258.09050000000002</v>
      </c>
    </row>
    <row r="29" spans="1:20" ht="15.75" thickBot="1" x14ac:dyDescent="0.3">
      <c r="A29" s="72" t="s">
        <v>45</v>
      </c>
      <c r="B29" s="73"/>
      <c r="C29" s="74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0" priority="43" operator="equal">
      <formula>212030016606640</formula>
    </cfRule>
  </conditionalFormatting>
  <conditionalFormatting sqref="D29 E4:E6 E28:K29">
    <cfRule type="cellIs" dxfId="1299" priority="41" operator="equal">
      <formula>$E$4</formula>
    </cfRule>
    <cfRule type="cellIs" dxfId="1298" priority="42" operator="equal">
      <formula>2120</formula>
    </cfRule>
  </conditionalFormatting>
  <conditionalFormatting sqref="D29:E29 F4:F6 F28:F29">
    <cfRule type="cellIs" dxfId="1297" priority="39" operator="equal">
      <formula>$F$4</formula>
    </cfRule>
    <cfRule type="cellIs" dxfId="1296" priority="40" operator="equal">
      <formula>300</formula>
    </cfRule>
  </conditionalFormatting>
  <conditionalFormatting sqref="G4:G6 G28:G29">
    <cfRule type="cellIs" dxfId="1295" priority="37" operator="equal">
      <formula>$G$4</formula>
    </cfRule>
    <cfRule type="cellIs" dxfId="1294" priority="38" operator="equal">
      <formula>1660</formula>
    </cfRule>
  </conditionalFormatting>
  <conditionalFormatting sqref="H4:H6 H28:H29">
    <cfRule type="cellIs" dxfId="1293" priority="35" operator="equal">
      <formula>$H$4</formula>
    </cfRule>
    <cfRule type="cellIs" dxfId="1292" priority="36" operator="equal">
      <formula>6640</formula>
    </cfRule>
  </conditionalFormatting>
  <conditionalFormatting sqref="T6:T28">
    <cfRule type="cellIs" dxfId="1291" priority="34" operator="lessThan">
      <formula>0</formula>
    </cfRule>
  </conditionalFormatting>
  <conditionalFormatting sqref="T7:T27">
    <cfRule type="cellIs" dxfId="1290" priority="31" operator="lessThan">
      <formula>0</formula>
    </cfRule>
    <cfRule type="cellIs" dxfId="1289" priority="32" operator="lessThan">
      <formula>0</formula>
    </cfRule>
    <cfRule type="cellIs" dxfId="1288" priority="33" operator="lessThan">
      <formula>0</formula>
    </cfRule>
  </conditionalFormatting>
  <conditionalFormatting sqref="E4:E6 E28:K28">
    <cfRule type="cellIs" dxfId="1287" priority="30" operator="equal">
      <formula>$E$4</formula>
    </cfRule>
  </conditionalFormatting>
  <conditionalFormatting sqref="D28:D29 D6 D4:M4">
    <cfRule type="cellIs" dxfId="1286" priority="29" operator="equal">
      <formula>$D$4</formula>
    </cfRule>
  </conditionalFormatting>
  <conditionalFormatting sqref="I4:I6 I28:I29">
    <cfRule type="cellIs" dxfId="1285" priority="28" operator="equal">
      <formula>$I$4</formula>
    </cfRule>
  </conditionalFormatting>
  <conditionalFormatting sqref="J4:J6 J28:J29">
    <cfRule type="cellIs" dxfId="1284" priority="27" operator="equal">
      <formula>$J$4</formula>
    </cfRule>
  </conditionalFormatting>
  <conditionalFormatting sqref="K4:K6 K28:K29">
    <cfRule type="cellIs" dxfId="1283" priority="26" operator="equal">
      <formula>$K$4</formula>
    </cfRule>
  </conditionalFormatting>
  <conditionalFormatting sqref="M4:M6">
    <cfRule type="cellIs" dxfId="1282" priority="25" operator="equal">
      <formula>$L$4</formula>
    </cfRule>
  </conditionalFormatting>
  <conditionalFormatting sqref="T7:T28">
    <cfRule type="cellIs" dxfId="1281" priority="22" operator="lessThan">
      <formula>0</formula>
    </cfRule>
    <cfRule type="cellIs" dxfId="1280" priority="23" operator="lessThan">
      <formula>0</formula>
    </cfRule>
    <cfRule type="cellIs" dxfId="1279" priority="24" operator="lessThan">
      <formula>0</formula>
    </cfRule>
  </conditionalFormatting>
  <conditionalFormatting sqref="D5:K5">
    <cfRule type="cellIs" dxfId="1278" priority="21" operator="greaterThan">
      <formula>0</formula>
    </cfRule>
  </conditionalFormatting>
  <conditionalFormatting sqref="T6:T28">
    <cfRule type="cellIs" dxfId="1277" priority="20" operator="lessThan">
      <formula>0</formula>
    </cfRule>
  </conditionalFormatting>
  <conditionalFormatting sqref="T7:T27">
    <cfRule type="cellIs" dxfId="1276" priority="17" operator="lessThan">
      <formula>0</formula>
    </cfRule>
    <cfRule type="cellIs" dxfId="1275" priority="18" operator="lessThan">
      <formula>0</formula>
    </cfRule>
    <cfRule type="cellIs" dxfId="1274" priority="19" operator="lessThan">
      <formula>0</formula>
    </cfRule>
  </conditionalFormatting>
  <conditionalFormatting sqref="T7:T28">
    <cfRule type="cellIs" dxfId="1273" priority="14" operator="lessThan">
      <formula>0</formula>
    </cfRule>
    <cfRule type="cellIs" dxfId="1272" priority="15" operator="lessThan">
      <formula>0</formula>
    </cfRule>
    <cfRule type="cellIs" dxfId="1271" priority="16" operator="lessThan">
      <formula>0</formula>
    </cfRule>
  </conditionalFormatting>
  <conditionalFormatting sqref="D5:K5">
    <cfRule type="cellIs" dxfId="1270" priority="13" operator="greaterThan">
      <formula>0</formula>
    </cfRule>
  </conditionalFormatting>
  <conditionalFormatting sqref="L4 L6 L28:L29">
    <cfRule type="cellIs" dxfId="1269" priority="12" operator="equal">
      <formula>$L$4</formula>
    </cfRule>
  </conditionalFormatting>
  <conditionalFormatting sqref="D7:S7">
    <cfRule type="cellIs" dxfId="1268" priority="11" operator="greaterThan">
      <formula>0</formula>
    </cfRule>
  </conditionalFormatting>
  <conditionalFormatting sqref="D9:S9">
    <cfRule type="cellIs" dxfId="1267" priority="10" operator="greaterThan">
      <formula>0</formula>
    </cfRule>
  </conditionalFormatting>
  <conditionalFormatting sqref="D11:S11">
    <cfRule type="cellIs" dxfId="1266" priority="9" operator="greaterThan">
      <formula>0</formula>
    </cfRule>
  </conditionalFormatting>
  <conditionalFormatting sqref="D13:S13">
    <cfRule type="cellIs" dxfId="1265" priority="8" operator="greaterThan">
      <formula>0</formula>
    </cfRule>
  </conditionalFormatting>
  <conditionalFormatting sqref="D15:S15">
    <cfRule type="cellIs" dxfId="1264" priority="7" operator="greaterThan">
      <formula>0</formula>
    </cfRule>
  </conditionalFormatting>
  <conditionalFormatting sqref="D17:S17">
    <cfRule type="cellIs" dxfId="1263" priority="6" operator="greaterThan">
      <formula>0</formula>
    </cfRule>
  </conditionalFormatting>
  <conditionalFormatting sqref="D19:S19">
    <cfRule type="cellIs" dxfId="1262" priority="5" operator="greaterThan">
      <formula>0</formula>
    </cfRule>
  </conditionalFormatting>
  <conditionalFormatting sqref="D21:S21">
    <cfRule type="cellIs" dxfId="1261" priority="4" operator="greaterThan">
      <formula>0</formula>
    </cfRule>
  </conditionalFormatting>
  <conditionalFormatting sqref="D23:S23">
    <cfRule type="cellIs" dxfId="1260" priority="3" operator="greaterThan">
      <formula>0</formula>
    </cfRule>
  </conditionalFormatting>
  <conditionalFormatting sqref="D25:S25">
    <cfRule type="cellIs" dxfId="1259" priority="2" operator="greaterThan">
      <formula>0</formula>
    </cfRule>
  </conditionalFormatting>
  <conditionalFormatting sqref="D27:S27">
    <cfRule type="cellIs" dxfId="1258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47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'29'!D29</f>
        <v>457716</v>
      </c>
      <c r="E4" s="2">
        <f>'29'!E29</f>
        <v>4090</v>
      </c>
      <c r="F4" s="2">
        <f>'29'!F29</f>
        <v>12750</v>
      </c>
      <c r="G4" s="2">
        <f>'29'!G29</f>
        <v>0</v>
      </c>
      <c r="H4" s="2">
        <f>'29'!H29</f>
        <v>34280</v>
      </c>
      <c r="I4" s="2">
        <f>'29'!I29</f>
        <v>828</v>
      </c>
      <c r="J4" s="2">
        <f>'29'!J29</f>
        <v>623</v>
      </c>
      <c r="K4" s="2">
        <f>'29'!K29</f>
        <v>305</v>
      </c>
      <c r="L4" s="2">
        <f>'29'!L29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47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'30'!D29</f>
        <v>457716</v>
      </c>
      <c r="E4" s="2">
        <f>'30'!E29</f>
        <v>4090</v>
      </c>
      <c r="F4" s="2">
        <f>'30'!F29</f>
        <v>12750</v>
      </c>
      <c r="G4" s="2">
        <f>'30'!G29</f>
        <v>0</v>
      </c>
      <c r="H4" s="2">
        <f>'30'!H29</f>
        <v>34280</v>
      </c>
      <c r="I4" s="2">
        <f>'30'!I29</f>
        <v>828</v>
      </c>
      <c r="J4" s="2">
        <f>'30'!J29</f>
        <v>623</v>
      </c>
      <c r="K4" s="2">
        <f>'30'!K29</f>
        <v>305</v>
      </c>
      <c r="L4" s="2">
        <f>'30'!L29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50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2218637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129756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320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450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680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14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146776</v>
      </c>
      <c r="N7" s="24">
        <f>D7+E7*20+F7*10+G7*9+H7*9+I7*191+J7*191+K7*182+L7*100</f>
        <v>152288</v>
      </c>
      <c r="O7" s="25">
        <f>M7*2.75%</f>
        <v>4036.34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1054</v>
      </c>
      <c r="R7" s="24">
        <f>M7-(M7*2.75%)+I7*191+J7*191+K7*182+L7*100-Q7</f>
        <v>147197.66</v>
      </c>
      <c r="S7" s="25">
        <f>M7*0.95%</f>
        <v>1394.3720000000001</v>
      </c>
      <c r="T7" s="27">
        <f>S7-Q7</f>
        <v>340.37200000000007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67748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360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73988</v>
      </c>
      <c r="N8" s="24">
        <f t="shared" ref="N8:N27" si="1">D8+E8*20+F8*10+G8*9+H8*9+I8*191+J8*191+K8*182+L8*100</f>
        <v>80819</v>
      </c>
      <c r="O8" s="25">
        <f t="shared" ref="O8:O27" si="2">M8*2.75%</f>
        <v>2034.67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763</v>
      </c>
      <c r="R8" s="24">
        <f t="shared" ref="R8:R27" si="3">M8-(M8*2.75%)+I8*191+J8*191+K8*182+L8*100-Q8</f>
        <v>78021.33</v>
      </c>
      <c r="S8" s="25">
        <f t="shared" ref="S8:S27" si="4">M8*0.95%</f>
        <v>702.88599999999997</v>
      </c>
      <c r="T8" s="27">
        <f t="shared" ref="T8:T27" si="5">S8-Q8</f>
        <v>-60.114000000000033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164034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1250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177484</v>
      </c>
      <c r="N9" s="24">
        <f t="shared" si="1"/>
        <v>182023</v>
      </c>
      <c r="O9" s="25">
        <f t="shared" si="2"/>
        <v>4880.8100000000004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1513</v>
      </c>
      <c r="R9" s="24">
        <f t="shared" si="3"/>
        <v>175629.19</v>
      </c>
      <c r="S9" s="25">
        <f t="shared" si="4"/>
        <v>1686.098</v>
      </c>
      <c r="T9" s="27">
        <f t="shared" si="5"/>
        <v>173.09799999999996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58446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23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6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2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61316</v>
      </c>
      <c r="N10" s="24">
        <f t="shared" si="1"/>
        <v>67219</v>
      </c>
      <c r="O10" s="25">
        <f t="shared" si="2"/>
        <v>1686.19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293</v>
      </c>
      <c r="R10" s="24">
        <f t="shared" si="3"/>
        <v>65239.81</v>
      </c>
      <c r="S10" s="25">
        <f t="shared" si="4"/>
        <v>582.50199999999995</v>
      </c>
      <c r="T10" s="27">
        <f t="shared" si="5"/>
        <v>289.50199999999995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68811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750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28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79561</v>
      </c>
      <c r="N11" s="24">
        <f t="shared" si="1"/>
        <v>85455</v>
      </c>
      <c r="O11" s="25">
        <f t="shared" si="2"/>
        <v>2187.9275000000002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423</v>
      </c>
      <c r="R11" s="24">
        <f t="shared" si="3"/>
        <v>82844.072499999995</v>
      </c>
      <c r="S11" s="25">
        <f t="shared" si="4"/>
        <v>755.82949999999994</v>
      </c>
      <c r="T11" s="27">
        <f t="shared" si="5"/>
        <v>332.82949999999994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54775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56675</v>
      </c>
      <c r="N12" s="24">
        <f t="shared" si="1"/>
        <v>58495</v>
      </c>
      <c r="O12" s="25">
        <f t="shared" si="2"/>
        <v>1558.5625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295</v>
      </c>
      <c r="R12" s="24">
        <f t="shared" si="3"/>
        <v>56641.4375</v>
      </c>
      <c r="S12" s="25">
        <f t="shared" si="4"/>
        <v>538.41250000000002</v>
      </c>
      <c r="T12" s="27">
        <f t="shared" si="5"/>
        <v>243.41250000000002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56160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110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58750</v>
      </c>
      <c r="N13" s="24">
        <f t="shared" si="1"/>
        <v>58750</v>
      </c>
      <c r="O13" s="25">
        <f t="shared" si="2"/>
        <v>1615.625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535</v>
      </c>
      <c r="R13" s="24">
        <f t="shared" si="3"/>
        <v>56599.375</v>
      </c>
      <c r="S13" s="25">
        <f t="shared" si="4"/>
        <v>558.125</v>
      </c>
      <c r="T13" s="27">
        <f t="shared" si="5"/>
        <v>23.125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181207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110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500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5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188707</v>
      </c>
      <c r="N14" s="24">
        <f t="shared" si="1"/>
        <v>190999</v>
      </c>
      <c r="O14" s="25">
        <f t="shared" si="2"/>
        <v>5189.4425000000001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1521</v>
      </c>
      <c r="R14" s="24">
        <f t="shared" si="3"/>
        <v>184288.5575</v>
      </c>
      <c r="S14" s="25">
        <f t="shared" si="4"/>
        <v>1792.7165</v>
      </c>
      <c r="T14" s="27">
        <f t="shared" si="5"/>
        <v>271.7165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210978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210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460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22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8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220818</v>
      </c>
      <c r="N15" s="24">
        <f t="shared" si="1"/>
        <v>226476</v>
      </c>
      <c r="O15" s="25">
        <f t="shared" si="2"/>
        <v>6072.4949999999999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1720</v>
      </c>
      <c r="R15" s="24">
        <f t="shared" si="3"/>
        <v>218683.505</v>
      </c>
      <c r="S15" s="25">
        <f t="shared" si="4"/>
        <v>2097.7709999999997</v>
      </c>
      <c r="T15" s="27">
        <f t="shared" si="5"/>
        <v>377.77099999999973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162818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70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110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1350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177468</v>
      </c>
      <c r="N16" s="24">
        <f t="shared" si="1"/>
        <v>186573</v>
      </c>
      <c r="O16" s="25">
        <f t="shared" si="2"/>
        <v>4880.37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1615</v>
      </c>
      <c r="R16" s="24">
        <f t="shared" si="3"/>
        <v>180077.63</v>
      </c>
      <c r="S16" s="25">
        <f t="shared" si="4"/>
        <v>1685.9459999999999</v>
      </c>
      <c r="T16" s="27">
        <f t="shared" si="5"/>
        <v>70.945999999999913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104643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60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200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450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31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16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111893</v>
      </c>
      <c r="N17" s="24">
        <f t="shared" si="1"/>
        <v>120726</v>
      </c>
      <c r="O17" s="25">
        <f t="shared" si="2"/>
        <v>3077.0574999999999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1034</v>
      </c>
      <c r="R17" s="24">
        <f t="shared" si="3"/>
        <v>116614.9425</v>
      </c>
      <c r="S17" s="25">
        <f t="shared" si="4"/>
        <v>1062.9835</v>
      </c>
      <c r="T17" s="27">
        <f t="shared" si="5"/>
        <v>28.983500000000049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117514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460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44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127154</v>
      </c>
      <c r="N18" s="24">
        <f t="shared" si="1"/>
        <v>137378</v>
      </c>
      <c r="O18" s="25">
        <f t="shared" si="2"/>
        <v>3496.7350000000001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1640</v>
      </c>
      <c r="R18" s="24">
        <f t="shared" si="3"/>
        <v>132241.26500000001</v>
      </c>
      <c r="S18" s="25">
        <f t="shared" si="4"/>
        <v>1207.963</v>
      </c>
      <c r="T18" s="27">
        <f t="shared" si="5"/>
        <v>-432.03700000000003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130987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100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1230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65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144857</v>
      </c>
      <c r="N19" s="24">
        <f t="shared" si="1"/>
        <v>160775</v>
      </c>
      <c r="O19" s="25">
        <f t="shared" si="2"/>
        <v>3983.5675000000001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1870</v>
      </c>
      <c r="R19" s="24">
        <f t="shared" si="3"/>
        <v>154921.4325</v>
      </c>
      <c r="S19" s="25">
        <f t="shared" si="4"/>
        <v>1376.1415</v>
      </c>
      <c r="T19" s="27">
        <f t="shared" si="5"/>
        <v>-493.85850000000005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51209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29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54389</v>
      </c>
      <c r="N20" s="24">
        <f t="shared" si="1"/>
        <v>59928</v>
      </c>
      <c r="O20" s="25">
        <f t="shared" si="2"/>
        <v>1495.6975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1080</v>
      </c>
      <c r="R20" s="24">
        <f t="shared" si="3"/>
        <v>57352.302499999998</v>
      </c>
      <c r="S20" s="25">
        <f t="shared" si="4"/>
        <v>516.69550000000004</v>
      </c>
      <c r="T20" s="27">
        <f t="shared" si="5"/>
        <v>-563.30449999999996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55404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55874</v>
      </c>
      <c r="N21" s="24">
        <f t="shared" si="1"/>
        <v>56829</v>
      </c>
      <c r="O21" s="25">
        <f t="shared" si="2"/>
        <v>1536.5350000000001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388</v>
      </c>
      <c r="R21" s="24">
        <f t="shared" si="3"/>
        <v>54904.464999999997</v>
      </c>
      <c r="S21" s="25">
        <f t="shared" si="4"/>
        <v>530.803</v>
      </c>
      <c r="T21" s="27">
        <f t="shared" si="5"/>
        <v>142.803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169970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110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172770</v>
      </c>
      <c r="N22" s="24">
        <f t="shared" si="1"/>
        <v>179455</v>
      </c>
      <c r="O22" s="25">
        <f t="shared" si="2"/>
        <v>4751.1750000000002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1250</v>
      </c>
      <c r="R22" s="24">
        <f t="shared" si="3"/>
        <v>173453.82500000001</v>
      </c>
      <c r="S22" s="25">
        <f t="shared" si="4"/>
        <v>1641.3150000000001</v>
      </c>
      <c r="T22" s="27">
        <f t="shared" si="5"/>
        <v>391.31500000000005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90312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90312</v>
      </c>
      <c r="N23" s="24">
        <f t="shared" si="1"/>
        <v>93177</v>
      </c>
      <c r="O23" s="25">
        <f t="shared" si="2"/>
        <v>2483.58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830</v>
      </c>
      <c r="R23" s="24">
        <f t="shared" si="3"/>
        <v>89863.42</v>
      </c>
      <c r="S23" s="25">
        <f t="shared" si="4"/>
        <v>857.96399999999994</v>
      </c>
      <c r="T23" s="27">
        <f t="shared" si="5"/>
        <v>27.963999999999942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168979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510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700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1070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33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195809</v>
      </c>
      <c r="N24" s="24">
        <f t="shared" si="1"/>
        <v>206662</v>
      </c>
      <c r="O24" s="25">
        <f t="shared" si="2"/>
        <v>5384.7475000000004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1657</v>
      </c>
      <c r="R24" s="24">
        <f t="shared" si="3"/>
        <v>199620.2525</v>
      </c>
      <c r="S24" s="25">
        <f t="shared" si="4"/>
        <v>1860.1855</v>
      </c>
      <c r="T24" s="27">
        <f t="shared" si="5"/>
        <v>203.18550000000005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107237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73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113987</v>
      </c>
      <c r="N25" s="24">
        <f t="shared" si="1"/>
        <v>128840</v>
      </c>
      <c r="O25" s="25">
        <f t="shared" si="2"/>
        <v>3134.6424999999999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958</v>
      </c>
      <c r="R25" s="24">
        <f t="shared" si="3"/>
        <v>124747.3575</v>
      </c>
      <c r="S25" s="25">
        <f t="shared" si="4"/>
        <v>1082.8765000000001</v>
      </c>
      <c r="T25" s="27">
        <f t="shared" si="5"/>
        <v>124.87650000000008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81660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43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82200</v>
      </c>
      <c r="N26" s="24">
        <f t="shared" si="1"/>
        <v>90795</v>
      </c>
      <c r="O26" s="25">
        <f t="shared" si="2"/>
        <v>2260.5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663</v>
      </c>
      <c r="R26" s="24">
        <f t="shared" si="3"/>
        <v>87871.5</v>
      </c>
      <c r="S26" s="25">
        <f t="shared" si="4"/>
        <v>780.9</v>
      </c>
      <c r="T26" s="27">
        <f t="shared" si="5"/>
        <v>117.89999999999998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102446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30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102446</v>
      </c>
      <c r="N27" s="40">
        <f t="shared" si="1"/>
        <v>108176</v>
      </c>
      <c r="O27" s="25">
        <f t="shared" si="2"/>
        <v>2817.2649999999999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1400</v>
      </c>
      <c r="R27" s="24">
        <f t="shared" si="3"/>
        <v>103958.735</v>
      </c>
      <c r="S27" s="42">
        <f t="shared" si="4"/>
        <v>973.23699999999997</v>
      </c>
      <c r="T27" s="43">
        <f t="shared" si="5"/>
        <v>-426.76300000000003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2335094</v>
      </c>
      <c r="E28" s="45">
        <f t="shared" si="6"/>
        <v>2010</v>
      </c>
      <c r="F28" s="45">
        <f t="shared" ref="F28:T28" si="7">SUM(F7:F27)</f>
        <v>2920</v>
      </c>
      <c r="G28" s="45">
        <f t="shared" si="7"/>
        <v>0</v>
      </c>
      <c r="H28" s="45">
        <f t="shared" si="7"/>
        <v>9860</v>
      </c>
      <c r="I28" s="45">
        <f t="shared" si="7"/>
        <v>587</v>
      </c>
      <c r="J28" s="45">
        <f t="shared" si="7"/>
        <v>31</v>
      </c>
      <c r="K28" s="45">
        <f t="shared" si="7"/>
        <v>113</v>
      </c>
      <c r="L28" s="45">
        <f t="shared" si="7"/>
        <v>0</v>
      </c>
      <c r="M28" s="45">
        <f t="shared" si="7"/>
        <v>2493234</v>
      </c>
      <c r="N28" s="45">
        <f t="shared" si="7"/>
        <v>2631838</v>
      </c>
      <c r="O28" s="46">
        <f t="shared" si="7"/>
        <v>68563.935000000012</v>
      </c>
      <c r="P28" s="45">
        <f t="shared" si="7"/>
        <v>0</v>
      </c>
      <c r="Q28" s="45">
        <f t="shared" si="7"/>
        <v>22502</v>
      </c>
      <c r="R28" s="45">
        <f t="shared" si="7"/>
        <v>2540772.0649999999</v>
      </c>
      <c r="S28" s="45">
        <f t="shared" si="7"/>
        <v>23685.723000000002</v>
      </c>
      <c r="T28" s="47">
        <f t="shared" si="7"/>
        <v>1183.723</v>
      </c>
    </row>
    <row r="29" spans="1:20" ht="15.75" thickBot="1" x14ac:dyDescent="0.3">
      <c r="A29" s="72" t="s">
        <v>45</v>
      </c>
      <c r="B29" s="73"/>
      <c r="C29" s="74"/>
      <c r="D29" s="48">
        <f>D4+D5-D28</f>
        <v>457716</v>
      </c>
      <c r="E29" s="48">
        <f t="shared" ref="E29:L29" si="8">E4+E5-E28</f>
        <v>4090</v>
      </c>
      <c r="F29" s="48">
        <f t="shared" si="8"/>
        <v>12750</v>
      </c>
      <c r="G29" s="48">
        <f t="shared" si="8"/>
        <v>0</v>
      </c>
      <c r="H29" s="48">
        <f t="shared" si="8"/>
        <v>34280</v>
      </c>
      <c r="I29" s="48">
        <f t="shared" si="8"/>
        <v>828</v>
      </c>
      <c r="J29" s="48">
        <f t="shared" si="8"/>
        <v>623</v>
      </c>
      <c r="K29" s="48">
        <f t="shared" si="8"/>
        <v>305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2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2" ht="18.75" x14ac:dyDescent="0.25">
      <c r="A3" s="79" t="s">
        <v>54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2" x14ac:dyDescent="0.25">
      <c r="A4" s="83" t="s">
        <v>1</v>
      </c>
      <c r="B4" s="83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85"/>
      <c r="O4" s="86"/>
      <c r="P4" s="86"/>
      <c r="Q4" s="86"/>
      <c r="R4" s="86"/>
      <c r="S4" s="86"/>
      <c r="T4" s="86"/>
      <c r="U4" s="86"/>
      <c r="V4" s="87"/>
    </row>
    <row r="5" spans="1:22" x14ac:dyDescent="0.25">
      <c r="A5" s="83" t="s">
        <v>2</v>
      </c>
      <c r="B5" s="83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85"/>
      <c r="O5" s="86"/>
      <c r="P5" s="86"/>
      <c r="Q5" s="86"/>
      <c r="R5" s="86"/>
      <c r="S5" s="86"/>
      <c r="T5" s="86"/>
      <c r="U5" s="86"/>
      <c r="V5" s="8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69" t="s">
        <v>44</v>
      </c>
      <c r="B28" s="70"/>
      <c r="C28" s="71"/>
      <c r="D28" s="44">
        <f t="shared" ref="D28:E28" si="7">SUM(D7:D27)</f>
        <v>306119</v>
      </c>
      <c r="E28" s="45">
        <f t="shared" si="7"/>
        <v>410</v>
      </c>
      <c r="F28" s="45">
        <f t="shared" ref="F28:V28" si="8">SUM(F7:F27)</f>
        <v>680</v>
      </c>
      <c r="G28" s="45">
        <f t="shared" si="8"/>
        <v>0</v>
      </c>
      <c r="H28" s="45">
        <f t="shared" si="8"/>
        <v>1110</v>
      </c>
      <c r="I28" s="45">
        <f t="shared" si="8"/>
        <v>72</v>
      </c>
      <c r="J28" s="45">
        <f t="shared" si="8"/>
        <v>13</v>
      </c>
      <c r="K28" s="45">
        <f t="shared" si="8"/>
        <v>10</v>
      </c>
      <c r="L28" s="45">
        <f t="shared" si="8"/>
        <v>0</v>
      </c>
      <c r="M28" s="56">
        <f t="shared" si="8"/>
        <v>331109</v>
      </c>
      <c r="N28" s="56">
        <f t="shared" si="8"/>
        <v>349164</v>
      </c>
      <c r="O28" s="57">
        <f t="shared" si="8"/>
        <v>9105.4974999999995</v>
      </c>
      <c r="P28" s="56">
        <f t="shared" si="8"/>
        <v>0</v>
      </c>
      <c r="Q28" s="56">
        <f t="shared" si="8"/>
        <v>3195</v>
      </c>
      <c r="R28" s="56">
        <f t="shared" si="8"/>
        <v>336863.50249999994</v>
      </c>
      <c r="S28" s="56">
        <f t="shared" si="8"/>
        <v>3145.5355000000009</v>
      </c>
      <c r="T28" s="56">
        <f t="shared" si="8"/>
        <v>-49.46449999999998</v>
      </c>
      <c r="U28" s="56">
        <f t="shared" si="8"/>
        <v>1299</v>
      </c>
      <c r="V28" s="56">
        <f t="shared" si="8"/>
        <v>335564.50249999994</v>
      </c>
    </row>
    <row r="29" spans="1:22" ht="15.75" thickBot="1" x14ac:dyDescent="0.3">
      <c r="A29" s="72" t="s">
        <v>45</v>
      </c>
      <c r="B29" s="73"/>
      <c r="C29" s="74"/>
      <c r="D29" s="48">
        <f>D4+D5-D28</f>
        <v>414282</v>
      </c>
      <c r="E29" s="48">
        <f t="shared" ref="E29:L29" si="9">E4+E5-E28</f>
        <v>5070</v>
      </c>
      <c r="F29" s="48">
        <f t="shared" si="9"/>
        <v>9390</v>
      </c>
      <c r="G29" s="48">
        <f t="shared" si="9"/>
        <v>0</v>
      </c>
      <c r="H29" s="48">
        <f t="shared" si="9"/>
        <v>26440</v>
      </c>
      <c r="I29" s="48">
        <f t="shared" si="9"/>
        <v>1136</v>
      </c>
      <c r="J29" s="48">
        <f t="shared" si="9"/>
        <v>629</v>
      </c>
      <c r="K29" s="48">
        <f t="shared" si="9"/>
        <v>368</v>
      </c>
      <c r="L29" s="48">
        <f t="shared" si="9"/>
        <v>5</v>
      </c>
      <c r="M29" s="58"/>
      <c r="N29" s="88"/>
      <c r="O29" s="89"/>
      <c r="P29" s="89"/>
      <c r="Q29" s="89"/>
      <c r="R29" s="89"/>
      <c r="S29" s="89"/>
      <c r="T29" s="89"/>
      <c r="U29" s="89"/>
      <c r="V29" s="9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57" priority="47" operator="equal">
      <formula>212030016606640</formula>
    </cfRule>
  </conditionalFormatting>
  <conditionalFormatting sqref="D29 E4:E6 E28:K29">
    <cfRule type="cellIs" dxfId="1256" priority="45" operator="equal">
      <formula>$E$4</formula>
    </cfRule>
    <cfRule type="cellIs" dxfId="1255" priority="46" operator="equal">
      <formula>2120</formula>
    </cfRule>
  </conditionalFormatting>
  <conditionalFormatting sqref="D29:E29 F4:F6 F28:F29">
    <cfRule type="cellIs" dxfId="1254" priority="43" operator="equal">
      <formula>$F$4</formula>
    </cfRule>
    <cfRule type="cellIs" dxfId="1253" priority="44" operator="equal">
      <formula>300</formula>
    </cfRule>
  </conditionalFormatting>
  <conditionalFormatting sqref="G4 G28:G29 G6">
    <cfRule type="cellIs" dxfId="1252" priority="41" operator="equal">
      <formula>$G$4</formula>
    </cfRule>
    <cfRule type="cellIs" dxfId="1251" priority="42" operator="equal">
      <formula>1660</formula>
    </cfRule>
  </conditionalFormatting>
  <conditionalFormatting sqref="H4:H6 H28:H29">
    <cfRule type="cellIs" dxfId="1250" priority="39" operator="equal">
      <formula>$H$4</formula>
    </cfRule>
    <cfRule type="cellIs" dxfId="1249" priority="40" operator="equal">
      <formula>6640</formula>
    </cfRule>
  </conditionalFormatting>
  <conditionalFormatting sqref="T6:T28 U28:V28">
    <cfRule type="cellIs" dxfId="1248" priority="38" operator="lessThan">
      <formula>0</formula>
    </cfRule>
  </conditionalFormatting>
  <conditionalFormatting sqref="T7:T27">
    <cfRule type="cellIs" dxfId="1247" priority="35" operator="lessThan">
      <formula>0</formula>
    </cfRule>
    <cfRule type="cellIs" dxfId="1246" priority="36" operator="lessThan">
      <formula>0</formula>
    </cfRule>
    <cfRule type="cellIs" dxfId="1245" priority="37" operator="lessThan">
      <formula>0</formula>
    </cfRule>
  </conditionalFormatting>
  <conditionalFormatting sqref="E4:E6 E28:K28">
    <cfRule type="cellIs" dxfId="1244" priority="34" operator="equal">
      <formula>$E$4</formula>
    </cfRule>
  </conditionalFormatting>
  <conditionalFormatting sqref="D28:D29 D6 D4:M4">
    <cfRule type="cellIs" dxfId="1243" priority="33" operator="equal">
      <formula>$D$4</formula>
    </cfRule>
  </conditionalFormatting>
  <conditionalFormatting sqref="I4:I6 I28:I29">
    <cfRule type="cellIs" dxfId="1242" priority="32" operator="equal">
      <formula>$I$4</formula>
    </cfRule>
  </conditionalFormatting>
  <conditionalFormatting sqref="J4:J6 J28:J29">
    <cfRule type="cellIs" dxfId="1241" priority="31" operator="equal">
      <formula>$J$4</formula>
    </cfRule>
  </conditionalFormatting>
  <conditionalFormatting sqref="K4:K6 K28:K29">
    <cfRule type="cellIs" dxfId="1240" priority="30" operator="equal">
      <formula>$K$4</formula>
    </cfRule>
  </conditionalFormatting>
  <conditionalFormatting sqref="M4:M6">
    <cfRule type="cellIs" dxfId="1239" priority="29" operator="equal">
      <formula>$L$4</formula>
    </cfRule>
  </conditionalFormatting>
  <conditionalFormatting sqref="T7:T28 U28:V28">
    <cfRule type="cellIs" dxfId="1238" priority="26" operator="lessThan">
      <formula>0</formula>
    </cfRule>
    <cfRule type="cellIs" dxfId="1237" priority="27" operator="lessThan">
      <formula>0</formula>
    </cfRule>
    <cfRule type="cellIs" dxfId="1236" priority="28" operator="lessThan">
      <formula>0</formula>
    </cfRule>
  </conditionalFormatting>
  <conditionalFormatting sqref="D5:F5 H5:K5">
    <cfRule type="cellIs" dxfId="1235" priority="25" operator="greaterThan">
      <formula>0</formula>
    </cfRule>
  </conditionalFormatting>
  <conditionalFormatting sqref="T6:T28 U28:V28">
    <cfRule type="cellIs" dxfId="1234" priority="24" operator="lessThan">
      <formula>0</formula>
    </cfRule>
  </conditionalFormatting>
  <conditionalFormatting sqref="T7:T27">
    <cfRule type="cellIs" dxfId="1233" priority="21" operator="lessThan">
      <formula>0</formula>
    </cfRule>
    <cfRule type="cellIs" dxfId="1232" priority="22" operator="lessThan">
      <formula>0</formula>
    </cfRule>
    <cfRule type="cellIs" dxfId="1231" priority="23" operator="lessThan">
      <formula>0</formula>
    </cfRule>
  </conditionalFormatting>
  <conditionalFormatting sqref="T7:T28 U28:V28">
    <cfRule type="cellIs" dxfId="1230" priority="18" operator="lessThan">
      <formula>0</formula>
    </cfRule>
    <cfRule type="cellIs" dxfId="1229" priority="19" operator="lessThan">
      <formula>0</formula>
    </cfRule>
    <cfRule type="cellIs" dxfId="1228" priority="20" operator="lessThan">
      <formula>0</formula>
    </cfRule>
  </conditionalFormatting>
  <conditionalFormatting sqref="D5:F5 H5:K5">
    <cfRule type="cellIs" dxfId="1227" priority="17" operator="greaterThan">
      <formula>0</formula>
    </cfRule>
  </conditionalFormatting>
  <conditionalFormatting sqref="L4 L6 L28:L29">
    <cfRule type="cellIs" dxfId="1226" priority="16" operator="equal">
      <formula>$L$4</formula>
    </cfRule>
  </conditionalFormatting>
  <conditionalFormatting sqref="D7:S7">
    <cfRule type="cellIs" dxfId="1225" priority="15" operator="greaterThan">
      <formula>0</formula>
    </cfRule>
  </conditionalFormatting>
  <conditionalFormatting sqref="D9:S9">
    <cfRule type="cellIs" dxfId="1224" priority="14" operator="greaterThan">
      <formula>0</formula>
    </cfRule>
  </conditionalFormatting>
  <conditionalFormatting sqref="D11:S11">
    <cfRule type="cellIs" dxfId="1223" priority="13" operator="greaterThan">
      <formula>0</formula>
    </cfRule>
  </conditionalFormatting>
  <conditionalFormatting sqref="D13:S13">
    <cfRule type="cellIs" dxfId="1222" priority="12" operator="greaterThan">
      <formula>0</formula>
    </cfRule>
  </conditionalFormatting>
  <conditionalFormatting sqref="D15:S15">
    <cfRule type="cellIs" dxfId="1221" priority="11" operator="greaterThan">
      <formula>0</formula>
    </cfRule>
  </conditionalFormatting>
  <conditionalFormatting sqref="D17:S17">
    <cfRule type="cellIs" dxfId="1220" priority="10" operator="greaterThan">
      <formula>0</formula>
    </cfRule>
  </conditionalFormatting>
  <conditionalFormatting sqref="D19:S19">
    <cfRule type="cellIs" dxfId="1219" priority="9" operator="greaterThan">
      <formula>0</formula>
    </cfRule>
  </conditionalFormatting>
  <conditionalFormatting sqref="D21:S21">
    <cfRule type="cellIs" dxfId="1218" priority="8" operator="greaterThan">
      <formula>0</formula>
    </cfRule>
  </conditionalFormatting>
  <conditionalFormatting sqref="D23:S23">
    <cfRule type="cellIs" dxfId="1217" priority="7" operator="greaterThan">
      <formula>0</formula>
    </cfRule>
  </conditionalFormatting>
  <conditionalFormatting sqref="D25:S25">
    <cfRule type="cellIs" dxfId="1216" priority="6" operator="greaterThan">
      <formula>0</formula>
    </cfRule>
  </conditionalFormatting>
  <conditionalFormatting sqref="D27:S27">
    <cfRule type="cellIs" dxfId="1215" priority="5" operator="greaterThan">
      <formula>0</formula>
    </cfRule>
  </conditionalFormatting>
  <conditionalFormatting sqref="U6">
    <cfRule type="cellIs" dxfId="1214" priority="4" operator="lessThan">
      <formula>0</formula>
    </cfRule>
  </conditionalFormatting>
  <conditionalFormatting sqref="U6">
    <cfRule type="cellIs" dxfId="1213" priority="3" operator="lessThan">
      <formula>0</formula>
    </cfRule>
  </conditionalFormatting>
  <conditionalFormatting sqref="V6">
    <cfRule type="cellIs" dxfId="1212" priority="2" operator="lessThan">
      <formula>0</formula>
    </cfRule>
  </conditionalFormatting>
  <conditionalFormatting sqref="V6">
    <cfRule type="cellIs" dxfId="121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2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2" ht="18.75" x14ac:dyDescent="0.25">
      <c r="A3" s="79" t="s">
        <v>56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2" x14ac:dyDescent="0.25">
      <c r="A4" s="83" t="s">
        <v>1</v>
      </c>
      <c r="B4" s="83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85"/>
      <c r="O4" s="86"/>
      <c r="P4" s="86"/>
      <c r="Q4" s="86"/>
      <c r="R4" s="86"/>
      <c r="S4" s="86"/>
      <c r="T4" s="86"/>
      <c r="U4" s="86"/>
      <c r="V4" s="87"/>
    </row>
    <row r="5" spans="1:22" x14ac:dyDescent="0.25">
      <c r="A5" s="83" t="s">
        <v>2</v>
      </c>
      <c r="B5" s="8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5"/>
      <c r="O5" s="86"/>
      <c r="P5" s="86"/>
      <c r="Q5" s="86"/>
      <c r="R5" s="86"/>
      <c r="S5" s="86"/>
      <c r="T5" s="86"/>
      <c r="U5" s="86"/>
      <c r="V5" s="8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3820</v>
      </c>
      <c r="E8" s="30"/>
      <c r="F8" s="30"/>
      <c r="G8" s="30"/>
      <c r="H8" s="30"/>
      <c r="I8" s="20">
        <v>9</v>
      </c>
      <c r="J8" s="20">
        <v>1</v>
      </c>
      <c r="K8" s="20"/>
      <c r="L8" s="20"/>
      <c r="M8" s="20">
        <f t="shared" ref="M8:M27" si="1">D8+E8*20+F8*10+G8*9+H8*9</f>
        <v>3820</v>
      </c>
      <c r="N8" s="24">
        <f t="shared" ref="N8:N27" si="2">D8+E8*20+F8*10+G8*9+H8*9+I8*191+J8*191+K8*182+L8*100</f>
        <v>5730</v>
      </c>
      <c r="O8" s="25">
        <f t="shared" ref="O8:O27" si="3">M8*2.75%</f>
        <v>105.05</v>
      </c>
      <c r="P8" s="26"/>
      <c r="Q8" s="26">
        <v>74</v>
      </c>
      <c r="R8" s="24">
        <f t="shared" ref="R8:R27" si="4">M8-(M8*2.75%)+I8*191+J8*191+K8*182+L8*100-Q8</f>
        <v>5550.95</v>
      </c>
      <c r="S8" s="25">
        <f t="shared" ref="S8:S27" si="5">M8*0.95%</f>
        <v>36.29</v>
      </c>
      <c r="T8" s="61">
        <f t="shared" ref="T8:T27" si="6">S8-Q8</f>
        <v>-37.71</v>
      </c>
      <c r="U8" s="62"/>
      <c r="V8" s="63">
        <f t="shared" si="0"/>
        <v>5550.95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4237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1"/>
        <v>4237</v>
      </c>
      <c r="N10" s="24">
        <f t="shared" si="2"/>
        <v>4619</v>
      </c>
      <c r="O10" s="25">
        <f t="shared" si="3"/>
        <v>116.5175</v>
      </c>
      <c r="P10" s="26"/>
      <c r="Q10" s="26">
        <v>27</v>
      </c>
      <c r="R10" s="24">
        <f t="shared" si="4"/>
        <v>4475.4825000000001</v>
      </c>
      <c r="S10" s="25">
        <f t="shared" si="5"/>
        <v>40.2515</v>
      </c>
      <c r="T10" s="61">
        <f t="shared" si="6"/>
        <v>13.2515</v>
      </c>
      <c r="U10" s="62">
        <v>15</v>
      </c>
      <c r="V10" s="63">
        <f t="shared" si="0"/>
        <v>4460.4825000000001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2799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2799</v>
      </c>
      <c r="N12" s="24">
        <f t="shared" si="2"/>
        <v>2799</v>
      </c>
      <c r="O12" s="25">
        <f t="shared" si="3"/>
        <v>76.972499999999997</v>
      </c>
      <c r="P12" s="26"/>
      <c r="Q12" s="26">
        <v>22</v>
      </c>
      <c r="R12" s="24">
        <f t="shared" si="4"/>
        <v>2700.0275000000001</v>
      </c>
      <c r="S12" s="25">
        <f t="shared" si="5"/>
        <v>26.590499999999999</v>
      </c>
      <c r="T12" s="61">
        <f t="shared" si="6"/>
        <v>4.5904999999999987</v>
      </c>
      <c r="U12" s="62"/>
      <c r="V12" s="63">
        <f t="shared" si="0"/>
        <v>2700.0275000000001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3914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3914</v>
      </c>
      <c r="N13" s="24">
        <f t="shared" si="2"/>
        <v>3914</v>
      </c>
      <c r="O13" s="25">
        <f t="shared" si="3"/>
        <v>107.63500000000001</v>
      </c>
      <c r="P13" s="26"/>
      <c r="Q13" s="26">
        <v>55</v>
      </c>
      <c r="R13" s="24">
        <f t="shared" si="4"/>
        <v>3751.3649999999998</v>
      </c>
      <c r="S13" s="25">
        <f t="shared" si="5"/>
        <v>37.183</v>
      </c>
      <c r="T13" s="61">
        <f t="shared" si="6"/>
        <v>-17.817</v>
      </c>
      <c r="U13" s="62"/>
      <c r="V13" s="63">
        <f t="shared" si="0"/>
        <v>3751.3649999999998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39994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39994</v>
      </c>
      <c r="N15" s="24">
        <f t="shared" si="2"/>
        <v>39994</v>
      </c>
      <c r="O15" s="25">
        <f t="shared" si="3"/>
        <v>1099.835</v>
      </c>
      <c r="P15" s="26"/>
      <c r="Q15" s="26">
        <v>180</v>
      </c>
      <c r="R15" s="24">
        <f t="shared" si="4"/>
        <v>38714.165000000001</v>
      </c>
      <c r="S15" s="25">
        <f t="shared" si="5"/>
        <v>379.94299999999998</v>
      </c>
      <c r="T15" s="61">
        <f t="shared" si="6"/>
        <v>199.94299999999998</v>
      </c>
      <c r="U15" s="62">
        <v>202</v>
      </c>
      <c r="V15" s="63">
        <f t="shared" si="0"/>
        <v>38512.165000000001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11152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17272</v>
      </c>
      <c r="N16" s="24">
        <f t="shared" si="2"/>
        <v>17845</v>
      </c>
      <c r="O16" s="25">
        <f t="shared" si="3"/>
        <v>474.98</v>
      </c>
      <c r="P16" s="26"/>
      <c r="Q16" s="26">
        <v>110</v>
      </c>
      <c r="R16" s="24">
        <f t="shared" si="4"/>
        <v>17260.02</v>
      </c>
      <c r="S16" s="25">
        <f t="shared" si="5"/>
        <v>164.084</v>
      </c>
      <c r="T16" s="61">
        <f t="shared" si="6"/>
        <v>54.084000000000003</v>
      </c>
      <c r="U16" s="62"/>
      <c r="V16" s="63">
        <f>R16-U16</f>
        <v>17260.02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8254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8254</v>
      </c>
      <c r="N17" s="24">
        <f t="shared" si="2"/>
        <v>8254</v>
      </c>
      <c r="O17" s="25">
        <f t="shared" si="3"/>
        <v>226.98500000000001</v>
      </c>
      <c r="P17" s="26"/>
      <c r="Q17" s="26">
        <v>100</v>
      </c>
      <c r="R17" s="24">
        <f t="shared" si="4"/>
        <v>7927.0150000000003</v>
      </c>
      <c r="S17" s="25">
        <f t="shared" si="5"/>
        <v>78.412999999999997</v>
      </c>
      <c r="T17" s="61">
        <f t="shared" si="6"/>
        <v>-21.587000000000003</v>
      </c>
      <c r="U17" s="62">
        <v>60</v>
      </c>
      <c r="V17" s="63">
        <f t="shared" ref="V17:V27" si="7">R17-U17</f>
        <v>7867.0150000000003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8029</v>
      </c>
      <c r="E19" s="30">
        <v>30</v>
      </c>
      <c r="F19" s="30">
        <v>50</v>
      </c>
      <c r="G19" s="30"/>
      <c r="H19" s="30">
        <v>170</v>
      </c>
      <c r="I19" s="20"/>
      <c r="J19" s="20"/>
      <c r="K19" s="20"/>
      <c r="L19" s="20"/>
      <c r="M19" s="20">
        <f t="shared" si="1"/>
        <v>10659</v>
      </c>
      <c r="N19" s="24">
        <f t="shared" si="2"/>
        <v>10659</v>
      </c>
      <c r="O19" s="25">
        <f t="shared" si="3"/>
        <v>293.1225</v>
      </c>
      <c r="P19" s="26"/>
      <c r="Q19" s="26">
        <v>170</v>
      </c>
      <c r="R19" s="24">
        <f t="shared" si="4"/>
        <v>10195.877500000001</v>
      </c>
      <c r="S19" s="25">
        <f t="shared" si="5"/>
        <v>101.26049999999999</v>
      </c>
      <c r="T19" s="61">
        <f t="shared" si="6"/>
        <v>-68.739500000000007</v>
      </c>
      <c r="U19" s="62">
        <v>15</v>
      </c>
      <c r="V19" s="63">
        <f t="shared" si="7"/>
        <v>10180.877500000001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7027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7027</v>
      </c>
      <c r="N23" s="24">
        <f t="shared" si="2"/>
        <v>7027</v>
      </c>
      <c r="O23" s="25">
        <f t="shared" si="3"/>
        <v>193.24250000000001</v>
      </c>
      <c r="P23" s="26"/>
      <c r="Q23" s="26">
        <v>70</v>
      </c>
      <c r="R23" s="24">
        <f t="shared" si="4"/>
        <v>6763.7574999999997</v>
      </c>
      <c r="S23" s="25">
        <f t="shared" si="5"/>
        <v>66.756500000000003</v>
      </c>
      <c r="T23" s="61">
        <f t="shared" si="6"/>
        <v>-3.2434999999999974</v>
      </c>
      <c r="U23" s="62">
        <v>35</v>
      </c>
      <c r="V23" s="63">
        <f t="shared" si="7"/>
        <v>6728.7574999999997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10854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10854</v>
      </c>
      <c r="N25" s="24">
        <f t="shared" si="2"/>
        <v>10854</v>
      </c>
      <c r="O25" s="25">
        <f t="shared" si="3"/>
        <v>298.48500000000001</v>
      </c>
      <c r="P25" s="26"/>
      <c r="Q25" s="26">
        <v>96</v>
      </c>
      <c r="R25" s="24">
        <f t="shared" si="4"/>
        <v>10459.514999999999</v>
      </c>
      <c r="S25" s="25">
        <f t="shared" si="5"/>
        <v>103.113</v>
      </c>
      <c r="T25" s="27">
        <f t="shared" si="6"/>
        <v>7.1129999999999995</v>
      </c>
      <c r="U25" s="62">
        <v>60</v>
      </c>
      <c r="V25" s="63">
        <f t="shared" si="7"/>
        <v>10399.514999999999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4648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4648</v>
      </c>
      <c r="N26" s="24">
        <f t="shared" si="2"/>
        <v>4648</v>
      </c>
      <c r="O26" s="25">
        <f t="shared" si="3"/>
        <v>127.82000000000001</v>
      </c>
      <c r="P26" s="26"/>
      <c r="Q26" s="26">
        <v>70</v>
      </c>
      <c r="R26" s="24">
        <f t="shared" si="4"/>
        <v>4450.18</v>
      </c>
      <c r="S26" s="25">
        <f t="shared" si="5"/>
        <v>44.155999999999999</v>
      </c>
      <c r="T26" s="27">
        <f t="shared" si="6"/>
        <v>-25.844000000000001</v>
      </c>
      <c r="U26" s="62"/>
      <c r="V26" s="63">
        <f t="shared" si="7"/>
        <v>4450.18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4765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4765</v>
      </c>
      <c r="N27" s="24">
        <f t="shared" si="2"/>
        <v>4765</v>
      </c>
      <c r="O27" s="25">
        <f t="shared" si="3"/>
        <v>131.03749999999999</v>
      </c>
      <c r="P27" s="26"/>
      <c r="Q27" s="26">
        <v>70</v>
      </c>
      <c r="R27" s="24">
        <f t="shared" si="4"/>
        <v>4563.9624999999996</v>
      </c>
      <c r="S27" s="25">
        <f t="shared" si="5"/>
        <v>45.267499999999998</v>
      </c>
      <c r="T27" s="27">
        <f t="shared" si="6"/>
        <v>-24.732500000000002</v>
      </c>
      <c r="U27" s="62"/>
      <c r="V27" s="63">
        <f t="shared" si="7"/>
        <v>4563.9624999999996</v>
      </c>
    </row>
    <row r="28" spans="1:22" ht="16.5" thickBot="1" x14ac:dyDescent="0.3">
      <c r="A28" s="69" t="s">
        <v>44</v>
      </c>
      <c r="B28" s="70"/>
      <c r="C28" s="71"/>
      <c r="D28" s="44">
        <f t="shared" ref="D28:E28" si="8">SUM(D7:D27)</f>
        <v>180650</v>
      </c>
      <c r="E28" s="45">
        <f t="shared" si="8"/>
        <v>150</v>
      </c>
      <c r="F28" s="45">
        <f t="shared" ref="F28:V28" si="9">SUM(F7:F27)</f>
        <v>200</v>
      </c>
      <c r="G28" s="45">
        <f t="shared" si="9"/>
        <v>0</v>
      </c>
      <c r="H28" s="45">
        <f t="shared" si="9"/>
        <v>890</v>
      </c>
      <c r="I28" s="45">
        <f t="shared" si="9"/>
        <v>14</v>
      </c>
      <c r="J28" s="45">
        <f t="shared" si="9"/>
        <v>3</v>
      </c>
      <c r="K28" s="45">
        <f t="shared" si="9"/>
        <v>2</v>
      </c>
      <c r="L28" s="45">
        <f t="shared" si="9"/>
        <v>0</v>
      </c>
      <c r="M28" s="56">
        <f t="shared" si="9"/>
        <v>193660</v>
      </c>
      <c r="N28" s="56">
        <f t="shared" si="9"/>
        <v>197271</v>
      </c>
      <c r="O28" s="57">
        <f t="shared" si="9"/>
        <v>5325.6500000000005</v>
      </c>
      <c r="P28" s="56">
        <f t="shared" si="9"/>
        <v>0</v>
      </c>
      <c r="Q28" s="56">
        <f t="shared" si="9"/>
        <v>1852</v>
      </c>
      <c r="R28" s="56">
        <f t="shared" si="9"/>
        <v>190093.35</v>
      </c>
      <c r="S28" s="56">
        <f t="shared" si="9"/>
        <v>1839.77</v>
      </c>
      <c r="T28" s="56">
        <f t="shared" si="9"/>
        <v>-12.230000000000068</v>
      </c>
      <c r="U28" s="56">
        <f t="shared" si="9"/>
        <v>589</v>
      </c>
      <c r="V28" s="56">
        <f t="shared" si="9"/>
        <v>189504.35</v>
      </c>
    </row>
    <row r="29" spans="1:22" ht="15.75" thickBot="1" x14ac:dyDescent="0.3">
      <c r="A29" s="72" t="s">
        <v>45</v>
      </c>
      <c r="B29" s="73"/>
      <c r="C29" s="74"/>
      <c r="D29" s="48">
        <f>D4+D5-D28</f>
        <v>545320</v>
      </c>
      <c r="E29" s="48">
        <f t="shared" ref="E29:L29" si="10">E4+E5-E28</f>
        <v>4920</v>
      </c>
      <c r="F29" s="48">
        <f t="shared" si="10"/>
        <v>9190</v>
      </c>
      <c r="G29" s="48">
        <f t="shared" si="10"/>
        <v>0</v>
      </c>
      <c r="H29" s="48">
        <f t="shared" si="10"/>
        <v>25550</v>
      </c>
      <c r="I29" s="48">
        <f t="shared" si="10"/>
        <v>1122</v>
      </c>
      <c r="J29" s="48">
        <f t="shared" si="10"/>
        <v>626</v>
      </c>
      <c r="K29" s="48">
        <f t="shared" si="10"/>
        <v>366</v>
      </c>
      <c r="L29" s="48">
        <f t="shared" si="10"/>
        <v>5</v>
      </c>
      <c r="M29" s="91"/>
      <c r="N29" s="91"/>
      <c r="O29" s="91"/>
      <c r="P29" s="91"/>
      <c r="Q29" s="91"/>
      <c r="R29" s="91"/>
      <c r="S29" s="91"/>
      <c r="T29" s="91"/>
      <c r="U29" s="91"/>
      <c r="V29" s="9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10" priority="63" operator="equal">
      <formula>212030016606640</formula>
    </cfRule>
  </conditionalFormatting>
  <conditionalFormatting sqref="D29 E4:E6 E28:K29">
    <cfRule type="cellIs" dxfId="1209" priority="61" operator="equal">
      <formula>$E$4</formula>
    </cfRule>
    <cfRule type="cellIs" dxfId="1208" priority="62" operator="equal">
      <formula>2120</formula>
    </cfRule>
  </conditionalFormatting>
  <conditionalFormatting sqref="D29:E29 F4:F6 F28:F29">
    <cfRule type="cellIs" dxfId="1207" priority="59" operator="equal">
      <formula>$F$4</formula>
    </cfRule>
    <cfRule type="cellIs" dxfId="1206" priority="60" operator="equal">
      <formula>300</formula>
    </cfRule>
  </conditionalFormatting>
  <conditionalFormatting sqref="G4:G6 G28:G29">
    <cfRule type="cellIs" dxfId="1205" priority="57" operator="equal">
      <formula>$G$4</formula>
    </cfRule>
    <cfRule type="cellIs" dxfId="1204" priority="58" operator="equal">
      <formula>1660</formula>
    </cfRule>
  </conditionalFormatting>
  <conditionalFormatting sqref="H4:H6 H28:H29">
    <cfRule type="cellIs" dxfId="1203" priority="55" operator="equal">
      <formula>$H$4</formula>
    </cfRule>
    <cfRule type="cellIs" dxfId="1202" priority="56" operator="equal">
      <formula>6640</formula>
    </cfRule>
  </conditionalFormatting>
  <conditionalFormatting sqref="T6:T28 U28:V28">
    <cfRule type="cellIs" dxfId="1201" priority="54" operator="lessThan">
      <formula>0</formula>
    </cfRule>
  </conditionalFormatting>
  <conditionalFormatting sqref="T7:T27">
    <cfRule type="cellIs" dxfId="1200" priority="51" operator="lessThan">
      <formula>0</formula>
    </cfRule>
    <cfRule type="cellIs" dxfId="1199" priority="52" operator="lessThan">
      <formula>0</formula>
    </cfRule>
    <cfRule type="cellIs" dxfId="1198" priority="53" operator="lessThan">
      <formula>0</formula>
    </cfRule>
  </conditionalFormatting>
  <conditionalFormatting sqref="E4:E6 E28:K28">
    <cfRule type="cellIs" dxfId="1197" priority="50" operator="equal">
      <formula>$E$4</formula>
    </cfRule>
  </conditionalFormatting>
  <conditionalFormatting sqref="D28:D29 D6 D4:M4">
    <cfRule type="cellIs" dxfId="1196" priority="49" operator="equal">
      <formula>$D$4</formula>
    </cfRule>
  </conditionalFormatting>
  <conditionalFormatting sqref="I4:I6 I28:I29">
    <cfRule type="cellIs" dxfId="1195" priority="48" operator="equal">
      <formula>$I$4</formula>
    </cfRule>
  </conditionalFormatting>
  <conditionalFormatting sqref="J4:J6 J28:J29">
    <cfRule type="cellIs" dxfId="1194" priority="47" operator="equal">
      <formula>$J$4</formula>
    </cfRule>
  </conditionalFormatting>
  <conditionalFormatting sqref="K4:K6 K28:K29">
    <cfRule type="cellIs" dxfId="1193" priority="46" operator="equal">
      <formula>$K$4</formula>
    </cfRule>
  </conditionalFormatting>
  <conditionalFormatting sqref="M4:M6">
    <cfRule type="cellIs" dxfId="1192" priority="45" operator="equal">
      <formula>$L$4</formula>
    </cfRule>
  </conditionalFormatting>
  <conditionalFormatting sqref="T7:T28 U28:V28">
    <cfRule type="cellIs" dxfId="1191" priority="42" operator="lessThan">
      <formula>0</formula>
    </cfRule>
    <cfRule type="cellIs" dxfId="1190" priority="43" operator="lessThan">
      <formula>0</formula>
    </cfRule>
    <cfRule type="cellIs" dxfId="1189" priority="44" operator="lessThan">
      <formula>0</formula>
    </cfRule>
  </conditionalFormatting>
  <conditionalFormatting sqref="D5:K5">
    <cfRule type="cellIs" dxfId="1188" priority="41" operator="greaterThan">
      <formula>0</formula>
    </cfRule>
  </conditionalFormatting>
  <conditionalFormatting sqref="T6:T28 U28:V28">
    <cfRule type="cellIs" dxfId="1187" priority="40" operator="lessThan">
      <formula>0</formula>
    </cfRule>
  </conditionalFormatting>
  <conditionalFormatting sqref="T7:T27">
    <cfRule type="cellIs" dxfId="1186" priority="37" operator="lessThan">
      <formula>0</formula>
    </cfRule>
    <cfRule type="cellIs" dxfId="1185" priority="38" operator="lessThan">
      <formula>0</formula>
    </cfRule>
    <cfRule type="cellIs" dxfId="1184" priority="39" operator="lessThan">
      <formula>0</formula>
    </cfRule>
  </conditionalFormatting>
  <conditionalFormatting sqref="T7:T28 U28:V28">
    <cfRule type="cellIs" dxfId="1183" priority="34" operator="lessThan">
      <formula>0</formula>
    </cfRule>
    <cfRule type="cellIs" dxfId="1182" priority="35" operator="lessThan">
      <formula>0</formula>
    </cfRule>
    <cfRule type="cellIs" dxfId="1181" priority="36" operator="lessThan">
      <formula>0</formula>
    </cfRule>
  </conditionalFormatting>
  <conditionalFormatting sqref="D5:K5">
    <cfRule type="cellIs" dxfId="1180" priority="33" operator="greaterThan">
      <formula>0</formula>
    </cfRule>
  </conditionalFormatting>
  <conditionalFormatting sqref="L4 L6 L28:L29">
    <cfRule type="cellIs" dxfId="1179" priority="32" operator="equal">
      <formula>$L$4</formula>
    </cfRule>
  </conditionalFormatting>
  <conditionalFormatting sqref="D7:S7">
    <cfRule type="cellIs" dxfId="1178" priority="31" operator="greaterThan">
      <formula>0</formula>
    </cfRule>
  </conditionalFormatting>
  <conditionalFormatting sqref="D9:S9">
    <cfRule type="cellIs" dxfId="1177" priority="30" operator="greaterThan">
      <formula>0</formula>
    </cfRule>
  </conditionalFormatting>
  <conditionalFormatting sqref="D11:S11">
    <cfRule type="cellIs" dxfId="1176" priority="29" operator="greaterThan">
      <formula>0</formula>
    </cfRule>
  </conditionalFormatting>
  <conditionalFormatting sqref="D13:S13">
    <cfRule type="cellIs" dxfId="1175" priority="28" operator="greaterThan">
      <formula>0</formula>
    </cfRule>
  </conditionalFormatting>
  <conditionalFormatting sqref="D15:S15">
    <cfRule type="cellIs" dxfId="1174" priority="27" operator="greaterThan">
      <formula>0</formula>
    </cfRule>
  </conditionalFormatting>
  <conditionalFormatting sqref="D17:S17">
    <cfRule type="cellIs" dxfId="1173" priority="26" operator="greaterThan">
      <formula>0</formula>
    </cfRule>
  </conditionalFormatting>
  <conditionalFormatting sqref="D19:S19">
    <cfRule type="cellIs" dxfId="1172" priority="25" operator="greaterThan">
      <formula>0</formula>
    </cfRule>
  </conditionalFormatting>
  <conditionalFormatting sqref="D21:S21">
    <cfRule type="cellIs" dxfId="1171" priority="24" operator="greaterThan">
      <formula>0</formula>
    </cfRule>
  </conditionalFormatting>
  <conditionalFormatting sqref="D23:S23">
    <cfRule type="cellIs" dxfId="1170" priority="23" operator="greaterThan">
      <formula>0</formula>
    </cfRule>
  </conditionalFormatting>
  <conditionalFormatting sqref="D25:S25">
    <cfRule type="cellIs" dxfId="1169" priority="22" operator="greaterThan">
      <formula>0</formula>
    </cfRule>
  </conditionalFormatting>
  <conditionalFormatting sqref="D27:S27">
    <cfRule type="cellIs" dxfId="1168" priority="21" operator="greaterThan">
      <formula>0</formula>
    </cfRule>
  </conditionalFormatting>
  <conditionalFormatting sqref="U6">
    <cfRule type="cellIs" dxfId="1167" priority="20" operator="lessThan">
      <formula>0</formula>
    </cfRule>
  </conditionalFormatting>
  <conditionalFormatting sqref="U6">
    <cfRule type="cellIs" dxfId="1166" priority="19" operator="lessThan">
      <formula>0</formula>
    </cfRule>
  </conditionalFormatting>
  <conditionalFormatting sqref="V6">
    <cfRule type="cellIs" dxfId="1165" priority="18" operator="lessThan">
      <formula>0</formula>
    </cfRule>
  </conditionalFormatting>
  <conditionalFormatting sqref="V6">
    <cfRule type="cellIs" dxfId="1164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K23" sqref="K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57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'5'!D29</f>
        <v>545320</v>
      </c>
      <c r="E4" s="2">
        <f>'5'!E29</f>
        <v>4920</v>
      </c>
      <c r="F4" s="2">
        <f>'5'!F29</f>
        <v>9190</v>
      </c>
      <c r="G4" s="2">
        <f>'5'!G29</f>
        <v>0</v>
      </c>
      <c r="H4" s="2">
        <f>'5'!H29</f>
        <v>25550</v>
      </c>
      <c r="I4" s="2">
        <f>'5'!I29</f>
        <v>1122</v>
      </c>
      <c r="J4" s="2">
        <f>'5'!J29</f>
        <v>626</v>
      </c>
      <c r="K4" s="2">
        <f>'5'!K29</f>
        <v>366</v>
      </c>
      <c r="L4" s="2">
        <f>'5'!L29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>
        <v>126689</v>
      </c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10060</v>
      </c>
      <c r="E7" s="22">
        <v>20</v>
      </c>
      <c r="F7" s="22"/>
      <c r="G7" s="22"/>
      <c r="H7" s="22">
        <v>60</v>
      </c>
      <c r="I7" s="23"/>
      <c r="J7" s="23"/>
      <c r="K7" s="23">
        <v>1</v>
      </c>
      <c r="L7" s="23"/>
      <c r="M7" s="20">
        <f>D7+E7*20+F7*10+G7*9+H7*9</f>
        <v>11000</v>
      </c>
      <c r="N7" s="24">
        <f>D7+E7*20+F7*10+G7*9+H7*9+I7*191+J7*191+K7*182+L7*100</f>
        <v>11182</v>
      </c>
      <c r="O7" s="25">
        <f>M7*2.75%</f>
        <v>302.5</v>
      </c>
      <c r="P7" s="26"/>
      <c r="Q7" s="26">
        <v>100</v>
      </c>
      <c r="R7" s="24">
        <f>M7-(M7*2.75%)+I7*191+J7*191+K7*182+L7*100-Q7</f>
        <v>10779.5</v>
      </c>
      <c r="S7" s="25">
        <f>M7*0.95%</f>
        <v>104.5</v>
      </c>
      <c r="T7" s="27">
        <f>S7-Q7</f>
        <v>4.5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3911</v>
      </c>
      <c r="E8" s="30">
        <v>50</v>
      </c>
      <c r="F8" s="30">
        <v>100</v>
      </c>
      <c r="G8" s="30"/>
      <c r="H8" s="30">
        <v>100</v>
      </c>
      <c r="I8" s="20"/>
      <c r="J8" s="20"/>
      <c r="K8" s="20">
        <v>2</v>
      </c>
      <c r="L8" s="20"/>
      <c r="M8" s="20">
        <f t="shared" ref="M8:M27" si="0">D8+E8*20+F8*10+G8*9+H8*9</f>
        <v>6811</v>
      </c>
      <c r="N8" s="24">
        <f t="shared" ref="N8:N27" si="1">D8+E8*20+F8*10+G8*9+H8*9+I8*191+J8*191+K8*182+L8*100</f>
        <v>7175</v>
      </c>
      <c r="O8" s="25">
        <f t="shared" ref="O8:O27" si="2">M8*2.75%</f>
        <v>187.30250000000001</v>
      </c>
      <c r="P8" s="26"/>
      <c r="Q8" s="26">
        <v>77</v>
      </c>
      <c r="R8" s="24">
        <f t="shared" ref="R8:R27" si="3">M8-(M8*2.75%)+I8*191+J8*191+K8*182+L8*100-Q8</f>
        <v>6910.6975000000002</v>
      </c>
      <c r="S8" s="25">
        <f t="shared" ref="S8:S27" si="4">M8*0.95%</f>
        <v>64.704499999999996</v>
      </c>
      <c r="T8" s="27">
        <f t="shared" ref="T8:T27" si="5">S8-Q8</f>
        <v>-12.295500000000004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9356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11606</v>
      </c>
      <c r="N9" s="24">
        <f t="shared" si="1"/>
        <v>11606</v>
      </c>
      <c r="O9" s="25">
        <f t="shared" si="2"/>
        <v>319.16500000000002</v>
      </c>
      <c r="P9" s="26"/>
      <c r="Q9" s="26">
        <v>137</v>
      </c>
      <c r="R9" s="24">
        <f t="shared" si="3"/>
        <v>11149.834999999999</v>
      </c>
      <c r="S9" s="25">
        <f t="shared" si="4"/>
        <v>110.25699999999999</v>
      </c>
      <c r="T9" s="27">
        <f t="shared" si="5"/>
        <v>-26.743000000000009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4731</v>
      </c>
      <c r="N10" s="24">
        <f t="shared" si="1"/>
        <v>4731</v>
      </c>
      <c r="O10" s="25">
        <f t="shared" si="2"/>
        <v>130.10249999999999</v>
      </c>
      <c r="P10" s="26"/>
      <c r="Q10" s="26">
        <v>30</v>
      </c>
      <c r="R10" s="24">
        <f t="shared" si="3"/>
        <v>4570.8975</v>
      </c>
      <c r="S10" s="25">
        <f t="shared" si="4"/>
        <v>44.944499999999998</v>
      </c>
      <c r="T10" s="27">
        <f t="shared" si="5"/>
        <v>14.944499999999998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4114</v>
      </c>
      <c r="N11" s="24">
        <f t="shared" si="1"/>
        <v>4114</v>
      </c>
      <c r="O11" s="25">
        <f t="shared" si="2"/>
        <v>113.13500000000001</v>
      </c>
      <c r="P11" s="26"/>
      <c r="Q11" s="26">
        <v>21</v>
      </c>
      <c r="R11" s="24">
        <f t="shared" si="3"/>
        <v>3979.8649999999998</v>
      </c>
      <c r="S11" s="25">
        <f t="shared" si="4"/>
        <v>39.082999999999998</v>
      </c>
      <c r="T11" s="27">
        <f t="shared" si="5"/>
        <v>18.082999999999998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2622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2622</v>
      </c>
      <c r="N12" s="24">
        <f t="shared" si="1"/>
        <v>2622</v>
      </c>
      <c r="O12" s="25">
        <f t="shared" si="2"/>
        <v>72.105000000000004</v>
      </c>
      <c r="P12" s="26"/>
      <c r="Q12" s="26">
        <v>19</v>
      </c>
      <c r="R12" s="24">
        <f t="shared" si="3"/>
        <v>2530.895</v>
      </c>
      <c r="S12" s="25">
        <f t="shared" si="4"/>
        <v>24.908999999999999</v>
      </c>
      <c r="T12" s="27">
        <f t="shared" si="5"/>
        <v>5.9089999999999989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2983</v>
      </c>
      <c r="N13" s="24">
        <f t="shared" si="1"/>
        <v>2983</v>
      </c>
      <c r="O13" s="25">
        <f t="shared" si="2"/>
        <v>82.032499999999999</v>
      </c>
      <c r="P13" s="26"/>
      <c r="Q13" s="26">
        <v>45</v>
      </c>
      <c r="R13" s="24">
        <f t="shared" si="3"/>
        <v>2855.9675000000002</v>
      </c>
      <c r="S13" s="25">
        <f t="shared" si="4"/>
        <v>28.3385</v>
      </c>
      <c r="T13" s="27">
        <f t="shared" si="5"/>
        <v>-16.6615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20</v>
      </c>
      <c r="I14" s="20"/>
      <c r="J14" s="20"/>
      <c r="K14" s="20"/>
      <c r="L14" s="20"/>
      <c r="M14" s="20">
        <f t="shared" si="0"/>
        <v>10576</v>
      </c>
      <c r="N14" s="24">
        <f t="shared" si="1"/>
        <v>10576</v>
      </c>
      <c r="O14" s="25">
        <f t="shared" si="2"/>
        <v>290.83999999999997</v>
      </c>
      <c r="P14" s="26"/>
      <c r="Q14" s="26">
        <v>165</v>
      </c>
      <c r="R14" s="24">
        <f t="shared" si="3"/>
        <v>10120.16</v>
      </c>
      <c r="S14" s="25">
        <f t="shared" si="4"/>
        <v>100.47199999999999</v>
      </c>
      <c r="T14" s="27">
        <f t="shared" si="5"/>
        <v>-64.528000000000006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11173</v>
      </c>
      <c r="E15" s="30">
        <v>50</v>
      </c>
      <c r="F15" s="30"/>
      <c r="G15" s="30"/>
      <c r="H15" s="30">
        <v>80</v>
      </c>
      <c r="I15" s="20">
        <v>5</v>
      </c>
      <c r="J15" s="20"/>
      <c r="K15" s="20">
        <v>5</v>
      </c>
      <c r="L15" s="20"/>
      <c r="M15" s="20">
        <f t="shared" si="0"/>
        <v>12893</v>
      </c>
      <c r="N15" s="24">
        <f t="shared" si="1"/>
        <v>14758</v>
      </c>
      <c r="O15" s="25">
        <f t="shared" si="2"/>
        <v>354.5575</v>
      </c>
      <c r="P15" s="26"/>
      <c r="Q15" s="26">
        <v>120</v>
      </c>
      <c r="R15" s="24">
        <f t="shared" si="3"/>
        <v>14283.442499999999</v>
      </c>
      <c r="S15" s="25">
        <f t="shared" si="4"/>
        <v>122.48349999999999</v>
      </c>
      <c r="T15" s="27">
        <f t="shared" si="5"/>
        <v>2.4834999999999923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13288</v>
      </c>
      <c r="E16" s="30">
        <v>50</v>
      </c>
      <c r="F16" s="30">
        <v>50</v>
      </c>
      <c r="G16" s="30"/>
      <c r="H16" s="30">
        <v>160</v>
      </c>
      <c r="I16" s="20"/>
      <c r="J16" s="20"/>
      <c r="K16" s="20"/>
      <c r="L16" s="20"/>
      <c r="M16" s="20">
        <f t="shared" si="0"/>
        <v>16228</v>
      </c>
      <c r="N16" s="24">
        <f t="shared" si="1"/>
        <v>16228</v>
      </c>
      <c r="O16" s="25">
        <f t="shared" si="2"/>
        <v>446.27</v>
      </c>
      <c r="P16" s="26"/>
      <c r="Q16" s="26">
        <v>112</v>
      </c>
      <c r="R16" s="24">
        <f t="shared" si="3"/>
        <v>15669.73</v>
      </c>
      <c r="S16" s="25">
        <f t="shared" si="4"/>
        <v>154.166</v>
      </c>
      <c r="T16" s="27">
        <f t="shared" si="5"/>
        <v>42.165999999999997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3593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3593</v>
      </c>
      <c r="N17" s="24">
        <f t="shared" si="1"/>
        <v>3593</v>
      </c>
      <c r="O17" s="25">
        <f t="shared" si="2"/>
        <v>98.807500000000005</v>
      </c>
      <c r="P17" s="26"/>
      <c r="Q17" s="26">
        <v>50</v>
      </c>
      <c r="R17" s="24">
        <f t="shared" si="3"/>
        <v>3444.1925000000001</v>
      </c>
      <c r="S17" s="25">
        <f t="shared" si="4"/>
        <v>34.133499999999998</v>
      </c>
      <c r="T17" s="27">
        <f t="shared" si="5"/>
        <v>-15.866500000000002</v>
      </c>
    </row>
    <row r="18" spans="1:20" ht="15.75" x14ac:dyDescent="0.25">
      <c r="A18" s="28">
        <v>12</v>
      </c>
      <c r="B18" s="20">
        <v>1908446145</v>
      </c>
      <c r="C18" s="20" t="s">
        <v>53</v>
      </c>
      <c r="D18" s="29">
        <v>16654</v>
      </c>
      <c r="E18" s="30"/>
      <c r="F18" s="30"/>
      <c r="G18" s="30"/>
      <c r="H18" s="30"/>
      <c r="I18" s="20">
        <v>14</v>
      </c>
      <c r="J18" s="20"/>
      <c r="K18" s="20"/>
      <c r="L18" s="20"/>
      <c r="M18" s="20">
        <f t="shared" si="0"/>
        <v>16654</v>
      </c>
      <c r="N18" s="24">
        <f t="shared" si="1"/>
        <v>19328</v>
      </c>
      <c r="O18" s="25">
        <f t="shared" si="2"/>
        <v>457.98500000000001</v>
      </c>
      <c r="P18" s="26"/>
      <c r="Q18" s="26">
        <v>500</v>
      </c>
      <c r="R18" s="24">
        <f t="shared" si="3"/>
        <v>18370.014999999999</v>
      </c>
      <c r="S18" s="25">
        <f t="shared" si="4"/>
        <v>158.21299999999999</v>
      </c>
      <c r="T18" s="27">
        <f t="shared" si="5"/>
        <v>-341.78700000000003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10178</v>
      </c>
      <c r="E19" s="30"/>
      <c r="F19" s="30"/>
      <c r="G19" s="30"/>
      <c r="H19" s="30">
        <v>100</v>
      </c>
      <c r="I19" s="20">
        <v>10</v>
      </c>
      <c r="J19" s="20"/>
      <c r="K19" s="20">
        <v>5</v>
      </c>
      <c r="L19" s="20"/>
      <c r="M19" s="20">
        <f t="shared" si="0"/>
        <v>11078</v>
      </c>
      <c r="N19" s="24">
        <f t="shared" si="1"/>
        <v>13898</v>
      </c>
      <c r="O19" s="25">
        <f t="shared" si="2"/>
        <v>304.64499999999998</v>
      </c>
      <c r="P19" s="26"/>
      <c r="Q19" s="26">
        <v>170</v>
      </c>
      <c r="R19" s="24">
        <f t="shared" si="3"/>
        <v>13423.355</v>
      </c>
      <c r="S19" s="25">
        <f t="shared" si="4"/>
        <v>105.241</v>
      </c>
      <c r="T19" s="27">
        <f t="shared" si="5"/>
        <v>-64.759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5141</v>
      </c>
      <c r="N20" s="24">
        <f t="shared" si="1"/>
        <v>5141</v>
      </c>
      <c r="O20" s="25">
        <f t="shared" si="2"/>
        <v>141.3775</v>
      </c>
      <c r="P20" s="26"/>
      <c r="Q20" s="26">
        <v>120</v>
      </c>
      <c r="R20" s="24">
        <f t="shared" si="3"/>
        <v>4879.6225000000004</v>
      </c>
      <c r="S20" s="25">
        <f t="shared" si="4"/>
        <v>48.839500000000001</v>
      </c>
      <c r="T20" s="27">
        <f t="shared" si="5"/>
        <v>-71.160499999999999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4113</v>
      </c>
      <c r="N21" s="24">
        <f t="shared" si="1"/>
        <v>4113</v>
      </c>
      <c r="O21" s="25">
        <f t="shared" si="2"/>
        <v>113.1075</v>
      </c>
      <c r="P21" s="26"/>
      <c r="Q21" s="26">
        <v>30</v>
      </c>
      <c r="R21" s="24">
        <f t="shared" si="3"/>
        <v>3969.8924999999999</v>
      </c>
      <c r="S21" s="25">
        <f t="shared" si="4"/>
        <v>39.073499999999996</v>
      </c>
      <c r="T21" s="27">
        <f t="shared" si="5"/>
        <v>9.0734999999999957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12448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12448</v>
      </c>
      <c r="N22" s="24">
        <f t="shared" si="1"/>
        <v>12448</v>
      </c>
      <c r="O22" s="25">
        <f t="shared" si="2"/>
        <v>342.32</v>
      </c>
      <c r="P22" s="26"/>
      <c r="Q22" s="26">
        <v>150</v>
      </c>
      <c r="R22" s="24">
        <f t="shared" si="3"/>
        <v>11955.68</v>
      </c>
      <c r="S22" s="25">
        <f t="shared" si="4"/>
        <v>118.256</v>
      </c>
      <c r="T22" s="27">
        <f t="shared" si="5"/>
        <v>-31.744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/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14247</v>
      </c>
      <c r="E24" s="30">
        <v>60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0"/>
        <v>17347</v>
      </c>
      <c r="N24" s="24">
        <f t="shared" si="1"/>
        <v>17347</v>
      </c>
      <c r="O24" s="25">
        <f t="shared" si="2"/>
        <v>477.04250000000002</v>
      </c>
      <c r="P24" s="26"/>
      <c r="Q24" s="26">
        <v>120</v>
      </c>
      <c r="R24" s="24">
        <f t="shared" si="3"/>
        <v>16749.9575</v>
      </c>
      <c r="S24" s="25">
        <f t="shared" si="4"/>
        <v>164.79650000000001</v>
      </c>
      <c r="T24" s="27">
        <f t="shared" si="5"/>
        <v>44.796500000000009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5863</v>
      </c>
      <c r="N25" s="24">
        <f t="shared" si="1"/>
        <v>5863</v>
      </c>
      <c r="O25" s="25">
        <f t="shared" si="2"/>
        <v>161.23249999999999</v>
      </c>
      <c r="P25" s="26"/>
      <c r="Q25" s="26">
        <v>52</v>
      </c>
      <c r="R25" s="24">
        <f t="shared" si="3"/>
        <v>5649.7674999999999</v>
      </c>
      <c r="S25" s="25">
        <f t="shared" si="4"/>
        <v>55.698499999999996</v>
      </c>
      <c r="T25" s="27">
        <f t="shared" si="5"/>
        <v>3.6984999999999957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6198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6198</v>
      </c>
      <c r="N26" s="24">
        <f t="shared" si="1"/>
        <v>6198</v>
      </c>
      <c r="O26" s="25">
        <f t="shared" si="2"/>
        <v>170.44499999999999</v>
      </c>
      <c r="P26" s="26"/>
      <c r="Q26" s="26">
        <v>80</v>
      </c>
      <c r="R26" s="24">
        <f t="shared" si="3"/>
        <v>5947.5550000000003</v>
      </c>
      <c r="S26" s="25">
        <f t="shared" si="4"/>
        <v>58.881</v>
      </c>
      <c r="T26" s="27">
        <f t="shared" si="5"/>
        <v>-21.119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130</v>
      </c>
      <c r="R27" s="24">
        <f t="shared" si="3"/>
        <v>6870.0550000000003</v>
      </c>
      <c r="S27" s="42">
        <f t="shared" si="4"/>
        <v>68.381</v>
      </c>
      <c r="T27" s="43">
        <f t="shared" si="5"/>
        <v>-61.619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166706</v>
      </c>
      <c r="E28" s="45">
        <f t="shared" si="6"/>
        <v>230</v>
      </c>
      <c r="F28" s="45">
        <f t="shared" ref="F28:T28" si="7">SUM(F7:F27)</f>
        <v>250</v>
      </c>
      <c r="G28" s="45">
        <f t="shared" si="7"/>
        <v>0</v>
      </c>
      <c r="H28" s="45">
        <f t="shared" si="7"/>
        <v>870</v>
      </c>
      <c r="I28" s="45">
        <f t="shared" si="7"/>
        <v>29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181636</v>
      </c>
      <c r="N28" s="45">
        <f t="shared" si="7"/>
        <v>189541</v>
      </c>
      <c r="O28" s="46">
        <f t="shared" si="7"/>
        <v>4994.99</v>
      </c>
      <c r="P28" s="45">
        <f t="shared" si="7"/>
        <v>0</v>
      </c>
      <c r="Q28" s="45">
        <f t="shared" si="7"/>
        <v>2308</v>
      </c>
      <c r="R28" s="45">
        <f t="shared" si="7"/>
        <v>182238.00999999995</v>
      </c>
      <c r="S28" s="45">
        <f t="shared" si="7"/>
        <v>1725.5420000000001</v>
      </c>
      <c r="T28" s="47">
        <f t="shared" si="7"/>
        <v>-582.4580000000002</v>
      </c>
    </row>
    <row r="29" spans="1:20" ht="15.75" thickBot="1" x14ac:dyDescent="0.3">
      <c r="A29" s="72" t="s">
        <v>45</v>
      </c>
      <c r="B29" s="73"/>
      <c r="C29" s="74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3" priority="43" operator="equal">
      <formula>212030016606640</formula>
    </cfRule>
  </conditionalFormatting>
  <conditionalFormatting sqref="D29 E4:E6 E28:K29">
    <cfRule type="cellIs" dxfId="1162" priority="41" operator="equal">
      <formula>$E$4</formula>
    </cfRule>
    <cfRule type="cellIs" dxfId="1161" priority="42" operator="equal">
      <formula>2120</formula>
    </cfRule>
  </conditionalFormatting>
  <conditionalFormatting sqref="D29:E29 F4:F6 F28:F29">
    <cfRule type="cellIs" dxfId="1160" priority="39" operator="equal">
      <formula>$F$4</formula>
    </cfRule>
    <cfRule type="cellIs" dxfId="1159" priority="40" operator="equal">
      <formula>300</formula>
    </cfRule>
  </conditionalFormatting>
  <conditionalFormatting sqref="G4:G6 G28:G29">
    <cfRule type="cellIs" dxfId="1158" priority="37" operator="equal">
      <formula>$G$4</formula>
    </cfRule>
    <cfRule type="cellIs" dxfId="1157" priority="38" operator="equal">
      <formula>1660</formula>
    </cfRule>
  </conditionalFormatting>
  <conditionalFormatting sqref="H4:H6 H28:H29">
    <cfRule type="cellIs" dxfId="1156" priority="35" operator="equal">
      <formula>$H$4</formula>
    </cfRule>
    <cfRule type="cellIs" dxfId="1155" priority="36" operator="equal">
      <formula>6640</formula>
    </cfRule>
  </conditionalFormatting>
  <conditionalFormatting sqref="T6:T28">
    <cfRule type="cellIs" dxfId="1154" priority="34" operator="lessThan">
      <formula>0</formula>
    </cfRule>
  </conditionalFormatting>
  <conditionalFormatting sqref="T7:T27">
    <cfRule type="cellIs" dxfId="1153" priority="31" operator="lessThan">
      <formula>0</formula>
    </cfRule>
    <cfRule type="cellIs" dxfId="1152" priority="32" operator="lessThan">
      <formula>0</formula>
    </cfRule>
    <cfRule type="cellIs" dxfId="1151" priority="33" operator="lessThan">
      <formula>0</formula>
    </cfRule>
  </conditionalFormatting>
  <conditionalFormatting sqref="E4:E6 E28:K28">
    <cfRule type="cellIs" dxfId="1150" priority="30" operator="equal">
      <formula>$E$4</formula>
    </cfRule>
  </conditionalFormatting>
  <conditionalFormatting sqref="D28:D29 D6 D4:M4">
    <cfRule type="cellIs" dxfId="1149" priority="29" operator="equal">
      <formula>$D$4</formula>
    </cfRule>
  </conditionalFormatting>
  <conditionalFormatting sqref="I4:I6 I28:I29">
    <cfRule type="cellIs" dxfId="1148" priority="28" operator="equal">
      <formula>$I$4</formula>
    </cfRule>
  </conditionalFormatting>
  <conditionalFormatting sqref="J4:J6 J28:J29">
    <cfRule type="cellIs" dxfId="1147" priority="27" operator="equal">
      <formula>$J$4</formula>
    </cfRule>
  </conditionalFormatting>
  <conditionalFormatting sqref="K4:K6 K28:K29">
    <cfRule type="cellIs" dxfId="1146" priority="26" operator="equal">
      <formula>$K$4</formula>
    </cfRule>
  </conditionalFormatting>
  <conditionalFormatting sqref="M4:M6">
    <cfRule type="cellIs" dxfId="1145" priority="25" operator="equal">
      <formula>$L$4</formula>
    </cfRule>
  </conditionalFormatting>
  <conditionalFormatting sqref="T7:T28">
    <cfRule type="cellIs" dxfId="1144" priority="22" operator="lessThan">
      <formula>0</formula>
    </cfRule>
    <cfRule type="cellIs" dxfId="1143" priority="23" operator="lessThan">
      <formula>0</formula>
    </cfRule>
    <cfRule type="cellIs" dxfId="1142" priority="24" operator="lessThan">
      <formula>0</formula>
    </cfRule>
  </conditionalFormatting>
  <conditionalFormatting sqref="D5:K5">
    <cfRule type="cellIs" dxfId="1141" priority="21" operator="greaterThan">
      <formula>0</formula>
    </cfRule>
  </conditionalFormatting>
  <conditionalFormatting sqref="T6:T28">
    <cfRule type="cellIs" dxfId="1140" priority="20" operator="lessThan">
      <formula>0</formula>
    </cfRule>
  </conditionalFormatting>
  <conditionalFormatting sqref="T7:T27">
    <cfRule type="cellIs" dxfId="1139" priority="17" operator="lessThan">
      <formula>0</formula>
    </cfRule>
    <cfRule type="cellIs" dxfId="1138" priority="18" operator="lessThan">
      <formula>0</formula>
    </cfRule>
    <cfRule type="cellIs" dxfId="1137" priority="19" operator="lessThan">
      <formula>0</formula>
    </cfRule>
  </conditionalFormatting>
  <conditionalFormatting sqref="T7:T28">
    <cfRule type="cellIs" dxfId="1136" priority="14" operator="lessThan">
      <formula>0</formula>
    </cfRule>
    <cfRule type="cellIs" dxfId="1135" priority="15" operator="lessThan">
      <formula>0</formula>
    </cfRule>
    <cfRule type="cellIs" dxfId="1134" priority="16" operator="lessThan">
      <formula>0</formula>
    </cfRule>
  </conditionalFormatting>
  <conditionalFormatting sqref="D5:K5">
    <cfRule type="cellIs" dxfId="1133" priority="13" operator="greaterThan">
      <formula>0</formula>
    </cfRule>
  </conditionalFormatting>
  <conditionalFormatting sqref="L4 L6 L28:L29">
    <cfRule type="cellIs" dxfId="1132" priority="12" operator="equal">
      <formula>$L$4</formula>
    </cfRule>
  </conditionalFormatting>
  <conditionalFormatting sqref="D7:S7">
    <cfRule type="cellIs" dxfId="1131" priority="11" operator="greaterThan">
      <formula>0</formula>
    </cfRule>
  </conditionalFormatting>
  <conditionalFormatting sqref="D9:S9">
    <cfRule type="cellIs" dxfId="1130" priority="10" operator="greaterThan">
      <formula>0</formula>
    </cfRule>
  </conditionalFormatting>
  <conditionalFormatting sqref="D11:S11">
    <cfRule type="cellIs" dxfId="1129" priority="9" operator="greaterThan">
      <formula>0</formula>
    </cfRule>
  </conditionalFormatting>
  <conditionalFormatting sqref="D13:S13">
    <cfRule type="cellIs" dxfId="1128" priority="8" operator="greaterThan">
      <formula>0</formula>
    </cfRule>
  </conditionalFormatting>
  <conditionalFormatting sqref="D15:S15">
    <cfRule type="cellIs" dxfId="1127" priority="7" operator="greaterThan">
      <formula>0</formula>
    </cfRule>
  </conditionalFormatting>
  <conditionalFormatting sqref="D17:S17">
    <cfRule type="cellIs" dxfId="1126" priority="6" operator="greaterThan">
      <formula>0</formula>
    </cfRule>
  </conditionalFormatting>
  <conditionalFormatting sqref="D19:S19">
    <cfRule type="cellIs" dxfId="1125" priority="5" operator="greaterThan">
      <formula>0</formula>
    </cfRule>
  </conditionalFormatting>
  <conditionalFormatting sqref="D21:S21">
    <cfRule type="cellIs" dxfId="1124" priority="4" operator="greaterThan">
      <formula>0</formula>
    </cfRule>
  </conditionalFormatting>
  <conditionalFormatting sqref="D23:S23">
    <cfRule type="cellIs" dxfId="1123" priority="3" operator="greaterThan">
      <formula>0</formula>
    </cfRule>
  </conditionalFormatting>
  <conditionalFormatting sqref="D25:S25">
    <cfRule type="cellIs" dxfId="1122" priority="2" operator="greaterThan">
      <formula>0</formula>
    </cfRule>
  </conditionalFormatting>
  <conditionalFormatting sqref="D27:S27">
    <cfRule type="cellIs" dxfId="1121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8" sqref="R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58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'6'!D29</f>
        <v>505303</v>
      </c>
      <c r="E4" s="2">
        <f>'6'!E29</f>
        <v>4690</v>
      </c>
      <c r="F4" s="2">
        <f>'6'!F29</f>
        <v>8940</v>
      </c>
      <c r="G4" s="2">
        <f>'6'!G29</f>
        <v>0</v>
      </c>
      <c r="H4" s="2">
        <f>'6'!H29</f>
        <v>24680</v>
      </c>
      <c r="I4" s="2">
        <f>'6'!I29</f>
        <v>1093</v>
      </c>
      <c r="J4" s="2">
        <f>'6'!J29</f>
        <v>626</v>
      </c>
      <c r="K4" s="2">
        <f>'6'!K29</f>
        <v>353</v>
      </c>
      <c r="L4" s="2">
        <f>'6'!L29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10916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10916</v>
      </c>
      <c r="N7" s="24">
        <f>D7+E7*20+F7*10+G7*9+H7*9+I7*191+J7*191+K7*182+L7*100</f>
        <v>10916</v>
      </c>
      <c r="O7" s="25">
        <f>M7*2.75%</f>
        <v>300.19</v>
      </c>
      <c r="P7" s="26"/>
      <c r="Q7" s="26">
        <v>96</v>
      </c>
      <c r="R7" s="24">
        <f>M7-(M7*2.75%)+I7*191+J7*191+K7*182+L7*100-Q7</f>
        <v>10519.81</v>
      </c>
      <c r="S7" s="25">
        <f>M7*0.95%</f>
        <v>103.702</v>
      </c>
      <c r="T7" s="27">
        <f>S7-Q7</f>
        <v>7.7019999999999982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6068</v>
      </c>
      <c r="E8" s="30"/>
      <c r="F8" s="30"/>
      <c r="G8" s="30"/>
      <c r="H8" s="30"/>
      <c r="I8" s="20">
        <v>5</v>
      </c>
      <c r="J8" s="20"/>
      <c r="K8" s="20">
        <v>3</v>
      </c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7569</v>
      </c>
      <c r="O8" s="25">
        <f t="shared" ref="O8:O27" si="2">M8*2.75%</f>
        <v>166.87</v>
      </c>
      <c r="P8" s="26"/>
      <c r="Q8" s="26">
        <v>72</v>
      </c>
      <c r="R8" s="24">
        <f t="shared" ref="R8:R27" si="3">M8-(M8*2.75%)+I8*191+J8*191+K8*182+L8*100-Q8</f>
        <v>7330.13</v>
      </c>
      <c r="S8" s="25">
        <f t="shared" ref="S8:S27" si="4">M8*0.95%</f>
        <v>57.646000000000001</v>
      </c>
      <c r="T8" s="27">
        <f t="shared" ref="T8:T27" si="5">S8-Q8</f>
        <v>-14.353999999999999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16545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16545</v>
      </c>
      <c r="N9" s="24">
        <f t="shared" si="1"/>
        <v>16545</v>
      </c>
      <c r="O9" s="25">
        <f t="shared" si="2"/>
        <v>454.98750000000001</v>
      </c>
      <c r="P9" s="26"/>
      <c r="Q9" s="26">
        <v>150</v>
      </c>
      <c r="R9" s="24">
        <f t="shared" si="3"/>
        <v>15940.012500000001</v>
      </c>
      <c r="S9" s="25">
        <f t="shared" si="4"/>
        <v>157.17750000000001</v>
      </c>
      <c r="T9" s="27">
        <f t="shared" si="5"/>
        <v>7.1775000000000091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5249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5249</v>
      </c>
      <c r="N10" s="24">
        <f t="shared" si="1"/>
        <v>5440</v>
      </c>
      <c r="O10" s="25">
        <f t="shared" si="2"/>
        <v>144.3475</v>
      </c>
      <c r="P10" s="26"/>
      <c r="Q10" s="26">
        <v>30</v>
      </c>
      <c r="R10" s="24">
        <f t="shared" si="3"/>
        <v>5265.6525000000001</v>
      </c>
      <c r="S10" s="25">
        <f t="shared" si="4"/>
        <v>49.865499999999997</v>
      </c>
      <c r="T10" s="27">
        <f t="shared" si="5"/>
        <v>19.865499999999997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40</v>
      </c>
      <c r="R11" s="24">
        <f t="shared" si="3"/>
        <v>5260.125</v>
      </c>
      <c r="S11" s="25">
        <f t="shared" si="4"/>
        <v>51.774999999999999</v>
      </c>
      <c r="T11" s="27">
        <f t="shared" si="5"/>
        <v>11.774999999999999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3033</v>
      </c>
      <c r="N12" s="24">
        <f t="shared" si="1"/>
        <v>3033</v>
      </c>
      <c r="O12" s="25">
        <f t="shared" si="2"/>
        <v>83.407499999999999</v>
      </c>
      <c r="P12" s="26"/>
      <c r="Q12" s="26">
        <v>19</v>
      </c>
      <c r="R12" s="24">
        <f t="shared" si="3"/>
        <v>2930.5925000000002</v>
      </c>
      <c r="S12" s="25">
        <f t="shared" si="4"/>
        <v>28.813499999999998</v>
      </c>
      <c r="T12" s="27">
        <f t="shared" si="5"/>
        <v>9.8134999999999977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5757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5757</v>
      </c>
      <c r="N13" s="24">
        <f t="shared" si="1"/>
        <v>5757</v>
      </c>
      <c r="O13" s="25">
        <f t="shared" si="2"/>
        <v>158.3175</v>
      </c>
      <c r="P13" s="26"/>
      <c r="Q13" s="26">
        <v>55</v>
      </c>
      <c r="R13" s="24">
        <f t="shared" si="3"/>
        <v>5543.6824999999999</v>
      </c>
      <c r="S13" s="25">
        <f t="shared" si="4"/>
        <v>54.691499999999998</v>
      </c>
      <c r="T13" s="27">
        <f t="shared" si="5"/>
        <v>-0.30850000000000222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12446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12446</v>
      </c>
      <c r="N14" s="24">
        <f t="shared" si="1"/>
        <v>12446</v>
      </c>
      <c r="O14" s="25">
        <f t="shared" si="2"/>
        <v>342.26499999999999</v>
      </c>
      <c r="P14" s="26"/>
      <c r="Q14" s="26">
        <v>134</v>
      </c>
      <c r="R14" s="24">
        <f t="shared" si="3"/>
        <v>11969.735000000001</v>
      </c>
      <c r="S14" s="25">
        <f t="shared" si="4"/>
        <v>118.23699999999999</v>
      </c>
      <c r="T14" s="27">
        <f t="shared" si="5"/>
        <v>-15.763000000000005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17579</v>
      </c>
      <c r="E15" s="30">
        <v>20</v>
      </c>
      <c r="F15" s="30">
        <v>40</v>
      </c>
      <c r="G15" s="30"/>
      <c r="H15" s="30">
        <v>20</v>
      </c>
      <c r="I15" s="20"/>
      <c r="J15" s="20"/>
      <c r="K15" s="20"/>
      <c r="L15" s="20"/>
      <c r="M15" s="20">
        <f t="shared" si="0"/>
        <v>18559</v>
      </c>
      <c r="N15" s="24">
        <f t="shared" si="1"/>
        <v>18559</v>
      </c>
      <c r="O15" s="25">
        <f t="shared" si="2"/>
        <v>510.3725</v>
      </c>
      <c r="P15" s="26"/>
      <c r="Q15" s="26">
        <v>160</v>
      </c>
      <c r="R15" s="24">
        <f t="shared" si="3"/>
        <v>17888.627499999999</v>
      </c>
      <c r="S15" s="25">
        <f t="shared" si="4"/>
        <v>176.31049999999999</v>
      </c>
      <c r="T15" s="27">
        <f t="shared" si="5"/>
        <v>16.31049999999999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14126</v>
      </c>
      <c r="E16" s="30"/>
      <c r="F16" s="30"/>
      <c r="G16" s="30"/>
      <c r="H16" s="30">
        <v>60</v>
      </c>
      <c r="I16" s="20">
        <v>10</v>
      </c>
      <c r="J16" s="20"/>
      <c r="K16" s="20"/>
      <c r="L16" s="20"/>
      <c r="M16" s="20">
        <f t="shared" si="0"/>
        <v>14666</v>
      </c>
      <c r="N16" s="24">
        <f t="shared" si="1"/>
        <v>16576</v>
      </c>
      <c r="O16" s="25">
        <f t="shared" si="2"/>
        <v>403.315</v>
      </c>
      <c r="P16" s="26"/>
      <c r="Q16" s="26">
        <v>152</v>
      </c>
      <c r="R16" s="24">
        <f t="shared" si="3"/>
        <v>16020.684999999999</v>
      </c>
      <c r="S16" s="25">
        <f t="shared" si="4"/>
        <v>139.327</v>
      </c>
      <c r="T16" s="27">
        <f t="shared" si="5"/>
        <v>-12.673000000000002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7710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7710</v>
      </c>
      <c r="N17" s="24">
        <f t="shared" si="1"/>
        <v>7710</v>
      </c>
      <c r="O17" s="25">
        <f t="shared" si="2"/>
        <v>212.02500000000001</v>
      </c>
      <c r="P17" s="26"/>
      <c r="Q17" s="26">
        <v>97</v>
      </c>
      <c r="R17" s="24">
        <f t="shared" si="3"/>
        <v>7400.9750000000004</v>
      </c>
      <c r="S17" s="25">
        <f t="shared" si="4"/>
        <v>73.245000000000005</v>
      </c>
      <c r="T17" s="27">
        <f t="shared" si="5"/>
        <v>-23.754999999999995</v>
      </c>
    </row>
    <row r="18" spans="1:20" ht="15.75" x14ac:dyDescent="0.25">
      <c r="A18" s="28">
        <v>12</v>
      </c>
      <c r="B18" s="20">
        <v>1908446145</v>
      </c>
      <c r="C18" s="31" t="s">
        <v>59</v>
      </c>
      <c r="D18" s="29">
        <v>11923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11923</v>
      </c>
      <c r="N18" s="24">
        <f t="shared" si="1"/>
        <v>11923</v>
      </c>
      <c r="O18" s="25">
        <f t="shared" si="2"/>
        <v>327.88249999999999</v>
      </c>
      <c r="P18" s="26"/>
      <c r="Q18" s="26">
        <v>180</v>
      </c>
      <c r="R18" s="24">
        <f t="shared" si="3"/>
        <v>11415.1175</v>
      </c>
      <c r="S18" s="25">
        <f t="shared" si="4"/>
        <v>113.2685</v>
      </c>
      <c r="T18" s="27">
        <f t="shared" si="5"/>
        <v>-66.731499999999997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11118</v>
      </c>
      <c r="E19" s="30"/>
      <c r="F19" s="30">
        <v>50</v>
      </c>
      <c r="G19" s="30"/>
      <c r="H19" s="30">
        <v>100</v>
      </c>
      <c r="I19" s="20"/>
      <c r="J19" s="20"/>
      <c r="K19" s="20"/>
      <c r="L19" s="20"/>
      <c r="M19" s="20">
        <f t="shared" si="0"/>
        <v>12518</v>
      </c>
      <c r="N19" s="24">
        <f t="shared" si="1"/>
        <v>12518</v>
      </c>
      <c r="O19" s="25">
        <f t="shared" si="2"/>
        <v>344.245</v>
      </c>
      <c r="P19" s="26"/>
      <c r="Q19" s="26">
        <v>170</v>
      </c>
      <c r="R19" s="24">
        <f t="shared" si="3"/>
        <v>12003.754999999999</v>
      </c>
      <c r="S19" s="25">
        <f t="shared" si="4"/>
        <v>118.92099999999999</v>
      </c>
      <c r="T19" s="27">
        <f t="shared" si="5"/>
        <v>-51.079000000000008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6274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6274</v>
      </c>
      <c r="N20" s="24">
        <f t="shared" si="1"/>
        <v>8184</v>
      </c>
      <c r="O20" s="25">
        <f t="shared" si="2"/>
        <v>172.535</v>
      </c>
      <c r="P20" s="26"/>
      <c r="Q20" s="26">
        <v>120</v>
      </c>
      <c r="R20" s="24">
        <f t="shared" si="3"/>
        <v>7891.4650000000001</v>
      </c>
      <c r="S20" s="25">
        <f t="shared" si="4"/>
        <v>59.603000000000002</v>
      </c>
      <c r="T20" s="27">
        <f t="shared" si="5"/>
        <v>-60.396999999999998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6680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6680</v>
      </c>
      <c r="N21" s="24">
        <f t="shared" si="1"/>
        <v>6680</v>
      </c>
      <c r="O21" s="25">
        <f t="shared" si="2"/>
        <v>183.7</v>
      </c>
      <c r="P21" s="26"/>
      <c r="Q21" s="26">
        <v>50</v>
      </c>
      <c r="R21" s="24">
        <f t="shared" si="3"/>
        <v>6446.3</v>
      </c>
      <c r="S21" s="25">
        <f t="shared" si="4"/>
        <v>63.46</v>
      </c>
      <c r="T21" s="27">
        <f t="shared" si="5"/>
        <v>13.46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11801</v>
      </c>
      <c r="N22" s="24">
        <f t="shared" si="1"/>
        <v>11801</v>
      </c>
      <c r="O22" s="25">
        <f t="shared" si="2"/>
        <v>324.52749999999997</v>
      </c>
      <c r="P22" s="26"/>
      <c r="Q22" s="26">
        <v>100</v>
      </c>
      <c r="R22" s="24">
        <f t="shared" si="3"/>
        <v>11376.4725</v>
      </c>
      <c r="S22" s="25">
        <f t="shared" si="4"/>
        <v>112.1095</v>
      </c>
      <c r="T22" s="27">
        <f t="shared" si="5"/>
        <v>12.109499999999997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/>
      <c r="Q23" s="26">
        <v>70</v>
      </c>
      <c r="R23" s="24">
        <f t="shared" si="3"/>
        <v>7229.585</v>
      </c>
      <c r="S23" s="25">
        <f t="shared" si="4"/>
        <v>71.307000000000002</v>
      </c>
      <c r="T23" s="27">
        <f t="shared" si="5"/>
        <v>1.3070000000000022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14595</v>
      </c>
      <c r="E24" s="30">
        <v>10</v>
      </c>
      <c r="F24" s="30">
        <v>10</v>
      </c>
      <c r="G24" s="30"/>
      <c r="H24" s="30">
        <v>60</v>
      </c>
      <c r="I24" s="20"/>
      <c r="J24" s="20"/>
      <c r="K24" s="20"/>
      <c r="L24" s="20"/>
      <c r="M24" s="20">
        <f t="shared" si="0"/>
        <v>15435</v>
      </c>
      <c r="N24" s="24">
        <f t="shared" si="1"/>
        <v>15435</v>
      </c>
      <c r="O24" s="25">
        <f t="shared" si="2"/>
        <v>424.46249999999998</v>
      </c>
      <c r="P24" s="26"/>
      <c r="Q24" s="26">
        <v>110</v>
      </c>
      <c r="R24" s="24">
        <f t="shared" si="3"/>
        <v>14900.5375</v>
      </c>
      <c r="S24" s="25">
        <f t="shared" si="4"/>
        <v>146.63249999999999</v>
      </c>
      <c r="T24" s="27">
        <f t="shared" si="5"/>
        <v>36.632499999999993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7611</v>
      </c>
      <c r="E25" s="30"/>
      <c r="F25" s="30"/>
      <c r="G25" s="30"/>
      <c r="H25" s="30"/>
      <c r="I25" s="20">
        <v>35</v>
      </c>
      <c r="J25" s="20"/>
      <c r="K25" s="20"/>
      <c r="L25" s="20"/>
      <c r="M25" s="20">
        <f t="shared" si="0"/>
        <v>7611</v>
      </c>
      <c r="N25" s="24">
        <f t="shared" si="1"/>
        <v>14296</v>
      </c>
      <c r="O25" s="25">
        <f t="shared" si="2"/>
        <v>209.30250000000001</v>
      </c>
      <c r="P25" s="26"/>
      <c r="Q25" s="26">
        <v>100</v>
      </c>
      <c r="R25" s="24">
        <f t="shared" si="3"/>
        <v>13986.6975</v>
      </c>
      <c r="S25" s="25">
        <f t="shared" si="4"/>
        <v>72.304500000000004</v>
      </c>
      <c r="T25" s="27">
        <f t="shared" si="5"/>
        <v>-27.695499999999996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7740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7740</v>
      </c>
      <c r="N26" s="24">
        <f t="shared" si="1"/>
        <v>7740</v>
      </c>
      <c r="O26" s="25">
        <f t="shared" si="2"/>
        <v>212.85</v>
      </c>
      <c r="P26" s="26"/>
      <c r="Q26" s="26">
        <v>77</v>
      </c>
      <c r="R26" s="24">
        <f t="shared" si="3"/>
        <v>7450.15</v>
      </c>
      <c r="S26" s="25">
        <f t="shared" si="4"/>
        <v>73.53</v>
      </c>
      <c r="T26" s="27">
        <f t="shared" si="5"/>
        <v>-3.4699999999999989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8170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8170</v>
      </c>
      <c r="N27" s="40">
        <f t="shared" si="1"/>
        <v>9125</v>
      </c>
      <c r="O27" s="25">
        <f t="shared" si="2"/>
        <v>224.67500000000001</v>
      </c>
      <c r="P27" s="41"/>
      <c r="Q27" s="41">
        <v>100</v>
      </c>
      <c r="R27" s="24">
        <f t="shared" si="3"/>
        <v>8800.3250000000007</v>
      </c>
      <c r="S27" s="42">
        <f t="shared" si="4"/>
        <v>77.614999999999995</v>
      </c>
      <c r="T27" s="43">
        <f t="shared" si="5"/>
        <v>-22.385000000000005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198297</v>
      </c>
      <c r="E28" s="45">
        <f t="shared" si="6"/>
        <v>30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240</v>
      </c>
      <c r="I28" s="45">
        <f t="shared" si="7"/>
        <v>65</v>
      </c>
      <c r="J28" s="45">
        <f t="shared" si="7"/>
        <v>1</v>
      </c>
      <c r="K28" s="45">
        <f t="shared" si="7"/>
        <v>3</v>
      </c>
      <c r="L28" s="45">
        <f t="shared" si="7"/>
        <v>0</v>
      </c>
      <c r="M28" s="45">
        <f t="shared" si="7"/>
        <v>202057</v>
      </c>
      <c r="N28" s="45">
        <f t="shared" si="7"/>
        <v>215209</v>
      </c>
      <c r="O28" s="46">
        <f t="shared" si="7"/>
        <v>5556.5674999999992</v>
      </c>
      <c r="P28" s="45">
        <f t="shared" si="7"/>
        <v>0</v>
      </c>
      <c r="Q28" s="45">
        <f t="shared" si="7"/>
        <v>2082</v>
      </c>
      <c r="R28" s="45">
        <f t="shared" si="7"/>
        <v>207570.4325</v>
      </c>
      <c r="S28" s="45">
        <f t="shared" si="7"/>
        <v>1919.5415</v>
      </c>
      <c r="T28" s="47">
        <f t="shared" si="7"/>
        <v>-162.45850000000002</v>
      </c>
    </row>
    <row r="29" spans="1:20" ht="15.75" thickBot="1" x14ac:dyDescent="0.3">
      <c r="A29" s="72" t="s">
        <v>45</v>
      </c>
      <c r="B29" s="73"/>
      <c r="C29" s="74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0" priority="43" operator="equal">
      <formula>212030016606640</formula>
    </cfRule>
  </conditionalFormatting>
  <conditionalFormatting sqref="D29 E4:E6 E28:K29">
    <cfRule type="cellIs" dxfId="1119" priority="41" operator="equal">
      <formula>$E$4</formula>
    </cfRule>
    <cfRule type="cellIs" dxfId="1118" priority="42" operator="equal">
      <formula>2120</formula>
    </cfRule>
  </conditionalFormatting>
  <conditionalFormatting sqref="D29:E29 F4:F6 F28:F29">
    <cfRule type="cellIs" dxfId="1117" priority="39" operator="equal">
      <formula>$F$4</formula>
    </cfRule>
    <cfRule type="cellIs" dxfId="1116" priority="40" operator="equal">
      <formula>300</formula>
    </cfRule>
  </conditionalFormatting>
  <conditionalFormatting sqref="G4:G6 G28:G29">
    <cfRule type="cellIs" dxfId="1115" priority="37" operator="equal">
      <formula>$G$4</formula>
    </cfRule>
    <cfRule type="cellIs" dxfId="1114" priority="38" operator="equal">
      <formula>1660</formula>
    </cfRule>
  </conditionalFormatting>
  <conditionalFormatting sqref="H4:H6 H28:H29">
    <cfRule type="cellIs" dxfId="1113" priority="35" operator="equal">
      <formula>$H$4</formula>
    </cfRule>
    <cfRule type="cellIs" dxfId="1112" priority="36" operator="equal">
      <formula>6640</formula>
    </cfRule>
  </conditionalFormatting>
  <conditionalFormatting sqref="T6:T28">
    <cfRule type="cellIs" dxfId="1111" priority="34" operator="lessThan">
      <formula>0</formula>
    </cfRule>
  </conditionalFormatting>
  <conditionalFormatting sqref="T7:T27">
    <cfRule type="cellIs" dxfId="1110" priority="31" operator="lessThan">
      <formula>0</formula>
    </cfRule>
    <cfRule type="cellIs" dxfId="1109" priority="32" operator="lessThan">
      <formula>0</formula>
    </cfRule>
    <cfRule type="cellIs" dxfId="1108" priority="33" operator="lessThan">
      <formula>0</formula>
    </cfRule>
  </conditionalFormatting>
  <conditionalFormatting sqref="E4:E6 E28:K28">
    <cfRule type="cellIs" dxfId="1107" priority="30" operator="equal">
      <formula>$E$4</formula>
    </cfRule>
  </conditionalFormatting>
  <conditionalFormatting sqref="D28:D29 D6 D4:M4">
    <cfRule type="cellIs" dxfId="1106" priority="29" operator="equal">
      <formula>$D$4</formula>
    </cfRule>
  </conditionalFormatting>
  <conditionalFormatting sqref="I4:I6 I28:I29">
    <cfRule type="cellIs" dxfId="1105" priority="28" operator="equal">
      <formula>$I$4</formula>
    </cfRule>
  </conditionalFormatting>
  <conditionalFormatting sqref="J4:J6 J28:J29">
    <cfRule type="cellIs" dxfId="1104" priority="27" operator="equal">
      <formula>$J$4</formula>
    </cfRule>
  </conditionalFormatting>
  <conditionalFormatting sqref="K4:K6 K28:K29">
    <cfRule type="cellIs" dxfId="1103" priority="26" operator="equal">
      <formula>$K$4</formula>
    </cfRule>
  </conditionalFormatting>
  <conditionalFormatting sqref="M4:M6">
    <cfRule type="cellIs" dxfId="1102" priority="25" operator="equal">
      <formula>$L$4</formula>
    </cfRule>
  </conditionalFormatting>
  <conditionalFormatting sqref="T7:T28">
    <cfRule type="cellIs" dxfId="1101" priority="22" operator="lessThan">
      <formula>0</formula>
    </cfRule>
    <cfRule type="cellIs" dxfId="1100" priority="23" operator="lessThan">
      <formula>0</formula>
    </cfRule>
    <cfRule type="cellIs" dxfId="1099" priority="24" operator="lessThan">
      <formula>0</formula>
    </cfRule>
  </conditionalFormatting>
  <conditionalFormatting sqref="D5:K5">
    <cfRule type="cellIs" dxfId="1098" priority="21" operator="greaterThan">
      <formula>0</formula>
    </cfRule>
  </conditionalFormatting>
  <conditionalFormatting sqref="T6:T28">
    <cfRule type="cellIs" dxfId="1097" priority="20" operator="lessThan">
      <formula>0</formula>
    </cfRule>
  </conditionalFormatting>
  <conditionalFormatting sqref="T7:T27">
    <cfRule type="cellIs" dxfId="1096" priority="17" operator="lessThan">
      <formula>0</formula>
    </cfRule>
    <cfRule type="cellIs" dxfId="1095" priority="18" operator="lessThan">
      <formula>0</formula>
    </cfRule>
    <cfRule type="cellIs" dxfId="1094" priority="19" operator="lessThan">
      <formula>0</formula>
    </cfRule>
  </conditionalFormatting>
  <conditionalFormatting sqref="T7:T28">
    <cfRule type="cellIs" dxfId="1093" priority="14" operator="lessThan">
      <formula>0</formula>
    </cfRule>
    <cfRule type="cellIs" dxfId="1092" priority="15" operator="lessThan">
      <formula>0</formula>
    </cfRule>
    <cfRule type="cellIs" dxfId="1091" priority="16" operator="lessThan">
      <formula>0</formula>
    </cfRule>
  </conditionalFormatting>
  <conditionalFormatting sqref="D5:K5">
    <cfRule type="cellIs" dxfId="1090" priority="13" operator="greaterThan">
      <formula>0</formula>
    </cfRule>
  </conditionalFormatting>
  <conditionalFormatting sqref="L4 L6 L28:L29">
    <cfRule type="cellIs" dxfId="1089" priority="12" operator="equal">
      <formula>$L$4</formula>
    </cfRule>
  </conditionalFormatting>
  <conditionalFormatting sqref="D7:S7">
    <cfRule type="cellIs" dxfId="1088" priority="11" operator="greaterThan">
      <formula>0</formula>
    </cfRule>
  </conditionalFormatting>
  <conditionalFormatting sqref="D9:S9">
    <cfRule type="cellIs" dxfId="1087" priority="10" operator="greaterThan">
      <formula>0</formula>
    </cfRule>
  </conditionalFormatting>
  <conditionalFormatting sqref="D11:S11">
    <cfRule type="cellIs" dxfId="1086" priority="9" operator="greaterThan">
      <formula>0</formula>
    </cfRule>
  </conditionalFormatting>
  <conditionalFormatting sqref="D13:S13">
    <cfRule type="cellIs" dxfId="1085" priority="8" operator="greaterThan">
      <formula>0</formula>
    </cfRule>
  </conditionalFormatting>
  <conditionalFormatting sqref="D15:S15">
    <cfRule type="cellIs" dxfId="1084" priority="7" operator="greaterThan">
      <formula>0</formula>
    </cfRule>
  </conditionalFormatting>
  <conditionalFormatting sqref="D17:S17">
    <cfRule type="cellIs" dxfId="1083" priority="6" operator="greaterThan">
      <formula>0</formula>
    </cfRule>
  </conditionalFormatting>
  <conditionalFormatting sqref="D19:S19">
    <cfRule type="cellIs" dxfId="1082" priority="5" operator="greaterThan">
      <formula>0</formula>
    </cfRule>
  </conditionalFormatting>
  <conditionalFormatting sqref="D21:S21">
    <cfRule type="cellIs" dxfId="1081" priority="4" operator="greaterThan">
      <formula>0</formula>
    </cfRule>
  </conditionalFormatting>
  <conditionalFormatting sqref="D23:S23">
    <cfRule type="cellIs" dxfId="1080" priority="3" operator="greaterThan">
      <formula>0</formula>
    </cfRule>
  </conditionalFormatting>
  <conditionalFormatting sqref="D25:S25">
    <cfRule type="cellIs" dxfId="1079" priority="2" operator="greaterThan">
      <formula>0</formula>
    </cfRule>
  </conditionalFormatting>
  <conditionalFormatting sqref="D27:S27">
    <cfRule type="cellIs" dxfId="1078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8" sqref="D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60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'7'!D29</f>
        <v>514798</v>
      </c>
      <c r="E4" s="2">
        <f>'7'!E29</f>
        <v>4660</v>
      </c>
      <c r="F4" s="2">
        <f>'7'!F29</f>
        <v>8840</v>
      </c>
      <c r="G4" s="2">
        <f>'7'!G29</f>
        <v>0</v>
      </c>
      <c r="H4" s="2">
        <f>'7'!H29</f>
        <v>24440</v>
      </c>
      <c r="I4" s="2">
        <f>'7'!I29</f>
        <v>1028</v>
      </c>
      <c r="J4" s="2">
        <f>'7'!J29</f>
        <v>625</v>
      </c>
      <c r="K4" s="2">
        <f>'7'!K29</f>
        <v>350</v>
      </c>
      <c r="L4" s="2">
        <f>'7'!L29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18285</v>
      </c>
      <c r="E7" s="22"/>
      <c r="F7" s="22">
        <v>50</v>
      </c>
      <c r="G7" s="22"/>
      <c r="H7" s="22">
        <v>20</v>
      </c>
      <c r="I7" s="23">
        <v>5</v>
      </c>
      <c r="J7" s="23"/>
      <c r="K7" s="23"/>
      <c r="L7" s="23"/>
      <c r="M7" s="20">
        <f>D7+E7*20+F7*10+G7*9+H7*9</f>
        <v>18965</v>
      </c>
      <c r="N7" s="24">
        <f>D7+E7*20+F7*10+G7*9+H7*9+I7*191+J7*191+K7*182+L7*100</f>
        <v>19920</v>
      </c>
      <c r="O7" s="25">
        <f>M7*2.75%</f>
        <v>521.53750000000002</v>
      </c>
      <c r="P7" s="26"/>
      <c r="Q7" s="26">
        <v>109</v>
      </c>
      <c r="R7" s="24">
        <f>M7-(M7*2.75%)+I7*191+J7*191+K7*182+L7*100-Q7</f>
        <v>19289.462500000001</v>
      </c>
      <c r="S7" s="25">
        <f>M7*0.95%</f>
        <v>180.16749999999999</v>
      </c>
      <c r="T7" s="27">
        <f>S7-Q7</f>
        <v>71.16749999999999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6479</v>
      </c>
      <c r="N8" s="24">
        <f t="shared" ref="N8:N27" si="1">D8+E8*20+F8*10+G8*9+H8*9+I8*191+J8*191+K8*182+L8*100</f>
        <v>6479</v>
      </c>
      <c r="O8" s="25">
        <f t="shared" ref="O8:O27" si="2">M8*2.75%</f>
        <v>178.17250000000001</v>
      </c>
      <c r="P8" s="26"/>
      <c r="Q8" s="26">
        <v>80</v>
      </c>
      <c r="R8" s="24">
        <f t="shared" ref="R8:R27" si="3">M8-(M8*2.75%)+I8*191+J8*191+K8*182+L8*100-Q8</f>
        <v>6220.8275000000003</v>
      </c>
      <c r="S8" s="25">
        <f t="shared" ref="S8:S27" si="4">M8*0.95%</f>
        <v>61.5505</v>
      </c>
      <c r="T8" s="27">
        <f t="shared" ref="T8:T27" si="5">S8-Q8</f>
        <v>-18.4495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17398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20648</v>
      </c>
      <c r="N9" s="24">
        <f t="shared" si="1"/>
        <v>20648</v>
      </c>
      <c r="O9" s="25">
        <f t="shared" si="2"/>
        <v>567.82000000000005</v>
      </c>
      <c r="P9" s="26"/>
      <c r="Q9" s="26">
        <v>160</v>
      </c>
      <c r="R9" s="24">
        <f t="shared" si="3"/>
        <v>19920.18</v>
      </c>
      <c r="S9" s="25">
        <f t="shared" si="4"/>
        <v>196.15600000000001</v>
      </c>
      <c r="T9" s="27">
        <f t="shared" si="5"/>
        <v>36.156000000000006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8045</v>
      </c>
      <c r="E10" s="30"/>
      <c r="F10" s="30"/>
      <c r="G10" s="30"/>
      <c r="H10" s="30"/>
      <c r="I10" s="20">
        <v>3</v>
      </c>
      <c r="J10" s="20">
        <v>1</v>
      </c>
      <c r="K10" s="20">
        <v>1</v>
      </c>
      <c r="L10" s="20"/>
      <c r="M10" s="20">
        <f t="shared" si="0"/>
        <v>8045</v>
      </c>
      <c r="N10" s="24">
        <f t="shared" si="1"/>
        <v>8991</v>
      </c>
      <c r="O10" s="25">
        <f t="shared" si="2"/>
        <v>221.23750000000001</v>
      </c>
      <c r="P10" s="26"/>
      <c r="Q10" s="26">
        <v>29</v>
      </c>
      <c r="R10" s="24">
        <f t="shared" si="3"/>
        <v>8740.7625000000007</v>
      </c>
      <c r="S10" s="25">
        <f t="shared" si="4"/>
        <v>76.427499999999995</v>
      </c>
      <c r="T10" s="27">
        <f t="shared" si="5"/>
        <v>47.427499999999995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6788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6788</v>
      </c>
      <c r="N11" s="24">
        <f t="shared" si="1"/>
        <v>6788</v>
      </c>
      <c r="O11" s="25">
        <f t="shared" si="2"/>
        <v>186.67</v>
      </c>
      <c r="P11" s="26"/>
      <c r="Q11" s="26">
        <v>51</v>
      </c>
      <c r="R11" s="24">
        <f t="shared" si="3"/>
        <v>6550.33</v>
      </c>
      <c r="S11" s="25">
        <f t="shared" si="4"/>
        <v>64.486000000000004</v>
      </c>
      <c r="T11" s="27">
        <f t="shared" si="5"/>
        <v>13.486000000000004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7342</v>
      </c>
      <c r="N12" s="24">
        <f t="shared" si="1"/>
        <v>7342</v>
      </c>
      <c r="O12" s="25">
        <f t="shared" si="2"/>
        <v>201.905</v>
      </c>
      <c r="P12" s="26"/>
      <c r="Q12" s="26">
        <v>40</v>
      </c>
      <c r="R12" s="24">
        <f t="shared" si="3"/>
        <v>7100.0950000000003</v>
      </c>
      <c r="S12" s="25">
        <f t="shared" si="4"/>
        <v>69.748999999999995</v>
      </c>
      <c r="T12" s="27">
        <f t="shared" si="5"/>
        <v>29.748999999999995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5060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5510</v>
      </c>
      <c r="N13" s="24">
        <f t="shared" si="1"/>
        <v>5510</v>
      </c>
      <c r="O13" s="25">
        <f t="shared" si="2"/>
        <v>151.52500000000001</v>
      </c>
      <c r="P13" s="26"/>
      <c r="Q13" s="26">
        <v>50</v>
      </c>
      <c r="R13" s="24">
        <f t="shared" si="3"/>
        <v>5308.4750000000004</v>
      </c>
      <c r="S13" s="25">
        <f t="shared" si="4"/>
        <v>52.344999999999999</v>
      </c>
      <c r="T13" s="27">
        <f t="shared" si="5"/>
        <v>2.3449999999999989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17170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17170</v>
      </c>
      <c r="N14" s="24">
        <f t="shared" si="1"/>
        <v>17170</v>
      </c>
      <c r="O14" s="25">
        <f t="shared" si="2"/>
        <v>472.17500000000001</v>
      </c>
      <c r="P14" s="26"/>
      <c r="Q14" s="26">
        <v>148</v>
      </c>
      <c r="R14" s="24">
        <f t="shared" si="3"/>
        <v>16549.825000000001</v>
      </c>
      <c r="S14" s="25">
        <f t="shared" si="4"/>
        <v>163.11500000000001</v>
      </c>
      <c r="T14" s="27">
        <f t="shared" si="5"/>
        <v>15.115000000000009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21155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21155</v>
      </c>
      <c r="N15" s="24">
        <f t="shared" si="1"/>
        <v>21728</v>
      </c>
      <c r="O15" s="25">
        <f t="shared" si="2"/>
        <v>581.76250000000005</v>
      </c>
      <c r="P15" s="26"/>
      <c r="Q15" s="26">
        <v>160</v>
      </c>
      <c r="R15" s="24">
        <f t="shared" si="3"/>
        <v>20986.237499999999</v>
      </c>
      <c r="S15" s="25">
        <f t="shared" si="4"/>
        <v>200.9725</v>
      </c>
      <c r="T15" s="27">
        <f t="shared" si="5"/>
        <v>40.972499999999997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31815</v>
      </c>
      <c r="E16" s="30"/>
      <c r="F16" s="30"/>
      <c r="G16" s="30"/>
      <c r="H16" s="30">
        <v>200</v>
      </c>
      <c r="I16" s="20">
        <v>3</v>
      </c>
      <c r="J16" s="20"/>
      <c r="K16" s="20"/>
      <c r="L16" s="20"/>
      <c r="M16" s="20">
        <f t="shared" si="0"/>
        <v>33615</v>
      </c>
      <c r="N16" s="24">
        <f t="shared" si="1"/>
        <v>34188</v>
      </c>
      <c r="O16" s="25">
        <f t="shared" si="2"/>
        <v>924.41250000000002</v>
      </c>
      <c r="P16" s="26"/>
      <c r="Q16" s="26">
        <v>135</v>
      </c>
      <c r="R16" s="24">
        <f t="shared" si="3"/>
        <v>33128.587500000001</v>
      </c>
      <c r="S16" s="25">
        <f t="shared" si="4"/>
        <v>319.34249999999997</v>
      </c>
      <c r="T16" s="27">
        <f t="shared" si="5"/>
        <v>184.34249999999997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10910</v>
      </c>
      <c r="E17" s="30"/>
      <c r="F17" s="30">
        <v>20</v>
      </c>
      <c r="G17" s="30"/>
      <c r="H17" s="30">
        <v>100</v>
      </c>
      <c r="I17" s="20"/>
      <c r="J17" s="20"/>
      <c r="K17" s="20"/>
      <c r="L17" s="20"/>
      <c r="M17" s="20">
        <f t="shared" si="0"/>
        <v>12010</v>
      </c>
      <c r="N17" s="24">
        <f t="shared" si="1"/>
        <v>12010</v>
      </c>
      <c r="O17" s="25">
        <f t="shared" si="2"/>
        <v>330.27499999999998</v>
      </c>
      <c r="P17" s="26"/>
      <c r="Q17" s="26">
        <v>137</v>
      </c>
      <c r="R17" s="24">
        <f t="shared" si="3"/>
        <v>11542.725</v>
      </c>
      <c r="S17" s="25">
        <f t="shared" si="4"/>
        <v>114.095</v>
      </c>
      <c r="T17" s="27">
        <f t="shared" si="5"/>
        <v>-22.905000000000001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12859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12859</v>
      </c>
      <c r="N18" s="24">
        <f t="shared" si="1"/>
        <v>12859</v>
      </c>
      <c r="O18" s="25">
        <f t="shared" si="2"/>
        <v>353.6225</v>
      </c>
      <c r="P18" s="26"/>
      <c r="Q18" s="26">
        <v>100</v>
      </c>
      <c r="R18" s="24">
        <f t="shared" si="3"/>
        <v>12405.377500000001</v>
      </c>
      <c r="S18" s="25">
        <f t="shared" si="4"/>
        <v>122.1605</v>
      </c>
      <c r="T18" s="27">
        <f t="shared" si="5"/>
        <v>22.160499999999999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12851</v>
      </c>
      <c r="E19" s="30"/>
      <c r="F19" s="30"/>
      <c r="G19" s="30"/>
      <c r="H19" s="30">
        <v>100</v>
      </c>
      <c r="I19" s="20">
        <v>1</v>
      </c>
      <c r="J19" s="20"/>
      <c r="K19" s="20"/>
      <c r="L19" s="20"/>
      <c r="M19" s="20">
        <f t="shared" si="0"/>
        <v>13751</v>
      </c>
      <c r="N19" s="24">
        <f t="shared" si="1"/>
        <v>13942</v>
      </c>
      <c r="O19" s="25">
        <f t="shared" si="2"/>
        <v>378.15249999999997</v>
      </c>
      <c r="P19" s="26"/>
      <c r="Q19" s="26">
        <v>170</v>
      </c>
      <c r="R19" s="24">
        <f t="shared" si="3"/>
        <v>13393.8475</v>
      </c>
      <c r="S19" s="25">
        <f t="shared" si="4"/>
        <v>130.6345</v>
      </c>
      <c r="T19" s="27">
        <f t="shared" si="5"/>
        <v>-39.365499999999997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4319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4319</v>
      </c>
      <c r="N20" s="24">
        <f t="shared" si="1"/>
        <v>4319</v>
      </c>
      <c r="O20" s="25">
        <f t="shared" si="2"/>
        <v>118.77249999999999</v>
      </c>
      <c r="P20" s="26"/>
      <c r="Q20" s="26">
        <v>120</v>
      </c>
      <c r="R20" s="24">
        <f t="shared" si="3"/>
        <v>4080.2275</v>
      </c>
      <c r="S20" s="25">
        <f t="shared" si="4"/>
        <v>41.030499999999996</v>
      </c>
      <c r="T20" s="27">
        <f t="shared" si="5"/>
        <v>-78.969500000000011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5497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5497</v>
      </c>
      <c r="N21" s="24">
        <f t="shared" si="1"/>
        <v>5497</v>
      </c>
      <c r="O21" s="25">
        <f t="shared" si="2"/>
        <v>151.16749999999999</v>
      </c>
      <c r="P21" s="26"/>
      <c r="Q21" s="26">
        <v>30</v>
      </c>
      <c r="R21" s="24">
        <f t="shared" si="3"/>
        <v>5315.8325000000004</v>
      </c>
      <c r="S21" s="25">
        <f t="shared" si="4"/>
        <v>52.221499999999999</v>
      </c>
      <c r="T21" s="27">
        <f t="shared" si="5"/>
        <v>22.221499999999999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23184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23184</v>
      </c>
      <c r="N22" s="24">
        <f t="shared" si="1"/>
        <v>23184</v>
      </c>
      <c r="O22" s="25">
        <f t="shared" si="2"/>
        <v>637.56000000000006</v>
      </c>
      <c r="P22" s="26"/>
      <c r="Q22" s="26">
        <v>150</v>
      </c>
      <c r="R22" s="24">
        <f t="shared" si="3"/>
        <v>22396.44</v>
      </c>
      <c r="S22" s="25">
        <f t="shared" si="4"/>
        <v>220.24799999999999</v>
      </c>
      <c r="T22" s="27">
        <f t="shared" si="5"/>
        <v>70.24799999999999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130</v>
      </c>
      <c r="R23" s="24">
        <f t="shared" si="3"/>
        <v>14457.5</v>
      </c>
      <c r="S23" s="25">
        <f t="shared" si="4"/>
        <v>142.5</v>
      </c>
      <c r="T23" s="27">
        <f t="shared" si="5"/>
        <v>12.5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23541</v>
      </c>
      <c r="E24" s="30">
        <v>100</v>
      </c>
      <c r="F24" s="30">
        <v>100</v>
      </c>
      <c r="G24" s="30"/>
      <c r="H24" s="30">
        <v>100</v>
      </c>
      <c r="I24" s="20">
        <v>2</v>
      </c>
      <c r="J24" s="20"/>
      <c r="K24" s="20">
        <v>5</v>
      </c>
      <c r="L24" s="20"/>
      <c r="M24" s="20">
        <f t="shared" si="0"/>
        <v>27441</v>
      </c>
      <c r="N24" s="24">
        <f t="shared" si="1"/>
        <v>28733</v>
      </c>
      <c r="O24" s="25">
        <f t="shared" si="2"/>
        <v>754.62750000000005</v>
      </c>
      <c r="P24" s="26"/>
      <c r="Q24" s="26">
        <v>129</v>
      </c>
      <c r="R24" s="24">
        <f t="shared" si="3"/>
        <v>27849.372500000001</v>
      </c>
      <c r="S24" s="25">
        <f t="shared" si="4"/>
        <v>260.68950000000001</v>
      </c>
      <c r="T24" s="27">
        <f t="shared" si="5"/>
        <v>131.68950000000001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15000</v>
      </c>
      <c r="N25" s="24">
        <f t="shared" si="1"/>
        <v>15000</v>
      </c>
      <c r="O25" s="25">
        <f t="shared" si="2"/>
        <v>412.5</v>
      </c>
      <c r="P25" s="26"/>
      <c r="Q25" s="26">
        <v>120</v>
      </c>
      <c r="R25" s="24">
        <f t="shared" si="3"/>
        <v>14467.5</v>
      </c>
      <c r="S25" s="25">
        <f t="shared" si="4"/>
        <v>142.5</v>
      </c>
      <c r="T25" s="27">
        <f t="shared" si="5"/>
        <v>22.5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5366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5366</v>
      </c>
      <c r="N26" s="24">
        <f t="shared" si="1"/>
        <v>5366</v>
      </c>
      <c r="O26" s="25">
        <f t="shared" si="2"/>
        <v>147.565</v>
      </c>
      <c r="P26" s="26"/>
      <c r="Q26" s="26">
        <v>100</v>
      </c>
      <c r="R26" s="24">
        <f t="shared" si="3"/>
        <v>5118.4350000000004</v>
      </c>
      <c r="S26" s="25">
        <f t="shared" si="4"/>
        <v>50.976999999999997</v>
      </c>
      <c r="T26" s="27">
        <f t="shared" si="5"/>
        <v>-49.023000000000003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19739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19739</v>
      </c>
      <c r="N27" s="40">
        <f t="shared" si="1"/>
        <v>21649</v>
      </c>
      <c r="O27" s="25">
        <f t="shared" si="2"/>
        <v>542.82249999999999</v>
      </c>
      <c r="P27" s="41"/>
      <c r="Q27" s="41">
        <v>100</v>
      </c>
      <c r="R27" s="24">
        <f t="shared" si="3"/>
        <v>21006.177500000002</v>
      </c>
      <c r="S27" s="42">
        <f t="shared" si="4"/>
        <v>187.5205</v>
      </c>
      <c r="T27" s="43">
        <f t="shared" si="5"/>
        <v>87.520499999999998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287803</v>
      </c>
      <c r="E28" s="45">
        <f t="shared" si="6"/>
        <v>100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820</v>
      </c>
      <c r="I28" s="45">
        <f t="shared" si="7"/>
        <v>27</v>
      </c>
      <c r="J28" s="45">
        <f t="shared" si="7"/>
        <v>1</v>
      </c>
      <c r="K28" s="45">
        <f t="shared" si="7"/>
        <v>6</v>
      </c>
      <c r="L28" s="45">
        <f t="shared" si="7"/>
        <v>0</v>
      </c>
      <c r="M28" s="45">
        <f t="shared" si="7"/>
        <v>299883</v>
      </c>
      <c r="N28" s="45">
        <f t="shared" si="7"/>
        <v>306323</v>
      </c>
      <c r="O28" s="46">
        <f t="shared" si="7"/>
        <v>8246.7824999999993</v>
      </c>
      <c r="P28" s="45">
        <f t="shared" si="7"/>
        <v>0</v>
      </c>
      <c r="Q28" s="45">
        <f t="shared" si="7"/>
        <v>2248</v>
      </c>
      <c r="R28" s="45">
        <f t="shared" si="7"/>
        <v>295828.21749999997</v>
      </c>
      <c r="S28" s="45">
        <f t="shared" si="7"/>
        <v>2848.8885</v>
      </c>
      <c r="T28" s="47">
        <f t="shared" si="7"/>
        <v>600.88849999999991</v>
      </c>
    </row>
    <row r="29" spans="1:20" ht="15.75" thickBot="1" x14ac:dyDescent="0.3">
      <c r="A29" s="72" t="s">
        <v>45</v>
      </c>
      <c r="B29" s="73"/>
      <c r="C29" s="74"/>
      <c r="D29" s="48">
        <f>D4+D5-D28</f>
        <v>538683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1001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7" priority="43" operator="equal">
      <formula>212030016606640</formula>
    </cfRule>
  </conditionalFormatting>
  <conditionalFormatting sqref="D29 E4:E6 E28:K29">
    <cfRule type="cellIs" dxfId="1076" priority="41" operator="equal">
      <formula>$E$4</formula>
    </cfRule>
    <cfRule type="cellIs" dxfId="1075" priority="42" operator="equal">
      <formula>2120</formula>
    </cfRule>
  </conditionalFormatting>
  <conditionalFormatting sqref="D29:E29 F4:F6 F28:F29">
    <cfRule type="cellIs" dxfId="1074" priority="39" operator="equal">
      <formula>$F$4</formula>
    </cfRule>
    <cfRule type="cellIs" dxfId="1073" priority="40" operator="equal">
      <formula>300</formula>
    </cfRule>
  </conditionalFormatting>
  <conditionalFormatting sqref="G4:G6 G28:G29">
    <cfRule type="cellIs" dxfId="1072" priority="37" operator="equal">
      <formula>$G$4</formula>
    </cfRule>
    <cfRule type="cellIs" dxfId="1071" priority="38" operator="equal">
      <formula>1660</formula>
    </cfRule>
  </conditionalFormatting>
  <conditionalFormatting sqref="H4:H6 H28:H29">
    <cfRule type="cellIs" dxfId="1070" priority="35" operator="equal">
      <formula>$H$4</formula>
    </cfRule>
    <cfRule type="cellIs" dxfId="1069" priority="36" operator="equal">
      <formula>6640</formula>
    </cfRule>
  </conditionalFormatting>
  <conditionalFormatting sqref="T6:T28">
    <cfRule type="cellIs" dxfId="1068" priority="34" operator="lessThan">
      <formula>0</formula>
    </cfRule>
  </conditionalFormatting>
  <conditionalFormatting sqref="T7:T27">
    <cfRule type="cellIs" dxfId="1067" priority="31" operator="lessThan">
      <formula>0</formula>
    </cfRule>
    <cfRule type="cellIs" dxfId="1066" priority="32" operator="lessThan">
      <formula>0</formula>
    </cfRule>
    <cfRule type="cellIs" dxfId="1065" priority="33" operator="lessThan">
      <formula>0</formula>
    </cfRule>
  </conditionalFormatting>
  <conditionalFormatting sqref="E4:E6 E28:K28">
    <cfRule type="cellIs" dxfId="1064" priority="30" operator="equal">
      <formula>$E$4</formula>
    </cfRule>
  </conditionalFormatting>
  <conditionalFormatting sqref="D28:D29 D6 D4:M4">
    <cfRule type="cellIs" dxfId="1063" priority="29" operator="equal">
      <formula>$D$4</formula>
    </cfRule>
  </conditionalFormatting>
  <conditionalFormatting sqref="I4:I6 I28:I29">
    <cfRule type="cellIs" dxfId="1062" priority="28" operator="equal">
      <formula>$I$4</formula>
    </cfRule>
  </conditionalFormatting>
  <conditionalFormatting sqref="J4:J6 J28:J29">
    <cfRule type="cellIs" dxfId="1061" priority="27" operator="equal">
      <formula>$J$4</formula>
    </cfRule>
  </conditionalFormatting>
  <conditionalFormatting sqref="K4:K6 K28:K29">
    <cfRule type="cellIs" dxfId="1060" priority="26" operator="equal">
      <formula>$K$4</formula>
    </cfRule>
  </conditionalFormatting>
  <conditionalFormatting sqref="M4:M6">
    <cfRule type="cellIs" dxfId="1059" priority="25" operator="equal">
      <formula>$L$4</formula>
    </cfRule>
  </conditionalFormatting>
  <conditionalFormatting sqref="T7:T28">
    <cfRule type="cellIs" dxfId="1058" priority="22" operator="lessThan">
      <formula>0</formula>
    </cfRule>
    <cfRule type="cellIs" dxfId="1057" priority="23" operator="lessThan">
      <formula>0</formula>
    </cfRule>
    <cfRule type="cellIs" dxfId="1056" priority="24" operator="lessThan">
      <formula>0</formula>
    </cfRule>
  </conditionalFormatting>
  <conditionalFormatting sqref="D5:K5">
    <cfRule type="cellIs" dxfId="1055" priority="21" operator="greaterThan">
      <formula>0</formula>
    </cfRule>
  </conditionalFormatting>
  <conditionalFormatting sqref="T6:T28">
    <cfRule type="cellIs" dxfId="1054" priority="20" operator="lessThan">
      <formula>0</formula>
    </cfRule>
  </conditionalFormatting>
  <conditionalFormatting sqref="T7:T27">
    <cfRule type="cellIs" dxfId="1053" priority="17" operator="lessThan">
      <formula>0</formula>
    </cfRule>
    <cfRule type="cellIs" dxfId="1052" priority="18" operator="lessThan">
      <formula>0</formula>
    </cfRule>
    <cfRule type="cellIs" dxfId="1051" priority="19" operator="lessThan">
      <formula>0</formula>
    </cfRule>
  </conditionalFormatting>
  <conditionalFormatting sqref="T7:T28">
    <cfRule type="cellIs" dxfId="1050" priority="14" operator="lessThan">
      <formula>0</formula>
    </cfRule>
    <cfRule type="cellIs" dxfId="1049" priority="15" operator="lessThan">
      <formula>0</formula>
    </cfRule>
    <cfRule type="cellIs" dxfId="1048" priority="16" operator="lessThan">
      <formula>0</formula>
    </cfRule>
  </conditionalFormatting>
  <conditionalFormatting sqref="D5:K5">
    <cfRule type="cellIs" dxfId="1047" priority="13" operator="greaterThan">
      <formula>0</formula>
    </cfRule>
  </conditionalFormatting>
  <conditionalFormatting sqref="L4 L6 L28:L29">
    <cfRule type="cellIs" dxfId="1046" priority="12" operator="equal">
      <formula>$L$4</formula>
    </cfRule>
  </conditionalFormatting>
  <conditionalFormatting sqref="D7:S7">
    <cfRule type="cellIs" dxfId="1045" priority="11" operator="greaterThan">
      <formula>0</formula>
    </cfRule>
  </conditionalFormatting>
  <conditionalFormatting sqref="D9:S9">
    <cfRule type="cellIs" dxfId="1044" priority="10" operator="greaterThan">
      <formula>0</formula>
    </cfRule>
  </conditionalFormatting>
  <conditionalFormatting sqref="D11:S11">
    <cfRule type="cellIs" dxfId="1043" priority="9" operator="greaterThan">
      <formula>0</formula>
    </cfRule>
  </conditionalFormatting>
  <conditionalFormatting sqref="D13:S13">
    <cfRule type="cellIs" dxfId="1042" priority="8" operator="greaterThan">
      <formula>0</formula>
    </cfRule>
  </conditionalFormatting>
  <conditionalFormatting sqref="D15:S15">
    <cfRule type="cellIs" dxfId="1041" priority="7" operator="greaterThan">
      <formula>0</formula>
    </cfRule>
  </conditionalFormatting>
  <conditionalFormatting sqref="D17:S17">
    <cfRule type="cellIs" dxfId="1040" priority="6" operator="greaterThan">
      <formula>0</formula>
    </cfRule>
  </conditionalFormatting>
  <conditionalFormatting sqref="D19:S19">
    <cfRule type="cellIs" dxfId="1039" priority="5" operator="greaterThan">
      <formula>0</formula>
    </cfRule>
  </conditionalFormatting>
  <conditionalFormatting sqref="D21:S21">
    <cfRule type="cellIs" dxfId="1038" priority="4" operator="greaterThan">
      <formula>0</formula>
    </cfRule>
  </conditionalFormatting>
  <conditionalFormatting sqref="D23:S23">
    <cfRule type="cellIs" dxfId="1037" priority="3" operator="greaterThan">
      <formula>0</formula>
    </cfRule>
  </conditionalFormatting>
  <conditionalFormatting sqref="D25:S25">
    <cfRule type="cellIs" dxfId="1036" priority="2" operator="greaterThan">
      <formula>0</formula>
    </cfRule>
  </conditionalFormatting>
  <conditionalFormatting sqref="D27:S27">
    <cfRule type="cellIs" dxfId="1035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4" sqref="I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thickBot="1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</row>
    <row r="3" spans="1:20" ht="18.75" x14ac:dyDescent="0.25">
      <c r="A3" s="79" t="s">
        <v>47</v>
      </c>
      <c r="B3" s="80"/>
      <c r="C3" s="81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x14ac:dyDescent="0.25">
      <c r="A4" s="83" t="s">
        <v>1</v>
      </c>
      <c r="B4" s="83"/>
      <c r="C4" s="1"/>
      <c r="D4" s="2">
        <f>'8'!D29</f>
        <v>538683</v>
      </c>
      <c r="E4" s="2">
        <f>'8'!E29</f>
        <v>4560</v>
      </c>
      <c r="F4" s="2">
        <f>'8'!F29</f>
        <v>8570</v>
      </c>
      <c r="G4" s="2">
        <f>'8'!G29</f>
        <v>0</v>
      </c>
      <c r="H4" s="2">
        <f>'8'!H29</f>
        <v>23620</v>
      </c>
      <c r="I4" s="2">
        <f>'8'!I29</f>
        <v>1001</v>
      </c>
      <c r="J4" s="2">
        <f>'8'!J29</f>
        <v>624</v>
      </c>
      <c r="K4" s="2">
        <f>'8'!K29</f>
        <v>344</v>
      </c>
      <c r="L4" s="2">
        <f>'8'!L29</f>
        <v>5</v>
      </c>
      <c r="M4" s="3"/>
      <c r="N4" s="84"/>
      <c r="O4" s="84"/>
      <c r="P4" s="84"/>
      <c r="Q4" s="84"/>
      <c r="R4" s="84"/>
      <c r="S4" s="84"/>
      <c r="T4" s="84"/>
    </row>
    <row r="5" spans="1:20" x14ac:dyDescent="0.25">
      <c r="A5" s="83" t="s">
        <v>2</v>
      </c>
      <c r="B5" s="8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4"/>
      <c r="O5" s="84"/>
      <c r="P5" s="84"/>
      <c r="Q5" s="84"/>
      <c r="R5" s="84"/>
      <c r="S5" s="84"/>
      <c r="T5" s="8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9" t="s">
        <v>44</v>
      </c>
      <c r="B28" s="70"/>
      <c r="C28" s="7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2" t="s">
        <v>45</v>
      </c>
      <c r="B29" s="73"/>
      <c r="C29" s="74"/>
      <c r="D29" s="48">
        <f>D4+D5-D28</f>
        <v>538683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1001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5"/>
      <c r="N29" s="76"/>
      <c r="O29" s="76"/>
      <c r="P29" s="76"/>
      <c r="Q29" s="76"/>
      <c r="R29" s="76"/>
      <c r="S29" s="76"/>
      <c r="T29" s="7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4" priority="43" operator="equal">
      <formula>212030016606640</formula>
    </cfRule>
  </conditionalFormatting>
  <conditionalFormatting sqref="D29 E4:E6 E28:K29">
    <cfRule type="cellIs" dxfId="1033" priority="41" operator="equal">
      <formula>$E$4</formula>
    </cfRule>
    <cfRule type="cellIs" dxfId="1032" priority="42" operator="equal">
      <formula>2120</formula>
    </cfRule>
  </conditionalFormatting>
  <conditionalFormatting sqref="D29:E29 F4:F6 F28:F29">
    <cfRule type="cellIs" dxfId="1031" priority="39" operator="equal">
      <formula>$F$4</formula>
    </cfRule>
    <cfRule type="cellIs" dxfId="1030" priority="40" operator="equal">
      <formula>300</formula>
    </cfRule>
  </conditionalFormatting>
  <conditionalFormatting sqref="G4:G6 G28:G29">
    <cfRule type="cellIs" dxfId="1029" priority="37" operator="equal">
      <formula>$G$4</formula>
    </cfRule>
    <cfRule type="cellIs" dxfId="1028" priority="38" operator="equal">
      <formula>1660</formula>
    </cfRule>
  </conditionalFormatting>
  <conditionalFormatting sqref="H4:H6 H28:H29">
    <cfRule type="cellIs" dxfId="1027" priority="35" operator="equal">
      <formula>$H$4</formula>
    </cfRule>
    <cfRule type="cellIs" dxfId="1026" priority="36" operator="equal">
      <formula>6640</formula>
    </cfRule>
  </conditionalFormatting>
  <conditionalFormatting sqref="T6:T28">
    <cfRule type="cellIs" dxfId="1025" priority="34" operator="lessThan">
      <formula>0</formula>
    </cfRule>
  </conditionalFormatting>
  <conditionalFormatting sqref="T7:T27">
    <cfRule type="cellIs" dxfId="1024" priority="31" operator="lessThan">
      <formula>0</formula>
    </cfRule>
    <cfRule type="cellIs" dxfId="1023" priority="32" operator="lessThan">
      <formula>0</formula>
    </cfRule>
    <cfRule type="cellIs" dxfId="1022" priority="33" operator="lessThan">
      <formula>0</formula>
    </cfRule>
  </conditionalFormatting>
  <conditionalFormatting sqref="E4:E6 E28:K28">
    <cfRule type="cellIs" dxfId="1021" priority="30" operator="equal">
      <formula>$E$4</formula>
    </cfRule>
  </conditionalFormatting>
  <conditionalFormatting sqref="D28:D29 D6 D4:M4">
    <cfRule type="cellIs" dxfId="1020" priority="29" operator="equal">
      <formula>$D$4</formula>
    </cfRule>
  </conditionalFormatting>
  <conditionalFormatting sqref="I4:I6 I28:I29">
    <cfRule type="cellIs" dxfId="1019" priority="28" operator="equal">
      <formula>$I$4</formula>
    </cfRule>
  </conditionalFormatting>
  <conditionalFormatting sqref="J4:J6 J28:J29">
    <cfRule type="cellIs" dxfId="1018" priority="27" operator="equal">
      <formula>$J$4</formula>
    </cfRule>
  </conditionalFormatting>
  <conditionalFormatting sqref="K4:K6 K28:K29">
    <cfRule type="cellIs" dxfId="1017" priority="26" operator="equal">
      <formula>$K$4</formula>
    </cfRule>
  </conditionalFormatting>
  <conditionalFormatting sqref="M4:M6">
    <cfRule type="cellIs" dxfId="1016" priority="25" operator="equal">
      <formula>$L$4</formula>
    </cfRule>
  </conditionalFormatting>
  <conditionalFormatting sqref="T7:T28">
    <cfRule type="cellIs" dxfId="1015" priority="22" operator="lessThan">
      <formula>0</formula>
    </cfRule>
    <cfRule type="cellIs" dxfId="1014" priority="23" operator="lessThan">
      <formula>0</formula>
    </cfRule>
    <cfRule type="cellIs" dxfId="1013" priority="24" operator="lessThan">
      <formula>0</formula>
    </cfRule>
  </conditionalFormatting>
  <conditionalFormatting sqref="D5:K5">
    <cfRule type="cellIs" dxfId="1012" priority="21" operator="greaterThan">
      <formula>0</formula>
    </cfRule>
  </conditionalFormatting>
  <conditionalFormatting sqref="T6:T28">
    <cfRule type="cellIs" dxfId="1011" priority="20" operator="lessThan">
      <formula>0</formula>
    </cfRule>
  </conditionalFormatting>
  <conditionalFormatting sqref="T7:T27">
    <cfRule type="cellIs" dxfId="1010" priority="17" operator="lessThan">
      <formula>0</formula>
    </cfRule>
    <cfRule type="cellIs" dxfId="1009" priority="18" operator="lessThan">
      <formula>0</formula>
    </cfRule>
    <cfRule type="cellIs" dxfId="1008" priority="19" operator="lessThan">
      <formula>0</formula>
    </cfRule>
  </conditionalFormatting>
  <conditionalFormatting sqref="T7:T28">
    <cfRule type="cellIs" dxfId="1007" priority="14" operator="lessThan">
      <formula>0</formula>
    </cfRule>
    <cfRule type="cellIs" dxfId="1006" priority="15" operator="lessThan">
      <formula>0</formula>
    </cfRule>
    <cfRule type="cellIs" dxfId="1005" priority="16" operator="lessThan">
      <formula>0</formula>
    </cfRule>
  </conditionalFormatting>
  <conditionalFormatting sqref="D5:K5">
    <cfRule type="cellIs" dxfId="1004" priority="13" operator="greaterThan">
      <formula>0</formula>
    </cfRule>
  </conditionalFormatting>
  <conditionalFormatting sqref="L4 L6 L28:L29">
    <cfRule type="cellIs" dxfId="1003" priority="12" operator="equal">
      <formula>$L$4</formula>
    </cfRule>
  </conditionalFormatting>
  <conditionalFormatting sqref="D7:S7">
    <cfRule type="cellIs" dxfId="1002" priority="11" operator="greaterThan">
      <formula>0</formula>
    </cfRule>
  </conditionalFormatting>
  <conditionalFormatting sqref="D9:S9">
    <cfRule type="cellIs" dxfId="1001" priority="10" operator="greaterThan">
      <formula>0</formula>
    </cfRule>
  </conditionalFormatting>
  <conditionalFormatting sqref="D11:S11">
    <cfRule type="cellIs" dxfId="1000" priority="9" operator="greaterThan">
      <formula>0</formula>
    </cfRule>
  </conditionalFormatting>
  <conditionalFormatting sqref="D13:S13">
    <cfRule type="cellIs" dxfId="999" priority="8" operator="greaterThan">
      <formula>0</formula>
    </cfRule>
  </conditionalFormatting>
  <conditionalFormatting sqref="D15:S15">
    <cfRule type="cellIs" dxfId="998" priority="7" operator="greaterThan">
      <formula>0</formula>
    </cfRule>
  </conditionalFormatting>
  <conditionalFormatting sqref="D17:S17">
    <cfRule type="cellIs" dxfId="997" priority="6" operator="greaterThan">
      <formula>0</formula>
    </cfRule>
  </conditionalFormatting>
  <conditionalFormatting sqref="D19:S19">
    <cfRule type="cellIs" dxfId="996" priority="5" operator="greaterThan">
      <formula>0</formula>
    </cfRule>
  </conditionalFormatting>
  <conditionalFormatting sqref="D21:S21">
    <cfRule type="cellIs" dxfId="995" priority="4" operator="greaterThan">
      <formula>0</formula>
    </cfRule>
  </conditionalFormatting>
  <conditionalFormatting sqref="D23:S23">
    <cfRule type="cellIs" dxfId="994" priority="3" operator="greaterThan">
      <formula>0</formula>
    </cfRule>
  </conditionalFormatting>
  <conditionalFormatting sqref="D25:S25">
    <cfRule type="cellIs" dxfId="993" priority="2" operator="greaterThan">
      <formula>0</formula>
    </cfRule>
  </conditionalFormatting>
  <conditionalFormatting sqref="D27:S27">
    <cfRule type="cellIs" dxfId="992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2021-04-12T14:53:42Z</dcterms:modified>
</cp:coreProperties>
</file>