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29" firstSheet="21" activeTab="32"/>
  </bookViews>
  <sheets>
    <sheet name="Daily Sales Fact Sheet" sheetId="1" r:id="rId1"/>
    <sheet name="New Info" sheetId="4" r:id="rId2"/>
    <sheet name="Capital June''18" sheetId="7" r:id="rId3"/>
    <sheet name="Capital July''18" sheetId="8" r:id="rId4"/>
    <sheet name="Capital Aug''18 " sheetId="13" r:id="rId5"/>
    <sheet name="Capital Sep''18" sheetId="14" r:id="rId6"/>
    <sheet name="Capital Oct''18" sheetId="15" r:id="rId7"/>
    <sheet name="Capital November''18" sheetId="16" r:id="rId8"/>
    <sheet name="Capital December''18" sheetId="17" r:id="rId9"/>
    <sheet name="Capital January''19" sheetId="18" r:id="rId10"/>
    <sheet name="Capital February''19" sheetId="19" r:id="rId11"/>
    <sheet name="Capital March''19" sheetId="20" r:id="rId12"/>
    <sheet name="Capital April''19" sheetId="21" r:id="rId13"/>
    <sheet name="Capital May''19" sheetId="22" r:id="rId14"/>
    <sheet name="Capital June''19" sheetId="23" r:id="rId15"/>
    <sheet name="Capital July''19" sheetId="24" r:id="rId16"/>
    <sheet name="Capital Aug''19" sheetId="25" r:id="rId17"/>
    <sheet name="Capital Sep''19" sheetId="26" r:id="rId18"/>
    <sheet name="Capital Oct''19" sheetId="27" r:id="rId19"/>
    <sheet name="Capital Nov''19" sheetId="28" r:id="rId20"/>
    <sheet name="Capital Dec''19" sheetId="29" r:id="rId21"/>
    <sheet name="January''20" sheetId="31" r:id="rId22"/>
    <sheet name="February''20" sheetId="32" r:id="rId23"/>
    <sheet name="March''20" sheetId="33" r:id="rId24"/>
    <sheet name="April''20" sheetId="34" r:id="rId25"/>
    <sheet name="May''20" sheetId="35" r:id="rId26"/>
    <sheet name="June''20" sheetId="36" r:id="rId27"/>
    <sheet name="July''20" sheetId="37" r:id="rId28"/>
    <sheet name="Aug''20" sheetId="38" r:id="rId29"/>
    <sheet name="Capital Sep''20" sheetId="39" r:id="rId30"/>
    <sheet name="Capital Oct''20" sheetId="40" r:id="rId31"/>
    <sheet name="Capital Nov''20" sheetId="41" r:id="rId32"/>
    <sheet name="Capital Dec''20" sheetId="42" r:id="rId33"/>
    <sheet name="Limon+Shobuj" sheetId="10" r:id="rId34"/>
    <sheet name="Limon" sheetId="30" r:id="rId35"/>
  </sheets>
  <calcPr calcId="124519"/>
</workbook>
</file>

<file path=xl/calcChain.xml><?xml version="1.0" encoding="utf-8"?>
<calcChain xmlns="http://schemas.openxmlformats.org/spreadsheetml/2006/main">
  <c r="B19" i="42"/>
  <c r="B17"/>
  <c r="B9"/>
  <c r="B15"/>
  <c r="B13" i="41"/>
  <c r="B9"/>
  <c r="B15" s="1"/>
  <c r="B5"/>
  <c r="B13" i="40"/>
  <c r="B9"/>
  <c r="B5"/>
  <c r="B13" i="39"/>
  <c r="B9"/>
  <c r="B15" s="1"/>
  <c r="B5"/>
  <c r="B13" i="38"/>
  <c r="B9"/>
  <c r="B15" s="1"/>
  <c r="B5"/>
  <c r="B13" i="37"/>
  <c r="B9"/>
  <c r="B5"/>
  <c r="B13" i="36"/>
  <c r="B9"/>
  <c r="B15" s="1"/>
  <c r="B5"/>
  <c r="B13" i="35"/>
  <c r="B9"/>
  <c r="B15" s="1"/>
  <c r="B5"/>
  <c r="B21" i="42" l="1"/>
  <c r="B17" i="41"/>
  <c r="B19" s="1"/>
  <c r="B15" i="40"/>
  <c r="B17"/>
  <c r="B19" s="1"/>
  <c r="B17" i="39"/>
  <c r="B19" s="1"/>
  <c r="B17" i="38"/>
  <c r="B19" s="1"/>
  <c r="B15" i="37"/>
  <c r="B17"/>
  <c r="B19" s="1"/>
  <c r="B17" i="36"/>
  <c r="B19" s="1"/>
  <c r="B17" i="35"/>
  <c r="B19" s="1"/>
  <c r="B15" i="34"/>
  <c r="B13"/>
  <c r="B9"/>
  <c r="B5"/>
  <c r="B13" i="33"/>
  <c r="B9"/>
  <c r="B5"/>
  <c r="B5" i="4"/>
  <c r="B13" i="32"/>
  <c r="B9"/>
  <c r="B5"/>
  <c r="D7" i="30"/>
  <c r="J39" i="4"/>
  <c r="B17" i="34" l="1"/>
  <c r="B19" s="1"/>
  <c r="B15" i="33"/>
  <c r="B17"/>
  <c r="B19" s="1"/>
  <c r="B17" i="32"/>
  <c r="B19" s="1"/>
  <c r="B15"/>
  <c r="J47" i="4"/>
  <c r="J42"/>
  <c r="J37"/>
  <c r="B13" i="31" l="1"/>
  <c r="B9"/>
  <c r="B5"/>
  <c r="B8" i="4"/>
  <c r="B13" i="29"/>
  <c r="B9"/>
  <c r="B5"/>
  <c r="B13" i="28"/>
  <c r="B9"/>
  <c r="B15" s="1"/>
  <c r="B5"/>
  <c r="B13" i="27"/>
  <c r="B9"/>
  <c r="B15" s="1"/>
  <c r="B5"/>
  <c r="B13" i="26"/>
  <c r="B9"/>
  <c r="B5"/>
  <c r="B13" i="25"/>
  <c r="B9"/>
  <c r="B5"/>
  <c r="B13" i="24"/>
  <c r="B15" s="1"/>
  <c r="B9"/>
  <c r="B5"/>
  <c r="B13" i="23"/>
  <c r="B15" s="1"/>
  <c r="B9"/>
  <c r="B5"/>
  <c r="B13" i="22"/>
  <c r="B9"/>
  <c r="B5"/>
  <c r="B13" i="21"/>
  <c r="B9"/>
  <c r="B5"/>
  <c r="B15" i="31" l="1"/>
  <c r="B17"/>
  <c r="B19" s="1"/>
  <c r="B15" i="29"/>
  <c r="B17"/>
  <c r="B19" s="1"/>
  <c r="B17" i="28"/>
  <c r="B19" s="1"/>
  <c r="B17" i="27"/>
  <c r="B19" s="1"/>
  <c r="B15" i="26"/>
  <c r="B17"/>
  <c r="B19" s="1"/>
  <c r="B15" i="25"/>
  <c r="B17"/>
  <c r="B19" s="1"/>
  <c r="B17" i="24"/>
  <c r="B19" s="1"/>
  <c r="B17" i="23"/>
  <c r="B19" s="1"/>
  <c r="B17" i="22"/>
  <c r="B19" s="1"/>
  <c r="B15"/>
  <c r="B15" i="21"/>
  <c r="B17"/>
  <c r="B19" s="1"/>
  <c r="B13" i="20" l="1"/>
  <c r="B9"/>
  <c r="B5"/>
  <c r="E14" i="4"/>
  <c r="B9" i="19"/>
  <c r="B13"/>
  <c r="B5"/>
  <c r="E14" i="1"/>
  <c r="B11"/>
  <c r="G10"/>
  <c r="B8"/>
  <c r="B5"/>
  <c r="B13" i="18"/>
  <c r="B15" s="1"/>
  <c r="B9"/>
  <c r="B5"/>
  <c r="B13" i="17"/>
  <c r="B9"/>
  <c r="B5"/>
  <c r="B19" i="16"/>
  <c r="B5"/>
  <c r="B13"/>
  <c r="B9"/>
  <c r="B5" i="15"/>
  <c r="B13"/>
  <c r="B9"/>
  <c r="B5" i="14"/>
  <c r="B13"/>
  <c r="B9"/>
  <c r="B13" i="13"/>
  <c r="B15" s="1"/>
  <c r="B9"/>
  <c r="B5"/>
  <c r="B11" i="4"/>
  <c r="B12" s="1"/>
  <c r="B15" i="8"/>
  <c r="B39"/>
  <c r="B37"/>
  <c r="B31"/>
  <c r="B26"/>
  <c r="B15" i="20" l="1"/>
  <c r="B17"/>
  <c r="B19" s="1"/>
  <c r="B15" i="19"/>
  <c r="B17"/>
  <c r="B19" s="1"/>
  <c r="B12" i="1"/>
  <c r="B14" s="1"/>
  <c r="A16" s="1"/>
  <c r="B17" i="18"/>
  <c r="B19" s="1"/>
  <c r="B15" i="17"/>
  <c r="B17"/>
  <c r="B19" s="1"/>
  <c r="B17" i="16"/>
  <c r="B15"/>
  <c r="B15" i="15"/>
  <c r="B17"/>
  <c r="B19" s="1"/>
  <c r="B17" i="14"/>
  <c r="B19" s="1"/>
  <c r="B15"/>
  <c r="B17" i="13"/>
  <c r="B19" s="1"/>
  <c r="B14" i="4"/>
  <c r="A16" s="1"/>
  <c r="B13" i="8"/>
  <c r="B9"/>
  <c r="B5"/>
  <c r="E12" i="10"/>
  <c r="B13" i="7"/>
  <c r="B9"/>
  <c r="B5"/>
  <c r="E28" i="1"/>
  <c r="B17" i="8" l="1"/>
  <c r="B19" s="1"/>
  <c r="B15" i="7"/>
  <c r="B17"/>
  <c r="B19" s="1"/>
  <c r="C28" i="1"/>
  <c r="G40"/>
  <c r="G24"/>
  <c r="G36"/>
  <c r="G31" l="1"/>
  <c r="D18" l="1"/>
  <c r="B18" l="1"/>
  <c r="B19" l="1"/>
  <c r="E18" l="1"/>
</calcChain>
</file>

<file path=xl/sharedStrings.xml><?xml version="1.0" encoding="utf-8"?>
<sst xmlns="http://schemas.openxmlformats.org/spreadsheetml/2006/main" count="681" uniqueCount="528">
  <si>
    <t>N.B Today  Received Commission</t>
  </si>
  <si>
    <t xml:space="preserve">Total </t>
  </si>
  <si>
    <t>Bank Guarantee</t>
  </si>
  <si>
    <t>Capital</t>
  </si>
  <si>
    <t>Extra</t>
  </si>
  <si>
    <r>
      <t xml:space="preserve">BL Hand Set Micromex </t>
    </r>
    <r>
      <rPr>
        <b/>
        <sz val="11"/>
        <color theme="1"/>
        <rFont val="Calibri"/>
        <family val="2"/>
        <scheme val="minor"/>
      </rPr>
      <t>(-)</t>
    </r>
  </si>
  <si>
    <r>
      <t xml:space="preserve">BL Hand Set I tel 1508 </t>
    </r>
    <r>
      <rPr>
        <b/>
        <sz val="11"/>
        <color theme="1"/>
        <rFont val="Calibri"/>
        <family val="2"/>
        <scheme val="minor"/>
      </rPr>
      <t>(-)</t>
    </r>
  </si>
  <si>
    <t>03.08.17</t>
  </si>
  <si>
    <t>06.08.17</t>
  </si>
  <si>
    <r>
      <t xml:space="preserve">BL Hand Set  Micromex </t>
    </r>
    <r>
      <rPr>
        <b/>
        <sz val="11"/>
        <color theme="1"/>
        <rFont val="Calibri"/>
        <family val="2"/>
        <scheme val="minor"/>
      </rPr>
      <t>(-)</t>
    </r>
  </si>
  <si>
    <t xml:space="preserve">Grand Total Capital </t>
  </si>
  <si>
    <t>DD Prise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</si>
  <si>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</si>
  <si>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Closing Stock </t>
  </si>
  <si>
    <t>Total</t>
  </si>
  <si>
    <t> Market Due</t>
  </si>
  <si>
    <t>Company  Due</t>
  </si>
  <si>
    <t>General Cost</t>
  </si>
  <si>
    <t>G.Total Amount</t>
  </si>
  <si>
    <t>Bank</t>
  </si>
  <si>
    <t>B.Link Set (-)</t>
  </si>
  <si>
    <t xml:space="preserve">Cell Daffodils </t>
  </si>
  <si>
    <t>G.Total Profit</t>
  </si>
  <si>
    <t>B.Link Credit (-)</t>
  </si>
  <si>
    <t>BOSS (-)</t>
  </si>
  <si>
    <t>Sales Commission</t>
  </si>
  <si>
    <t>BL DD Commission</t>
  </si>
  <si>
    <t>Total Commission</t>
  </si>
  <si>
    <t>Total Cost</t>
  </si>
  <si>
    <t>04.02.18</t>
  </si>
  <si>
    <r>
      <t xml:space="preserve">BL Hand Set  Lite tel 4501 </t>
    </r>
    <r>
      <rPr>
        <b/>
        <sz val="11"/>
        <color theme="1"/>
        <rFont val="Calibri"/>
        <family val="2"/>
        <scheme val="minor"/>
      </rPr>
      <t>(-) 50 pcs</t>
    </r>
  </si>
  <si>
    <t>16.02.18</t>
  </si>
  <si>
    <r>
      <t>BL Hand Set  Symphony V95</t>
    </r>
    <r>
      <rPr>
        <b/>
        <sz val="11"/>
        <color theme="1"/>
        <rFont val="Calibri"/>
        <family val="2"/>
        <scheme val="minor"/>
      </rPr>
      <t xml:space="preserve"> 58 pcs</t>
    </r>
  </si>
  <si>
    <t>Rubel</t>
  </si>
  <si>
    <t>Handset Receivables Adjustment</t>
  </si>
  <si>
    <t>Distributor Jackpot Offer Feb'18</t>
  </si>
  <si>
    <t>31.03.18</t>
  </si>
  <si>
    <t>Total Pyament</t>
  </si>
  <si>
    <t>18.04.18</t>
  </si>
  <si>
    <r>
      <t>BL Hand Set  Symphony V95</t>
    </r>
    <r>
      <rPr>
        <b/>
        <sz val="11"/>
        <color theme="1"/>
        <rFont val="Calibri"/>
        <family val="2"/>
        <scheme val="minor"/>
      </rPr>
      <t xml:space="preserve"> (36 pcs)</t>
    </r>
  </si>
  <si>
    <r>
      <t xml:space="preserve">BL Hand Set  Lite tel 4501 </t>
    </r>
    <r>
      <rPr>
        <b/>
        <sz val="11"/>
        <color theme="1"/>
        <rFont val="Calibri"/>
        <family val="2"/>
        <scheme val="minor"/>
      </rPr>
      <t>(6 pcs)</t>
    </r>
  </si>
  <si>
    <r>
      <t>BL Hand Set  Symphony V95</t>
    </r>
    <r>
      <rPr>
        <b/>
        <sz val="11"/>
        <color theme="1"/>
        <rFont val="Calibri"/>
        <family val="2"/>
        <scheme val="minor"/>
      </rPr>
      <t xml:space="preserve"> (25 pcs)</t>
    </r>
  </si>
  <si>
    <r>
      <t>BL Hand Set  Lite tel 4501 (</t>
    </r>
    <r>
      <rPr>
        <b/>
        <sz val="11"/>
        <color theme="1"/>
        <rFont val="Calibri"/>
        <family val="2"/>
        <scheme val="minor"/>
      </rPr>
      <t>12 pcs)</t>
    </r>
  </si>
  <si>
    <r>
      <t>BL Hand Set  Symphony V95</t>
    </r>
    <r>
      <rPr>
        <b/>
        <sz val="11"/>
        <color theme="1"/>
        <rFont val="Calibri"/>
        <family val="2"/>
        <scheme val="minor"/>
      </rPr>
      <t xml:space="preserve"> (4 pcs)</t>
    </r>
  </si>
  <si>
    <r>
      <t>BL Hand Set  Lite tel 4501 (</t>
    </r>
    <r>
      <rPr>
        <b/>
        <sz val="11"/>
        <color theme="1"/>
        <rFont val="Calibri"/>
        <family val="2"/>
        <scheme val="minor"/>
      </rPr>
      <t xml:space="preserve"> 68 pcs)</t>
    </r>
  </si>
  <si>
    <r>
      <t>BL Hand Set  Symphony V95</t>
    </r>
    <r>
      <rPr>
        <b/>
        <sz val="11"/>
        <color theme="1"/>
        <rFont val="Calibri"/>
        <family val="2"/>
        <scheme val="minor"/>
      </rPr>
      <t xml:space="preserve"> (123 pcs)</t>
    </r>
  </si>
  <si>
    <t>DD Profit</t>
  </si>
  <si>
    <t>Stock</t>
  </si>
  <si>
    <t>Total Cash</t>
  </si>
  <si>
    <t>Total Capital</t>
  </si>
  <si>
    <t>Net Profit</t>
  </si>
  <si>
    <t>Limon</t>
  </si>
  <si>
    <t>Hand Set</t>
  </si>
  <si>
    <t>Azad Sim</t>
  </si>
  <si>
    <t>Shobuj</t>
  </si>
  <si>
    <t>Dogasi Store</t>
  </si>
  <si>
    <t>Antora</t>
  </si>
  <si>
    <t>Hannan Store</t>
  </si>
  <si>
    <t>Dogasi Medical</t>
  </si>
  <si>
    <t>Rubel Kazir Hat</t>
  </si>
  <si>
    <t>Alal</t>
  </si>
  <si>
    <t>Maya Telecom</t>
  </si>
  <si>
    <t>Sir Aoutapara</t>
  </si>
  <si>
    <t>Commission</t>
  </si>
  <si>
    <t>Chatmohor</t>
  </si>
  <si>
    <t>9000+3900</t>
  </si>
  <si>
    <t>Momin Khoyersuti</t>
  </si>
  <si>
    <t>Sepon Khoyer Bagan</t>
  </si>
  <si>
    <t>3 Pcs Sim</t>
  </si>
  <si>
    <t>Jahangir Kadoya</t>
  </si>
  <si>
    <t>Bonkola</t>
  </si>
  <si>
    <t>Dablu</t>
  </si>
  <si>
    <t>Opening Capital May''18</t>
  </si>
  <si>
    <t>Salary April+May1''18</t>
  </si>
  <si>
    <t>G.Total Capital (June''18 Closing)</t>
  </si>
  <si>
    <t>Salary June''18</t>
  </si>
  <si>
    <t>July''18 Opening Capital</t>
  </si>
  <si>
    <t>June''18 Opening Capital</t>
  </si>
  <si>
    <t>Alim</t>
  </si>
  <si>
    <t>Vayna</t>
  </si>
  <si>
    <t>Opening Capital June''18</t>
  </si>
  <si>
    <t>G.Total Capital (July''18 Closing)</t>
  </si>
  <si>
    <t>April''18 Total</t>
  </si>
  <si>
    <t>May''18 Total</t>
  </si>
  <si>
    <t>June''18 Total</t>
  </si>
  <si>
    <t>G total Bill Submited (Aorox)</t>
  </si>
  <si>
    <t>Bill Submited (Aprox)March''18 Commi Disbursement fee</t>
  </si>
  <si>
    <t>Bill Submited (Aprox)April''1818 DD Saf</t>
  </si>
  <si>
    <t>Bill Submited (Aprox)April''18 DD GACommission</t>
  </si>
  <si>
    <t>Bill Submited (Aprox)April''18 DD Jacpot Commission</t>
  </si>
  <si>
    <t>Bill Submited (Aprox)April''18 Commi Disbursement fee</t>
  </si>
  <si>
    <t>Bill Submited (Aprox)May''18 DD Saf</t>
  </si>
  <si>
    <t>Bill Submited (Aprox)May''18 DD GACommission</t>
  </si>
  <si>
    <t>Bill Submited (Aprox)May''18 DD Jacpot Commission</t>
  </si>
  <si>
    <t>Bill Submited (Aprox)May''18 Commi Disbursement fee</t>
  </si>
  <si>
    <t>Bill Submited (Aprox)''June18 DD Saf</t>
  </si>
  <si>
    <t>Bill Submited (Aprox)June''18 DD GACommission</t>
  </si>
  <si>
    <t>Bill Submited (Aprox)June''18 DD Jacpot Commission</t>
  </si>
  <si>
    <t>Bill Submited (Aprox)June''18 Commi Disbursement fee</t>
  </si>
  <si>
    <t>G.Total Cost</t>
  </si>
  <si>
    <t>August''18 Opening Capital</t>
  </si>
  <si>
    <t>Total Capital June''18</t>
  </si>
  <si>
    <t>Capital July''18</t>
  </si>
  <si>
    <t>Sales Commission July''18</t>
  </si>
  <si>
    <t>BL DD Commission July''18</t>
  </si>
  <si>
    <t>Total Commission July''18</t>
  </si>
  <si>
    <t>General Cost July''18</t>
  </si>
  <si>
    <t>Total Cost July''18</t>
  </si>
  <si>
    <t>Net Profit July''18</t>
  </si>
  <si>
    <t>Total Capital July''18</t>
  </si>
  <si>
    <t>Salary July''18</t>
  </si>
  <si>
    <t>Not Disbursement Commission (-)</t>
  </si>
  <si>
    <t>Capital June''18</t>
  </si>
  <si>
    <t>Opening Capital July''18</t>
  </si>
  <si>
    <t>Total Capital July'18</t>
  </si>
  <si>
    <t>Sales Commission Aug''18</t>
  </si>
  <si>
    <t>BL DD Commission Aug''18</t>
  </si>
  <si>
    <t>Total Commission Aug''18</t>
  </si>
  <si>
    <t>General Cost Aug''18</t>
  </si>
  <si>
    <t>Total Cost Aug''18</t>
  </si>
  <si>
    <t>Net Profit Aug''18</t>
  </si>
  <si>
    <t>Total Capital Aug''18</t>
  </si>
  <si>
    <t>G.Total Capital (August''18 Closing)</t>
  </si>
  <si>
    <t>Capital August''18</t>
  </si>
  <si>
    <t>September''18 Opening Capital</t>
  </si>
  <si>
    <t>Salary Aug''18</t>
  </si>
  <si>
    <t>Net Profit September''18</t>
  </si>
  <si>
    <t>Total Capital September''18</t>
  </si>
  <si>
    <t>G.Total Capital (September''18 Closing)</t>
  </si>
  <si>
    <t>Total Cost September''18</t>
  </si>
  <si>
    <t>General Cost September''18</t>
  </si>
  <si>
    <t>Total Commission September''18</t>
  </si>
  <si>
    <t>BL DD CommissionSeptember''18</t>
  </si>
  <si>
    <t>Sales Commission September''18</t>
  </si>
  <si>
    <t>Capital September''18</t>
  </si>
  <si>
    <t>Closing Capital Aug''18</t>
  </si>
  <si>
    <t>Opening Capital September'18</t>
  </si>
  <si>
    <t>October''18 Opening Capital</t>
  </si>
  <si>
    <t>Opening Capital Oct''18</t>
  </si>
  <si>
    <t>Total Capital Oct''18</t>
  </si>
  <si>
    <t>Salary September''18</t>
  </si>
  <si>
    <t>Sales Commission October''18</t>
  </si>
  <si>
    <t>BL DD Commission October''18</t>
  </si>
  <si>
    <t>Total Commission October''18</t>
  </si>
  <si>
    <t>General Cost October''18</t>
  </si>
  <si>
    <t>Total Cost October''18</t>
  </si>
  <si>
    <t>Net Profit October''18</t>
  </si>
  <si>
    <t>Total Capital October''18</t>
  </si>
  <si>
    <t>G.Total Capital (31 October''18 Closing)</t>
  </si>
  <si>
    <t>November''18 Opening Capital</t>
  </si>
  <si>
    <t>Capital October''18</t>
  </si>
  <si>
    <t>Opening Capital Nov''18</t>
  </si>
  <si>
    <t>Total Capital Nov''18</t>
  </si>
  <si>
    <t>Capital November''18</t>
  </si>
  <si>
    <t>Sales Commission November''18</t>
  </si>
  <si>
    <t>BL DD Commission November''18</t>
  </si>
  <si>
    <t>Total Commission November''18</t>
  </si>
  <si>
    <t>General Cost November''18</t>
  </si>
  <si>
    <t>Salary September''18+October''18</t>
  </si>
  <si>
    <t>Total Cost November''18</t>
  </si>
  <si>
    <t>Net Profit November''18</t>
  </si>
  <si>
    <t>Total Capital November''18</t>
  </si>
  <si>
    <t>G.Total Capital (30 November''18 Closing)</t>
  </si>
  <si>
    <t>Opening Capital Dec''18</t>
  </si>
  <si>
    <t>December''18 Opening Capital</t>
  </si>
  <si>
    <t>January''19 Opening Capital</t>
  </si>
  <si>
    <t>Capital December''18</t>
  </si>
  <si>
    <t>Total Capital Dce''18</t>
  </si>
  <si>
    <t>Sales Commission December''18</t>
  </si>
  <si>
    <t>BL DD Commission December''18</t>
  </si>
  <si>
    <t>Total Commission December''18</t>
  </si>
  <si>
    <t>General Cost December''18</t>
  </si>
  <si>
    <t>Salary November''18+ December''18</t>
  </si>
  <si>
    <t>Total Cost December''18</t>
  </si>
  <si>
    <t>Net Profit December''18</t>
  </si>
  <si>
    <t>Total Capital December''18</t>
  </si>
  <si>
    <t>G.Total Capital (31 December''18 Closing)</t>
  </si>
  <si>
    <t>Total Capital January''19</t>
  </si>
  <si>
    <t>G.Total Capital January''19</t>
  </si>
  <si>
    <t>Capital January''19</t>
  </si>
  <si>
    <t>Opening Capital January''19</t>
  </si>
  <si>
    <t>Total Capital Janu''19</t>
  </si>
  <si>
    <t>Sales Commission January''19</t>
  </si>
  <si>
    <t>BL DD Commission January''19</t>
  </si>
  <si>
    <t>Total Commission January''19</t>
  </si>
  <si>
    <t>General Cost January''19</t>
  </si>
  <si>
    <t>Total Cost January''19</t>
  </si>
  <si>
    <t>Net Profit January''19</t>
  </si>
  <si>
    <t>G.Total Capital (31 January''19 Closing)</t>
  </si>
  <si>
    <t>Salary January''19</t>
  </si>
  <si>
    <t>February''19 Opening Capital</t>
  </si>
  <si>
    <t>Closing Capital  January''19</t>
  </si>
  <si>
    <t>Total Capital February''19</t>
  </si>
  <si>
    <t>N.B Today Received Commission: 00</t>
  </si>
  <si>
    <t>Date:28.02.19</t>
  </si>
  <si>
    <t>March''19 Opening Capital</t>
  </si>
  <si>
    <t>Salary February''19</t>
  </si>
  <si>
    <t>Opening Capital March''19</t>
  </si>
  <si>
    <t>Capital February''19</t>
  </si>
  <si>
    <t>Closing Capital January''19</t>
  </si>
  <si>
    <t>Openning Capital February''19</t>
  </si>
  <si>
    <t>Sales Commission February''19</t>
  </si>
  <si>
    <t>BL DD Commission February''19</t>
  </si>
  <si>
    <t>Total Commission February''19</t>
  </si>
  <si>
    <t>General Cost February''19</t>
  </si>
  <si>
    <t>Total Cost February''19</t>
  </si>
  <si>
    <t>G.Total Capital (28 February''19 Closing)</t>
  </si>
  <si>
    <t>Net Profit February''19</t>
  </si>
  <si>
    <t>Month</t>
  </si>
  <si>
    <t>Closing Capital February''19</t>
  </si>
  <si>
    <t>Sales Commission March''19</t>
  </si>
  <si>
    <t>BL DD Commission March''19</t>
  </si>
  <si>
    <t>Total Commission March''19</t>
  </si>
  <si>
    <t>Total Cost March''19</t>
  </si>
  <si>
    <t>Net Profit March''19</t>
  </si>
  <si>
    <t>Total Capital March''19</t>
  </si>
  <si>
    <t>G.Total Capital (31 March''19 Closing)</t>
  </si>
  <si>
    <t>General Cost March''19</t>
  </si>
  <si>
    <t>Capital March''19</t>
  </si>
  <si>
    <t>Opening Capital April''19</t>
  </si>
  <si>
    <t>Salary March''19</t>
  </si>
  <si>
    <t>April''19 Opening Capital</t>
  </si>
  <si>
    <t>Closing Capital March''19</t>
  </si>
  <si>
    <t>Sales Commission April''19</t>
  </si>
  <si>
    <t>BL DD Commission April''19</t>
  </si>
  <si>
    <t>Total Commission April''19</t>
  </si>
  <si>
    <t>General Cost April''19</t>
  </si>
  <si>
    <t>Total Cost April''19</t>
  </si>
  <si>
    <t>Net Profit April''19</t>
  </si>
  <si>
    <t>Total Capital April''19</t>
  </si>
  <si>
    <t>G.Total Capital (30 April''19 Closing)</t>
  </si>
  <si>
    <t>Capital April''19</t>
  </si>
  <si>
    <t>May''19 Opening Capital</t>
  </si>
  <si>
    <t>Salary April''19</t>
  </si>
  <si>
    <t>Opening Capital May''19</t>
  </si>
  <si>
    <t>Capital May''19</t>
  </si>
  <si>
    <t>Closing Capital April''19</t>
  </si>
  <si>
    <t>Sales Commission May''19</t>
  </si>
  <si>
    <t>BL DD Commission May''19</t>
  </si>
  <si>
    <t>Total Commission May''19</t>
  </si>
  <si>
    <t>General Cost May''19</t>
  </si>
  <si>
    <t>Total Cost May''19</t>
  </si>
  <si>
    <t>Net Profit  May''19</t>
  </si>
  <si>
    <t>Total Capital  May''19</t>
  </si>
  <si>
    <t>G.Total Capital (30  May''19 Closing)</t>
  </si>
  <si>
    <t>June''19 Opening Capital</t>
  </si>
  <si>
    <t>Opening Capital June''19</t>
  </si>
  <si>
    <t>Salary May''19</t>
  </si>
  <si>
    <t>Closing Capital May''19</t>
  </si>
  <si>
    <t>Sales Commission June''19</t>
  </si>
  <si>
    <t>BL DD Commission June''19</t>
  </si>
  <si>
    <t>Total Commission June''19</t>
  </si>
  <si>
    <t>General Cost June''19</t>
  </si>
  <si>
    <t>Total Cost June''19</t>
  </si>
  <si>
    <t>Net Profit  June''19</t>
  </si>
  <si>
    <t>Total Capital  June''19</t>
  </si>
  <si>
    <t>Capital June''19</t>
  </si>
  <si>
    <t>G.Total Capital ( 30 June''19 Closing)</t>
  </si>
  <si>
    <t>Opening Capital July''19</t>
  </si>
  <si>
    <t xml:space="preserve">General Cost </t>
  </si>
  <si>
    <t>Salary June''19</t>
  </si>
  <si>
    <t>Capital July''19</t>
  </si>
  <si>
    <t>Closing Capital June''19</t>
  </si>
  <si>
    <t>Sales Commission July''19</t>
  </si>
  <si>
    <t>BL DD Commission July''19</t>
  </si>
  <si>
    <t>Total Commission July''19</t>
  </si>
  <si>
    <t>General Cost July''19</t>
  </si>
  <si>
    <t>Total Cost July''19</t>
  </si>
  <si>
    <t>Net Profit  July''19</t>
  </si>
  <si>
    <t>Total Capital  July''19</t>
  </si>
  <si>
    <t>G.Total Capital ( 31 July''19 Closing)</t>
  </si>
  <si>
    <t>Closing Capital  July''19</t>
  </si>
  <si>
    <t>Salary July''19</t>
  </si>
  <si>
    <t>Closing Capital  Aug''19</t>
  </si>
  <si>
    <t>Closing Capital July''19</t>
  </si>
  <si>
    <t>Opening Capital Aug''19</t>
  </si>
  <si>
    <t>Capital August''19</t>
  </si>
  <si>
    <t>Sales Commission Aug''19</t>
  </si>
  <si>
    <t>BL DD Commission Aug''19</t>
  </si>
  <si>
    <t>General Cost Aug''19</t>
  </si>
  <si>
    <t>Net Profit  August''19</t>
  </si>
  <si>
    <t>Total Capital  August''19</t>
  </si>
  <si>
    <t>G.Total Capital ( 31 Aug''19 Closing)</t>
  </si>
  <si>
    <t>Total Cost August''19</t>
  </si>
  <si>
    <t>Total Commission Aug''19</t>
  </si>
  <si>
    <t>Opening Capital September''19</t>
  </si>
  <si>
    <t>Closing Capital August''19</t>
  </si>
  <si>
    <t>Sales Commission Sep''19</t>
  </si>
  <si>
    <t>BL DD Commission Sep''19</t>
  </si>
  <si>
    <t>Total Commission Sep''19</t>
  </si>
  <si>
    <t>General Cost Sep''19</t>
  </si>
  <si>
    <t>Total Cost Sep''19</t>
  </si>
  <si>
    <t>Salary Aug''19</t>
  </si>
  <si>
    <t>Net Profit  September''19</t>
  </si>
  <si>
    <t>Total Capital  September''19</t>
  </si>
  <si>
    <t>Capital September''19</t>
  </si>
  <si>
    <t>G.Total Capital ( 30 Sep''19 Closing)</t>
  </si>
  <si>
    <t>Opening Capital October''19</t>
  </si>
  <si>
    <t>Capital October''19</t>
  </si>
  <si>
    <t>Sales Commission Oct''19</t>
  </si>
  <si>
    <t>BL DD Commission Oct''19</t>
  </si>
  <si>
    <t>Total Commission Oct''19</t>
  </si>
  <si>
    <t>General Cost Oct''19</t>
  </si>
  <si>
    <t>Total Cost Oct''19</t>
  </si>
  <si>
    <t>Net Profit  October''19</t>
  </si>
  <si>
    <t>Total Capital  October''19</t>
  </si>
  <si>
    <t>G.Total Capital ( 31 October''19 Closing)</t>
  </si>
  <si>
    <t>Salary Sep''19</t>
  </si>
  <si>
    <t>Closing Capital  Sep''19</t>
  </si>
  <si>
    <t>Closing Capital  Oct''19</t>
  </si>
  <si>
    <t>Opening Capital November''19</t>
  </si>
  <si>
    <t>Closing Capital September''19</t>
  </si>
  <si>
    <t>Capital November''19</t>
  </si>
  <si>
    <t>Closing Capital October''19</t>
  </si>
  <si>
    <t>Sales Commission Nov''19</t>
  </si>
  <si>
    <t>BL DD Commission Nov''19</t>
  </si>
  <si>
    <t>Total Commission Nov''19</t>
  </si>
  <si>
    <t>General Cost Nov''19</t>
  </si>
  <si>
    <t>Total Cost Nov''19</t>
  </si>
  <si>
    <t>Net Profit  November''19</t>
  </si>
  <si>
    <t>Salary Oct''19</t>
  </si>
  <si>
    <t>Total Capital  November''19</t>
  </si>
  <si>
    <t>G.Total Capital ( 30 November''19 Closing)</t>
  </si>
  <si>
    <t>Opening Capital December''19</t>
  </si>
  <si>
    <t>Closing Capital November''19</t>
  </si>
  <si>
    <t>Sales Commission Dec''19</t>
  </si>
  <si>
    <t>BL DD Commission Dec''19</t>
  </si>
  <si>
    <t>Total Commission Dec''19</t>
  </si>
  <si>
    <t>General Cost Dec''19</t>
  </si>
  <si>
    <t>Salary Novt''19</t>
  </si>
  <si>
    <t>Net Profit  December''19</t>
  </si>
  <si>
    <t>Total Capital  December''19</t>
  </si>
  <si>
    <t>G.Total Capital ( 31 December''19 Closing)</t>
  </si>
  <si>
    <t>Total Cost Dec''19</t>
  </si>
  <si>
    <t>Capital December''19</t>
  </si>
  <si>
    <t>Opening Capital January''20</t>
  </si>
  <si>
    <t>Salary December''19</t>
  </si>
  <si>
    <t>Sales Commission January''20</t>
  </si>
  <si>
    <t>BL DD Commission January''20</t>
  </si>
  <si>
    <t>Total Commission January''20</t>
  </si>
  <si>
    <t>General Cost January''20</t>
  </si>
  <si>
    <t>Total Cost January''20</t>
  </si>
  <si>
    <t>Net Profit  January''20</t>
  </si>
  <si>
    <t>Total Capital  January''20</t>
  </si>
  <si>
    <t>G.Total Capital ( 31 January''20 Closing)</t>
  </si>
  <si>
    <t>Closing Capital December''19</t>
  </si>
  <si>
    <t>Capital January''2020</t>
  </si>
  <si>
    <t>09.01.20</t>
  </si>
  <si>
    <t>30.01.20</t>
  </si>
  <si>
    <t>Car Bima</t>
  </si>
  <si>
    <t>21.01.20</t>
  </si>
  <si>
    <t xml:space="preserve">Date </t>
  </si>
  <si>
    <t>Particular</t>
  </si>
  <si>
    <t>Amount</t>
  </si>
  <si>
    <t>Cost</t>
  </si>
  <si>
    <t>House Rent January''20</t>
  </si>
  <si>
    <t>Gurd/Pion/Clener Salary Jan''20</t>
  </si>
  <si>
    <t>Dish Line Bill Jan''20</t>
  </si>
  <si>
    <t>Biddut Bill Dec''20</t>
  </si>
  <si>
    <t>Need</t>
  </si>
  <si>
    <t>Net Profit January''20</t>
  </si>
  <si>
    <t>(-)</t>
  </si>
  <si>
    <t>Cash</t>
  </si>
  <si>
    <t>Opening Capital February''20</t>
  </si>
  <si>
    <t>Salary January''20</t>
  </si>
  <si>
    <t>Shakib Telecom</t>
  </si>
  <si>
    <t>01712-639858</t>
  </si>
  <si>
    <t>Pendive</t>
  </si>
  <si>
    <t>Rokibul Store</t>
  </si>
  <si>
    <t>01725-895625</t>
  </si>
  <si>
    <t>Chosma</t>
  </si>
  <si>
    <t>Kawswer</t>
  </si>
  <si>
    <t>01749-155212</t>
  </si>
  <si>
    <t>Sim 11 Pcs</t>
  </si>
  <si>
    <t>(17-6)11 Pcs</t>
  </si>
  <si>
    <t>Alamgir</t>
  </si>
  <si>
    <t>01764-829411</t>
  </si>
  <si>
    <t xml:space="preserve">Babu Hamchia </t>
  </si>
  <si>
    <t>01915-063791</t>
  </si>
  <si>
    <t>Load</t>
  </si>
  <si>
    <t>Sl No</t>
  </si>
  <si>
    <t>Name Of Retailar</t>
  </si>
  <si>
    <t>Mobile No</t>
  </si>
  <si>
    <t>Remarks</t>
  </si>
  <si>
    <t>Total Amount</t>
  </si>
  <si>
    <t>Capital February''2020</t>
  </si>
  <si>
    <t>Closing Capital January''20</t>
  </si>
  <si>
    <t>Sales Commission February''20</t>
  </si>
  <si>
    <t>BL DD Commission February''20</t>
  </si>
  <si>
    <t>Total Commission February''20</t>
  </si>
  <si>
    <t>General Cost February''20</t>
  </si>
  <si>
    <t>Total Cost February''20</t>
  </si>
  <si>
    <t>Net Profit  February''20</t>
  </si>
  <si>
    <t>Total Capital  February''2020</t>
  </si>
  <si>
    <t>G.Total Capital ( 29 February''2020 Closing)</t>
  </si>
  <si>
    <t>Opening Capital March''20</t>
  </si>
  <si>
    <t>Salary February''20</t>
  </si>
  <si>
    <t>110 Pcs 9tk Card</t>
  </si>
  <si>
    <t>Closing Capital February''20</t>
  </si>
  <si>
    <t>Sales Commission March''20</t>
  </si>
  <si>
    <t>BL DD Commission March''20</t>
  </si>
  <si>
    <t>Total Commission March''20</t>
  </si>
  <si>
    <t>General Cost March''20</t>
  </si>
  <si>
    <t>Total CostMarch''20</t>
  </si>
  <si>
    <t>Net Profit  March''20</t>
  </si>
  <si>
    <t>Total Capital  March''2020</t>
  </si>
  <si>
    <t>G.Total Capital ( 31 March''2020 Closing)</t>
  </si>
  <si>
    <t>Capital March''2020</t>
  </si>
  <si>
    <t>Opening Capital April''20</t>
  </si>
  <si>
    <t>Salary March''20</t>
  </si>
  <si>
    <t>Closing Capital March''20</t>
  </si>
  <si>
    <t>Sales Commission April''20</t>
  </si>
  <si>
    <t>BL DD Commission April''20</t>
  </si>
  <si>
    <t>Total CommissionApril''20</t>
  </si>
  <si>
    <t>General Cost April''20</t>
  </si>
  <si>
    <t>Capital April''2020</t>
  </si>
  <si>
    <t>Total Cost April''20</t>
  </si>
  <si>
    <t>Net Profit  April''20</t>
  </si>
  <si>
    <t>Total Capital  April''20</t>
  </si>
  <si>
    <t>G.Total Capital ( 30 April''2020 Closing)</t>
  </si>
  <si>
    <t>Opening Capital May''20</t>
  </si>
  <si>
    <t>Salary April''20</t>
  </si>
  <si>
    <t>Paid</t>
  </si>
  <si>
    <t>Sales Commission May''20</t>
  </si>
  <si>
    <t>BL DD Commission May''20</t>
  </si>
  <si>
    <t>Capital May''2020</t>
  </si>
  <si>
    <t>Closing Capital April''20</t>
  </si>
  <si>
    <t>Total Commission May''20</t>
  </si>
  <si>
    <t>General Cost  May''20</t>
  </si>
  <si>
    <t>Total Cost  May''20</t>
  </si>
  <si>
    <t>Net Profit   May''20</t>
  </si>
  <si>
    <t>Total Capital   May''20</t>
  </si>
  <si>
    <t>G.Total Capital ( 31 May''2020 Closing)</t>
  </si>
  <si>
    <t>Opening Capital June''20</t>
  </si>
  <si>
    <t>Sales Commission June''20</t>
  </si>
  <si>
    <t>BL DD Commission June''20</t>
  </si>
  <si>
    <t>Capital June''2020</t>
  </si>
  <si>
    <t>Closing Capital May''20</t>
  </si>
  <si>
    <t>Total Commission June''20</t>
  </si>
  <si>
    <t>General Cost  June''20</t>
  </si>
  <si>
    <t>Total Cost  June''20</t>
  </si>
  <si>
    <t>Total Capital   June''20</t>
  </si>
  <si>
    <t>G.Total Capital ( 30 June''2020 Closing)</t>
  </si>
  <si>
    <t>Salary June''20</t>
  </si>
  <si>
    <t>Net Profit   June''20</t>
  </si>
  <si>
    <t>Opening Capital July''20</t>
  </si>
  <si>
    <t>BL DD Commission July''20</t>
  </si>
  <si>
    <t>Sales Commission July''20</t>
  </si>
  <si>
    <t>Capital July''2020</t>
  </si>
  <si>
    <t>Closing Capital June''20</t>
  </si>
  <si>
    <t>Total Commission July''20</t>
  </si>
  <si>
    <t>General Cost  July''20</t>
  </si>
  <si>
    <t>Total Cost  July''20</t>
  </si>
  <si>
    <t>Net Profit  July''20</t>
  </si>
  <si>
    <t>Total Capital  July''20</t>
  </si>
  <si>
    <t>G.Total Capital ( 30 July''2020 Closing)</t>
  </si>
  <si>
    <t>Salary July''20</t>
  </si>
  <si>
    <t>Capital August''2020</t>
  </si>
  <si>
    <t>Closing Capital July''20</t>
  </si>
  <si>
    <t>Opening Capital August''20</t>
  </si>
  <si>
    <t>Sales Commission August''20</t>
  </si>
  <si>
    <t>BL DD Commission August''20</t>
  </si>
  <si>
    <t>Total Commission August''20</t>
  </si>
  <si>
    <t>General Cost  August''20</t>
  </si>
  <si>
    <t>Total Cost  August''20</t>
  </si>
  <si>
    <t>Net Profit August''20</t>
  </si>
  <si>
    <t>Total Capital  August''20</t>
  </si>
  <si>
    <t>G.Total Capital ( 31 August''2020 Closing)</t>
  </si>
  <si>
    <t>Closing Capital  August''20</t>
  </si>
  <si>
    <t>Salary Ausust''20</t>
  </si>
  <si>
    <t>Opening Capital September''20</t>
  </si>
  <si>
    <t>Sales Commission September''20</t>
  </si>
  <si>
    <t>BL DD Commission September''20</t>
  </si>
  <si>
    <t>Total Commission September''20</t>
  </si>
  <si>
    <t>General Cost  September''20</t>
  </si>
  <si>
    <t>Total Cost  September''20</t>
  </si>
  <si>
    <t>Net Profit September''20</t>
  </si>
  <si>
    <t>Total Capital  September''20</t>
  </si>
  <si>
    <t>BOSS (-) September''20</t>
  </si>
  <si>
    <t>G.Total Capital ( 30 September''2020 Closing)</t>
  </si>
  <si>
    <t>Capital September''2020</t>
  </si>
  <si>
    <t>Capital October''2020</t>
  </si>
  <si>
    <t>Closing Capital  September''20</t>
  </si>
  <si>
    <t>Salary September''20</t>
  </si>
  <si>
    <t>G.Total Capital ( 31  October''2020 Closing)</t>
  </si>
  <si>
    <t>Total Capital   October''20</t>
  </si>
  <si>
    <t>Opening Capital October''20</t>
  </si>
  <si>
    <t>Sales Commission  October''20</t>
  </si>
  <si>
    <t>BL DD Commission  October''20</t>
  </si>
  <si>
    <t>General Cost   October''20</t>
  </si>
  <si>
    <t>Total Cost   October''20</t>
  </si>
  <si>
    <t>Net Profit  October''20</t>
  </si>
  <si>
    <t>BOSS (-)  October''20</t>
  </si>
  <si>
    <t>Closing Capital  October''20</t>
  </si>
  <si>
    <t>Opening Capital November''20</t>
  </si>
  <si>
    <t>Salary October''20</t>
  </si>
  <si>
    <t>Sales Commission  November''20</t>
  </si>
  <si>
    <t>BL DD Commission  November''20</t>
  </si>
  <si>
    <t>Total Commission November''20</t>
  </si>
  <si>
    <t>General Cost   November''20</t>
  </si>
  <si>
    <t>Total Cost   November''20</t>
  </si>
  <si>
    <t>Net Profit  November''20</t>
  </si>
  <si>
    <t>Total Capital   November''20</t>
  </si>
  <si>
    <t>BOSS (-)  November''20</t>
  </si>
  <si>
    <t>G.Total Capital ( 30 November''2020 Closing)</t>
  </si>
  <si>
    <t>Capital November'2020</t>
  </si>
  <si>
    <t>Salary Dec''20</t>
  </si>
  <si>
    <t>Sales Commission Janu''21</t>
  </si>
  <si>
    <t>Closing Capital Dec''20</t>
  </si>
  <si>
    <t>Opening Capital Janu''21</t>
  </si>
  <si>
    <t>BL DD Commission Janu''21</t>
  </si>
  <si>
    <t>G.Total Profit Janu''21</t>
  </si>
  <si>
    <t>Net Profit Janu''21</t>
  </si>
  <si>
    <t>BOSS (-) Janu''21</t>
  </si>
  <si>
    <t>G.Total Capital Janu''21</t>
  </si>
  <si>
    <t>Date:01.01.21</t>
  </si>
  <si>
    <t xml:space="preserve">Hello Daffodils </t>
  </si>
  <si>
    <t>Capital February-2021</t>
  </si>
  <si>
    <t>Mobile Purchase</t>
  </si>
  <si>
    <t>Incentive January-2021</t>
  </si>
  <si>
    <t>Opening Capital February-2021</t>
  </si>
  <si>
    <t>Sales Commission  February-2021</t>
  </si>
  <si>
    <t>Salary January-2021</t>
  </si>
  <si>
    <t>Salary February-2021</t>
  </si>
  <si>
    <t>Net Profit  February-2021</t>
  </si>
  <si>
    <t>Total Capital  February-2021</t>
  </si>
  <si>
    <t>G.Total Capital ( 28 February-2021 Closing)</t>
  </si>
  <si>
    <t>General Cost February-2021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</si>
</sst>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_(* #,##0.0_);_(* \(#,##0.0\);_(* &quot;-&quot;??_);_(@_)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color theme="1"/>
      <name val="Verdana"/>
      <family val="2"/>
    </font>
    <font>
      <sz val="20"/>
      <color theme="1"/>
      <name val="Aharoni"/>
      <charset val="177"/>
    </font>
    <font>
      <b/>
      <sz val="16"/>
      <color rgb="FF000000"/>
      <name val="Arial"/>
      <family val="2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6" fillId="0" borderId="0"/>
  </cellStyleXfs>
  <cellXfs count="278">
    <xf numFmtId="0" fontId="0" fillId="0" borderId="0" xfId="0"/>
    <xf numFmtId="0" fontId="0" fillId="0" borderId="0" xfId="0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 wrapText="1"/>
    </xf>
    <xf numFmtId="2" fontId="2" fillId="0" borderId="9" xfId="0" applyNumberFormat="1" applyFont="1" applyBorder="1" applyAlignment="1">
      <alignment horizontal="center" vertical="center" wrapText="1"/>
    </xf>
    <xf numFmtId="2" fontId="3" fillId="0" borderId="9" xfId="0" applyNumberFormat="1" applyFont="1" applyBorder="1" applyAlignment="1">
      <alignment horizontal="center" vertical="center" wrapText="1"/>
    </xf>
    <xf numFmtId="0" fontId="0" fillId="0" borderId="0" xfId="0" applyBorder="1"/>
    <xf numFmtId="2" fontId="0" fillId="0" borderId="9" xfId="0" applyNumberFormat="1" applyFill="1" applyBorder="1" applyAlignment="1">
      <alignment horizontal="center" vertical="center"/>
    </xf>
    <xf numFmtId="2" fontId="1" fillId="0" borderId="9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2" fontId="3" fillId="2" borderId="12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/>
    <xf numFmtId="2" fontId="0" fillId="2" borderId="1" xfId="0" applyNumberFormat="1" applyFill="1" applyBorder="1" applyAlignment="1">
      <alignment horizontal="center"/>
    </xf>
    <xf numFmtId="2" fontId="6" fillId="2" borderId="1" xfId="0" applyNumberFormat="1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8" fillId="7" borderId="1" xfId="2" applyFont="1" applyFill="1" applyBorder="1" applyAlignment="1">
      <alignment horizontal="center" vertical="center" wrapText="1"/>
    </xf>
    <xf numFmtId="0" fontId="0" fillId="0" borderId="0" xfId="0" applyFill="1"/>
    <xf numFmtId="0" fontId="8" fillId="9" borderId="1" xfId="2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/>
    <xf numFmtId="2" fontId="9" fillId="8" borderId="1" xfId="1" applyNumberFormat="1" applyFont="1" applyFill="1" applyBorder="1" applyAlignment="1">
      <alignment horizontal="center" vertical="center"/>
    </xf>
    <xf numFmtId="165" fontId="9" fillId="8" borderId="1" xfId="1" applyNumberFormat="1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2" fontId="9" fillId="0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0" fillId="2" borderId="1" xfId="0" applyFill="1" applyBorder="1"/>
    <xf numFmtId="2" fontId="9" fillId="2" borderId="1" xfId="1" applyNumberFormat="1" applyFont="1" applyFill="1" applyBorder="1" applyAlignment="1">
      <alignment horizontal="center" vertical="center"/>
    </xf>
    <xf numFmtId="2" fontId="8" fillId="2" borderId="1" xfId="2" applyNumberFormat="1" applyFont="1" applyFill="1" applyBorder="1" applyAlignment="1">
      <alignment horizontal="center" vertical="center" wrapText="1"/>
    </xf>
    <xf numFmtId="2" fontId="6" fillId="6" borderId="1" xfId="0" applyNumberFormat="1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2" fontId="0" fillId="8" borderId="1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2" fontId="3" fillId="4" borderId="9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" fontId="1" fillId="4" borderId="13" xfId="0" applyNumberFormat="1" applyFont="1" applyFill="1" applyBorder="1" applyAlignment="1">
      <alignment horizontal="center" vertical="center"/>
    </xf>
    <xf numFmtId="0" fontId="0" fillId="5" borderId="11" xfId="0" applyFill="1" applyBorder="1"/>
    <xf numFmtId="0" fontId="0" fillId="2" borderId="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5" borderId="9" xfId="0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1" fillId="4" borderId="9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2" fontId="1" fillId="0" borderId="12" xfId="0" applyNumberFormat="1" applyFont="1" applyBorder="1" applyAlignment="1">
      <alignment horizontal="center"/>
    </xf>
    <xf numFmtId="0" fontId="3" fillId="5" borderId="9" xfId="0" applyFont="1" applyFill="1" applyBorder="1" applyAlignment="1">
      <alignment horizontal="center" vertical="center" wrapText="1"/>
    </xf>
    <xf numFmtId="2" fontId="3" fillId="5" borderId="5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6" fillId="0" borderId="9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2" fontId="3" fillId="0" borderId="0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2" fontId="1" fillId="0" borderId="5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0" fillId="0" borderId="1" xfId="0" applyBorder="1"/>
    <xf numFmtId="2" fontId="1" fillId="0" borderId="1" xfId="0" applyNumberFormat="1" applyFont="1" applyFill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1" fillId="0" borderId="8" xfId="0" applyNumberFormat="1" applyFont="1" applyFill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0" fontId="0" fillId="0" borderId="9" xfId="0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17" xfId="0" applyBorder="1"/>
    <xf numFmtId="2" fontId="1" fillId="0" borderId="18" xfId="0" applyNumberFormat="1" applyFont="1" applyFill="1" applyBorder="1" applyAlignment="1">
      <alignment horizontal="center" vertical="center"/>
    </xf>
    <xf numFmtId="0" fontId="0" fillId="0" borderId="19" xfId="0" applyBorder="1"/>
    <xf numFmtId="2" fontId="1" fillId="0" borderId="20" xfId="0" applyNumberFormat="1" applyFont="1" applyFill="1" applyBorder="1" applyAlignment="1">
      <alignment horizontal="center" vertical="center"/>
    </xf>
    <xf numFmtId="0" fontId="0" fillId="0" borderId="21" xfId="0" applyBorder="1"/>
    <xf numFmtId="2" fontId="1" fillId="0" borderId="22" xfId="0" applyNumberFormat="1" applyFont="1" applyFill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2" fontId="3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10" borderId="9" xfId="0" applyFill="1" applyBorder="1" applyAlignment="1">
      <alignment horizontal="center" vertical="center"/>
    </xf>
    <xf numFmtId="2" fontId="1" fillId="10" borderId="13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wrapText="1"/>
    </xf>
    <xf numFmtId="2" fontId="3" fillId="2" borderId="9" xfId="0" applyNumberFormat="1" applyFont="1" applyFill="1" applyBorder="1" applyAlignment="1">
      <alignment horizontal="center" vertical="center" wrapText="1"/>
    </xf>
    <xf numFmtId="2" fontId="3" fillId="2" borderId="5" xfId="0" applyNumberFormat="1" applyFont="1" applyFill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2" fontId="3" fillId="0" borderId="11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wrapText="1"/>
    </xf>
    <xf numFmtId="2" fontId="1" fillId="0" borderId="9" xfId="0" applyNumberFormat="1" applyFont="1" applyBorder="1" applyAlignment="1">
      <alignment horizontal="center" wrapText="1"/>
    </xf>
    <xf numFmtId="2" fontId="3" fillId="4" borderId="11" xfId="0" applyNumberFormat="1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2" fontId="12" fillId="0" borderId="13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2" fontId="3" fillId="0" borderId="9" xfId="0" applyNumberFormat="1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2" fillId="11" borderId="9" xfId="0" applyFont="1" applyFill="1" applyBorder="1" applyAlignment="1">
      <alignment horizontal="center" vertical="center" wrapText="1"/>
    </xf>
    <xf numFmtId="2" fontId="3" fillId="11" borderId="9" xfId="0" applyNumberFormat="1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/>
    </xf>
    <xf numFmtId="2" fontId="1" fillId="6" borderId="9" xfId="0" applyNumberFormat="1" applyFont="1" applyFill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center" vertical="center" wrapText="1"/>
    </xf>
    <xf numFmtId="0" fontId="3" fillId="12" borderId="9" xfId="0" applyFont="1" applyFill="1" applyBorder="1" applyAlignment="1">
      <alignment horizontal="center" vertical="center" wrapText="1"/>
    </xf>
    <xf numFmtId="2" fontId="3" fillId="12" borderId="12" xfId="0" applyNumberFormat="1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2" fontId="3" fillId="0" borderId="9" xfId="1" applyNumberFormat="1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/>
    </xf>
    <xf numFmtId="2" fontId="1" fillId="7" borderId="12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1" fontId="14" fillId="0" borderId="8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21" fontId="14" fillId="0" borderId="1" xfId="0" applyNumberFormat="1" applyFont="1" applyFill="1" applyBorder="1" applyAlignment="1">
      <alignment horizontal="center" vertical="center"/>
    </xf>
    <xf numFmtId="2" fontId="14" fillId="0" borderId="1" xfId="0" applyNumberFormat="1" applyFont="1" applyFill="1" applyBorder="1" applyAlignment="1">
      <alignment horizontal="center" vertical="center"/>
    </xf>
    <xf numFmtId="2" fontId="14" fillId="0" borderId="6" xfId="0" applyNumberFormat="1" applyFont="1" applyFill="1" applyBorder="1" applyAlignment="1">
      <alignment horizontal="center" vertical="center"/>
    </xf>
    <xf numFmtId="2" fontId="13" fillId="0" borderId="13" xfId="0" applyNumberFormat="1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2" fontId="13" fillId="5" borderId="13" xfId="0" applyNumberFormat="1" applyFont="1" applyFill="1" applyBorder="1" applyAlignment="1">
      <alignment horizontal="center" vertical="center"/>
    </xf>
    <xf numFmtId="2" fontId="14" fillId="0" borderId="8" xfId="0" applyNumberFormat="1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2" fontId="1" fillId="7" borderId="13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2" fontId="1" fillId="4" borderId="26" xfId="0" applyNumberFormat="1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2" fontId="1" fillId="4" borderId="27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6" xfId="0" applyFont="1" applyBorder="1" applyAlignment="1">
      <alignment vertical="center"/>
    </xf>
    <xf numFmtId="2" fontId="1" fillId="0" borderId="28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4" fillId="0" borderId="0" xfId="0" applyFont="1" applyFill="1" applyBorder="1" applyAlignment="1">
      <alignment horizontal="center" vertical="center"/>
    </xf>
    <xf numFmtId="2" fontId="14" fillId="0" borderId="0" xfId="0" applyNumberFormat="1" applyFont="1" applyFill="1" applyBorder="1" applyAlignment="1">
      <alignment horizontal="center" vertical="center"/>
    </xf>
    <xf numFmtId="21" fontId="14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 wrapText="1"/>
    </xf>
    <xf numFmtId="2" fontId="15" fillId="0" borderId="9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2" fontId="3" fillId="0" borderId="11" xfId="0" applyNumberFormat="1" applyFont="1" applyBorder="1" applyAlignment="1">
      <alignment horizontal="center" vertical="center" wrapText="1"/>
    </xf>
    <xf numFmtId="2" fontId="3" fillId="0" borderId="10" xfId="0" applyNumberFormat="1" applyFont="1" applyBorder="1" applyAlignment="1">
      <alignment horizontal="center" vertical="center" wrapText="1"/>
    </xf>
    <xf numFmtId="2" fontId="3" fillId="0" borderId="13" xfId="0" applyNumberFormat="1" applyFont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10" fillId="0" borderId="11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2" fontId="3" fillId="0" borderId="12" xfId="0" applyNumberFormat="1" applyFont="1" applyFill="1" applyBorder="1" applyAlignment="1">
      <alignment horizontal="center" vertical="center" wrapText="1"/>
    </xf>
    <xf numFmtId="2" fontId="3" fillId="0" borderId="7" xfId="1" applyNumberFormat="1" applyFont="1" applyBorder="1" applyAlignment="1">
      <alignment horizontal="center" vertical="center" wrapText="1"/>
    </xf>
    <xf numFmtId="2" fontId="0" fillId="0" borderId="0" xfId="0" applyNumberFormat="1" applyBorder="1" applyAlignment="1"/>
    <xf numFmtId="2" fontId="0" fillId="0" borderId="30" xfId="0" applyNumberFormat="1" applyBorder="1" applyAlignment="1"/>
    <xf numFmtId="2" fontId="3" fillId="6" borderId="9" xfId="1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1" applyNumberFormat="1" applyFont="1" applyFill="1" applyBorder="1" applyAlignment="1">
      <alignment horizontal="center" vertical="center" wrapText="1"/>
    </xf>
    <xf numFmtId="2" fontId="1" fillId="8" borderId="9" xfId="0" applyNumberFormat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2" fontId="1" fillId="7" borderId="9" xfId="0" applyNumberFormat="1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"/>
  <sheetViews>
    <sheetView workbookViewId="0">
      <selection activeCell="A4" sqref="A4"/>
    </sheetView>
  </sheetViews>
  <sheetFormatPr defaultRowHeight="15"/>
  <cols>
    <col min="1" max="1" width="32.85546875" customWidth="1"/>
    <col min="2" max="2" width="15.42578125" customWidth="1"/>
    <col min="3" max="3" width="11.140625" customWidth="1"/>
    <col min="4" max="4" width="31.42578125" customWidth="1"/>
    <col min="5" max="5" width="22.5703125" customWidth="1"/>
    <col min="6" max="6" width="29.7109375" customWidth="1"/>
    <col min="7" max="7" width="18.85546875" customWidth="1"/>
    <col min="8" max="8" width="16.5703125" customWidth="1"/>
    <col min="9" max="9" width="18.5703125" customWidth="1"/>
  </cols>
  <sheetData>
    <row r="1" spans="1:7" ht="18" customHeight="1" thickBot="1">
      <c r="A1" s="230" t="s">
        <v>21</v>
      </c>
      <c r="B1" s="231"/>
      <c r="C1" s="231"/>
      <c r="D1" s="231"/>
      <c r="E1" s="232"/>
      <c r="G1" s="86"/>
    </row>
    <row r="2" spans="1:7" ht="18" customHeight="1" thickBot="1">
      <c r="A2" s="233" t="s">
        <v>194</v>
      </c>
      <c r="B2" s="234"/>
      <c r="C2" s="234"/>
      <c r="D2" s="234"/>
      <c r="E2" s="235"/>
    </row>
    <row r="3" spans="1:7" ht="18" customHeight="1" thickBot="1">
      <c r="A3" s="137" t="s">
        <v>2</v>
      </c>
      <c r="B3" s="71">
        <v>350000</v>
      </c>
      <c r="C3" s="236"/>
      <c r="D3" s="137" t="s">
        <v>2</v>
      </c>
      <c r="E3" s="69">
        <v>350000</v>
      </c>
      <c r="G3" s="5"/>
    </row>
    <row r="4" spans="1:7" ht="18" customHeight="1" thickBot="1">
      <c r="A4" s="30" t="s">
        <v>191</v>
      </c>
      <c r="B4" s="136">
        <v>1600001.5120000001</v>
      </c>
      <c r="C4" s="236"/>
      <c r="D4" s="152" t="s">
        <v>13</v>
      </c>
      <c r="E4" s="23">
        <v>1009213.5625</v>
      </c>
    </row>
    <row r="5" spans="1:7" ht="18" customHeight="1" thickBot="1">
      <c r="A5" s="133" t="s">
        <v>192</v>
      </c>
      <c r="B5" s="134">
        <f>B4</f>
        <v>1600001.5120000001</v>
      </c>
      <c r="C5" s="236"/>
      <c r="D5" s="68" t="s">
        <v>19</v>
      </c>
      <c r="E5" s="115">
        <v>1211393</v>
      </c>
      <c r="F5" s="144" t="s">
        <v>77</v>
      </c>
      <c r="G5" s="145">
        <v>1995252.5550000002</v>
      </c>
    </row>
    <row r="6" spans="1:7" ht="18" customHeight="1" thickBot="1">
      <c r="A6" s="27" t="s">
        <v>17</v>
      </c>
      <c r="B6" s="23">
        <v>40717</v>
      </c>
      <c r="C6" s="236"/>
      <c r="D6" s="153" t="s">
        <v>15</v>
      </c>
      <c r="E6" s="22">
        <v>85906.27</v>
      </c>
      <c r="F6" s="144" t="s">
        <v>76</v>
      </c>
      <c r="G6" s="145">
        <v>1882702.2549999999</v>
      </c>
    </row>
    <row r="7" spans="1:7" ht="18" customHeight="1" thickBot="1">
      <c r="A7" s="27" t="s">
        <v>189</v>
      </c>
      <c r="B7" s="23">
        <v>33000</v>
      </c>
      <c r="C7" s="236"/>
      <c r="D7" s="28" t="s">
        <v>16</v>
      </c>
      <c r="E7" s="23">
        <v>92273</v>
      </c>
      <c r="F7" s="144" t="s">
        <v>100</v>
      </c>
      <c r="G7" s="145">
        <v>1925720.47</v>
      </c>
    </row>
    <row r="8" spans="1:7" ht="18" customHeight="1" thickBot="1">
      <c r="A8" s="27" t="s">
        <v>99</v>
      </c>
      <c r="B8" s="23">
        <f>B6+B7</f>
        <v>73717</v>
      </c>
      <c r="C8" s="236"/>
      <c r="D8" s="152" t="s">
        <v>111</v>
      </c>
      <c r="E8" s="25">
        <v>67309.150000000023</v>
      </c>
      <c r="F8" s="144" t="s">
        <v>124</v>
      </c>
      <c r="G8" s="145">
        <v>1910566.9899999998</v>
      </c>
    </row>
    <row r="9" spans="1:7" ht="18" customHeight="1" thickBot="1">
      <c r="A9" s="28" t="s">
        <v>25</v>
      </c>
      <c r="B9" s="23">
        <v>74522.163499999995</v>
      </c>
      <c r="C9" s="236"/>
      <c r="D9" s="29" t="s">
        <v>20</v>
      </c>
      <c r="E9" s="22">
        <v>0</v>
      </c>
      <c r="F9" s="146" t="s">
        <v>137</v>
      </c>
      <c r="G9" s="110">
        <v>1557746.135</v>
      </c>
    </row>
    <row r="10" spans="1:7" ht="18" customHeight="1" thickBot="1">
      <c r="A10" s="31" t="s">
        <v>26</v>
      </c>
      <c r="B10" s="23">
        <v>30670</v>
      </c>
      <c r="C10" s="236"/>
      <c r="D10" s="28" t="s">
        <v>23</v>
      </c>
      <c r="E10" s="22">
        <v>700000</v>
      </c>
      <c r="F10" s="147" t="s">
        <v>149</v>
      </c>
      <c r="G10" s="143">
        <f>G4+G8-G9</f>
        <v>352820.85499999975</v>
      </c>
    </row>
    <row r="11" spans="1:7" ht="18" customHeight="1" thickBot="1">
      <c r="A11" s="39" t="s">
        <v>22</v>
      </c>
      <c r="B11" s="32">
        <f>B10+B9</f>
        <v>105192.1635</v>
      </c>
      <c r="C11" s="236"/>
      <c r="D11" s="28"/>
      <c r="E11" s="98"/>
      <c r="F11" s="147" t="s">
        <v>164</v>
      </c>
      <c r="G11" s="110">
        <v>1600000</v>
      </c>
    </row>
    <row r="12" spans="1:7" ht="18" customHeight="1" thickBot="1">
      <c r="A12" s="130" t="s">
        <v>50</v>
      </c>
      <c r="B12" s="131">
        <f>B11-B8</f>
        <v>31475.163499999995</v>
      </c>
      <c r="C12" s="236"/>
      <c r="D12" s="28"/>
      <c r="E12" s="98"/>
      <c r="F12" s="147" t="s">
        <v>165</v>
      </c>
      <c r="G12" s="110">
        <v>1600000</v>
      </c>
    </row>
    <row r="13" spans="1:7" ht="18" customHeight="1" thickBot="1">
      <c r="A13" s="94" t="s">
        <v>24</v>
      </c>
      <c r="B13" s="95">
        <v>0</v>
      </c>
      <c r="C13" s="236"/>
      <c r="D13" s="28"/>
      <c r="E13" s="152"/>
      <c r="F13" s="147" t="s">
        <v>190</v>
      </c>
      <c r="G13" s="110">
        <v>1600001.5120000001</v>
      </c>
    </row>
    <row r="14" spans="1:7" ht="28.5" customHeight="1" thickBot="1">
      <c r="A14" s="28" t="s">
        <v>178</v>
      </c>
      <c r="B14" s="21">
        <f>B5+B12-B13</f>
        <v>1631476.6755000001</v>
      </c>
      <c r="C14" s="236"/>
      <c r="D14" s="28" t="s">
        <v>18</v>
      </c>
      <c r="E14" s="151">
        <f>E4+E5+E6+E7-E8-E9-E10</f>
        <v>1631476.6825000001</v>
      </c>
      <c r="F14" s="147" t="s">
        <v>195</v>
      </c>
      <c r="G14" s="145">
        <v>1631476.6825000001</v>
      </c>
    </row>
    <row r="15" spans="1:7" ht="15.75" thickBot="1">
      <c r="A15" s="237" t="s">
        <v>193</v>
      </c>
      <c r="B15" s="238"/>
      <c r="C15" s="238"/>
      <c r="D15" s="238"/>
      <c r="E15" s="239"/>
    </row>
    <row r="16" spans="1:7" ht="15.75" thickBot="1">
      <c r="A16" s="240">
        <f>B14-E14</f>
        <v>-6.9999999832361937E-3</v>
      </c>
      <c r="B16" s="241"/>
      <c r="C16" s="241"/>
      <c r="D16" s="241"/>
      <c r="E16" s="242"/>
    </row>
    <row r="17" spans="1:12" ht="15.75" thickBot="1">
      <c r="A17" s="8" t="s">
        <v>5</v>
      </c>
      <c r="B17" s="4"/>
      <c r="D17" s="17" t="s">
        <v>3</v>
      </c>
      <c r="E17" s="13" t="s">
        <v>4</v>
      </c>
      <c r="F17" s="14" t="s">
        <v>4</v>
      </c>
      <c r="K17" s="20" t="s">
        <v>11</v>
      </c>
    </row>
    <row r="18" spans="1:12" ht="15.75" thickBot="1">
      <c r="A18" s="9" t="s">
        <v>1</v>
      </c>
      <c r="B18" s="2" t="e">
        <f>#REF!+#REF!+#REF!+B17</f>
        <v>#REF!</v>
      </c>
      <c r="D18" s="7" t="e">
        <f>#REF!+B4-B5+#REF!-#REF!-#REF!+#REF!</f>
        <v>#REF!</v>
      </c>
      <c r="E18" s="12" t="e">
        <f>D18-B19</f>
        <v>#REF!</v>
      </c>
      <c r="F18" s="7">
        <v>0</v>
      </c>
      <c r="G18" s="37">
        <v>208131</v>
      </c>
      <c r="H18" s="243" t="s">
        <v>9</v>
      </c>
      <c r="I18" s="243"/>
      <c r="J18" s="19" t="s">
        <v>8</v>
      </c>
      <c r="K18" s="20">
        <v>2433.4</v>
      </c>
      <c r="L18" s="42" t="s">
        <v>33</v>
      </c>
    </row>
    <row r="19" spans="1:12">
      <c r="A19" s="9" t="s">
        <v>10</v>
      </c>
      <c r="B19" s="2" t="e">
        <f>B16+#REF!-B18</f>
        <v>#REF!</v>
      </c>
      <c r="C19" s="1"/>
      <c r="E19" t="s">
        <v>12</v>
      </c>
      <c r="F19" s="5"/>
      <c r="G19" s="4"/>
      <c r="H19" s="11"/>
      <c r="I19" s="11"/>
      <c r="J19" s="11"/>
      <c r="K19" s="11"/>
    </row>
    <row r="20" spans="1:12">
      <c r="A20" s="10" t="s">
        <v>2</v>
      </c>
      <c r="B20" s="3">
        <v>500000</v>
      </c>
      <c r="D20" s="5"/>
      <c r="E20" s="6"/>
      <c r="G20" s="37">
        <v>192500</v>
      </c>
      <c r="H20" s="243" t="s">
        <v>6</v>
      </c>
      <c r="I20" s="243"/>
      <c r="J20" s="18" t="s">
        <v>7</v>
      </c>
      <c r="K20" s="20">
        <v>4109.5</v>
      </c>
    </row>
    <row r="21" spans="1:12">
      <c r="A21" s="15" t="s">
        <v>0</v>
      </c>
      <c r="B21" s="16">
        <v>0</v>
      </c>
      <c r="G21" s="4"/>
      <c r="H21" s="11"/>
      <c r="I21" s="11"/>
      <c r="J21" s="11"/>
      <c r="K21" s="11"/>
    </row>
    <row r="22" spans="1:12">
      <c r="G22" s="37">
        <v>153131</v>
      </c>
      <c r="H22" s="243" t="s">
        <v>30</v>
      </c>
      <c r="I22" s="243"/>
      <c r="J22" s="34" t="s">
        <v>29</v>
      </c>
      <c r="K22" s="36">
        <v>3062.6149999999998</v>
      </c>
    </row>
    <row r="23" spans="1:12">
      <c r="G23" s="38">
        <v>270367</v>
      </c>
      <c r="H23" s="243" t="s">
        <v>32</v>
      </c>
      <c r="I23" s="243"/>
      <c r="J23" s="35" t="s">
        <v>29</v>
      </c>
      <c r="K23" s="20">
        <v>4661.5</v>
      </c>
    </row>
    <row r="24" spans="1:12">
      <c r="G24" s="63">
        <f>SUM(G22:G23)</f>
        <v>423498</v>
      </c>
      <c r="H24" s="245" t="s">
        <v>37</v>
      </c>
      <c r="I24" s="245"/>
      <c r="J24" s="55" t="s">
        <v>29</v>
      </c>
      <c r="K24" s="56"/>
    </row>
    <row r="25" spans="1:12" ht="38.25">
      <c r="G25" s="44" t="s">
        <v>34</v>
      </c>
      <c r="H25" s="46" t="s">
        <v>35</v>
      </c>
      <c r="I25" s="47"/>
      <c r="J25" s="48" t="s">
        <v>36</v>
      </c>
      <c r="K25" s="47"/>
    </row>
    <row r="26" spans="1:12">
      <c r="A26" s="243" t="s">
        <v>44</v>
      </c>
      <c r="B26" s="243"/>
      <c r="C26" s="67">
        <v>4650.18</v>
      </c>
      <c r="D26" s="74" t="s">
        <v>47</v>
      </c>
      <c r="E26" s="74">
        <v>22107</v>
      </c>
      <c r="G26" s="50">
        <v>24567.599429999998</v>
      </c>
      <c r="H26" s="51">
        <v>24567.599429999998</v>
      </c>
      <c r="I26" s="49"/>
      <c r="J26" s="49"/>
      <c r="K26" s="49"/>
      <c r="L26" s="40" t="s">
        <v>33</v>
      </c>
    </row>
    <row r="27" spans="1:12" ht="15.75" thickBot="1">
      <c r="A27" s="243" t="s">
        <v>45</v>
      </c>
      <c r="B27" s="244"/>
      <c r="C27" s="73">
        <v>10147.5</v>
      </c>
      <c r="D27" s="75" t="s">
        <v>33</v>
      </c>
      <c r="E27" s="75">
        <v>3306</v>
      </c>
      <c r="G27" s="57"/>
      <c r="H27" s="58"/>
      <c r="I27" s="59"/>
      <c r="J27" s="59"/>
      <c r="K27" s="59"/>
    </row>
    <row r="28" spans="1:12" ht="15.75" thickBot="1">
      <c r="B28" s="72" t="s">
        <v>46</v>
      </c>
      <c r="C28" s="78">
        <f>SUM(C26:C27)</f>
        <v>14797.68</v>
      </c>
      <c r="D28" s="76" t="s">
        <v>48</v>
      </c>
      <c r="E28" s="77">
        <f>SUM(E26:E27)</f>
        <v>25413</v>
      </c>
      <c r="G28" s="41">
        <v>36751.5</v>
      </c>
      <c r="H28" s="247" t="s">
        <v>42</v>
      </c>
      <c r="I28" s="247"/>
      <c r="J28" s="42" t="s">
        <v>31</v>
      </c>
      <c r="K28" s="43">
        <v>3062.6149999999998</v>
      </c>
    </row>
    <row r="29" spans="1:12">
      <c r="G29" s="41">
        <v>116537.5</v>
      </c>
      <c r="H29" s="243" t="s">
        <v>41</v>
      </c>
      <c r="I29" s="243"/>
      <c r="J29" s="40" t="s">
        <v>31</v>
      </c>
      <c r="K29" s="20">
        <v>4661.5</v>
      </c>
    </row>
    <row r="30" spans="1:12">
      <c r="G30" s="37">
        <v>64744</v>
      </c>
      <c r="H30" s="243" t="s">
        <v>9</v>
      </c>
      <c r="I30" s="243"/>
      <c r="J30" s="40" t="s">
        <v>31</v>
      </c>
      <c r="K30" s="20"/>
    </row>
    <row r="31" spans="1:12">
      <c r="G31" s="52">
        <f>SUM(G28:G30)</f>
        <v>218033</v>
      </c>
      <c r="H31" s="245" t="s">
        <v>37</v>
      </c>
      <c r="I31" s="245"/>
      <c r="J31" s="53" t="s">
        <v>31</v>
      </c>
      <c r="K31" s="54"/>
    </row>
    <row r="32" spans="1:12">
      <c r="G32" s="45"/>
    </row>
    <row r="33" spans="6:11">
      <c r="G33" s="62">
        <v>18375</v>
      </c>
      <c r="H33" s="247" t="s">
        <v>40</v>
      </c>
      <c r="I33" s="247"/>
      <c r="J33" s="60" t="s">
        <v>38</v>
      </c>
      <c r="K33" s="43">
        <v>3062.6149999999998</v>
      </c>
    </row>
    <row r="34" spans="6:11">
      <c r="G34" s="61">
        <v>167814</v>
      </c>
      <c r="H34" s="243" t="s">
        <v>39</v>
      </c>
      <c r="I34" s="243"/>
      <c r="J34" s="60" t="s">
        <v>38</v>
      </c>
      <c r="K34" s="20">
        <v>4661.5</v>
      </c>
    </row>
    <row r="35" spans="6:11">
      <c r="G35" s="41">
        <v>13811</v>
      </c>
      <c r="H35" s="243" t="s">
        <v>9</v>
      </c>
      <c r="I35" s="243"/>
      <c r="J35" s="60" t="s">
        <v>38</v>
      </c>
      <c r="K35" s="20"/>
    </row>
    <row r="36" spans="6:11">
      <c r="G36" s="52">
        <f>SUM(G33:G35)</f>
        <v>200000</v>
      </c>
      <c r="H36" s="245" t="s">
        <v>37</v>
      </c>
      <c r="I36" s="245"/>
      <c r="J36" s="54" t="s">
        <v>38</v>
      </c>
      <c r="K36" s="54"/>
    </row>
    <row r="38" spans="6:11">
      <c r="G38" s="41">
        <v>18646</v>
      </c>
      <c r="H38" s="243" t="s">
        <v>43</v>
      </c>
      <c r="I38" s="243"/>
      <c r="J38" s="60" t="s">
        <v>38</v>
      </c>
      <c r="K38" s="20">
        <v>4661.5</v>
      </c>
    </row>
    <row r="39" spans="6:11">
      <c r="F39" s="64" t="s">
        <v>4</v>
      </c>
      <c r="G39" s="65">
        <v>2624</v>
      </c>
      <c r="H39" s="246" t="s">
        <v>9</v>
      </c>
      <c r="I39" s="246"/>
      <c r="J39" s="49" t="s">
        <v>38</v>
      </c>
      <c r="K39" s="49"/>
    </row>
    <row r="40" spans="6:11">
      <c r="G40" s="66">
        <f>SUM(G38:G39)</f>
        <v>21270</v>
      </c>
      <c r="H40" s="245" t="s">
        <v>37</v>
      </c>
      <c r="I40" s="245"/>
      <c r="J40" s="54" t="s">
        <v>38</v>
      </c>
      <c r="K40" s="54"/>
    </row>
  </sheetData>
  <mergeCells count="23">
    <mergeCell ref="H31:I31"/>
    <mergeCell ref="H23:I23"/>
    <mergeCell ref="H38:I38"/>
    <mergeCell ref="H39:I39"/>
    <mergeCell ref="H40:I40"/>
    <mergeCell ref="H33:I33"/>
    <mergeCell ref="H34:I34"/>
    <mergeCell ref="H35:I35"/>
    <mergeCell ref="H36:I36"/>
    <mergeCell ref="H24:I24"/>
    <mergeCell ref="H28:I28"/>
    <mergeCell ref="H29:I29"/>
    <mergeCell ref="H30:I30"/>
    <mergeCell ref="A26:B26"/>
    <mergeCell ref="A27:B27"/>
    <mergeCell ref="H20:I20"/>
    <mergeCell ref="H18:I18"/>
    <mergeCell ref="H22:I22"/>
    <mergeCell ref="A1:E1"/>
    <mergeCell ref="A2:E2"/>
    <mergeCell ref="C3:C14"/>
    <mergeCell ref="A15:E15"/>
    <mergeCell ref="A16:E16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0000"/>
  </sheetPr>
  <dimension ref="A1:B19"/>
  <sheetViews>
    <sheetView topLeftCell="A4" workbookViewId="0">
      <selection activeCell="B22" sqref="B22"/>
    </sheetView>
  </sheetViews>
  <sheetFormatPr defaultRowHeight="15"/>
  <cols>
    <col min="1" max="1" width="42.28515625" customWidth="1"/>
    <col min="2" max="2" width="28.5703125" customWidth="1"/>
  </cols>
  <sheetData>
    <row r="1" spans="1:2" ht="27" thickBot="1">
      <c r="A1" s="248" t="s">
        <v>21</v>
      </c>
      <c r="B1" s="250"/>
    </row>
    <row r="2" spans="1:2" ht="21" thickBot="1">
      <c r="A2" s="256" t="s">
        <v>179</v>
      </c>
      <c r="B2" s="257"/>
    </row>
    <row r="3" spans="1:2" ht="20.100000000000001" customHeight="1" thickBot="1">
      <c r="A3" s="70" t="s">
        <v>2</v>
      </c>
      <c r="B3" s="71">
        <v>350000</v>
      </c>
    </row>
    <row r="4" spans="1:2" ht="20.100000000000001" customHeight="1" thickBot="1">
      <c r="A4" s="30" t="s">
        <v>180</v>
      </c>
      <c r="B4" s="88">
        <v>1600000</v>
      </c>
    </row>
    <row r="5" spans="1:2" ht="20.100000000000001" customHeight="1" thickBot="1">
      <c r="A5" s="133" t="s">
        <v>181</v>
      </c>
      <c r="B5" s="134">
        <f>B4</f>
        <v>1600000</v>
      </c>
    </row>
    <row r="6" spans="1:2" ht="20.100000000000001" customHeight="1" thickBot="1"/>
    <row r="7" spans="1:2" ht="20.100000000000001" customHeight="1" thickBot="1">
      <c r="A7" s="83" t="s">
        <v>182</v>
      </c>
      <c r="B7" s="23">
        <v>84161.512000000002</v>
      </c>
    </row>
    <row r="8" spans="1:2" ht="20.100000000000001" customHeight="1" thickBot="1">
      <c r="A8" s="150" t="s">
        <v>183</v>
      </c>
      <c r="B8" s="23">
        <v>162746</v>
      </c>
    </row>
    <row r="9" spans="1:2" ht="20.100000000000001" customHeight="1" thickBot="1">
      <c r="A9" s="84" t="s">
        <v>184</v>
      </c>
      <c r="B9" s="85">
        <f>B7+B8</f>
        <v>246907.51199999999</v>
      </c>
    </row>
    <row r="10" spans="1:2" ht="20.100000000000001" customHeight="1" thickBot="1">
      <c r="A10" s="5"/>
    </row>
    <row r="11" spans="1:2" ht="20.100000000000001" customHeight="1" thickBot="1">
      <c r="A11" s="83" t="s">
        <v>185</v>
      </c>
      <c r="B11" s="23">
        <v>43906</v>
      </c>
    </row>
    <row r="12" spans="1:2" ht="20.100000000000001" customHeight="1" thickBot="1">
      <c r="A12" s="155" t="s">
        <v>172</v>
      </c>
      <c r="B12" s="141">
        <v>68000</v>
      </c>
    </row>
    <row r="13" spans="1:2" ht="20.100000000000001" customHeight="1" thickBot="1">
      <c r="A13" s="84" t="s">
        <v>186</v>
      </c>
      <c r="B13" s="85">
        <f>B11+B12</f>
        <v>111906</v>
      </c>
    </row>
    <row r="14" spans="1:2" ht="20.100000000000001" customHeight="1" thickBot="1"/>
    <row r="15" spans="1:2" ht="20.100000000000001" customHeight="1" thickBot="1">
      <c r="A15" s="89" t="s">
        <v>187</v>
      </c>
      <c r="B15" s="81">
        <f>B9-B13</f>
        <v>135001.51199999999</v>
      </c>
    </row>
    <row r="16" spans="1:2" ht="20.100000000000001" customHeight="1" thickBot="1"/>
    <row r="17" spans="1:2" ht="20.100000000000001" customHeight="1" thickBot="1">
      <c r="A17" s="87" t="s">
        <v>177</v>
      </c>
      <c r="B17" s="88">
        <f>B5+B9-B13</f>
        <v>1735001.5120000001</v>
      </c>
    </row>
    <row r="18" spans="1:2" ht="20.100000000000001" customHeight="1" thickBot="1">
      <c r="A18" s="39" t="s">
        <v>24</v>
      </c>
      <c r="B18" s="142">
        <v>135000</v>
      </c>
    </row>
    <row r="19" spans="1:2" ht="20.100000000000001" customHeight="1" thickBot="1">
      <c r="A19" s="28" t="s">
        <v>188</v>
      </c>
      <c r="B19" s="88">
        <f>B17-B18</f>
        <v>1600001.5120000001</v>
      </c>
    </row>
  </sheetData>
  <mergeCells count="2">
    <mergeCell ref="A1:B1"/>
    <mergeCell ref="A2:B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0000"/>
  </sheetPr>
  <dimension ref="A1:B19"/>
  <sheetViews>
    <sheetView topLeftCell="A10" workbookViewId="0">
      <selection activeCell="A17" sqref="A17"/>
    </sheetView>
  </sheetViews>
  <sheetFormatPr defaultRowHeight="15"/>
  <cols>
    <col min="1" max="1" width="33.28515625" customWidth="1"/>
    <col min="2" max="2" width="31.5703125" customWidth="1"/>
  </cols>
  <sheetData>
    <row r="1" spans="1:2" ht="27" thickBot="1">
      <c r="A1" s="248" t="s">
        <v>21</v>
      </c>
      <c r="B1" s="250"/>
    </row>
    <row r="2" spans="1:2" ht="27.75" customHeight="1" thickBot="1">
      <c r="A2" s="256" t="s">
        <v>198</v>
      </c>
      <c r="B2" s="257"/>
    </row>
    <row r="3" spans="1:2" ht="20.100000000000001" customHeight="1" thickBot="1">
      <c r="A3" s="70" t="s">
        <v>2</v>
      </c>
      <c r="B3" s="71">
        <v>350000</v>
      </c>
    </row>
    <row r="4" spans="1:2" ht="20.100000000000001" customHeight="1" thickBot="1">
      <c r="A4" s="30" t="s">
        <v>199</v>
      </c>
      <c r="B4" s="88">
        <v>1600001.51</v>
      </c>
    </row>
    <row r="5" spans="1:2" ht="20.100000000000001" customHeight="1" thickBot="1">
      <c r="A5" s="133" t="s">
        <v>200</v>
      </c>
      <c r="B5" s="134">
        <f>B4</f>
        <v>1600001.51</v>
      </c>
    </row>
    <row r="6" spans="1:2" ht="20.100000000000001" customHeight="1" thickBot="1"/>
    <row r="7" spans="1:2" ht="20.100000000000001" customHeight="1" thickBot="1">
      <c r="A7" s="83" t="s">
        <v>201</v>
      </c>
      <c r="B7" s="156">
        <v>74522.16</v>
      </c>
    </row>
    <row r="8" spans="1:2" ht="20.100000000000001" customHeight="1" thickBot="1">
      <c r="A8" s="154" t="s">
        <v>202</v>
      </c>
      <c r="B8" s="157">
        <v>30670</v>
      </c>
    </row>
    <row r="9" spans="1:2" ht="20.100000000000001" customHeight="1" thickBot="1">
      <c r="A9" s="84" t="s">
        <v>203</v>
      </c>
      <c r="B9" s="85">
        <f>B7+B8</f>
        <v>105192.16</v>
      </c>
    </row>
    <row r="10" spans="1:2" ht="20.100000000000001" customHeight="1" thickBot="1">
      <c r="A10" s="5"/>
    </row>
    <row r="11" spans="1:2" ht="20.100000000000001" customHeight="1" thickBot="1">
      <c r="A11" s="83" t="s">
        <v>204</v>
      </c>
      <c r="B11" s="23">
        <v>40717</v>
      </c>
    </row>
    <row r="12" spans="1:2" ht="20.100000000000001" customHeight="1" thickBot="1">
      <c r="A12" s="155" t="s">
        <v>196</v>
      </c>
      <c r="B12" s="141">
        <v>33000</v>
      </c>
    </row>
    <row r="13" spans="1:2" ht="20.100000000000001" customHeight="1" thickBot="1">
      <c r="A13" s="84" t="s">
        <v>205</v>
      </c>
      <c r="B13" s="85">
        <f>B11+B12</f>
        <v>73717</v>
      </c>
    </row>
    <row r="14" spans="1:2" ht="20.100000000000001" customHeight="1" thickBot="1"/>
    <row r="15" spans="1:2" ht="20.100000000000001" customHeight="1" thickBot="1">
      <c r="A15" s="89" t="s">
        <v>207</v>
      </c>
      <c r="B15" s="81">
        <f>B9-B13</f>
        <v>31475.160000000003</v>
      </c>
    </row>
    <row r="16" spans="1:2" ht="20.100000000000001" customHeight="1" thickBot="1"/>
    <row r="17" spans="1:2" ht="20.100000000000001" customHeight="1" thickBot="1">
      <c r="A17" s="87" t="s">
        <v>192</v>
      </c>
      <c r="B17" s="88">
        <f>B5+B9-B13</f>
        <v>1631476.67</v>
      </c>
    </row>
    <row r="18" spans="1:2" ht="20.100000000000001" customHeight="1" thickBot="1">
      <c r="A18" s="39" t="s">
        <v>24</v>
      </c>
      <c r="B18" s="142">
        <v>0</v>
      </c>
    </row>
    <row r="19" spans="1:2" ht="27.75" customHeight="1" thickBot="1">
      <c r="A19" s="28" t="s">
        <v>206</v>
      </c>
      <c r="B19" s="88">
        <f>B17-B18</f>
        <v>1631476.67</v>
      </c>
    </row>
  </sheetData>
  <mergeCells count="2">
    <mergeCell ref="A1:B1"/>
    <mergeCell ref="A2:B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0000"/>
  </sheetPr>
  <dimension ref="A1:B19"/>
  <sheetViews>
    <sheetView workbookViewId="0">
      <selection activeCell="D22" sqref="D22"/>
    </sheetView>
  </sheetViews>
  <sheetFormatPr defaultRowHeight="15"/>
  <cols>
    <col min="1" max="1" width="41.5703125" customWidth="1"/>
    <col min="2" max="2" width="24.140625" customWidth="1"/>
  </cols>
  <sheetData>
    <row r="1" spans="1:2" ht="27" thickBot="1">
      <c r="A1" s="248" t="s">
        <v>21</v>
      </c>
      <c r="B1" s="250"/>
    </row>
    <row r="2" spans="1:2" ht="21" thickBot="1">
      <c r="A2" s="256" t="s">
        <v>218</v>
      </c>
      <c r="B2" s="257"/>
    </row>
    <row r="3" spans="1:2" ht="20.100000000000001" customHeight="1" thickBot="1">
      <c r="A3" s="70" t="s">
        <v>2</v>
      </c>
      <c r="B3" s="71">
        <v>350000</v>
      </c>
    </row>
    <row r="4" spans="1:2" ht="20.100000000000001" customHeight="1" thickBot="1">
      <c r="A4" s="30" t="s">
        <v>209</v>
      </c>
      <c r="B4" s="136">
        <v>1631476.6755000001</v>
      </c>
    </row>
    <row r="5" spans="1:2" ht="20.100000000000001" customHeight="1" thickBot="1">
      <c r="A5" s="133" t="s">
        <v>197</v>
      </c>
      <c r="B5" s="134">
        <f>B4</f>
        <v>1631476.6755000001</v>
      </c>
    </row>
    <row r="6" spans="1:2" ht="20.100000000000001" customHeight="1" thickBot="1"/>
    <row r="7" spans="1:2" ht="20.100000000000001" customHeight="1" thickBot="1">
      <c r="A7" s="83" t="s">
        <v>210</v>
      </c>
      <c r="B7" s="23">
        <v>87535.86</v>
      </c>
    </row>
    <row r="8" spans="1:2" ht="20.100000000000001" customHeight="1" thickBot="1">
      <c r="A8" s="163" t="s">
        <v>211</v>
      </c>
      <c r="B8" s="23">
        <v>179605</v>
      </c>
    </row>
    <row r="9" spans="1:2" ht="20.100000000000001" customHeight="1" thickBot="1">
      <c r="A9" s="84" t="s">
        <v>212</v>
      </c>
      <c r="B9" s="85">
        <f>B7+B8</f>
        <v>267140.86</v>
      </c>
    </row>
    <row r="10" spans="1:2" ht="20.100000000000001" customHeight="1" thickBot="1">
      <c r="A10" s="5"/>
    </row>
    <row r="11" spans="1:2" ht="20.100000000000001" customHeight="1" thickBot="1">
      <c r="A11" s="83" t="s">
        <v>217</v>
      </c>
      <c r="B11" s="23">
        <v>45413</v>
      </c>
    </row>
    <row r="12" spans="1:2" ht="20.100000000000001" customHeight="1" thickBot="1">
      <c r="A12" s="155" t="s">
        <v>196</v>
      </c>
      <c r="B12" s="141">
        <v>33000</v>
      </c>
    </row>
    <row r="13" spans="1:2" ht="20.100000000000001" customHeight="1" thickBot="1">
      <c r="A13" s="84" t="s">
        <v>213</v>
      </c>
      <c r="B13" s="85">
        <f>B11+B12</f>
        <v>78413</v>
      </c>
    </row>
    <row r="14" spans="1:2" ht="20.100000000000001" customHeight="1" thickBot="1"/>
    <row r="15" spans="1:2" ht="20.100000000000001" customHeight="1" thickBot="1">
      <c r="A15" s="89" t="s">
        <v>214</v>
      </c>
      <c r="B15" s="81">
        <f>B9-B13</f>
        <v>188727.86</v>
      </c>
    </row>
    <row r="16" spans="1:2" ht="20.100000000000001" customHeight="1" thickBot="1"/>
    <row r="17" spans="1:2" ht="20.100000000000001" customHeight="1" thickBot="1">
      <c r="A17" s="87" t="s">
        <v>215</v>
      </c>
      <c r="B17" s="88">
        <f>B5+B9-B13</f>
        <v>1820204.5355000002</v>
      </c>
    </row>
    <row r="18" spans="1:2" ht="20.100000000000001" customHeight="1" thickBot="1">
      <c r="A18" s="39" t="s">
        <v>24</v>
      </c>
      <c r="B18" s="142">
        <v>170000</v>
      </c>
    </row>
    <row r="19" spans="1:2" ht="20.100000000000001" customHeight="1" thickBot="1">
      <c r="A19" s="28" t="s">
        <v>216</v>
      </c>
      <c r="B19" s="88">
        <f>B17-B18</f>
        <v>1650204.5355000002</v>
      </c>
    </row>
  </sheetData>
  <mergeCells count="2">
    <mergeCell ref="A1:B1"/>
    <mergeCell ref="A2:B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0000"/>
  </sheetPr>
  <dimension ref="A1:B19"/>
  <sheetViews>
    <sheetView topLeftCell="A2" workbookViewId="0">
      <selection sqref="A1:B19"/>
    </sheetView>
  </sheetViews>
  <sheetFormatPr defaultRowHeight="15"/>
  <cols>
    <col min="1" max="1" width="35.42578125" customWidth="1"/>
    <col min="2" max="2" width="29" customWidth="1"/>
  </cols>
  <sheetData>
    <row r="1" spans="1:2" ht="27" thickBot="1">
      <c r="A1" s="248" t="s">
        <v>21</v>
      </c>
      <c r="B1" s="250"/>
    </row>
    <row r="2" spans="1:2" ht="21" thickBot="1">
      <c r="A2" s="256" t="s">
        <v>231</v>
      </c>
      <c r="B2" s="257"/>
    </row>
    <row r="3" spans="1:2" ht="20.100000000000001" customHeight="1" thickBot="1">
      <c r="A3" s="70" t="s">
        <v>2</v>
      </c>
      <c r="B3" s="71">
        <v>350000</v>
      </c>
    </row>
    <row r="4" spans="1:2" ht="20.100000000000001" customHeight="1" thickBot="1">
      <c r="A4" s="30" t="s">
        <v>222</v>
      </c>
      <c r="B4" s="136">
        <v>1650204.5355</v>
      </c>
    </row>
    <row r="5" spans="1:2" ht="20.100000000000001" customHeight="1" thickBot="1">
      <c r="A5" s="133" t="s">
        <v>219</v>
      </c>
      <c r="B5" s="134">
        <f>B4</f>
        <v>1650204.5355</v>
      </c>
    </row>
    <row r="6" spans="1:2" ht="20.100000000000001" customHeight="1" thickBot="1"/>
    <row r="7" spans="1:2" ht="20.100000000000001" customHeight="1" thickBot="1">
      <c r="A7" s="83" t="s">
        <v>223</v>
      </c>
      <c r="B7" s="23">
        <v>82825.909999999989</v>
      </c>
    </row>
    <row r="8" spans="1:2" ht="20.100000000000001" customHeight="1" thickBot="1">
      <c r="A8" s="164" t="s">
        <v>224</v>
      </c>
      <c r="B8" s="23">
        <v>70354</v>
      </c>
    </row>
    <row r="9" spans="1:2" ht="20.100000000000001" customHeight="1" thickBot="1">
      <c r="A9" s="84" t="s">
        <v>225</v>
      </c>
      <c r="B9" s="85">
        <f>B7+B8</f>
        <v>153179.90999999997</v>
      </c>
    </row>
    <row r="10" spans="1:2" ht="20.100000000000001" customHeight="1" thickBot="1">
      <c r="A10" s="5"/>
    </row>
    <row r="11" spans="1:2" ht="20.100000000000001" customHeight="1" thickBot="1">
      <c r="A11" s="83" t="s">
        <v>226</v>
      </c>
      <c r="B11" s="23">
        <v>51080</v>
      </c>
    </row>
    <row r="12" spans="1:2" ht="20.100000000000001" customHeight="1" thickBot="1">
      <c r="A12" s="155" t="s">
        <v>220</v>
      </c>
      <c r="B12" s="141">
        <v>42000</v>
      </c>
    </row>
    <row r="13" spans="1:2" ht="20.100000000000001" customHeight="1" thickBot="1">
      <c r="A13" s="84" t="s">
        <v>227</v>
      </c>
      <c r="B13" s="85">
        <f>B11+B12</f>
        <v>93080</v>
      </c>
    </row>
    <row r="14" spans="1:2" ht="20.100000000000001" customHeight="1" thickBot="1"/>
    <row r="15" spans="1:2" ht="20.100000000000001" customHeight="1" thickBot="1">
      <c r="A15" s="89" t="s">
        <v>228</v>
      </c>
      <c r="B15" s="81">
        <f>B9-B13</f>
        <v>60099.909999999974</v>
      </c>
    </row>
    <row r="16" spans="1:2" ht="20.100000000000001" customHeight="1" thickBot="1"/>
    <row r="17" spans="1:2" ht="20.100000000000001" customHeight="1" thickBot="1">
      <c r="A17" s="87" t="s">
        <v>229</v>
      </c>
      <c r="B17" s="88">
        <f>B5+B9-B13</f>
        <v>1710304.4454999999</v>
      </c>
    </row>
    <row r="18" spans="1:2" ht="20.100000000000001" customHeight="1" thickBot="1">
      <c r="A18" s="39" t="s">
        <v>24</v>
      </c>
      <c r="B18" s="142">
        <v>60000</v>
      </c>
    </row>
    <row r="19" spans="1:2" ht="20.100000000000001" customHeight="1" thickBot="1">
      <c r="A19" s="28" t="s">
        <v>230</v>
      </c>
      <c r="B19" s="88">
        <f>B17-B18</f>
        <v>1650304.4454999999</v>
      </c>
    </row>
  </sheetData>
  <mergeCells count="2">
    <mergeCell ref="A1:B1"/>
    <mergeCell ref="A2:B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0000"/>
  </sheetPr>
  <dimension ref="A1:B19"/>
  <sheetViews>
    <sheetView topLeftCell="A9" workbookViewId="0">
      <selection sqref="A1:B19"/>
    </sheetView>
  </sheetViews>
  <sheetFormatPr defaultRowHeight="15"/>
  <cols>
    <col min="1" max="1" width="37.42578125" customWidth="1"/>
    <col min="2" max="2" width="31.5703125" customWidth="1"/>
  </cols>
  <sheetData>
    <row r="1" spans="1:2" ht="27" thickBot="1">
      <c r="A1" s="248" t="s">
        <v>21</v>
      </c>
      <c r="B1" s="250"/>
    </row>
    <row r="2" spans="1:2" ht="21" thickBot="1">
      <c r="A2" s="256" t="s">
        <v>235</v>
      </c>
      <c r="B2" s="257"/>
    </row>
    <row r="3" spans="1:2" ht="20.100000000000001" customHeight="1" thickBot="1">
      <c r="A3" s="70" t="s">
        <v>2</v>
      </c>
      <c r="B3" s="71">
        <v>350000</v>
      </c>
    </row>
    <row r="4" spans="1:2" ht="20.100000000000001" customHeight="1" thickBot="1">
      <c r="A4" s="30" t="s">
        <v>236</v>
      </c>
      <c r="B4" s="136">
        <v>1650304.4454999999</v>
      </c>
    </row>
    <row r="5" spans="1:2" ht="20.100000000000001" customHeight="1" thickBot="1">
      <c r="A5" s="133" t="s">
        <v>234</v>
      </c>
      <c r="B5" s="134">
        <f>B4</f>
        <v>1650304.4454999999</v>
      </c>
    </row>
    <row r="6" spans="1:2" ht="20.100000000000001" customHeight="1" thickBot="1"/>
    <row r="7" spans="1:2" ht="20.100000000000001" customHeight="1" thickBot="1">
      <c r="A7" s="83" t="s">
        <v>237</v>
      </c>
      <c r="B7" s="23">
        <v>82057.154999999999</v>
      </c>
    </row>
    <row r="8" spans="1:2" ht="20.100000000000001" customHeight="1" thickBot="1">
      <c r="A8" s="169" t="s">
        <v>238</v>
      </c>
      <c r="B8" s="23">
        <v>114343</v>
      </c>
    </row>
    <row r="9" spans="1:2" ht="20.100000000000001" customHeight="1" thickBot="1">
      <c r="A9" s="84" t="s">
        <v>239</v>
      </c>
      <c r="B9" s="85">
        <f>B7+B8</f>
        <v>196400.155</v>
      </c>
    </row>
    <row r="10" spans="1:2" ht="20.100000000000001" customHeight="1" thickBot="1">
      <c r="A10" s="5"/>
    </row>
    <row r="11" spans="1:2" ht="20.100000000000001" customHeight="1" thickBot="1">
      <c r="A11" s="83" t="s">
        <v>240</v>
      </c>
      <c r="B11" s="23">
        <v>49999</v>
      </c>
    </row>
    <row r="12" spans="1:2" ht="20.100000000000001" customHeight="1" thickBot="1">
      <c r="A12" s="155" t="s">
        <v>233</v>
      </c>
      <c r="B12" s="141">
        <v>42000</v>
      </c>
    </row>
    <row r="13" spans="1:2" ht="20.100000000000001" customHeight="1" thickBot="1">
      <c r="A13" s="84" t="s">
        <v>241</v>
      </c>
      <c r="B13" s="85">
        <f>B11+B12</f>
        <v>91999</v>
      </c>
    </row>
    <row r="14" spans="1:2" ht="20.100000000000001" customHeight="1" thickBot="1"/>
    <row r="15" spans="1:2" ht="20.100000000000001" customHeight="1" thickBot="1">
      <c r="A15" s="170" t="s">
        <v>242</v>
      </c>
      <c r="B15" s="171">
        <f>B9-B13</f>
        <v>104401.155</v>
      </c>
    </row>
    <row r="16" spans="1:2" ht="20.100000000000001" customHeight="1" thickBot="1"/>
    <row r="17" spans="1:2" ht="20.100000000000001" customHeight="1" thickBot="1">
      <c r="A17" s="87" t="s">
        <v>243</v>
      </c>
      <c r="B17" s="88">
        <f>B5+B9-B13</f>
        <v>1754705.6004999999</v>
      </c>
    </row>
    <row r="18" spans="1:2" ht="20.100000000000001" customHeight="1" thickBot="1">
      <c r="A18" s="39" t="s">
        <v>24</v>
      </c>
      <c r="B18" s="142">
        <v>104705</v>
      </c>
    </row>
    <row r="19" spans="1:2" ht="20.100000000000001" customHeight="1" thickBot="1">
      <c r="A19" s="28" t="s">
        <v>244</v>
      </c>
      <c r="B19" s="88">
        <f>B17-B18</f>
        <v>1650000.6004999999</v>
      </c>
    </row>
  </sheetData>
  <mergeCells count="2">
    <mergeCell ref="A1:B1"/>
    <mergeCell ref="A2:B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0000"/>
  </sheetPr>
  <dimension ref="A1:B19"/>
  <sheetViews>
    <sheetView workbookViewId="0">
      <selection sqref="A1:B19"/>
    </sheetView>
  </sheetViews>
  <sheetFormatPr defaultRowHeight="15"/>
  <cols>
    <col min="1" max="1" width="36" customWidth="1"/>
    <col min="2" max="2" width="29" customWidth="1"/>
  </cols>
  <sheetData>
    <row r="1" spans="1:2" ht="27" thickBot="1">
      <c r="A1" s="248" t="s">
        <v>21</v>
      </c>
      <c r="B1" s="250"/>
    </row>
    <row r="2" spans="1:2" ht="20.100000000000001" customHeight="1" thickBot="1">
      <c r="A2" s="256" t="s">
        <v>256</v>
      </c>
      <c r="B2" s="257"/>
    </row>
    <row r="3" spans="1:2" ht="20.100000000000001" customHeight="1" thickBot="1">
      <c r="A3" s="70" t="s">
        <v>2</v>
      </c>
      <c r="B3" s="71">
        <v>350000</v>
      </c>
    </row>
    <row r="4" spans="1:2" ht="20.100000000000001" customHeight="1" thickBot="1">
      <c r="A4" s="30" t="s">
        <v>248</v>
      </c>
      <c r="B4" s="136">
        <v>1650000.6004999999</v>
      </c>
    </row>
    <row r="5" spans="1:2" ht="20.100000000000001" customHeight="1" thickBot="1">
      <c r="A5" s="133" t="s">
        <v>246</v>
      </c>
      <c r="B5" s="134">
        <f>B4</f>
        <v>1650000.6004999999</v>
      </c>
    </row>
    <row r="6" spans="1:2" ht="20.100000000000001" customHeight="1" thickBot="1"/>
    <row r="7" spans="1:2" ht="20.100000000000001" customHeight="1" thickBot="1">
      <c r="A7" s="83" t="s">
        <v>249</v>
      </c>
      <c r="B7" s="23">
        <v>86159.02</v>
      </c>
    </row>
    <row r="8" spans="1:2" ht="20.100000000000001" customHeight="1" thickBot="1">
      <c r="A8" s="177" t="s">
        <v>250</v>
      </c>
      <c r="B8" s="23">
        <v>74775</v>
      </c>
    </row>
    <row r="9" spans="1:2" ht="20.100000000000001" customHeight="1" thickBot="1">
      <c r="A9" s="84" t="s">
        <v>251</v>
      </c>
      <c r="B9" s="85">
        <f>B7+B8</f>
        <v>160934.02000000002</v>
      </c>
    </row>
    <row r="10" spans="1:2" ht="20.100000000000001" customHeight="1" thickBot="1">
      <c r="A10" s="5"/>
    </row>
    <row r="11" spans="1:2" ht="20.100000000000001" customHeight="1" thickBot="1">
      <c r="A11" s="83" t="s">
        <v>252</v>
      </c>
      <c r="B11" s="23">
        <v>57415</v>
      </c>
    </row>
    <row r="12" spans="1:2" ht="20.100000000000001" customHeight="1" thickBot="1">
      <c r="A12" s="155" t="s">
        <v>247</v>
      </c>
      <c r="B12" s="141">
        <v>42000</v>
      </c>
    </row>
    <row r="13" spans="1:2" ht="20.100000000000001" customHeight="1" thickBot="1">
      <c r="A13" s="84" t="s">
        <v>253</v>
      </c>
      <c r="B13" s="85">
        <f>B11+B12</f>
        <v>99415</v>
      </c>
    </row>
    <row r="14" spans="1:2" ht="20.100000000000001" customHeight="1" thickBot="1"/>
    <row r="15" spans="1:2" ht="20.100000000000001" customHeight="1" thickBot="1">
      <c r="A15" s="170" t="s">
        <v>254</v>
      </c>
      <c r="B15" s="171">
        <f>B9-B13</f>
        <v>61519.020000000019</v>
      </c>
    </row>
    <row r="16" spans="1:2" ht="20.100000000000001" customHeight="1" thickBot="1"/>
    <row r="17" spans="1:2" ht="20.100000000000001" customHeight="1" thickBot="1">
      <c r="A17" s="87" t="s">
        <v>255</v>
      </c>
      <c r="B17" s="88">
        <f>B5+B9-B13</f>
        <v>1711519.6205</v>
      </c>
    </row>
    <row r="18" spans="1:2" ht="20.100000000000001" customHeight="1" thickBot="1">
      <c r="A18" s="39" t="s">
        <v>24</v>
      </c>
      <c r="B18" s="142">
        <v>61500</v>
      </c>
    </row>
    <row r="19" spans="1:2" ht="20.100000000000001" customHeight="1" thickBot="1">
      <c r="A19" s="28" t="s">
        <v>257</v>
      </c>
      <c r="B19" s="88">
        <f>B17-B18</f>
        <v>1650019.6205</v>
      </c>
    </row>
  </sheetData>
  <mergeCells count="2">
    <mergeCell ref="A1:B1"/>
    <mergeCell ref="A2:B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0000"/>
  </sheetPr>
  <dimension ref="A1:B19"/>
  <sheetViews>
    <sheetView workbookViewId="0">
      <selection activeCell="B12" sqref="B12"/>
    </sheetView>
  </sheetViews>
  <sheetFormatPr defaultRowHeight="15"/>
  <cols>
    <col min="1" max="1" width="35.140625" customWidth="1"/>
    <col min="2" max="2" width="25.7109375" customWidth="1"/>
  </cols>
  <sheetData>
    <row r="1" spans="1:2" ht="27" thickBot="1">
      <c r="A1" s="248" t="s">
        <v>21</v>
      </c>
      <c r="B1" s="250"/>
    </row>
    <row r="2" spans="1:2" ht="20.100000000000001" customHeight="1" thickBot="1">
      <c r="A2" s="256" t="s">
        <v>261</v>
      </c>
      <c r="B2" s="257"/>
    </row>
    <row r="3" spans="1:2" ht="20.100000000000001" customHeight="1" thickBot="1">
      <c r="A3" s="70" t="s">
        <v>2</v>
      </c>
      <c r="B3" s="71">
        <v>350000</v>
      </c>
    </row>
    <row r="4" spans="1:2" ht="20.100000000000001" customHeight="1" thickBot="1">
      <c r="A4" s="30" t="s">
        <v>262</v>
      </c>
      <c r="B4" s="136">
        <v>1650019.6205</v>
      </c>
    </row>
    <row r="5" spans="1:2" ht="20.100000000000001" customHeight="1" thickBot="1">
      <c r="A5" s="133" t="s">
        <v>258</v>
      </c>
      <c r="B5" s="134">
        <f>B4</f>
        <v>1650019.6205</v>
      </c>
    </row>
    <row r="6" spans="1:2" ht="20.100000000000001" customHeight="1" thickBot="1"/>
    <row r="7" spans="1:2" ht="20.100000000000001" customHeight="1" thickBot="1">
      <c r="A7" s="83" t="s">
        <v>263</v>
      </c>
      <c r="B7" s="23">
        <v>86618.05</v>
      </c>
    </row>
    <row r="8" spans="1:2" ht="20.100000000000001" customHeight="1" thickBot="1">
      <c r="A8" s="155" t="s">
        <v>264</v>
      </c>
      <c r="B8" s="141">
        <v>108306</v>
      </c>
    </row>
    <row r="9" spans="1:2" ht="20.100000000000001" customHeight="1" thickBot="1">
      <c r="A9" s="84" t="s">
        <v>265</v>
      </c>
      <c r="B9" s="85">
        <f>B7+B8</f>
        <v>194924.05</v>
      </c>
    </row>
    <row r="10" spans="1:2" ht="20.100000000000001" customHeight="1" thickBot="1">
      <c r="A10" s="5"/>
    </row>
    <row r="11" spans="1:2" ht="20.100000000000001" customHeight="1" thickBot="1">
      <c r="A11" s="83" t="s">
        <v>266</v>
      </c>
      <c r="B11" s="23">
        <v>53157</v>
      </c>
    </row>
    <row r="12" spans="1:2" ht="20.100000000000001" customHeight="1" thickBot="1">
      <c r="A12" s="179" t="s">
        <v>260</v>
      </c>
      <c r="B12" s="165">
        <v>42000</v>
      </c>
    </row>
    <row r="13" spans="1:2" ht="20.100000000000001" customHeight="1" thickBot="1">
      <c r="A13" s="180" t="s">
        <v>267</v>
      </c>
      <c r="B13" s="181">
        <f>B11+B12</f>
        <v>95157</v>
      </c>
    </row>
    <row r="14" spans="1:2" ht="20.100000000000001" customHeight="1" thickBot="1"/>
    <row r="15" spans="1:2" ht="20.100000000000001" customHeight="1" thickBot="1">
      <c r="A15" s="170" t="s">
        <v>268</v>
      </c>
      <c r="B15" s="171">
        <f>B9-B13</f>
        <v>99767.049999999988</v>
      </c>
    </row>
    <row r="16" spans="1:2" ht="20.100000000000001" customHeight="1" thickBot="1"/>
    <row r="17" spans="1:2" ht="20.100000000000001" customHeight="1" thickBot="1">
      <c r="A17" s="87" t="s">
        <v>269</v>
      </c>
      <c r="B17" s="88">
        <f>B5+B9-B13</f>
        <v>1749786.6705</v>
      </c>
    </row>
    <row r="18" spans="1:2" ht="20.100000000000001" customHeight="1" thickBot="1">
      <c r="A18" s="39" t="s">
        <v>24</v>
      </c>
      <c r="B18" s="142">
        <v>100000</v>
      </c>
    </row>
    <row r="19" spans="1:2" ht="20.100000000000001" customHeight="1" thickBot="1">
      <c r="A19" s="28" t="s">
        <v>270</v>
      </c>
      <c r="B19" s="88">
        <f>B17-B18</f>
        <v>1649786.6705</v>
      </c>
    </row>
  </sheetData>
  <mergeCells count="2">
    <mergeCell ref="A1:B1"/>
    <mergeCell ref="A2:B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FF0000"/>
  </sheetPr>
  <dimension ref="A1:B19"/>
  <sheetViews>
    <sheetView workbookViewId="0">
      <selection activeCell="B19" sqref="B19"/>
    </sheetView>
  </sheetViews>
  <sheetFormatPr defaultRowHeight="15"/>
  <cols>
    <col min="1" max="1" width="36.42578125" customWidth="1"/>
    <col min="2" max="2" width="23.7109375" customWidth="1"/>
    <col min="3" max="3" width="35.28515625" customWidth="1"/>
  </cols>
  <sheetData>
    <row r="1" spans="1:2" ht="30.75" customHeight="1" thickBot="1">
      <c r="A1" s="248" t="s">
        <v>21</v>
      </c>
      <c r="B1" s="250"/>
    </row>
    <row r="2" spans="1:2" ht="24" customHeight="1" thickBot="1">
      <c r="A2" s="256" t="s">
        <v>276</v>
      </c>
      <c r="B2" s="257"/>
    </row>
    <row r="3" spans="1:2" ht="20.100000000000001" customHeight="1" thickBot="1">
      <c r="A3" s="70" t="s">
        <v>2</v>
      </c>
      <c r="B3" s="71">
        <v>350000</v>
      </c>
    </row>
    <row r="4" spans="1:2" ht="20.100000000000001" customHeight="1" thickBot="1">
      <c r="A4" s="30" t="s">
        <v>274</v>
      </c>
      <c r="B4" s="136">
        <v>1649786.6705</v>
      </c>
    </row>
    <row r="5" spans="1:2" ht="20.100000000000001" customHeight="1" thickBot="1">
      <c r="A5" s="133" t="s">
        <v>275</v>
      </c>
      <c r="B5" s="134">
        <f>B4</f>
        <v>1649786.6705</v>
      </c>
    </row>
    <row r="6" spans="1:2" ht="20.100000000000001" customHeight="1" thickBot="1"/>
    <row r="7" spans="1:2" ht="20.100000000000001" customHeight="1" thickBot="1">
      <c r="A7" s="83" t="s">
        <v>277</v>
      </c>
      <c r="B7" s="23">
        <v>87372.03</v>
      </c>
    </row>
    <row r="8" spans="1:2" ht="20.100000000000001" customHeight="1" thickBot="1">
      <c r="A8" s="155" t="s">
        <v>278</v>
      </c>
      <c r="B8" s="141">
        <v>83433</v>
      </c>
    </row>
    <row r="9" spans="1:2" ht="20.100000000000001" customHeight="1" thickBot="1">
      <c r="A9" s="84" t="s">
        <v>284</v>
      </c>
      <c r="B9" s="85">
        <f>B7+B8</f>
        <v>170805.03</v>
      </c>
    </row>
    <row r="10" spans="1:2" ht="20.100000000000001" customHeight="1" thickBot="1">
      <c r="A10" s="5"/>
    </row>
    <row r="11" spans="1:2" ht="20.100000000000001" customHeight="1" thickBot="1">
      <c r="A11" s="83" t="s">
        <v>279</v>
      </c>
      <c r="B11" s="23">
        <v>55727</v>
      </c>
    </row>
    <row r="12" spans="1:2" ht="20.100000000000001" customHeight="1" thickBot="1">
      <c r="A12" s="179" t="s">
        <v>272</v>
      </c>
      <c r="B12" s="165">
        <v>42000</v>
      </c>
    </row>
    <row r="13" spans="1:2" ht="20.100000000000001" customHeight="1" thickBot="1">
      <c r="A13" s="180" t="s">
        <v>283</v>
      </c>
      <c r="B13" s="181">
        <f>B11+B12</f>
        <v>97727</v>
      </c>
    </row>
    <row r="14" spans="1:2" ht="20.100000000000001" customHeight="1" thickBot="1"/>
    <row r="15" spans="1:2" ht="20.100000000000001" customHeight="1" thickBot="1">
      <c r="A15" s="170" t="s">
        <v>280</v>
      </c>
      <c r="B15" s="171">
        <f>B9-B13</f>
        <v>73078.03</v>
      </c>
    </row>
    <row r="16" spans="1:2" ht="20.100000000000001" customHeight="1" thickBot="1"/>
    <row r="17" spans="1:2" ht="20.100000000000001" customHeight="1" thickBot="1">
      <c r="A17" s="87" t="s">
        <v>281</v>
      </c>
      <c r="B17" s="88">
        <f>B5+B9-B13</f>
        <v>1722864.7005</v>
      </c>
    </row>
    <row r="18" spans="1:2" ht="20.100000000000001" customHeight="1" thickBot="1">
      <c r="A18" s="39" t="s">
        <v>24</v>
      </c>
      <c r="B18" s="142">
        <v>72864</v>
      </c>
    </row>
    <row r="19" spans="1:2" ht="24" customHeight="1" thickBot="1">
      <c r="A19" s="28" t="s">
        <v>282</v>
      </c>
      <c r="B19" s="88">
        <f>B17-B18</f>
        <v>1650000.7005</v>
      </c>
    </row>
  </sheetData>
  <mergeCells count="2">
    <mergeCell ref="A1:B1"/>
    <mergeCell ref="A2:B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FF0000"/>
  </sheetPr>
  <dimension ref="A1:B19"/>
  <sheetViews>
    <sheetView workbookViewId="0">
      <selection sqref="A1:B19"/>
    </sheetView>
  </sheetViews>
  <sheetFormatPr defaultRowHeight="15"/>
  <cols>
    <col min="1" max="1" width="35.85546875" customWidth="1"/>
    <col min="2" max="2" width="32.7109375" customWidth="1"/>
  </cols>
  <sheetData>
    <row r="1" spans="1:2" ht="27" thickBot="1">
      <c r="A1" s="248" t="s">
        <v>21</v>
      </c>
      <c r="B1" s="250"/>
    </row>
    <row r="2" spans="1:2" ht="20.100000000000001" customHeight="1" thickBot="1">
      <c r="A2" s="256" t="s">
        <v>295</v>
      </c>
      <c r="B2" s="257"/>
    </row>
    <row r="3" spans="1:2" ht="20.100000000000001" customHeight="1" thickBot="1">
      <c r="A3" s="70" t="s">
        <v>2</v>
      </c>
      <c r="B3" s="71">
        <v>350000</v>
      </c>
    </row>
    <row r="4" spans="1:2" ht="20.100000000000001" customHeight="1" thickBot="1">
      <c r="A4" s="30" t="s">
        <v>286</v>
      </c>
      <c r="B4" s="136">
        <v>1650000.7005</v>
      </c>
    </row>
    <row r="5" spans="1:2" ht="20.100000000000001" customHeight="1" thickBot="1">
      <c r="A5" s="133" t="s">
        <v>285</v>
      </c>
      <c r="B5" s="134">
        <f>B4</f>
        <v>1650000.7005</v>
      </c>
    </row>
    <row r="6" spans="1:2" ht="20.100000000000001" customHeight="1" thickBot="1"/>
    <row r="7" spans="1:2" ht="20.100000000000001" customHeight="1" thickBot="1">
      <c r="A7" s="83" t="s">
        <v>287</v>
      </c>
      <c r="B7" s="23">
        <v>79724.040000000008</v>
      </c>
    </row>
    <row r="8" spans="1:2" ht="20.100000000000001" customHeight="1" thickBot="1">
      <c r="A8" s="155" t="s">
        <v>288</v>
      </c>
      <c r="B8" s="141">
        <v>94455</v>
      </c>
    </row>
    <row r="9" spans="1:2" ht="20.100000000000001" customHeight="1" thickBot="1">
      <c r="A9" s="84" t="s">
        <v>289</v>
      </c>
      <c r="B9" s="85">
        <f>B7+B8</f>
        <v>174179.04</v>
      </c>
    </row>
    <row r="10" spans="1:2" ht="20.100000000000001" customHeight="1" thickBot="1">
      <c r="A10" s="5"/>
    </row>
    <row r="11" spans="1:2" ht="20.100000000000001" customHeight="1" thickBot="1">
      <c r="A11" s="83" t="s">
        <v>290</v>
      </c>
      <c r="B11" s="23">
        <v>46811</v>
      </c>
    </row>
    <row r="12" spans="1:2" ht="20.100000000000001" customHeight="1" thickBot="1">
      <c r="A12" s="179" t="s">
        <v>292</v>
      </c>
      <c r="B12" s="165">
        <v>42000</v>
      </c>
    </row>
    <row r="13" spans="1:2" ht="20.100000000000001" customHeight="1" thickBot="1">
      <c r="A13" s="180" t="s">
        <v>291</v>
      </c>
      <c r="B13" s="181">
        <f>B11+B12</f>
        <v>88811</v>
      </c>
    </row>
    <row r="14" spans="1:2" ht="20.100000000000001" customHeight="1" thickBot="1"/>
    <row r="15" spans="1:2" ht="20.100000000000001" customHeight="1" thickBot="1">
      <c r="A15" s="170" t="s">
        <v>293</v>
      </c>
      <c r="B15" s="171">
        <f>B9-B13</f>
        <v>85368.040000000008</v>
      </c>
    </row>
    <row r="16" spans="1:2" ht="20.100000000000001" customHeight="1" thickBot="1"/>
    <row r="17" spans="1:2" ht="20.100000000000001" customHeight="1" thickBot="1">
      <c r="A17" s="87" t="s">
        <v>294</v>
      </c>
      <c r="B17" s="88">
        <f>B5+B9-B13</f>
        <v>1735368.7405000001</v>
      </c>
    </row>
    <row r="18" spans="1:2" ht="20.100000000000001" customHeight="1" thickBot="1">
      <c r="A18" s="39" t="s">
        <v>24</v>
      </c>
      <c r="B18" s="142">
        <v>85368</v>
      </c>
    </row>
    <row r="19" spans="1:2" ht="20.100000000000001" customHeight="1" thickBot="1">
      <c r="A19" s="28" t="s">
        <v>296</v>
      </c>
      <c r="B19" s="88">
        <f>B17-B18</f>
        <v>1650000.7405000001</v>
      </c>
    </row>
  </sheetData>
  <mergeCells count="2">
    <mergeCell ref="A1:B1"/>
    <mergeCell ref="A2:B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FF0000"/>
  </sheetPr>
  <dimension ref="A1:B19"/>
  <sheetViews>
    <sheetView workbookViewId="0">
      <selection activeCell="F25" sqref="F25"/>
    </sheetView>
  </sheetViews>
  <sheetFormatPr defaultRowHeight="15"/>
  <cols>
    <col min="1" max="1" width="37.7109375" customWidth="1"/>
    <col min="2" max="2" width="32.28515625" customWidth="1"/>
  </cols>
  <sheetData>
    <row r="1" spans="1:2" ht="27.75" customHeight="1" thickBot="1">
      <c r="A1" s="248" t="s">
        <v>21</v>
      </c>
      <c r="B1" s="250"/>
    </row>
    <row r="2" spans="1:2" ht="20.100000000000001" customHeight="1" thickBot="1">
      <c r="A2" s="256" t="s">
        <v>298</v>
      </c>
      <c r="B2" s="257"/>
    </row>
    <row r="3" spans="1:2" ht="20.100000000000001" customHeight="1" thickBot="1">
      <c r="A3" s="70" t="s">
        <v>2</v>
      </c>
      <c r="B3" s="71">
        <v>350000</v>
      </c>
    </row>
    <row r="4" spans="1:2" ht="20.100000000000001" customHeight="1" thickBot="1">
      <c r="A4" s="30" t="s">
        <v>311</v>
      </c>
      <c r="B4" s="136">
        <v>1650000.74</v>
      </c>
    </row>
    <row r="5" spans="1:2" ht="20.100000000000001" customHeight="1" thickBot="1">
      <c r="A5" s="133" t="s">
        <v>297</v>
      </c>
      <c r="B5" s="134">
        <f>B4</f>
        <v>1650000.74</v>
      </c>
    </row>
    <row r="6" spans="1:2" ht="20.100000000000001" customHeight="1" thickBot="1"/>
    <row r="7" spans="1:2" ht="20.100000000000001" customHeight="1" thickBot="1">
      <c r="A7" s="83" t="s">
        <v>299</v>
      </c>
      <c r="B7" s="23">
        <v>80769.22</v>
      </c>
    </row>
    <row r="8" spans="1:2" ht="20.100000000000001" customHeight="1" thickBot="1">
      <c r="A8" s="155" t="s">
        <v>300</v>
      </c>
      <c r="B8" s="141">
        <v>94989</v>
      </c>
    </row>
    <row r="9" spans="1:2" ht="20.100000000000001" customHeight="1" thickBot="1">
      <c r="A9" s="84" t="s">
        <v>301</v>
      </c>
      <c r="B9" s="85">
        <f>B7+B8</f>
        <v>175758.22</v>
      </c>
    </row>
    <row r="10" spans="1:2" ht="20.100000000000001" customHeight="1" thickBot="1">
      <c r="A10" s="5"/>
    </row>
    <row r="11" spans="1:2" ht="20.100000000000001" customHeight="1" thickBot="1">
      <c r="A11" s="83" t="s">
        <v>302</v>
      </c>
      <c r="B11" s="23">
        <v>48170</v>
      </c>
    </row>
    <row r="12" spans="1:2" ht="20.100000000000001" customHeight="1" thickBot="1">
      <c r="A12" s="179" t="s">
        <v>307</v>
      </c>
      <c r="B12" s="165">
        <v>42000</v>
      </c>
    </row>
    <row r="13" spans="1:2" ht="20.100000000000001" customHeight="1" thickBot="1">
      <c r="A13" s="180" t="s">
        <v>303</v>
      </c>
      <c r="B13" s="181">
        <f>B11+B12</f>
        <v>90170</v>
      </c>
    </row>
    <row r="14" spans="1:2" ht="20.100000000000001" customHeight="1" thickBot="1"/>
    <row r="15" spans="1:2" ht="20.100000000000001" customHeight="1" thickBot="1">
      <c r="A15" s="170" t="s">
        <v>304</v>
      </c>
      <c r="B15" s="171">
        <f>B9-B13</f>
        <v>85588.22</v>
      </c>
    </row>
    <row r="16" spans="1:2" ht="20.100000000000001" customHeight="1" thickBot="1"/>
    <row r="17" spans="1:2" ht="20.100000000000001" customHeight="1" thickBot="1">
      <c r="A17" s="87" t="s">
        <v>305</v>
      </c>
      <c r="B17" s="88">
        <f>B5+B9-B13</f>
        <v>1735588.96</v>
      </c>
    </row>
    <row r="18" spans="1:2" ht="20.100000000000001" customHeight="1" thickBot="1">
      <c r="A18" s="39" t="s">
        <v>24</v>
      </c>
      <c r="B18" s="142">
        <v>85588</v>
      </c>
    </row>
    <row r="19" spans="1:2" ht="20.100000000000001" customHeight="1" thickBot="1">
      <c r="A19" s="28" t="s">
        <v>306</v>
      </c>
      <c r="B19" s="88">
        <f>B17-B18</f>
        <v>1650000.96</v>
      </c>
    </row>
  </sheetData>
  <mergeCells count="2">
    <mergeCell ref="A1:B1"/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7"/>
  <sheetViews>
    <sheetView workbookViewId="0">
      <selection activeCell="D12" sqref="D12"/>
    </sheetView>
  </sheetViews>
  <sheetFormatPr defaultRowHeight="15"/>
  <cols>
    <col min="1" max="1" width="31.28515625" style="1" customWidth="1"/>
    <col min="2" max="2" width="14" style="1" customWidth="1"/>
    <col min="3" max="3" width="9" customWidth="1"/>
    <col min="4" max="4" width="33" style="1" customWidth="1"/>
    <col min="5" max="5" width="13.42578125" style="1" customWidth="1"/>
    <col min="6" max="6" width="35.42578125" customWidth="1"/>
    <col min="7" max="7" width="14.42578125" customWidth="1"/>
    <col min="8" max="8" width="17.85546875" customWidth="1"/>
    <col min="9" max="9" width="30.140625" customWidth="1"/>
    <col min="10" max="11" width="11.7109375" customWidth="1"/>
  </cols>
  <sheetData>
    <row r="1" spans="1:10" ht="27" customHeight="1" thickBot="1">
      <c r="A1" s="248" t="s">
        <v>21</v>
      </c>
      <c r="B1" s="249"/>
      <c r="C1" s="249"/>
      <c r="D1" s="249"/>
      <c r="E1" s="250"/>
      <c r="G1" s="86"/>
      <c r="H1" s="86"/>
    </row>
    <row r="2" spans="1:10" ht="17.25" customHeight="1" thickBot="1">
      <c r="A2" s="233" t="s">
        <v>515</v>
      </c>
      <c r="B2" s="234"/>
      <c r="C2" s="234"/>
      <c r="D2" s="234"/>
      <c r="E2" s="235"/>
    </row>
    <row r="3" spans="1:10" ht="25.5" customHeight="1" thickBot="1">
      <c r="A3" s="137" t="s">
        <v>2</v>
      </c>
      <c r="B3" s="71">
        <v>350000</v>
      </c>
      <c r="C3" s="251"/>
      <c r="D3" s="137" t="s">
        <v>2</v>
      </c>
      <c r="E3" s="158">
        <v>350000</v>
      </c>
      <c r="F3" s="161" t="s">
        <v>208</v>
      </c>
      <c r="G3" s="162" t="s">
        <v>3</v>
      </c>
    </row>
    <row r="4" spans="1:10" ht="18.75" customHeight="1" thickBot="1">
      <c r="A4" s="30" t="s">
        <v>508</v>
      </c>
      <c r="B4" s="136">
        <v>2000000.2650000001</v>
      </c>
      <c r="C4" s="252"/>
      <c r="D4" s="175" t="s">
        <v>13</v>
      </c>
      <c r="E4" s="229">
        <v>599520.46250000002</v>
      </c>
      <c r="F4" s="159" t="s">
        <v>77</v>
      </c>
      <c r="G4" s="160">
        <v>1995252.5550000002</v>
      </c>
    </row>
    <row r="5" spans="1:10" ht="18.75" customHeight="1" thickBot="1">
      <c r="A5" s="133" t="s">
        <v>509</v>
      </c>
      <c r="B5" s="134">
        <f>B4</f>
        <v>2000000.2650000001</v>
      </c>
      <c r="C5" s="252"/>
      <c r="D5" s="68" t="s">
        <v>19</v>
      </c>
      <c r="E5" s="190">
        <v>1196491</v>
      </c>
      <c r="F5" s="144" t="s">
        <v>76</v>
      </c>
      <c r="G5" s="145">
        <v>1882702.2549999999</v>
      </c>
    </row>
    <row r="6" spans="1:10" ht="20.100000000000001" customHeight="1" thickBot="1">
      <c r="A6" s="27" t="s">
        <v>259</v>
      </c>
      <c r="B6" s="23">
        <v>870</v>
      </c>
      <c r="C6" s="252"/>
      <c r="D6" s="176" t="s">
        <v>15</v>
      </c>
      <c r="E6" s="22">
        <v>175713.5</v>
      </c>
      <c r="F6" s="144" t="s">
        <v>100</v>
      </c>
      <c r="G6" s="145">
        <v>1925720.47</v>
      </c>
    </row>
    <row r="7" spans="1:10" ht="20.100000000000001" customHeight="1" thickBot="1">
      <c r="A7" s="182" t="s">
        <v>506</v>
      </c>
      <c r="B7" s="165">
        <v>0</v>
      </c>
      <c r="C7" s="252"/>
      <c r="D7" s="28" t="s">
        <v>16</v>
      </c>
      <c r="E7" s="23">
        <v>243130</v>
      </c>
      <c r="F7" s="144" t="s">
        <v>124</v>
      </c>
      <c r="G7" s="145">
        <v>1910566.9899999998</v>
      </c>
    </row>
    <row r="8" spans="1:10" ht="19.5" customHeight="1" thickBot="1">
      <c r="A8" s="167" t="s">
        <v>99</v>
      </c>
      <c r="B8" s="168">
        <f>B6+B7</f>
        <v>870</v>
      </c>
      <c r="C8" s="252"/>
      <c r="D8" s="175" t="s">
        <v>111</v>
      </c>
      <c r="E8" s="25">
        <v>214745.98000000004</v>
      </c>
      <c r="F8" s="146" t="s">
        <v>137</v>
      </c>
      <c r="G8" s="110">
        <v>1557746.135</v>
      </c>
      <c r="I8" s="101"/>
      <c r="J8" s="24"/>
    </row>
    <row r="9" spans="1:10" ht="19.5" customHeight="1" thickBot="1">
      <c r="A9" s="28" t="s">
        <v>507</v>
      </c>
      <c r="B9" s="178">
        <v>978.71499999999992</v>
      </c>
      <c r="C9" s="252"/>
      <c r="D9" s="29" t="s">
        <v>20</v>
      </c>
      <c r="E9" s="22">
        <v>0</v>
      </c>
      <c r="F9" s="147" t="s">
        <v>149</v>
      </c>
      <c r="G9" s="143">
        <v>352820.85499999975</v>
      </c>
      <c r="I9" s="24"/>
      <c r="J9" s="24"/>
    </row>
    <row r="10" spans="1:10" ht="20.100000000000001" customHeight="1" thickBot="1">
      <c r="A10" s="183" t="s">
        <v>510</v>
      </c>
      <c r="B10" s="141">
        <v>0</v>
      </c>
      <c r="C10" s="252"/>
      <c r="D10" s="28" t="s">
        <v>23</v>
      </c>
      <c r="E10" s="22">
        <v>0</v>
      </c>
      <c r="F10" s="147" t="s">
        <v>164</v>
      </c>
      <c r="G10" s="110">
        <v>1600000</v>
      </c>
      <c r="H10" s="228"/>
    </row>
    <row r="11" spans="1:10" ht="20.100000000000001" customHeight="1" thickBot="1">
      <c r="A11" s="173" t="s">
        <v>511</v>
      </c>
      <c r="B11" s="174">
        <f>B10+B9</f>
        <v>978.71499999999992</v>
      </c>
      <c r="C11" s="252"/>
      <c r="D11" s="28"/>
      <c r="E11" s="98"/>
      <c r="F11" s="147" t="s">
        <v>165</v>
      </c>
      <c r="G11" s="110">
        <v>1600000</v>
      </c>
    </row>
    <row r="12" spans="1:10" ht="20.100000000000001" customHeight="1" thickBot="1">
      <c r="A12" s="166" t="s">
        <v>512</v>
      </c>
      <c r="B12" s="172">
        <f>B11-B8</f>
        <v>108.71499999999992</v>
      </c>
      <c r="C12" s="252"/>
      <c r="D12" s="27"/>
      <c r="E12" s="98"/>
      <c r="F12" s="147" t="s">
        <v>190</v>
      </c>
      <c r="G12" s="110">
        <v>1600001.5120000001</v>
      </c>
    </row>
    <row r="13" spans="1:10" ht="20.100000000000001" customHeight="1" thickBot="1">
      <c r="A13" s="94" t="s">
        <v>513</v>
      </c>
      <c r="B13" s="95">
        <v>0</v>
      </c>
      <c r="C13" s="252"/>
      <c r="D13" s="28"/>
      <c r="E13" s="28"/>
      <c r="F13" s="146" t="s">
        <v>195</v>
      </c>
      <c r="G13" s="145">
        <v>1631476.6825000001</v>
      </c>
    </row>
    <row r="14" spans="1:10" ht="25.5" customHeight="1" thickBot="1">
      <c r="A14" s="28" t="s">
        <v>514</v>
      </c>
      <c r="B14" s="21">
        <f>B5+B12-B13</f>
        <v>2000108.9800000002</v>
      </c>
      <c r="C14" s="253"/>
      <c r="D14" s="28" t="s">
        <v>18</v>
      </c>
      <c r="E14" s="23">
        <f>E4+E5+E6+E7-E8-E9-E10</f>
        <v>2000108.9824999999</v>
      </c>
      <c r="F14" s="146" t="s">
        <v>221</v>
      </c>
      <c r="G14" s="145">
        <v>1650204.54</v>
      </c>
    </row>
    <row r="15" spans="1:10" ht="25.5" customHeight="1" thickBot="1">
      <c r="A15" s="237" t="s">
        <v>193</v>
      </c>
      <c r="B15" s="238"/>
      <c r="C15" s="238"/>
      <c r="D15" s="238"/>
      <c r="E15" s="239"/>
      <c r="F15" s="147" t="s">
        <v>232</v>
      </c>
      <c r="G15" s="145">
        <v>1650304.4454999999</v>
      </c>
    </row>
    <row r="16" spans="1:10" ht="23.25" customHeight="1" thickBot="1">
      <c r="A16" s="240">
        <f>B14-E14</f>
        <v>-2.4999997112900019E-3</v>
      </c>
      <c r="B16" s="241"/>
      <c r="C16" s="241"/>
      <c r="D16" s="241"/>
      <c r="E16" s="242"/>
      <c r="F16" s="147" t="s">
        <v>245</v>
      </c>
      <c r="G16" s="110">
        <v>1650000.6</v>
      </c>
    </row>
    <row r="17" spans="1:8" ht="19.5" customHeight="1">
      <c r="A17" s="132"/>
      <c r="B17" s="187"/>
      <c r="C17" s="188"/>
      <c r="D17" s="218"/>
      <c r="E17" s="132"/>
      <c r="F17" s="147" t="s">
        <v>271</v>
      </c>
      <c r="G17" s="110">
        <v>1649786.6705</v>
      </c>
    </row>
    <row r="18" spans="1:8" ht="19.5" customHeight="1">
      <c r="B18" s="187"/>
      <c r="C18" s="188"/>
      <c r="D18" s="132"/>
      <c r="E18" s="132"/>
      <c r="F18" s="147" t="s">
        <v>273</v>
      </c>
      <c r="G18" s="110">
        <v>1650000.7</v>
      </c>
    </row>
    <row r="19" spans="1:8" ht="20.100000000000001" customHeight="1">
      <c r="A19" s="132"/>
      <c r="B19" s="187"/>
      <c r="C19" s="188"/>
      <c r="D19" s="184"/>
      <c r="E19" s="185"/>
      <c r="F19" s="147" t="s">
        <v>308</v>
      </c>
      <c r="G19" s="97">
        <v>1650000.74</v>
      </c>
    </row>
    <row r="20" spans="1:8" ht="20.100000000000001" customHeight="1">
      <c r="A20" s="132"/>
      <c r="B20" s="132"/>
      <c r="C20" s="188"/>
      <c r="D20" s="184"/>
      <c r="E20" s="185"/>
      <c r="F20" s="147" t="s">
        <v>309</v>
      </c>
      <c r="G20" s="97">
        <v>1650000.96</v>
      </c>
    </row>
    <row r="21" spans="1:8">
      <c r="A21" s="132"/>
      <c r="B21" s="132"/>
      <c r="C21" s="225"/>
      <c r="D21" s="226"/>
      <c r="E21" s="227"/>
      <c r="F21" s="132"/>
    </row>
    <row r="22" spans="1:8">
      <c r="A22" s="132"/>
      <c r="B22" s="132"/>
      <c r="C22" s="225"/>
      <c r="D22" s="226"/>
      <c r="E22" s="227"/>
    </row>
    <row r="23" spans="1:8">
      <c r="A23" s="132"/>
      <c r="B23" s="132"/>
      <c r="C23" s="225"/>
      <c r="D23" s="226"/>
      <c r="E23" s="227"/>
    </row>
    <row r="24" spans="1:8">
      <c r="A24" s="224"/>
      <c r="B24" s="187"/>
      <c r="C24" s="188"/>
      <c r="D24" s="193"/>
      <c r="E24" s="186"/>
      <c r="H24" s="6"/>
    </row>
    <row r="25" spans="1:8">
      <c r="A25" s="224"/>
      <c r="B25" s="187"/>
      <c r="C25" s="188"/>
      <c r="D25" s="186"/>
      <c r="E25" s="189"/>
    </row>
    <row r="26" spans="1:8">
      <c r="B26" s="187"/>
      <c r="C26" s="188"/>
      <c r="D26" s="194"/>
      <c r="E26" s="187"/>
    </row>
    <row r="27" spans="1:8">
      <c r="B27" s="187"/>
      <c r="C27" s="188"/>
      <c r="D27" s="186"/>
      <c r="E27" s="189"/>
    </row>
    <row r="28" spans="1:8">
      <c r="B28" s="187"/>
      <c r="C28" s="188"/>
      <c r="D28" s="187"/>
      <c r="E28" s="187"/>
    </row>
    <row r="29" spans="1:8">
      <c r="B29" s="187"/>
      <c r="C29" s="188"/>
      <c r="D29" s="186"/>
      <c r="E29" s="189"/>
    </row>
    <row r="30" spans="1:8">
      <c r="A30" s="132"/>
    </row>
    <row r="32" spans="1:8" ht="15.75" thickBot="1"/>
    <row r="33" spans="1:11" ht="20.100000000000001" customHeight="1" thickBot="1">
      <c r="H33" s="87" t="s">
        <v>351</v>
      </c>
      <c r="I33" s="191" t="s">
        <v>352</v>
      </c>
      <c r="J33" s="87" t="s">
        <v>353</v>
      </c>
    </row>
    <row r="34" spans="1:11" ht="20.100000000000001" customHeight="1">
      <c r="H34" s="192" t="s">
        <v>347</v>
      </c>
      <c r="I34" s="206" t="s">
        <v>357</v>
      </c>
      <c r="J34" s="201">
        <v>1500</v>
      </c>
    </row>
    <row r="35" spans="1:11" ht="20.100000000000001" customHeight="1">
      <c r="H35" s="195" t="s">
        <v>348</v>
      </c>
      <c r="I35" s="97" t="s">
        <v>358</v>
      </c>
      <c r="J35" s="196">
        <v>3820</v>
      </c>
    </row>
    <row r="36" spans="1:11" ht="20.100000000000001" customHeight="1" thickBot="1">
      <c r="H36" s="195" t="s">
        <v>350</v>
      </c>
      <c r="I36" s="207" t="s">
        <v>349</v>
      </c>
      <c r="J36" s="197">
        <v>645</v>
      </c>
    </row>
    <row r="37" spans="1:11" ht="20.100000000000001" customHeight="1" thickBot="1">
      <c r="I37" s="204" t="s">
        <v>354</v>
      </c>
      <c r="J37" s="205">
        <f>SUM(J34:J36)</f>
        <v>5965</v>
      </c>
    </row>
    <row r="38" spans="1:11" ht="20.100000000000001" customHeight="1" thickBot="1">
      <c r="I38" s="120" t="s">
        <v>356</v>
      </c>
      <c r="J38" s="198">
        <v>27000</v>
      </c>
    </row>
    <row r="39" spans="1:11" ht="20.100000000000001" customHeight="1" thickBot="1">
      <c r="I39" s="202" t="s">
        <v>341</v>
      </c>
      <c r="J39" s="203">
        <f>SUM(J37:J38)</f>
        <v>32965</v>
      </c>
    </row>
    <row r="40" spans="1:11" ht="20.100000000000001" customHeight="1" thickBot="1">
      <c r="I40" s="199" t="s">
        <v>355</v>
      </c>
      <c r="J40" s="200">
        <v>30000</v>
      </c>
    </row>
    <row r="41" spans="1:11" ht="15.75" thickBot="1"/>
    <row r="42" spans="1:11" ht="21" customHeight="1" thickBot="1">
      <c r="I42" s="170" t="s">
        <v>359</v>
      </c>
      <c r="J42" s="171">
        <f>J39-J40</f>
        <v>2965</v>
      </c>
    </row>
    <row r="43" spans="1:11" ht="21" customHeight="1">
      <c r="A43" s="132"/>
      <c r="B43" s="132"/>
      <c r="D43" s="132"/>
      <c r="E43" s="132"/>
      <c r="I43" s="208"/>
      <c r="J43" s="209"/>
      <c r="K43" s="45"/>
    </row>
    <row r="44" spans="1:11" ht="20.100000000000001" customHeight="1" thickBot="1"/>
    <row r="45" spans="1:11" ht="20.100000000000001" customHeight="1" thickBot="1">
      <c r="I45" s="210" t="s">
        <v>360</v>
      </c>
      <c r="J45" s="211">
        <v>31147</v>
      </c>
    </row>
    <row r="46" spans="1:11" ht="20.100000000000001" customHeight="1" thickBot="1">
      <c r="I46" s="212" t="s">
        <v>361</v>
      </c>
      <c r="J46" s="213">
        <v>2965</v>
      </c>
    </row>
    <row r="47" spans="1:11" ht="20.100000000000001" customHeight="1" thickBot="1">
      <c r="I47" s="210" t="s">
        <v>362</v>
      </c>
      <c r="J47" s="211">
        <f>J45-J46</f>
        <v>28182</v>
      </c>
    </row>
  </sheetData>
  <mergeCells count="5">
    <mergeCell ref="A16:E16"/>
    <mergeCell ref="A15:E15"/>
    <mergeCell ref="A1:E1"/>
    <mergeCell ref="A2:E2"/>
    <mergeCell ref="C3:C14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FF0000"/>
  </sheetPr>
  <dimension ref="A1:B19"/>
  <sheetViews>
    <sheetView topLeftCell="A18" workbookViewId="0">
      <selection sqref="A1:B19"/>
    </sheetView>
  </sheetViews>
  <sheetFormatPr defaultRowHeight="15"/>
  <cols>
    <col min="1" max="1" width="40" customWidth="1"/>
    <col min="2" max="2" width="27.140625" customWidth="1"/>
  </cols>
  <sheetData>
    <row r="1" spans="1:2" ht="27" thickBot="1">
      <c r="A1" s="248" t="s">
        <v>21</v>
      </c>
      <c r="B1" s="250"/>
    </row>
    <row r="2" spans="1:2" ht="26.25" customHeight="1" thickBot="1">
      <c r="A2" s="256" t="s">
        <v>312</v>
      </c>
      <c r="B2" s="257"/>
    </row>
    <row r="3" spans="1:2" ht="20.100000000000001" customHeight="1" thickBot="1">
      <c r="A3" s="70" t="s">
        <v>2</v>
      </c>
      <c r="B3" s="71">
        <v>350000</v>
      </c>
    </row>
    <row r="4" spans="1:2" ht="20.100000000000001" customHeight="1" thickBot="1">
      <c r="A4" s="30" t="s">
        <v>313</v>
      </c>
      <c r="B4" s="136">
        <v>1650000.96</v>
      </c>
    </row>
    <row r="5" spans="1:2" ht="20.100000000000001" customHeight="1" thickBot="1">
      <c r="A5" s="133" t="s">
        <v>310</v>
      </c>
      <c r="B5" s="134">
        <f>B4</f>
        <v>1650000.96</v>
      </c>
    </row>
    <row r="6" spans="1:2" ht="20.100000000000001" customHeight="1" thickBot="1"/>
    <row r="7" spans="1:2" ht="20.100000000000001" customHeight="1" thickBot="1">
      <c r="A7" s="83" t="s">
        <v>314</v>
      </c>
      <c r="B7" s="23">
        <v>79683.280000000013</v>
      </c>
    </row>
    <row r="8" spans="1:2" ht="20.100000000000001" customHeight="1" thickBot="1">
      <c r="A8" s="155" t="s">
        <v>315</v>
      </c>
      <c r="B8" s="141">
        <v>232380</v>
      </c>
    </row>
    <row r="9" spans="1:2" ht="20.100000000000001" customHeight="1" thickBot="1">
      <c r="A9" s="84" t="s">
        <v>316</v>
      </c>
      <c r="B9" s="85">
        <f>B7+B8</f>
        <v>312063.28000000003</v>
      </c>
    </row>
    <row r="10" spans="1:2" ht="20.100000000000001" customHeight="1" thickBot="1">
      <c r="A10" s="5"/>
    </row>
    <row r="11" spans="1:2" ht="20.100000000000001" customHeight="1" thickBot="1">
      <c r="A11" s="83" t="s">
        <v>317</v>
      </c>
      <c r="B11" s="23">
        <v>47789</v>
      </c>
    </row>
    <row r="12" spans="1:2" ht="20.100000000000001" customHeight="1" thickBot="1">
      <c r="A12" s="179" t="s">
        <v>320</v>
      </c>
      <c r="B12" s="165">
        <v>42000</v>
      </c>
    </row>
    <row r="13" spans="1:2" ht="20.100000000000001" customHeight="1" thickBot="1">
      <c r="A13" s="180" t="s">
        <v>318</v>
      </c>
      <c r="B13" s="181">
        <f>B11+B12</f>
        <v>89789</v>
      </c>
    </row>
    <row r="14" spans="1:2" ht="20.100000000000001" customHeight="1" thickBot="1"/>
    <row r="15" spans="1:2" ht="20.100000000000001" customHeight="1" thickBot="1">
      <c r="A15" s="170" t="s">
        <v>319</v>
      </c>
      <c r="B15" s="171">
        <f>B9-B13</f>
        <v>222274.28000000003</v>
      </c>
    </row>
    <row r="16" spans="1:2" ht="20.100000000000001" customHeight="1" thickBot="1"/>
    <row r="17" spans="1:2" ht="20.100000000000001" customHeight="1" thickBot="1">
      <c r="A17" s="87" t="s">
        <v>321</v>
      </c>
      <c r="B17" s="88">
        <f>B5+B9-B13</f>
        <v>1872275.24</v>
      </c>
    </row>
    <row r="18" spans="1:2" ht="20.100000000000001" customHeight="1" thickBot="1">
      <c r="A18" s="39" t="s">
        <v>24</v>
      </c>
      <c r="B18" s="142">
        <v>222275</v>
      </c>
    </row>
    <row r="19" spans="1:2" ht="25.5" customHeight="1" thickBot="1">
      <c r="A19" s="28" t="s">
        <v>322</v>
      </c>
      <c r="B19" s="88">
        <f>B17-B18</f>
        <v>1650000.24</v>
      </c>
    </row>
  </sheetData>
  <mergeCells count="2">
    <mergeCell ref="A1:B1"/>
    <mergeCell ref="A2:B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FF0000"/>
  </sheetPr>
  <dimension ref="A1:B19"/>
  <sheetViews>
    <sheetView topLeftCell="A5" workbookViewId="0">
      <selection sqref="A1:B19"/>
    </sheetView>
  </sheetViews>
  <sheetFormatPr defaultRowHeight="15"/>
  <cols>
    <col min="1" max="1" width="38.7109375" customWidth="1"/>
    <col min="2" max="2" width="31.28515625" customWidth="1"/>
  </cols>
  <sheetData>
    <row r="1" spans="1:2" ht="27" thickBot="1">
      <c r="A1" s="248" t="s">
        <v>21</v>
      </c>
      <c r="B1" s="250"/>
    </row>
    <row r="2" spans="1:2" ht="20.100000000000001" customHeight="1" thickBot="1">
      <c r="A2" s="256" t="s">
        <v>334</v>
      </c>
      <c r="B2" s="257"/>
    </row>
    <row r="3" spans="1:2" ht="20.100000000000001" customHeight="1" thickBot="1">
      <c r="A3" s="70" t="s">
        <v>2</v>
      </c>
      <c r="B3" s="71">
        <v>350000</v>
      </c>
    </row>
    <row r="4" spans="1:2" ht="20.100000000000001" customHeight="1" thickBot="1">
      <c r="A4" s="30" t="s">
        <v>324</v>
      </c>
      <c r="B4" s="136">
        <v>1650000.24</v>
      </c>
    </row>
    <row r="5" spans="1:2" ht="20.100000000000001" customHeight="1" thickBot="1">
      <c r="A5" s="133" t="s">
        <v>323</v>
      </c>
      <c r="B5" s="134">
        <f>B4</f>
        <v>1650000.24</v>
      </c>
    </row>
    <row r="6" spans="1:2" ht="20.100000000000001" customHeight="1" thickBot="1"/>
    <row r="7" spans="1:2" ht="20.100000000000001" customHeight="1" thickBot="1">
      <c r="A7" s="83" t="s">
        <v>325</v>
      </c>
      <c r="B7" s="23">
        <v>83434.7</v>
      </c>
    </row>
    <row r="8" spans="1:2" ht="20.100000000000001" customHeight="1" thickBot="1">
      <c r="A8" s="155" t="s">
        <v>326</v>
      </c>
      <c r="B8" s="141">
        <v>53600</v>
      </c>
    </row>
    <row r="9" spans="1:2" ht="20.100000000000001" customHeight="1" thickBot="1">
      <c r="A9" s="84" t="s">
        <v>327</v>
      </c>
      <c r="B9" s="85">
        <f>B7+B8</f>
        <v>137034.70000000001</v>
      </c>
    </row>
    <row r="10" spans="1:2" ht="20.100000000000001" customHeight="1" thickBot="1">
      <c r="A10" s="5"/>
    </row>
    <row r="11" spans="1:2" ht="20.100000000000001" customHeight="1" thickBot="1">
      <c r="A11" s="83" t="s">
        <v>328</v>
      </c>
      <c r="B11" s="23">
        <v>45329</v>
      </c>
    </row>
    <row r="12" spans="1:2" ht="20.100000000000001" customHeight="1" thickBot="1">
      <c r="A12" s="179" t="s">
        <v>329</v>
      </c>
      <c r="B12" s="165">
        <v>42000</v>
      </c>
    </row>
    <row r="13" spans="1:2" ht="20.100000000000001" customHeight="1" thickBot="1">
      <c r="A13" s="180" t="s">
        <v>333</v>
      </c>
      <c r="B13" s="181">
        <f>B11+B12</f>
        <v>87329</v>
      </c>
    </row>
    <row r="14" spans="1:2" ht="20.100000000000001" customHeight="1" thickBot="1"/>
    <row r="15" spans="1:2" ht="20.100000000000001" customHeight="1" thickBot="1">
      <c r="A15" s="170" t="s">
        <v>330</v>
      </c>
      <c r="B15" s="171">
        <f>B9-B13</f>
        <v>49705.700000000012</v>
      </c>
    </row>
    <row r="16" spans="1:2" ht="20.100000000000001" customHeight="1" thickBot="1"/>
    <row r="17" spans="1:2" ht="20.100000000000001" customHeight="1" thickBot="1">
      <c r="A17" s="87" t="s">
        <v>331</v>
      </c>
      <c r="B17" s="88">
        <f>B5+B9-B13</f>
        <v>1699705.94</v>
      </c>
    </row>
    <row r="18" spans="1:2" ht="20.100000000000001" customHeight="1" thickBot="1">
      <c r="A18" s="39" t="s">
        <v>24</v>
      </c>
      <c r="B18" s="142">
        <v>49705</v>
      </c>
    </row>
    <row r="19" spans="1:2" ht="24" customHeight="1" thickBot="1">
      <c r="A19" s="28" t="s">
        <v>332</v>
      </c>
      <c r="B19" s="88">
        <f>B17-B18</f>
        <v>1650000.94</v>
      </c>
    </row>
  </sheetData>
  <mergeCells count="2">
    <mergeCell ref="A1:B1"/>
    <mergeCell ref="A2:B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FF0000"/>
  </sheetPr>
  <dimension ref="A1:B19"/>
  <sheetViews>
    <sheetView topLeftCell="A4" workbookViewId="0">
      <selection activeCell="D13" sqref="D13"/>
    </sheetView>
  </sheetViews>
  <sheetFormatPr defaultRowHeight="15"/>
  <cols>
    <col min="1" max="1" width="42.85546875" customWidth="1"/>
    <col min="2" max="2" width="27.7109375" customWidth="1"/>
  </cols>
  <sheetData>
    <row r="1" spans="1:2" ht="27" thickBot="1">
      <c r="A1" s="248" t="s">
        <v>21</v>
      </c>
      <c r="B1" s="250"/>
    </row>
    <row r="2" spans="1:2" ht="22.5" customHeight="1" thickBot="1">
      <c r="A2" s="256" t="s">
        <v>346</v>
      </c>
      <c r="B2" s="257"/>
    </row>
    <row r="3" spans="1:2" ht="20.100000000000001" customHeight="1" thickBot="1">
      <c r="A3" s="137" t="s">
        <v>2</v>
      </c>
      <c r="B3" s="71">
        <v>350000</v>
      </c>
    </row>
    <row r="4" spans="1:2" ht="20.100000000000001" customHeight="1" thickBot="1">
      <c r="A4" s="30" t="s">
        <v>345</v>
      </c>
      <c r="B4" s="136">
        <v>1650000.94</v>
      </c>
    </row>
    <row r="5" spans="1:2" ht="20.100000000000001" customHeight="1" thickBot="1">
      <c r="A5" s="133" t="s">
        <v>335</v>
      </c>
      <c r="B5" s="134">
        <f>B4</f>
        <v>1650000.94</v>
      </c>
    </row>
    <row r="6" spans="1:2" ht="20.100000000000001" customHeight="1" thickBot="1">
      <c r="A6" s="258"/>
      <c r="B6" s="258"/>
    </row>
    <row r="7" spans="1:2" ht="20.100000000000001" customHeight="1" thickBot="1">
      <c r="A7" s="83" t="s">
        <v>337</v>
      </c>
      <c r="B7" s="23">
        <v>91589.17</v>
      </c>
    </row>
    <row r="8" spans="1:2" ht="20.100000000000001" customHeight="1" thickBot="1">
      <c r="A8" s="155" t="s">
        <v>338</v>
      </c>
      <c r="B8" s="141">
        <v>28146</v>
      </c>
    </row>
    <row r="9" spans="1:2" ht="20.100000000000001" customHeight="1" thickBot="1">
      <c r="A9" s="84" t="s">
        <v>339</v>
      </c>
      <c r="B9" s="85">
        <f>B7+B8</f>
        <v>119735.17</v>
      </c>
    </row>
    <row r="10" spans="1:2" ht="20.100000000000001" customHeight="1" thickBot="1">
      <c r="A10" s="259"/>
      <c r="B10" s="259"/>
    </row>
    <row r="11" spans="1:2" ht="20.100000000000001" customHeight="1" thickBot="1">
      <c r="A11" s="83" t="s">
        <v>340</v>
      </c>
      <c r="B11" s="23">
        <v>46589</v>
      </c>
    </row>
    <row r="12" spans="1:2" ht="20.100000000000001" customHeight="1" thickBot="1">
      <c r="A12" s="179" t="s">
        <v>336</v>
      </c>
      <c r="B12" s="165">
        <v>42000</v>
      </c>
    </row>
    <row r="13" spans="1:2" ht="20.100000000000001" customHeight="1" thickBot="1">
      <c r="A13" s="180" t="s">
        <v>341</v>
      </c>
      <c r="B13" s="181">
        <f>B11+B12</f>
        <v>88589</v>
      </c>
    </row>
    <row r="14" spans="1:2" ht="20.100000000000001" customHeight="1" thickBot="1">
      <c r="A14" s="258"/>
      <c r="B14" s="258"/>
    </row>
    <row r="15" spans="1:2" ht="20.100000000000001" customHeight="1" thickBot="1">
      <c r="A15" s="170" t="s">
        <v>342</v>
      </c>
      <c r="B15" s="171">
        <f>B9-B13</f>
        <v>31146.17</v>
      </c>
    </row>
    <row r="16" spans="1:2" ht="20.100000000000001" customHeight="1" thickBot="1">
      <c r="A16" s="258"/>
      <c r="B16" s="258"/>
    </row>
    <row r="17" spans="1:2" ht="20.100000000000001" customHeight="1" thickBot="1">
      <c r="A17" s="87" t="s">
        <v>343</v>
      </c>
      <c r="B17" s="88">
        <f>B5+B9-B13</f>
        <v>1681147.1099999999</v>
      </c>
    </row>
    <row r="18" spans="1:2" ht="20.100000000000001" customHeight="1" thickBot="1">
      <c r="A18" s="39" t="s">
        <v>24</v>
      </c>
      <c r="B18" s="142">
        <v>31147</v>
      </c>
    </row>
    <row r="19" spans="1:2" ht="20.100000000000001" customHeight="1" thickBot="1">
      <c r="A19" s="28" t="s">
        <v>344</v>
      </c>
      <c r="B19" s="88">
        <f>B17-B18</f>
        <v>1650000.1099999999</v>
      </c>
    </row>
  </sheetData>
  <mergeCells count="6">
    <mergeCell ref="A16:B16"/>
    <mergeCell ref="A1:B1"/>
    <mergeCell ref="A2:B2"/>
    <mergeCell ref="A6:B6"/>
    <mergeCell ref="A10:B10"/>
    <mergeCell ref="A14:B14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FF0000"/>
  </sheetPr>
  <dimension ref="A1:B19"/>
  <sheetViews>
    <sheetView topLeftCell="A2" workbookViewId="0">
      <selection activeCell="F21" sqref="F21"/>
    </sheetView>
  </sheetViews>
  <sheetFormatPr defaultRowHeight="15"/>
  <cols>
    <col min="1" max="1" width="41.42578125" customWidth="1"/>
    <col min="2" max="2" width="22.42578125" customWidth="1"/>
  </cols>
  <sheetData>
    <row r="1" spans="1:2" ht="27" thickBot="1">
      <c r="A1" s="248" t="s">
        <v>21</v>
      </c>
      <c r="B1" s="250"/>
    </row>
    <row r="2" spans="1:2" ht="23.25" customHeight="1" thickBot="1">
      <c r="A2" s="256" t="s">
        <v>385</v>
      </c>
      <c r="B2" s="257"/>
    </row>
    <row r="3" spans="1:2" ht="20.100000000000001" customHeight="1" thickBot="1">
      <c r="A3" s="137" t="s">
        <v>2</v>
      </c>
      <c r="B3" s="71">
        <v>350000</v>
      </c>
    </row>
    <row r="4" spans="1:2" ht="20.100000000000001" customHeight="1" thickBot="1">
      <c r="A4" s="30" t="s">
        <v>386</v>
      </c>
      <c r="B4" s="136">
        <v>2000000.11</v>
      </c>
    </row>
    <row r="5" spans="1:2" ht="20.100000000000001" customHeight="1" thickBot="1">
      <c r="A5" s="133" t="s">
        <v>363</v>
      </c>
      <c r="B5" s="134">
        <f>B4</f>
        <v>2000000.11</v>
      </c>
    </row>
    <row r="6" spans="1:2" ht="19.5" customHeight="1" thickBot="1">
      <c r="A6" s="258"/>
      <c r="B6" s="258"/>
    </row>
    <row r="7" spans="1:2" ht="20.100000000000001" customHeight="1" thickBot="1">
      <c r="A7" s="83" t="s">
        <v>387</v>
      </c>
      <c r="B7" s="23">
        <v>85640.63</v>
      </c>
    </row>
    <row r="8" spans="1:2" ht="20.100000000000001" customHeight="1" thickBot="1">
      <c r="A8" s="155" t="s">
        <v>388</v>
      </c>
      <c r="B8" s="141">
        <v>224425</v>
      </c>
    </row>
    <row r="9" spans="1:2" ht="20.100000000000001" customHeight="1" thickBot="1">
      <c r="A9" s="84" t="s">
        <v>389</v>
      </c>
      <c r="B9" s="85">
        <f>B7+B8</f>
        <v>310065.63</v>
      </c>
    </row>
    <row r="10" spans="1:2" ht="19.5" customHeight="1" thickBot="1">
      <c r="A10" s="259"/>
      <c r="B10" s="259"/>
    </row>
    <row r="11" spans="1:2" ht="20.100000000000001" customHeight="1" thickBot="1">
      <c r="A11" s="83" t="s">
        <v>390</v>
      </c>
      <c r="B11" s="23">
        <v>43991</v>
      </c>
    </row>
    <row r="12" spans="1:2" ht="20.100000000000001" customHeight="1" thickBot="1">
      <c r="A12" s="179" t="s">
        <v>364</v>
      </c>
      <c r="B12" s="165">
        <v>30000</v>
      </c>
    </row>
    <row r="13" spans="1:2" ht="20.100000000000001" customHeight="1" thickBot="1">
      <c r="A13" s="180" t="s">
        <v>391</v>
      </c>
      <c r="B13" s="181">
        <f>B11+B12</f>
        <v>73991</v>
      </c>
    </row>
    <row r="14" spans="1:2" ht="20.100000000000001" customHeight="1" thickBot="1">
      <c r="A14" s="258"/>
      <c r="B14" s="258"/>
    </row>
    <row r="15" spans="1:2" ht="20.100000000000001" customHeight="1" thickBot="1">
      <c r="A15" s="170" t="s">
        <v>392</v>
      </c>
      <c r="B15" s="171">
        <f>B9-B13</f>
        <v>236074.63</v>
      </c>
    </row>
    <row r="16" spans="1:2" ht="20.100000000000001" customHeight="1" thickBot="1">
      <c r="A16" s="258"/>
      <c r="B16" s="258"/>
    </row>
    <row r="17" spans="1:2" ht="20.100000000000001" customHeight="1" thickBot="1">
      <c r="A17" s="87" t="s">
        <v>393</v>
      </c>
      <c r="B17" s="88">
        <f>B5+B9-B13</f>
        <v>2236074.7400000002</v>
      </c>
    </row>
    <row r="18" spans="1:2" ht="20.100000000000001" customHeight="1" thickBot="1">
      <c r="A18" s="39" t="s">
        <v>24</v>
      </c>
      <c r="B18" s="142">
        <v>236074</v>
      </c>
    </row>
    <row r="19" spans="1:2" ht="21.75" customHeight="1" thickBot="1">
      <c r="A19" s="28" t="s">
        <v>394</v>
      </c>
      <c r="B19" s="88">
        <f>B17-B18</f>
        <v>2000000.7400000002</v>
      </c>
    </row>
  </sheetData>
  <mergeCells count="6">
    <mergeCell ref="A16:B16"/>
    <mergeCell ref="A1:B1"/>
    <mergeCell ref="A2:B2"/>
    <mergeCell ref="A6:B6"/>
    <mergeCell ref="A10:B10"/>
    <mergeCell ref="A14:B1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FF0000"/>
  </sheetPr>
  <dimension ref="A1:B19"/>
  <sheetViews>
    <sheetView topLeftCell="A14" workbookViewId="0">
      <selection sqref="A1:B19"/>
    </sheetView>
  </sheetViews>
  <sheetFormatPr defaultRowHeight="15"/>
  <cols>
    <col min="1" max="1" width="43.42578125" customWidth="1"/>
    <col min="2" max="2" width="28.140625" customWidth="1"/>
  </cols>
  <sheetData>
    <row r="1" spans="1:2" ht="27" thickBot="1">
      <c r="A1" s="248" t="s">
        <v>21</v>
      </c>
      <c r="B1" s="250"/>
    </row>
    <row r="2" spans="1:2" ht="20.100000000000001" customHeight="1" thickBot="1">
      <c r="A2" s="256" t="s">
        <v>407</v>
      </c>
      <c r="B2" s="257"/>
    </row>
    <row r="3" spans="1:2" ht="20.100000000000001" customHeight="1" thickBot="1">
      <c r="A3" s="137" t="s">
        <v>2</v>
      </c>
      <c r="B3" s="71">
        <v>350000</v>
      </c>
    </row>
    <row r="4" spans="1:2" ht="20.100000000000001" customHeight="1" thickBot="1">
      <c r="A4" s="30" t="s">
        <v>398</v>
      </c>
      <c r="B4" s="136">
        <v>2000000.7400000002</v>
      </c>
    </row>
    <row r="5" spans="1:2" ht="20.100000000000001" customHeight="1" thickBot="1">
      <c r="A5" s="133" t="s">
        <v>395</v>
      </c>
      <c r="B5" s="134">
        <f>B4</f>
        <v>2000000.7400000002</v>
      </c>
    </row>
    <row r="6" spans="1:2" ht="20.100000000000001" customHeight="1" thickBot="1">
      <c r="A6" s="258"/>
      <c r="B6" s="258"/>
    </row>
    <row r="7" spans="1:2" ht="20.100000000000001" customHeight="1" thickBot="1">
      <c r="A7" s="83" t="s">
        <v>399</v>
      </c>
      <c r="B7" s="23">
        <v>91509.395000000004</v>
      </c>
    </row>
    <row r="8" spans="1:2" ht="20.100000000000001" customHeight="1" thickBot="1">
      <c r="A8" s="155" t="s">
        <v>400</v>
      </c>
      <c r="B8" s="141">
        <v>277300</v>
      </c>
    </row>
    <row r="9" spans="1:2" ht="20.100000000000001" customHeight="1" thickBot="1">
      <c r="A9" s="84" t="s">
        <v>401</v>
      </c>
      <c r="B9" s="85">
        <f>B7+B8</f>
        <v>368809.39500000002</v>
      </c>
    </row>
    <row r="10" spans="1:2" ht="20.100000000000001" customHeight="1" thickBot="1">
      <c r="A10" s="259"/>
      <c r="B10" s="259"/>
    </row>
    <row r="11" spans="1:2" ht="20.100000000000001" customHeight="1" thickBot="1">
      <c r="A11" s="83" t="s">
        <v>402</v>
      </c>
      <c r="B11" s="23">
        <v>42947</v>
      </c>
    </row>
    <row r="12" spans="1:2" ht="20.100000000000001" customHeight="1" thickBot="1">
      <c r="A12" s="179" t="s">
        <v>396</v>
      </c>
      <c r="B12" s="165">
        <v>30000</v>
      </c>
    </row>
    <row r="13" spans="1:2" ht="20.100000000000001" customHeight="1" thickBot="1">
      <c r="A13" s="180" t="s">
        <v>403</v>
      </c>
      <c r="B13" s="181">
        <f>B11+B12</f>
        <v>72947</v>
      </c>
    </row>
    <row r="14" spans="1:2" ht="20.100000000000001" customHeight="1" thickBot="1">
      <c r="A14" s="258"/>
      <c r="B14" s="258"/>
    </row>
    <row r="15" spans="1:2" ht="20.100000000000001" customHeight="1" thickBot="1">
      <c r="A15" s="170" t="s">
        <v>404</v>
      </c>
      <c r="B15" s="171">
        <f>B9-B13</f>
        <v>295862.39500000002</v>
      </c>
    </row>
    <row r="16" spans="1:2" ht="20.100000000000001" customHeight="1" thickBot="1">
      <c r="A16" s="258"/>
      <c r="B16" s="258"/>
    </row>
    <row r="17" spans="1:2" ht="20.100000000000001" customHeight="1" thickBot="1">
      <c r="A17" s="87" t="s">
        <v>405</v>
      </c>
      <c r="B17" s="88">
        <f>B5+B9-B13</f>
        <v>2295863.1350000002</v>
      </c>
    </row>
    <row r="18" spans="1:2" ht="20.100000000000001" customHeight="1" thickBot="1">
      <c r="A18" s="39" t="s">
        <v>24</v>
      </c>
      <c r="B18" s="142">
        <v>295863</v>
      </c>
    </row>
    <row r="19" spans="1:2" ht="20.100000000000001" customHeight="1" thickBot="1">
      <c r="A19" s="28" t="s">
        <v>406</v>
      </c>
      <c r="B19" s="88">
        <f>B17-B18</f>
        <v>2000000.1350000002</v>
      </c>
    </row>
  </sheetData>
  <mergeCells count="6">
    <mergeCell ref="A16:B16"/>
    <mergeCell ref="A1:B1"/>
    <mergeCell ref="A2:B2"/>
    <mergeCell ref="A6:B6"/>
    <mergeCell ref="A10:B10"/>
    <mergeCell ref="A14:B14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FF0000"/>
  </sheetPr>
  <dimension ref="A1:B19"/>
  <sheetViews>
    <sheetView topLeftCell="A13" workbookViewId="0">
      <selection sqref="A1:B19"/>
    </sheetView>
  </sheetViews>
  <sheetFormatPr defaultRowHeight="15"/>
  <cols>
    <col min="1" max="1" width="37.140625" customWidth="1"/>
    <col min="2" max="2" width="22.7109375" customWidth="1"/>
  </cols>
  <sheetData>
    <row r="1" spans="1:2" ht="30.75" customHeight="1" thickBot="1">
      <c r="A1" s="248" t="s">
        <v>21</v>
      </c>
      <c r="B1" s="250"/>
    </row>
    <row r="2" spans="1:2" ht="21.75" customHeight="1" thickBot="1">
      <c r="A2" s="256" t="s">
        <v>415</v>
      </c>
      <c r="B2" s="257"/>
    </row>
    <row r="3" spans="1:2" ht="20.100000000000001" customHeight="1" thickBot="1">
      <c r="A3" s="137" t="s">
        <v>2</v>
      </c>
      <c r="B3" s="71">
        <v>350000</v>
      </c>
    </row>
    <row r="4" spans="1:2" ht="20.100000000000001" customHeight="1" thickBot="1">
      <c r="A4" s="30" t="s">
        <v>410</v>
      </c>
      <c r="B4" s="136">
        <v>2000000.1350000002</v>
      </c>
    </row>
    <row r="5" spans="1:2" ht="20.100000000000001" customHeight="1" thickBot="1">
      <c r="A5" s="133" t="s">
        <v>408</v>
      </c>
      <c r="B5" s="134">
        <f>B4</f>
        <v>2000000.1350000002</v>
      </c>
    </row>
    <row r="6" spans="1:2" ht="20.100000000000001" customHeight="1" thickBot="1">
      <c r="A6" s="258"/>
      <c r="B6" s="258"/>
    </row>
    <row r="7" spans="1:2" ht="20.100000000000001" customHeight="1" thickBot="1">
      <c r="A7" s="83" t="s">
        <v>411</v>
      </c>
      <c r="B7" s="178">
        <v>79246.009999999995</v>
      </c>
    </row>
    <row r="8" spans="1:2" ht="20.100000000000001" customHeight="1" thickBot="1">
      <c r="A8" s="155" t="s">
        <v>412</v>
      </c>
      <c r="B8" s="141">
        <v>120222</v>
      </c>
    </row>
    <row r="9" spans="1:2" ht="20.100000000000001" customHeight="1" thickBot="1">
      <c r="A9" s="84" t="s">
        <v>413</v>
      </c>
      <c r="B9" s="85">
        <f>B7+B8</f>
        <v>199468.01</v>
      </c>
    </row>
    <row r="10" spans="1:2" ht="20.100000000000001" customHeight="1" thickBot="1">
      <c r="A10" s="259"/>
      <c r="B10" s="259"/>
    </row>
    <row r="11" spans="1:2" ht="20.100000000000001" customHeight="1" thickBot="1">
      <c r="A11" s="83" t="s">
        <v>414</v>
      </c>
      <c r="B11" s="23">
        <v>29420</v>
      </c>
    </row>
    <row r="12" spans="1:2" ht="20.100000000000001" customHeight="1" thickBot="1">
      <c r="A12" s="179" t="s">
        <v>409</v>
      </c>
      <c r="B12" s="165">
        <v>30000</v>
      </c>
    </row>
    <row r="13" spans="1:2" ht="20.100000000000001" customHeight="1" thickBot="1">
      <c r="A13" s="180" t="s">
        <v>416</v>
      </c>
      <c r="B13" s="181">
        <f>B11+B12</f>
        <v>59420</v>
      </c>
    </row>
    <row r="14" spans="1:2" ht="20.100000000000001" customHeight="1" thickBot="1">
      <c r="A14" s="258"/>
      <c r="B14" s="258"/>
    </row>
    <row r="15" spans="1:2" ht="20.100000000000001" customHeight="1" thickBot="1">
      <c r="A15" s="170" t="s">
        <v>417</v>
      </c>
      <c r="B15" s="171">
        <f>B9-B13</f>
        <v>140048.01</v>
      </c>
    </row>
    <row r="16" spans="1:2" ht="20.100000000000001" customHeight="1" thickBot="1">
      <c r="A16" s="258"/>
      <c r="B16" s="258"/>
    </row>
    <row r="17" spans="1:2" ht="20.100000000000001" customHeight="1" thickBot="1">
      <c r="A17" s="87" t="s">
        <v>418</v>
      </c>
      <c r="B17" s="88">
        <f>B5+B9-B13</f>
        <v>2140048.1450000005</v>
      </c>
    </row>
    <row r="18" spans="1:2" ht="20.100000000000001" customHeight="1" thickBot="1">
      <c r="A18" s="39" t="s">
        <v>24</v>
      </c>
      <c r="B18" s="142">
        <v>140048</v>
      </c>
    </row>
    <row r="19" spans="1:2" ht="20.100000000000001" customHeight="1" thickBot="1">
      <c r="A19" s="28" t="s">
        <v>419</v>
      </c>
      <c r="B19" s="88">
        <f>B17-B18</f>
        <v>2000000.1450000005</v>
      </c>
    </row>
  </sheetData>
  <mergeCells count="6">
    <mergeCell ref="A16:B16"/>
    <mergeCell ref="A1:B1"/>
    <mergeCell ref="A2:B2"/>
    <mergeCell ref="A6:B6"/>
    <mergeCell ref="A10:B10"/>
    <mergeCell ref="A14:B14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FF0000"/>
  </sheetPr>
  <dimension ref="A1:B19"/>
  <sheetViews>
    <sheetView topLeftCell="A2" workbookViewId="0">
      <selection activeCell="B19" sqref="B19"/>
    </sheetView>
  </sheetViews>
  <sheetFormatPr defaultRowHeight="15"/>
  <cols>
    <col min="1" max="1" width="38.140625" customWidth="1"/>
    <col min="2" max="2" width="22.5703125" customWidth="1"/>
  </cols>
  <sheetData>
    <row r="1" spans="1:2" ht="27" thickBot="1">
      <c r="A1" s="248" t="s">
        <v>21</v>
      </c>
      <c r="B1" s="250"/>
    </row>
    <row r="2" spans="1:2" ht="24.75" customHeight="1" thickBot="1">
      <c r="A2" s="256" t="s">
        <v>425</v>
      </c>
      <c r="B2" s="257"/>
    </row>
    <row r="3" spans="1:2" ht="20.100000000000001" customHeight="1" thickBot="1">
      <c r="A3" s="137" t="s">
        <v>2</v>
      </c>
      <c r="B3" s="71">
        <v>350000</v>
      </c>
    </row>
    <row r="4" spans="1:2" ht="20.100000000000001" customHeight="1" thickBot="1">
      <c r="A4" s="30" t="s">
        <v>426</v>
      </c>
      <c r="B4" s="136">
        <v>2000000.1450000005</v>
      </c>
    </row>
    <row r="5" spans="1:2" ht="20.100000000000001" customHeight="1" thickBot="1">
      <c r="A5" s="133" t="s">
        <v>420</v>
      </c>
      <c r="B5" s="134">
        <f>B4</f>
        <v>2000000.1450000005</v>
      </c>
    </row>
    <row r="6" spans="1:2" ht="20.100000000000001" customHeight="1" thickBot="1">
      <c r="A6" s="258"/>
      <c r="B6" s="258"/>
    </row>
    <row r="7" spans="1:2" ht="20.100000000000001" customHeight="1" thickBot="1">
      <c r="A7" s="83" t="s">
        <v>423</v>
      </c>
      <c r="B7" s="178">
        <v>100122.075</v>
      </c>
    </row>
    <row r="8" spans="1:2" ht="20.100000000000001" customHeight="1" thickBot="1">
      <c r="A8" s="155" t="s">
        <v>424</v>
      </c>
      <c r="B8" s="141">
        <v>146831</v>
      </c>
    </row>
    <row r="9" spans="1:2" ht="20.100000000000001" customHeight="1" thickBot="1">
      <c r="A9" s="84" t="s">
        <v>427</v>
      </c>
      <c r="B9" s="85">
        <f>B7+B8</f>
        <v>246953.07500000001</v>
      </c>
    </row>
    <row r="10" spans="1:2" ht="20.100000000000001" customHeight="1" thickBot="1">
      <c r="A10" s="259"/>
      <c r="B10" s="259"/>
    </row>
    <row r="11" spans="1:2" ht="20.100000000000001" customHeight="1" thickBot="1">
      <c r="A11" s="83" t="s">
        <v>428</v>
      </c>
      <c r="B11" s="23">
        <v>58843</v>
      </c>
    </row>
    <row r="12" spans="1:2" ht="20.100000000000001" customHeight="1" thickBot="1">
      <c r="A12" s="179" t="s">
        <v>421</v>
      </c>
      <c r="B12" s="165">
        <v>30000</v>
      </c>
    </row>
    <row r="13" spans="1:2" ht="20.100000000000001" customHeight="1" thickBot="1">
      <c r="A13" s="180" t="s">
        <v>429</v>
      </c>
      <c r="B13" s="181">
        <f>B11+B12</f>
        <v>88843</v>
      </c>
    </row>
    <row r="14" spans="1:2" ht="20.100000000000001" customHeight="1" thickBot="1">
      <c r="A14" s="258"/>
      <c r="B14" s="258"/>
    </row>
    <row r="15" spans="1:2" ht="20.100000000000001" customHeight="1" thickBot="1">
      <c r="A15" s="170" t="s">
        <v>430</v>
      </c>
      <c r="B15" s="171">
        <f>B9-B13</f>
        <v>158110.07500000001</v>
      </c>
    </row>
    <row r="16" spans="1:2" ht="20.100000000000001" customHeight="1" thickBot="1">
      <c r="A16" s="258"/>
      <c r="B16" s="258"/>
    </row>
    <row r="17" spans="1:2" ht="20.100000000000001" customHeight="1" thickBot="1">
      <c r="A17" s="87" t="s">
        <v>431</v>
      </c>
      <c r="B17" s="88">
        <f>B5+B9-B13</f>
        <v>2158110.2200000007</v>
      </c>
    </row>
    <row r="18" spans="1:2" ht="20.100000000000001" customHeight="1" thickBot="1">
      <c r="A18" s="39" t="s">
        <v>24</v>
      </c>
      <c r="B18" s="142">
        <v>158110</v>
      </c>
    </row>
    <row r="19" spans="1:2" ht="20.100000000000001" customHeight="1" thickBot="1">
      <c r="A19" s="28" t="s">
        <v>432</v>
      </c>
      <c r="B19" s="88">
        <f>B17-B18</f>
        <v>2000000.2200000007</v>
      </c>
    </row>
  </sheetData>
  <mergeCells count="6">
    <mergeCell ref="A16:B16"/>
    <mergeCell ref="A1:B1"/>
    <mergeCell ref="A2:B2"/>
    <mergeCell ref="A6:B6"/>
    <mergeCell ref="A10:B10"/>
    <mergeCell ref="A14:B14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FF0000"/>
  </sheetPr>
  <dimension ref="A1:B19"/>
  <sheetViews>
    <sheetView workbookViewId="0">
      <selection sqref="A1:B19"/>
    </sheetView>
  </sheetViews>
  <sheetFormatPr defaultRowHeight="15"/>
  <cols>
    <col min="1" max="1" width="41" customWidth="1"/>
    <col min="2" max="2" width="17.7109375" customWidth="1"/>
  </cols>
  <sheetData>
    <row r="1" spans="1:2" ht="27" thickBot="1">
      <c r="A1" s="248" t="s">
        <v>21</v>
      </c>
      <c r="B1" s="250"/>
    </row>
    <row r="2" spans="1:2" ht="22.5" customHeight="1" thickBot="1">
      <c r="A2" s="256" t="s">
        <v>436</v>
      </c>
      <c r="B2" s="257"/>
    </row>
    <row r="3" spans="1:2" ht="20.100000000000001" customHeight="1" thickBot="1">
      <c r="A3" s="137" t="s">
        <v>2</v>
      </c>
      <c r="B3" s="71">
        <v>350000</v>
      </c>
    </row>
    <row r="4" spans="1:2" ht="20.100000000000001" customHeight="1" thickBot="1">
      <c r="A4" s="30" t="s">
        <v>437</v>
      </c>
      <c r="B4" s="136">
        <v>2000000.22</v>
      </c>
    </row>
    <row r="5" spans="1:2" ht="20.100000000000001" customHeight="1" thickBot="1">
      <c r="A5" s="133" t="s">
        <v>433</v>
      </c>
      <c r="B5" s="134">
        <f>B4</f>
        <v>2000000.22</v>
      </c>
    </row>
    <row r="6" spans="1:2" ht="20.100000000000001" customHeight="1" thickBot="1">
      <c r="A6" s="258"/>
      <c r="B6" s="258"/>
    </row>
    <row r="7" spans="1:2" ht="20.100000000000001" customHeight="1" thickBot="1">
      <c r="A7" s="83" t="s">
        <v>434</v>
      </c>
      <c r="B7" s="178">
        <v>96410.05</v>
      </c>
    </row>
    <row r="8" spans="1:2" ht="20.100000000000001" customHeight="1" thickBot="1">
      <c r="A8" s="155" t="s">
        <v>435</v>
      </c>
      <c r="B8" s="141">
        <v>91998</v>
      </c>
    </row>
    <row r="9" spans="1:2" ht="20.100000000000001" customHeight="1" thickBot="1">
      <c r="A9" s="84" t="s">
        <v>438</v>
      </c>
      <c r="B9" s="85">
        <f>B7+B8</f>
        <v>188408.05</v>
      </c>
    </row>
    <row r="10" spans="1:2" ht="20.100000000000001" customHeight="1" thickBot="1">
      <c r="A10" s="259"/>
      <c r="B10" s="259"/>
    </row>
    <row r="11" spans="1:2" ht="20.100000000000001" customHeight="1" thickBot="1">
      <c r="A11" s="83" t="s">
        <v>439</v>
      </c>
      <c r="B11" s="23">
        <v>31113</v>
      </c>
    </row>
    <row r="12" spans="1:2" ht="20.100000000000001" customHeight="1" thickBot="1">
      <c r="A12" s="179" t="s">
        <v>443</v>
      </c>
      <c r="B12" s="165">
        <v>30000</v>
      </c>
    </row>
    <row r="13" spans="1:2" ht="20.100000000000001" customHeight="1" thickBot="1">
      <c r="A13" s="180" t="s">
        <v>440</v>
      </c>
      <c r="B13" s="181">
        <f>B11+B12</f>
        <v>61113</v>
      </c>
    </row>
    <row r="14" spans="1:2" ht="20.100000000000001" customHeight="1" thickBot="1">
      <c r="A14" s="258"/>
      <c r="B14" s="258"/>
    </row>
    <row r="15" spans="1:2" ht="20.100000000000001" customHeight="1" thickBot="1">
      <c r="A15" s="170" t="s">
        <v>444</v>
      </c>
      <c r="B15" s="171">
        <f>B9-B13</f>
        <v>127295.04999999999</v>
      </c>
    </row>
    <row r="16" spans="1:2" ht="20.100000000000001" customHeight="1" thickBot="1">
      <c r="A16" s="258"/>
      <c r="B16" s="258"/>
    </row>
    <row r="17" spans="1:2" ht="20.100000000000001" customHeight="1" thickBot="1">
      <c r="A17" s="87" t="s">
        <v>441</v>
      </c>
      <c r="B17" s="88">
        <f>B5+B9-B13</f>
        <v>2127295.27</v>
      </c>
    </row>
    <row r="18" spans="1:2" ht="20.100000000000001" customHeight="1" thickBot="1">
      <c r="A18" s="39" t="s">
        <v>24</v>
      </c>
      <c r="B18" s="142">
        <v>127295</v>
      </c>
    </row>
    <row r="19" spans="1:2" ht="20.100000000000001" customHeight="1" thickBot="1">
      <c r="A19" s="28" t="s">
        <v>442</v>
      </c>
      <c r="B19" s="88">
        <f>B17-B18</f>
        <v>2000000.27</v>
      </c>
    </row>
  </sheetData>
  <mergeCells count="6">
    <mergeCell ref="A16:B16"/>
    <mergeCell ref="A1:B1"/>
    <mergeCell ref="A2:B2"/>
    <mergeCell ref="A6:B6"/>
    <mergeCell ref="A10:B10"/>
    <mergeCell ref="A14:B14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FF0000"/>
  </sheetPr>
  <dimension ref="A1:B19"/>
  <sheetViews>
    <sheetView topLeftCell="A10" workbookViewId="0">
      <selection sqref="A1:B19"/>
    </sheetView>
  </sheetViews>
  <sheetFormatPr defaultColWidth="21.140625" defaultRowHeight="15"/>
  <cols>
    <col min="1" max="1" width="39.5703125" customWidth="1"/>
    <col min="2" max="2" width="28.140625" customWidth="1"/>
  </cols>
  <sheetData>
    <row r="1" spans="1:2" ht="27" thickBot="1">
      <c r="A1" s="248" t="s">
        <v>21</v>
      </c>
      <c r="B1" s="250"/>
    </row>
    <row r="2" spans="1:2" ht="21" thickBot="1">
      <c r="A2" s="256" t="s">
        <v>448</v>
      </c>
      <c r="B2" s="257"/>
    </row>
    <row r="3" spans="1:2" ht="20.100000000000001" customHeight="1" thickBot="1">
      <c r="A3" s="137" t="s">
        <v>2</v>
      </c>
      <c r="B3" s="71">
        <v>350000</v>
      </c>
    </row>
    <row r="4" spans="1:2" ht="20.100000000000001" customHeight="1" thickBot="1">
      <c r="A4" s="30" t="s">
        <v>449</v>
      </c>
      <c r="B4" s="136">
        <v>2000000.27</v>
      </c>
    </row>
    <row r="5" spans="1:2" ht="20.100000000000001" customHeight="1" thickBot="1">
      <c r="A5" s="133" t="s">
        <v>445</v>
      </c>
      <c r="B5" s="134">
        <f>B4</f>
        <v>2000000.27</v>
      </c>
    </row>
    <row r="6" spans="1:2" ht="20.100000000000001" customHeight="1" thickBot="1">
      <c r="A6" s="258"/>
      <c r="B6" s="258"/>
    </row>
    <row r="7" spans="1:2" ht="20.100000000000001" customHeight="1" thickBot="1">
      <c r="A7" s="83" t="s">
        <v>447</v>
      </c>
      <c r="B7" s="178">
        <v>113541.56</v>
      </c>
    </row>
    <row r="8" spans="1:2" ht="20.100000000000001" customHeight="1" thickBot="1">
      <c r="A8" s="155" t="s">
        <v>446</v>
      </c>
      <c r="B8" s="141">
        <v>81698</v>
      </c>
    </row>
    <row r="9" spans="1:2" ht="20.100000000000001" customHeight="1" thickBot="1">
      <c r="A9" s="84" t="s">
        <v>450</v>
      </c>
      <c r="B9" s="85">
        <f>B7+B8</f>
        <v>195239.56</v>
      </c>
    </row>
    <row r="10" spans="1:2" ht="20.100000000000001" customHeight="1" thickBot="1">
      <c r="A10" s="259"/>
      <c r="B10" s="259"/>
    </row>
    <row r="11" spans="1:2" ht="20.100000000000001" customHeight="1" thickBot="1">
      <c r="A11" s="83" t="s">
        <v>451</v>
      </c>
      <c r="B11" s="23">
        <v>64866</v>
      </c>
    </row>
    <row r="12" spans="1:2" ht="20.100000000000001" customHeight="1" thickBot="1">
      <c r="A12" s="179" t="s">
        <v>443</v>
      </c>
      <c r="B12" s="165">
        <v>30000</v>
      </c>
    </row>
    <row r="13" spans="1:2" ht="20.100000000000001" customHeight="1" thickBot="1">
      <c r="A13" s="180" t="s">
        <v>452</v>
      </c>
      <c r="B13" s="181">
        <f>B11+B12</f>
        <v>94866</v>
      </c>
    </row>
    <row r="14" spans="1:2" ht="20.100000000000001" customHeight="1" thickBot="1">
      <c r="A14" s="258"/>
      <c r="B14" s="258"/>
    </row>
    <row r="15" spans="1:2" ht="20.100000000000001" customHeight="1" thickBot="1">
      <c r="A15" s="170" t="s">
        <v>453</v>
      </c>
      <c r="B15" s="171">
        <f>B9-B13</f>
        <v>100373.56</v>
      </c>
    </row>
    <row r="16" spans="1:2" ht="20.100000000000001" customHeight="1" thickBot="1">
      <c r="A16" s="258"/>
      <c r="B16" s="258"/>
    </row>
    <row r="17" spans="1:2" ht="20.100000000000001" customHeight="1" thickBot="1">
      <c r="A17" s="87" t="s">
        <v>454</v>
      </c>
      <c r="B17" s="88">
        <f>B5+B9-B13</f>
        <v>2100373.83</v>
      </c>
    </row>
    <row r="18" spans="1:2" ht="20.100000000000001" customHeight="1" thickBot="1">
      <c r="A18" s="39" t="s">
        <v>24</v>
      </c>
      <c r="B18" s="142">
        <v>100373.83</v>
      </c>
    </row>
    <row r="19" spans="1:2" ht="20.100000000000001" customHeight="1" thickBot="1">
      <c r="A19" s="28" t="s">
        <v>455</v>
      </c>
      <c r="B19" s="88">
        <f>B17-B18</f>
        <v>2000000</v>
      </c>
    </row>
  </sheetData>
  <mergeCells count="6">
    <mergeCell ref="A16:B16"/>
    <mergeCell ref="A1:B1"/>
    <mergeCell ref="A2:B2"/>
    <mergeCell ref="A6:B6"/>
    <mergeCell ref="A10:B10"/>
    <mergeCell ref="A14:B1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FF0000"/>
  </sheetPr>
  <dimension ref="A1:B19"/>
  <sheetViews>
    <sheetView topLeftCell="A2" workbookViewId="0">
      <selection activeCell="B19" sqref="B19"/>
    </sheetView>
  </sheetViews>
  <sheetFormatPr defaultRowHeight="15"/>
  <cols>
    <col min="1" max="1" width="37.7109375" customWidth="1"/>
    <col min="2" max="2" width="28.140625" customWidth="1"/>
  </cols>
  <sheetData>
    <row r="1" spans="1:2" ht="27" thickBot="1">
      <c r="A1" s="248" t="s">
        <v>21</v>
      </c>
      <c r="B1" s="250"/>
    </row>
    <row r="2" spans="1:2" ht="21" thickBot="1">
      <c r="A2" s="256" t="s">
        <v>457</v>
      </c>
      <c r="B2" s="257"/>
    </row>
    <row r="3" spans="1:2" ht="20.100000000000001" customHeight="1" thickBot="1">
      <c r="A3" s="137" t="s">
        <v>2</v>
      </c>
      <c r="B3" s="71">
        <v>350000</v>
      </c>
    </row>
    <row r="4" spans="1:2" ht="20.100000000000001" customHeight="1" thickBot="1">
      <c r="A4" s="30" t="s">
        <v>458</v>
      </c>
      <c r="B4" s="136">
        <v>2000000</v>
      </c>
    </row>
    <row r="5" spans="1:2" ht="20.100000000000001" customHeight="1" thickBot="1">
      <c r="A5" s="133" t="s">
        <v>459</v>
      </c>
      <c r="B5" s="134">
        <f>B4</f>
        <v>2000000</v>
      </c>
    </row>
    <row r="6" spans="1:2" ht="20.100000000000001" customHeight="1" thickBot="1">
      <c r="A6" s="258"/>
      <c r="B6" s="258"/>
    </row>
    <row r="7" spans="1:2" ht="20.100000000000001" customHeight="1" thickBot="1">
      <c r="A7" s="83" t="s">
        <v>460</v>
      </c>
      <c r="B7" s="178">
        <v>67513.459999999992</v>
      </c>
    </row>
    <row r="8" spans="1:2" ht="20.100000000000001" customHeight="1" thickBot="1">
      <c r="A8" s="155" t="s">
        <v>461</v>
      </c>
      <c r="B8" s="141">
        <v>39420</v>
      </c>
    </row>
    <row r="9" spans="1:2" ht="20.100000000000001" customHeight="1" thickBot="1">
      <c r="A9" s="84" t="s">
        <v>462</v>
      </c>
      <c r="B9" s="85">
        <f>B7+B8</f>
        <v>106933.45999999999</v>
      </c>
    </row>
    <row r="10" spans="1:2" ht="20.100000000000001" customHeight="1" thickBot="1">
      <c r="A10" s="259"/>
      <c r="B10" s="259"/>
    </row>
    <row r="11" spans="1:2" ht="20.100000000000001" customHeight="1" thickBot="1">
      <c r="A11" s="83" t="s">
        <v>463</v>
      </c>
      <c r="B11" s="23">
        <v>35035</v>
      </c>
    </row>
    <row r="12" spans="1:2" ht="20.100000000000001" customHeight="1" thickBot="1">
      <c r="A12" s="179" t="s">
        <v>456</v>
      </c>
      <c r="B12" s="165">
        <v>30000</v>
      </c>
    </row>
    <row r="13" spans="1:2" ht="20.100000000000001" customHeight="1" thickBot="1">
      <c r="A13" s="180" t="s">
        <v>464</v>
      </c>
      <c r="B13" s="181">
        <f>B11+B12</f>
        <v>65035</v>
      </c>
    </row>
    <row r="14" spans="1:2" ht="20.100000000000001" customHeight="1" thickBot="1">
      <c r="A14" s="258"/>
      <c r="B14" s="258"/>
    </row>
    <row r="15" spans="1:2" ht="20.100000000000001" customHeight="1" thickBot="1">
      <c r="A15" s="170" t="s">
        <v>465</v>
      </c>
      <c r="B15" s="171">
        <f>B9-B13</f>
        <v>41898.459999999992</v>
      </c>
    </row>
    <row r="16" spans="1:2" ht="20.100000000000001" customHeight="1" thickBot="1">
      <c r="A16" s="258"/>
      <c r="B16" s="258"/>
    </row>
    <row r="17" spans="1:2" ht="20.100000000000001" customHeight="1" thickBot="1">
      <c r="A17" s="87" t="s">
        <v>466</v>
      </c>
      <c r="B17" s="88">
        <f>B5+B9-B13</f>
        <v>2041898.46</v>
      </c>
    </row>
    <row r="18" spans="1:2" ht="20.100000000000001" customHeight="1" thickBot="1">
      <c r="A18" s="39" t="s">
        <v>24</v>
      </c>
      <c r="B18" s="142">
        <v>41898.46</v>
      </c>
    </row>
    <row r="19" spans="1:2" ht="20.100000000000001" customHeight="1" thickBot="1">
      <c r="A19" s="28" t="s">
        <v>467</v>
      </c>
      <c r="B19" s="88">
        <f>B17-B18</f>
        <v>2000000</v>
      </c>
    </row>
  </sheetData>
  <mergeCells count="6">
    <mergeCell ref="A16:B16"/>
    <mergeCell ref="A1:B1"/>
    <mergeCell ref="A2:B2"/>
    <mergeCell ref="A6:B6"/>
    <mergeCell ref="A10:B10"/>
    <mergeCell ref="A14:B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B19"/>
  <sheetViews>
    <sheetView topLeftCell="A4" workbookViewId="0">
      <selection activeCell="F19" sqref="F19"/>
    </sheetView>
  </sheetViews>
  <sheetFormatPr defaultRowHeight="15"/>
  <cols>
    <col min="1" max="1" width="32.140625" style="24" customWidth="1"/>
    <col min="2" max="2" width="23.42578125" style="24" customWidth="1"/>
    <col min="3" max="3" width="9.140625" style="24"/>
    <col min="4" max="4" width="16.28515625" style="24" customWidth="1"/>
    <col min="5" max="5" width="12.140625" style="24" customWidth="1"/>
    <col min="6" max="16384" width="9.140625" style="24"/>
  </cols>
  <sheetData>
    <row r="1" spans="1:2" ht="27" thickBot="1">
      <c r="A1" s="248" t="s">
        <v>21</v>
      </c>
      <c r="B1" s="250"/>
    </row>
    <row r="2" spans="1:2" ht="18.75" thickBot="1">
      <c r="A2" s="254" t="s">
        <v>112</v>
      </c>
      <c r="B2" s="255"/>
    </row>
    <row r="3" spans="1:2" ht="20.100000000000001" customHeight="1" thickBot="1">
      <c r="A3" s="104" t="s">
        <v>72</v>
      </c>
      <c r="B3" s="103">
        <v>1645252.55</v>
      </c>
    </row>
    <row r="4" spans="1:2" ht="20.100000000000001" customHeight="1" thickBot="1">
      <c r="A4" s="80" t="s">
        <v>2</v>
      </c>
      <c r="B4" s="82">
        <v>350000</v>
      </c>
    </row>
    <row r="5" spans="1:2" ht="20.100000000000001" customHeight="1" thickBot="1">
      <c r="A5" s="84" t="s">
        <v>49</v>
      </c>
      <c r="B5" s="85">
        <f>B3+B4</f>
        <v>1995252.55</v>
      </c>
    </row>
    <row r="6" spans="1:2" ht="19.5" customHeight="1" thickBot="1">
      <c r="A6"/>
      <c r="B6"/>
    </row>
    <row r="7" spans="1:2" ht="20.100000000000001" customHeight="1" thickBot="1">
      <c r="A7" s="83" t="s">
        <v>25</v>
      </c>
      <c r="B7" s="26">
        <v>84073.705000000002</v>
      </c>
    </row>
    <row r="8" spans="1:2" ht="20.100000000000001" customHeight="1" thickBot="1">
      <c r="A8" s="79" t="s">
        <v>26</v>
      </c>
      <c r="B8" s="23">
        <v>143883</v>
      </c>
    </row>
    <row r="9" spans="1:2" ht="20.100000000000001" customHeight="1" thickBot="1">
      <c r="A9" s="84" t="s">
        <v>27</v>
      </c>
      <c r="B9" s="85">
        <f>B7+B8</f>
        <v>227956.70500000002</v>
      </c>
    </row>
    <row r="10" spans="1:2" ht="20.100000000000001" customHeight="1" thickBot="1">
      <c r="A10" s="5"/>
      <c r="B10"/>
    </row>
    <row r="11" spans="1:2" ht="20.100000000000001" customHeight="1" thickBot="1">
      <c r="A11" s="90" t="s">
        <v>17</v>
      </c>
      <c r="B11" s="26">
        <v>69447</v>
      </c>
    </row>
    <row r="12" spans="1:2" ht="20.100000000000001" customHeight="1" thickBot="1">
      <c r="A12" s="91" t="s">
        <v>73</v>
      </c>
      <c r="B12" s="23">
        <v>121060</v>
      </c>
    </row>
    <row r="13" spans="1:2" ht="20.100000000000001" customHeight="1" thickBot="1">
      <c r="A13" s="92" t="s">
        <v>28</v>
      </c>
      <c r="B13" s="93">
        <f>B11+B12</f>
        <v>190507</v>
      </c>
    </row>
    <row r="14" spans="1:2" ht="20.100000000000001" customHeight="1" thickBot="1">
      <c r="A14"/>
      <c r="B14"/>
    </row>
    <row r="15" spans="1:2" ht="20.100000000000001" customHeight="1" thickBot="1">
      <c r="A15" s="89" t="s">
        <v>50</v>
      </c>
      <c r="B15" s="81">
        <f>B9-B13</f>
        <v>37449.705000000016</v>
      </c>
    </row>
    <row r="16" spans="1:2" ht="20.100000000000001" customHeight="1" thickBot="1">
      <c r="A16"/>
      <c r="B16"/>
    </row>
    <row r="17" spans="1:2" ht="20.100000000000001" customHeight="1" thickBot="1">
      <c r="A17" s="87" t="s">
        <v>49</v>
      </c>
      <c r="B17" s="88">
        <f>B5+B9-B13</f>
        <v>2032702.2549999999</v>
      </c>
    </row>
    <row r="18" spans="1:2" ht="20.100000000000001" customHeight="1" thickBot="1">
      <c r="A18" s="94" t="s">
        <v>24</v>
      </c>
      <c r="B18" s="95">
        <v>150000</v>
      </c>
    </row>
    <row r="19" spans="1:2" ht="20.100000000000001" customHeight="1" thickBot="1">
      <c r="A19" s="28" t="s">
        <v>74</v>
      </c>
      <c r="B19" s="88">
        <f>B17-B18</f>
        <v>1882702.2549999999</v>
      </c>
    </row>
  </sheetData>
  <mergeCells count="2">
    <mergeCell ref="A1:B1"/>
    <mergeCell ref="A2:B2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rgb="FFFF0000"/>
  </sheetPr>
  <dimension ref="A1:B19"/>
  <sheetViews>
    <sheetView topLeftCell="A14" workbookViewId="0">
      <selection activeCell="B19" sqref="B19"/>
    </sheetView>
  </sheetViews>
  <sheetFormatPr defaultRowHeight="15"/>
  <cols>
    <col min="1" max="1" width="42.28515625" customWidth="1"/>
    <col min="2" max="2" width="28" customWidth="1"/>
  </cols>
  <sheetData>
    <row r="1" spans="1:2" ht="27" thickBot="1">
      <c r="A1" s="248" t="s">
        <v>21</v>
      </c>
      <c r="B1" s="250"/>
    </row>
    <row r="2" spans="1:2" ht="21" thickBot="1">
      <c r="A2" s="256" t="s">
        <v>480</v>
      </c>
      <c r="B2" s="257"/>
    </row>
    <row r="3" spans="1:2" ht="20.100000000000001" customHeight="1" thickBot="1">
      <c r="A3" s="137" t="s">
        <v>2</v>
      </c>
      <c r="B3" s="71">
        <v>350000</v>
      </c>
    </row>
    <row r="4" spans="1:2" ht="20.100000000000001" customHeight="1" thickBot="1">
      <c r="A4" s="30" t="s">
        <v>468</v>
      </c>
      <c r="B4" s="136">
        <v>2000000</v>
      </c>
    </row>
    <row r="5" spans="1:2" ht="20.100000000000001" customHeight="1" thickBot="1">
      <c r="A5" s="133" t="s">
        <v>470</v>
      </c>
      <c r="B5" s="134">
        <f>B4</f>
        <v>2000000</v>
      </c>
    </row>
    <row r="6" spans="1:2" ht="20.100000000000001" customHeight="1" thickBot="1">
      <c r="A6" s="258"/>
      <c r="B6" s="258"/>
    </row>
    <row r="7" spans="1:2" ht="20.100000000000001" customHeight="1" thickBot="1">
      <c r="A7" s="83" t="s">
        <v>471</v>
      </c>
      <c r="B7" s="178">
        <v>93374.500000000015</v>
      </c>
    </row>
    <row r="8" spans="1:2" ht="20.100000000000001" customHeight="1" thickBot="1">
      <c r="A8" s="155" t="s">
        <v>472</v>
      </c>
      <c r="B8" s="141">
        <v>94455</v>
      </c>
    </row>
    <row r="9" spans="1:2" ht="20.100000000000001" customHeight="1" thickBot="1">
      <c r="A9" s="84" t="s">
        <v>473</v>
      </c>
      <c r="B9" s="85">
        <f>B7+B8</f>
        <v>187829.5</v>
      </c>
    </row>
    <row r="10" spans="1:2" ht="20.100000000000001" customHeight="1" thickBot="1">
      <c r="A10" s="259"/>
      <c r="B10" s="259"/>
    </row>
    <row r="11" spans="1:2" ht="20.100000000000001" customHeight="1" thickBot="1">
      <c r="A11" s="83" t="s">
        <v>474</v>
      </c>
      <c r="B11" s="23">
        <v>41965</v>
      </c>
    </row>
    <row r="12" spans="1:2" ht="20.100000000000001" customHeight="1" thickBot="1">
      <c r="A12" s="179" t="s">
        <v>469</v>
      </c>
      <c r="B12" s="165">
        <v>30000</v>
      </c>
    </row>
    <row r="13" spans="1:2" ht="20.100000000000001" customHeight="1" thickBot="1">
      <c r="A13" s="180" t="s">
        <v>475</v>
      </c>
      <c r="B13" s="181">
        <f>B11+B12</f>
        <v>71965</v>
      </c>
    </row>
    <row r="14" spans="1:2" ht="20.100000000000001" customHeight="1" thickBot="1">
      <c r="A14" s="258"/>
      <c r="B14" s="258"/>
    </row>
    <row r="15" spans="1:2" ht="20.100000000000001" customHeight="1" thickBot="1">
      <c r="A15" s="170" t="s">
        <v>476</v>
      </c>
      <c r="B15" s="171">
        <f>B9-B13</f>
        <v>115864.5</v>
      </c>
    </row>
    <row r="16" spans="1:2" ht="20.100000000000001" customHeight="1" thickBot="1">
      <c r="A16" s="258"/>
      <c r="B16" s="258"/>
    </row>
    <row r="17" spans="1:2" ht="20.100000000000001" customHeight="1" thickBot="1">
      <c r="A17" s="87" t="s">
        <v>477</v>
      </c>
      <c r="B17" s="88">
        <f>B5+B9-B13</f>
        <v>2115864.5</v>
      </c>
    </row>
    <row r="18" spans="1:2" ht="20.100000000000001" customHeight="1" thickBot="1">
      <c r="A18" s="39" t="s">
        <v>478</v>
      </c>
      <c r="B18" s="142">
        <v>115864</v>
      </c>
    </row>
    <row r="19" spans="1:2" ht="20.100000000000001" customHeight="1" thickBot="1">
      <c r="A19" s="28" t="s">
        <v>479</v>
      </c>
      <c r="B19" s="88">
        <f>B17-B18</f>
        <v>2000000.5</v>
      </c>
    </row>
  </sheetData>
  <mergeCells count="6">
    <mergeCell ref="A16:B16"/>
    <mergeCell ref="A1:B1"/>
    <mergeCell ref="A2:B2"/>
    <mergeCell ref="A6:B6"/>
    <mergeCell ref="A10:B10"/>
    <mergeCell ref="A14:B1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rgb="FFFF0000"/>
  </sheetPr>
  <dimension ref="A1:B19"/>
  <sheetViews>
    <sheetView workbookViewId="0">
      <selection sqref="A1:B19"/>
    </sheetView>
  </sheetViews>
  <sheetFormatPr defaultRowHeight="15"/>
  <cols>
    <col min="1" max="1" width="39.28515625" customWidth="1"/>
    <col min="2" max="2" width="25.7109375" customWidth="1"/>
  </cols>
  <sheetData>
    <row r="1" spans="1:2" ht="27" thickBot="1">
      <c r="A1" s="248" t="s">
        <v>21</v>
      </c>
      <c r="B1" s="250"/>
    </row>
    <row r="2" spans="1:2" ht="26.25" customHeight="1" thickBot="1">
      <c r="A2" s="256" t="s">
        <v>481</v>
      </c>
      <c r="B2" s="257"/>
    </row>
    <row r="3" spans="1:2" ht="20.100000000000001" customHeight="1" thickBot="1">
      <c r="A3" s="137" t="s">
        <v>2</v>
      </c>
      <c r="B3" s="71">
        <v>350000</v>
      </c>
    </row>
    <row r="4" spans="1:2" ht="20.100000000000001" customHeight="1" thickBot="1">
      <c r="A4" s="30" t="s">
        <v>482</v>
      </c>
      <c r="B4" s="136">
        <v>2000000.5</v>
      </c>
    </row>
    <row r="5" spans="1:2" ht="20.100000000000001" customHeight="1" thickBot="1">
      <c r="A5" s="133" t="s">
        <v>486</v>
      </c>
      <c r="B5" s="134">
        <f>B4</f>
        <v>2000000.5</v>
      </c>
    </row>
    <row r="6" spans="1:2" ht="20.100000000000001" customHeight="1" thickBot="1">
      <c r="A6" s="258"/>
      <c r="B6" s="258"/>
    </row>
    <row r="7" spans="1:2" ht="20.100000000000001" customHeight="1" thickBot="1">
      <c r="A7" s="83" t="s">
        <v>487</v>
      </c>
      <c r="B7" s="178">
        <v>94432.024999999994</v>
      </c>
    </row>
    <row r="8" spans="1:2" ht="20.100000000000001" customHeight="1" thickBot="1">
      <c r="A8" s="155" t="s">
        <v>488</v>
      </c>
      <c r="B8" s="141">
        <v>62532</v>
      </c>
    </row>
    <row r="9" spans="1:2" ht="20.100000000000001" customHeight="1" thickBot="1">
      <c r="A9" s="84" t="s">
        <v>473</v>
      </c>
      <c r="B9" s="85">
        <f>B7+B8</f>
        <v>156964.02499999999</v>
      </c>
    </row>
    <row r="10" spans="1:2" ht="20.100000000000001" customHeight="1" thickBot="1">
      <c r="A10" s="259"/>
      <c r="B10" s="259"/>
    </row>
    <row r="11" spans="1:2" ht="20.100000000000001" customHeight="1" thickBot="1">
      <c r="A11" s="83" t="s">
        <v>489</v>
      </c>
      <c r="B11" s="23">
        <v>40040</v>
      </c>
    </row>
    <row r="12" spans="1:2" ht="20.100000000000001" customHeight="1" thickBot="1">
      <c r="A12" s="179" t="s">
        <v>483</v>
      </c>
      <c r="B12" s="165">
        <v>30000</v>
      </c>
    </row>
    <row r="13" spans="1:2" ht="20.100000000000001" customHeight="1" thickBot="1">
      <c r="A13" s="180" t="s">
        <v>490</v>
      </c>
      <c r="B13" s="181">
        <f>B11+B12</f>
        <v>70040</v>
      </c>
    </row>
    <row r="14" spans="1:2" ht="20.100000000000001" customHeight="1" thickBot="1">
      <c r="A14" s="258"/>
      <c r="B14" s="258"/>
    </row>
    <row r="15" spans="1:2" ht="20.100000000000001" customHeight="1" thickBot="1">
      <c r="A15" s="170" t="s">
        <v>491</v>
      </c>
      <c r="B15" s="171">
        <f>B9-B13</f>
        <v>86924.024999999994</v>
      </c>
    </row>
    <row r="16" spans="1:2" ht="20.100000000000001" customHeight="1" thickBot="1">
      <c r="A16" s="258"/>
      <c r="B16" s="258"/>
    </row>
    <row r="17" spans="1:2" ht="20.100000000000001" customHeight="1" thickBot="1">
      <c r="A17" s="87" t="s">
        <v>485</v>
      </c>
      <c r="B17" s="88">
        <f>B5+B9-B13</f>
        <v>2086924.5249999999</v>
      </c>
    </row>
    <row r="18" spans="1:2" ht="20.100000000000001" customHeight="1" thickBot="1">
      <c r="A18" s="39" t="s">
        <v>492</v>
      </c>
      <c r="B18" s="142">
        <v>86924.53</v>
      </c>
    </row>
    <row r="19" spans="1:2" ht="20.100000000000001" customHeight="1" thickBot="1">
      <c r="A19" s="28" t="s">
        <v>484</v>
      </c>
      <c r="B19" s="88">
        <f>B17-B18</f>
        <v>1999999.9949999999</v>
      </c>
    </row>
  </sheetData>
  <mergeCells count="6">
    <mergeCell ref="A16:B16"/>
    <mergeCell ref="A1:B1"/>
    <mergeCell ref="A2:B2"/>
    <mergeCell ref="A6:B6"/>
    <mergeCell ref="A10:B10"/>
    <mergeCell ref="A14:B14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sheetPr>
    <tabColor rgb="FFFF0000"/>
  </sheetPr>
  <dimension ref="A1:B19"/>
  <sheetViews>
    <sheetView workbookViewId="0">
      <selection activeCell="A9" sqref="A9"/>
    </sheetView>
  </sheetViews>
  <sheetFormatPr defaultRowHeight="15"/>
  <cols>
    <col min="1" max="1" width="41.42578125" customWidth="1"/>
    <col min="2" max="2" width="30.5703125" customWidth="1"/>
  </cols>
  <sheetData>
    <row r="1" spans="1:2" ht="27" thickBot="1">
      <c r="A1" s="248" t="s">
        <v>21</v>
      </c>
      <c r="B1" s="250"/>
    </row>
    <row r="2" spans="1:2" ht="21" thickBot="1">
      <c r="A2" s="256" t="s">
        <v>505</v>
      </c>
      <c r="B2" s="257"/>
    </row>
    <row r="3" spans="1:2" ht="20.100000000000001" customHeight="1" thickBot="1">
      <c r="A3" s="137" t="s">
        <v>2</v>
      </c>
      <c r="B3" s="71">
        <v>350000</v>
      </c>
    </row>
    <row r="4" spans="1:2" ht="20.100000000000001" customHeight="1" thickBot="1">
      <c r="A4" s="30" t="s">
        <v>493</v>
      </c>
      <c r="B4" s="136">
        <v>2600000</v>
      </c>
    </row>
    <row r="5" spans="1:2" ht="20.100000000000001" customHeight="1" thickBot="1">
      <c r="A5" s="133" t="s">
        <v>494</v>
      </c>
      <c r="B5" s="134">
        <f>B4</f>
        <v>2600000</v>
      </c>
    </row>
    <row r="6" spans="1:2" ht="20.100000000000001" customHeight="1" thickBot="1">
      <c r="A6" s="258"/>
      <c r="B6" s="258"/>
    </row>
    <row r="7" spans="1:2" ht="20.100000000000001" customHeight="1" thickBot="1">
      <c r="A7" s="83" t="s">
        <v>496</v>
      </c>
      <c r="B7" s="178">
        <v>118235.05499999999</v>
      </c>
    </row>
    <row r="8" spans="1:2" ht="20.100000000000001" customHeight="1" thickBot="1">
      <c r="A8" s="155" t="s">
        <v>497</v>
      </c>
      <c r="B8" s="141">
        <v>208760</v>
      </c>
    </row>
    <row r="9" spans="1:2" ht="20.100000000000001" customHeight="1" thickBot="1">
      <c r="A9" s="84" t="s">
        <v>498</v>
      </c>
      <c r="B9" s="85">
        <f>B7+B8</f>
        <v>326995.05499999999</v>
      </c>
    </row>
    <row r="10" spans="1:2" ht="20.100000000000001" customHeight="1" thickBot="1">
      <c r="A10" s="259"/>
      <c r="B10" s="259"/>
    </row>
    <row r="11" spans="1:2" ht="20.100000000000001" customHeight="1" thickBot="1">
      <c r="A11" s="83" t="s">
        <v>499</v>
      </c>
      <c r="B11" s="23">
        <v>66729</v>
      </c>
    </row>
    <row r="12" spans="1:2" ht="20.100000000000001" customHeight="1" thickBot="1">
      <c r="A12" s="179" t="s">
        <v>495</v>
      </c>
      <c r="B12" s="165">
        <v>30000</v>
      </c>
    </row>
    <row r="13" spans="1:2" ht="20.100000000000001" customHeight="1" thickBot="1">
      <c r="A13" s="180" t="s">
        <v>500</v>
      </c>
      <c r="B13" s="181">
        <f>B11+B12</f>
        <v>96729</v>
      </c>
    </row>
    <row r="14" spans="1:2" ht="20.100000000000001" customHeight="1" thickBot="1">
      <c r="A14" s="258"/>
      <c r="B14" s="258"/>
    </row>
    <row r="15" spans="1:2" ht="20.100000000000001" customHeight="1" thickBot="1">
      <c r="A15" s="170" t="s">
        <v>501</v>
      </c>
      <c r="B15" s="171">
        <f>B9-B13</f>
        <v>230266.05499999999</v>
      </c>
    </row>
    <row r="16" spans="1:2" ht="20.100000000000001" customHeight="1" thickBot="1">
      <c r="A16" s="258"/>
      <c r="B16" s="258"/>
    </row>
    <row r="17" spans="1:2" ht="20.100000000000001" customHeight="1" thickBot="1">
      <c r="A17" s="87" t="s">
        <v>502</v>
      </c>
      <c r="B17" s="88">
        <f>B5+B9-B13</f>
        <v>2830266.0550000002</v>
      </c>
    </row>
    <row r="18" spans="1:2" ht="20.100000000000001" customHeight="1" thickBot="1">
      <c r="A18" s="39" t="s">
        <v>503</v>
      </c>
      <c r="B18" s="142">
        <v>230266.06</v>
      </c>
    </row>
    <row r="19" spans="1:2" ht="20.100000000000001" customHeight="1" thickBot="1">
      <c r="A19" s="28" t="s">
        <v>504</v>
      </c>
      <c r="B19" s="88">
        <f>B17-B18</f>
        <v>2599999.9950000001</v>
      </c>
    </row>
  </sheetData>
  <mergeCells count="6">
    <mergeCell ref="A16:B16"/>
    <mergeCell ref="A1:B1"/>
    <mergeCell ref="A2:B2"/>
    <mergeCell ref="A6:B6"/>
    <mergeCell ref="A10:B10"/>
    <mergeCell ref="A14:B14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sheetPr>
    <tabColor rgb="FFFF0000"/>
  </sheetPr>
  <dimension ref="A1:B21"/>
  <sheetViews>
    <sheetView tabSelected="1" workbookViewId="0">
      <selection activeCell="E9" sqref="E9"/>
    </sheetView>
  </sheetViews>
  <sheetFormatPr defaultRowHeight="15"/>
  <cols>
    <col min="1" max="1" width="45.28515625" customWidth="1"/>
    <col min="2" max="2" width="31.140625" customWidth="1"/>
  </cols>
  <sheetData>
    <row r="1" spans="1:2" ht="27" thickBot="1">
      <c r="A1" s="248" t="s">
        <v>516</v>
      </c>
      <c r="B1" s="250"/>
    </row>
    <row r="2" spans="1:2" ht="20.100000000000001" customHeight="1" thickBot="1">
      <c r="A2" s="256" t="s">
        <v>517</v>
      </c>
      <c r="B2" s="257"/>
    </row>
    <row r="3" spans="1:2" ht="20.100000000000001" customHeight="1" thickBot="1">
      <c r="A3" s="137" t="s">
        <v>2</v>
      </c>
      <c r="B3" s="71">
        <v>300000</v>
      </c>
    </row>
    <row r="4" spans="1:2" ht="20.100000000000001" customHeight="1" thickBot="1">
      <c r="A4" s="133" t="s">
        <v>520</v>
      </c>
      <c r="B4" s="134">
        <v>2000000</v>
      </c>
    </row>
    <row r="5" spans="1:2" ht="20.100000000000001" customHeight="1" thickBot="1">
      <c r="A5" s="258"/>
      <c r="B5" s="258"/>
    </row>
    <row r="6" spans="1:2" ht="20.100000000000001" customHeight="1" thickBot="1">
      <c r="A6" s="83" t="s">
        <v>521</v>
      </c>
      <c r="B6" s="268">
        <v>59996.861000000004</v>
      </c>
    </row>
    <row r="7" spans="1:2" ht="20.100000000000001" customHeight="1" thickBot="1">
      <c r="A7" s="166" t="s">
        <v>519</v>
      </c>
      <c r="B7" s="271">
        <v>111189</v>
      </c>
    </row>
    <row r="8" spans="1:2" ht="20.100000000000001" customHeight="1" thickBot="1">
      <c r="A8" s="272"/>
      <c r="B8" s="273"/>
    </row>
    <row r="9" spans="1:2" ht="20.100000000000001" customHeight="1" thickBot="1">
      <c r="A9" s="276" t="s">
        <v>27</v>
      </c>
      <c r="B9" s="277">
        <f>B7+B6</f>
        <v>171185.861</v>
      </c>
    </row>
    <row r="10" spans="1:2" ht="20.100000000000001" customHeight="1" thickBot="1">
      <c r="A10" s="269"/>
      <c r="B10" s="270"/>
    </row>
    <row r="11" spans="1:2" ht="20.100000000000001" customHeight="1" thickBot="1">
      <c r="A11" s="83" t="s">
        <v>527</v>
      </c>
      <c r="B11" s="23">
        <v>57889</v>
      </c>
    </row>
    <row r="12" spans="1:2" ht="20.100000000000001" customHeight="1" thickBot="1">
      <c r="A12" s="83" t="s">
        <v>522</v>
      </c>
      <c r="B12" s="23">
        <v>37500</v>
      </c>
    </row>
    <row r="13" spans="1:2" ht="20.100000000000001" customHeight="1" thickBot="1">
      <c r="A13" s="179" t="s">
        <v>523</v>
      </c>
      <c r="B13" s="165">
        <v>37500</v>
      </c>
    </row>
    <row r="14" spans="1:2" ht="20.100000000000001" customHeight="1" thickBot="1">
      <c r="A14" s="266" t="s">
        <v>518</v>
      </c>
      <c r="B14" s="267">
        <v>47150</v>
      </c>
    </row>
    <row r="15" spans="1:2" ht="20.100000000000001" customHeight="1" thickBot="1">
      <c r="A15" s="180" t="s">
        <v>28</v>
      </c>
      <c r="B15" s="181">
        <f>B14+B13+B12+B11</f>
        <v>180039</v>
      </c>
    </row>
    <row r="16" spans="1:2" ht="20.100000000000001" customHeight="1" thickBot="1">
      <c r="A16" s="258"/>
      <c r="B16" s="258"/>
    </row>
    <row r="17" spans="1:2" ht="20.100000000000001" customHeight="1" thickBot="1">
      <c r="A17" s="275" t="s">
        <v>524</v>
      </c>
      <c r="B17" s="274">
        <f>B9-B15</f>
        <v>-8853.1389999999956</v>
      </c>
    </row>
    <row r="18" spans="1:2" ht="20.100000000000001" customHeight="1" thickBot="1">
      <c r="A18" s="258"/>
      <c r="B18" s="258"/>
    </row>
    <row r="19" spans="1:2" ht="20.100000000000001" customHeight="1" thickBot="1">
      <c r="A19" s="87" t="s">
        <v>525</v>
      </c>
      <c r="B19" s="88">
        <f>B4+B9-B15</f>
        <v>1991146.861</v>
      </c>
    </row>
    <row r="20" spans="1:2" ht="20.100000000000001" customHeight="1" thickBot="1">
      <c r="A20" s="130"/>
      <c r="B20" s="131"/>
    </row>
    <row r="21" spans="1:2" ht="20.100000000000001" customHeight="1" thickBot="1">
      <c r="A21" s="28" t="s">
        <v>526</v>
      </c>
      <c r="B21" s="88">
        <f>B19-B20</f>
        <v>1991146.861</v>
      </c>
    </row>
  </sheetData>
  <mergeCells count="5">
    <mergeCell ref="A18:B18"/>
    <mergeCell ref="A1:B1"/>
    <mergeCell ref="A2:B2"/>
    <mergeCell ref="A5:B5"/>
    <mergeCell ref="A16:B16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E27"/>
  <sheetViews>
    <sheetView topLeftCell="A4" workbookViewId="0">
      <selection activeCell="J24" sqref="J24"/>
    </sheetView>
  </sheetViews>
  <sheetFormatPr defaultRowHeight="15"/>
  <cols>
    <col min="1" max="1" width="11.42578125" customWidth="1"/>
    <col min="2" max="3" width="20.7109375" customWidth="1"/>
  </cols>
  <sheetData>
    <row r="1" spans="1:5" ht="27" customHeight="1" thickBot="1">
      <c r="B1" s="260" t="s">
        <v>51</v>
      </c>
      <c r="C1" s="261"/>
      <c r="D1" s="261"/>
      <c r="E1" s="262"/>
    </row>
    <row r="3" spans="1:5">
      <c r="A3" s="96">
        <v>12836</v>
      </c>
      <c r="B3" s="74" t="s">
        <v>52</v>
      </c>
      <c r="C3" s="74"/>
      <c r="D3" s="74"/>
      <c r="E3" s="74">
        <v>4744</v>
      </c>
    </row>
    <row r="4" spans="1:5">
      <c r="B4" s="100" t="s">
        <v>53</v>
      </c>
      <c r="C4" s="107"/>
      <c r="D4" s="100"/>
      <c r="E4" s="100">
        <v>1353</v>
      </c>
    </row>
    <row r="5" spans="1:5">
      <c r="B5" s="74" t="s">
        <v>56</v>
      </c>
      <c r="C5" s="74"/>
      <c r="D5" s="74"/>
      <c r="E5" s="74">
        <v>2255</v>
      </c>
    </row>
    <row r="6" spans="1:5">
      <c r="B6" s="74" t="s">
        <v>59</v>
      </c>
      <c r="C6" s="74"/>
      <c r="D6" s="74"/>
      <c r="E6" s="74">
        <v>2350</v>
      </c>
    </row>
    <row r="7" spans="1:5">
      <c r="B7" s="97" t="s">
        <v>63</v>
      </c>
      <c r="C7" s="97"/>
      <c r="D7" s="97">
        <v>54</v>
      </c>
      <c r="E7" s="97"/>
    </row>
    <row r="8" spans="1:5">
      <c r="B8" s="74" t="s">
        <v>64</v>
      </c>
      <c r="C8" s="74"/>
      <c r="D8" s="74"/>
      <c r="E8" s="74">
        <v>200</v>
      </c>
    </row>
    <row r="9" spans="1:5">
      <c r="A9" s="1" t="s">
        <v>71</v>
      </c>
      <c r="B9" s="74" t="s">
        <v>60</v>
      </c>
      <c r="C9" s="74"/>
      <c r="D9" s="74"/>
      <c r="E9" s="74">
        <v>1000</v>
      </c>
    </row>
    <row r="10" spans="1:5">
      <c r="B10" s="74" t="s">
        <v>61</v>
      </c>
      <c r="C10" s="74"/>
      <c r="D10" s="74"/>
      <c r="E10" s="74">
        <v>500</v>
      </c>
    </row>
    <row r="11" spans="1:5">
      <c r="B11" s="97" t="s">
        <v>62</v>
      </c>
      <c r="C11" s="97"/>
      <c r="D11" s="97">
        <v>380</v>
      </c>
      <c r="E11" s="97"/>
    </row>
    <row r="12" spans="1:5">
      <c r="B12" s="263" t="s">
        <v>14</v>
      </c>
      <c r="C12" s="263"/>
      <c r="D12" s="263"/>
      <c r="E12" s="8">
        <f>SUM(E3:E6)</f>
        <v>10702</v>
      </c>
    </row>
    <row r="15" spans="1:5" ht="15.75" thickBot="1"/>
    <row r="16" spans="1:5" ht="26.25" thickBot="1">
      <c r="B16" s="260" t="s">
        <v>54</v>
      </c>
      <c r="C16" s="261"/>
      <c r="D16" s="261"/>
      <c r="E16" s="262"/>
    </row>
    <row r="18" spans="1:5">
      <c r="A18" s="99" t="s">
        <v>65</v>
      </c>
      <c r="B18" s="74" t="s">
        <v>55</v>
      </c>
      <c r="C18" s="105"/>
      <c r="D18" s="74"/>
      <c r="E18" s="66">
        <v>2100</v>
      </c>
    </row>
    <row r="19" spans="1:5">
      <c r="B19" s="100" t="s">
        <v>57</v>
      </c>
      <c r="C19" s="11"/>
      <c r="D19" s="100"/>
      <c r="E19" s="52">
        <v>2837</v>
      </c>
    </row>
    <row r="20" spans="1:5">
      <c r="B20" s="100" t="s">
        <v>58</v>
      </c>
      <c r="C20" s="11"/>
      <c r="D20" s="100"/>
      <c r="E20" s="52">
        <v>500</v>
      </c>
    </row>
    <row r="21" spans="1:5">
      <c r="B21" s="97" t="s">
        <v>66</v>
      </c>
      <c r="C21" s="105">
        <v>1725326760</v>
      </c>
      <c r="D21" s="97">
        <v>2116</v>
      </c>
      <c r="E21" s="102">
        <v>0</v>
      </c>
    </row>
    <row r="22" spans="1:5">
      <c r="B22" s="74" t="s">
        <v>67</v>
      </c>
      <c r="C22" s="105"/>
      <c r="D22" s="74">
        <v>2000</v>
      </c>
      <c r="E22" s="66">
        <v>1800</v>
      </c>
    </row>
    <row r="23" spans="1:5">
      <c r="B23" s="74" t="s">
        <v>67</v>
      </c>
      <c r="C23" s="105"/>
      <c r="D23" s="74" t="s">
        <v>68</v>
      </c>
      <c r="E23" s="66">
        <v>270</v>
      </c>
    </row>
    <row r="24" spans="1:5">
      <c r="B24" s="74" t="s">
        <v>69</v>
      </c>
      <c r="C24" s="105"/>
      <c r="D24" s="74"/>
      <c r="E24" s="66">
        <v>1000</v>
      </c>
    </row>
    <row r="25" spans="1:5">
      <c r="B25" s="74" t="s">
        <v>70</v>
      </c>
      <c r="C25" s="105"/>
      <c r="D25" s="74"/>
      <c r="E25" s="66">
        <v>2500</v>
      </c>
    </row>
    <row r="26" spans="1:5">
      <c r="B26" s="105" t="s">
        <v>78</v>
      </c>
      <c r="C26" s="105"/>
      <c r="D26" s="105">
        <v>2000</v>
      </c>
      <c r="E26" s="106">
        <v>0</v>
      </c>
    </row>
    <row r="27" spans="1:5">
      <c r="B27" s="105" t="s">
        <v>79</v>
      </c>
      <c r="C27" s="105"/>
      <c r="D27" s="105">
        <v>2000</v>
      </c>
      <c r="E27" s="4">
        <v>0</v>
      </c>
    </row>
  </sheetData>
  <mergeCells count="3">
    <mergeCell ref="B1:E1"/>
    <mergeCell ref="B12:D12"/>
    <mergeCell ref="B16:E1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selection activeCell="G6" sqref="G6"/>
    </sheetView>
  </sheetViews>
  <sheetFormatPr defaultRowHeight="15"/>
  <cols>
    <col min="1" max="1" width="9.140625" style="132"/>
    <col min="2" max="2" width="27.5703125" style="132" customWidth="1"/>
    <col min="3" max="3" width="17.5703125" style="132" customWidth="1"/>
    <col min="4" max="4" width="9.140625" style="132"/>
    <col min="5" max="5" width="17.140625" style="132" customWidth="1"/>
    <col min="6" max="6" width="17.5703125" customWidth="1"/>
  </cols>
  <sheetData>
    <row r="1" spans="1:7" ht="18" customHeight="1" thickBot="1">
      <c r="A1" s="220" t="s">
        <v>380</v>
      </c>
      <c r="B1" s="221" t="s">
        <v>381</v>
      </c>
      <c r="C1" s="221" t="s">
        <v>382</v>
      </c>
      <c r="D1" s="221" t="s">
        <v>353</v>
      </c>
      <c r="E1" s="221" t="s">
        <v>383</v>
      </c>
      <c r="F1" s="222"/>
    </row>
    <row r="2" spans="1:7">
      <c r="A2" s="215">
        <v>1</v>
      </c>
      <c r="B2" s="215" t="s">
        <v>365</v>
      </c>
      <c r="C2" s="215" t="s">
        <v>366</v>
      </c>
      <c r="D2" s="215">
        <v>350</v>
      </c>
      <c r="E2" s="215" t="s">
        <v>367</v>
      </c>
      <c r="F2" s="118"/>
      <c r="G2" s="11" t="s">
        <v>422</v>
      </c>
    </row>
    <row r="3" spans="1:7">
      <c r="A3" s="214">
        <v>2</v>
      </c>
      <c r="B3" s="214" t="s">
        <v>368</v>
      </c>
      <c r="C3" s="214" t="s">
        <v>369</v>
      </c>
      <c r="D3" s="214">
        <v>180</v>
      </c>
      <c r="E3" s="214" t="s">
        <v>370</v>
      </c>
      <c r="F3" s="111"/>
      <c r="G3" s="11" t="s">
        <v>422</v>
      </c>
    </row>
    <row r="4" spans="1:7">
      <c r="A4" s="214">
        <v>3</v>
      </c>
      <c r="B4" s="214" t="s">
        <v>371</v>
      </c>
      <c r="C4" s="214" t="s">
        <v>372</v>
      </c>
      <c r="D4" s="214">
        <v>1100</v>
      </c>
      <c r="E4" s="214" t="s">
        <v>373</v>
      </c>
      <c r="F4" s="214" t="s">
        <v>374</v>
      </c>
      <c r="G4" s="11" t="s">
        <v>422</v>
      </c>
    </row>
    <row r="5" spans="1:7">
      <c r="A5" s="214">
        <v>4</v>
      </c>
      <c r="B5" s="214" t="s">
        <v>375</v>
      </c>
      <c r="C5" s="214" t="s">
        <v>376</v>
      </c>
      <c r="D5" s="214">
        <v>962</v>
      </c>
      <c r="E5" s="217" t="s">
        <v>397</v>
      </c>
      <c r="F5" s="111"/>
      <c r="G5" s="11" t="s">
        <v>422</v>
      </c>
    </row>
    <row r="6" spans="1:7" ht="15.75" thickBot="1">
      <c r="A6" s="216">
        <v>5</v>
      </c>
      <c r="B6" s="216" t="s">
        <v>377</v>
      </c>
      <c r="C6" s="216" t="s">
        <v>378</v>
      </c>
      <c r="D6" s="216">
        <v>100</v>
      </c>
      <c r="E6" s="216" t="s">
        <v>379</v>
      </c>
      <c r="F6" s="117"/>
    </row>
    <row r="7" spans="1:7" ht="22.5" customHeight="1" thickBot="1">
      <c r="A7" s="264" t="s">
        <v>384</v>
      </c>
      <c r="B7" s="241"/>
      <c r="C7" s="265"/>
      <c r="D7" s="223">
        <f>SUM(D2:D6)</f>
        <v>2692</v>
      </c>
      <c r="E7" s="221"/>
      <c r="F7" s="222"/>
    </row>
    <row r="8" spans="1:7" ht="21.75" customHeight="1"/>
    <row r="13" spans="1:7">
      <c r="B13" s="219"/>
    </row>
  </sheetData>
  <mergeCells count="1">
    <mergeCell ref="A7:C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39"/>
  <sheetViews>
    <sheetView topLeftCell="A19" workbookViewId="0">
      <selection activeCell="B15" sqref="B15"/>
    </sheetView>
  </sheetViews>
  <sheetFormatPr defaultRowHeight="15"/>
  <cols>
    <col min="1" max="1" width="52" customWidth="1"/>
    <col min="2" max="2" width="24.42578125" customWidth="1"/>
  </cols>
  <sheetData>
    <row r="1" spans="1:2" ht="27" thickBot="1">
      <c r="A1" s="248" t="s">
        <v>21</v>
      </c>
      <c r="B1" s="250"/>
    </row>
    <row r="2" spans="1:2" ht="24" customHeight="1" thickBot="1">
      <c r="A2" s="256" t="s">
        <v>102</v>
      </c>
      <c r="B2" s="257"/>
    </row>
    <row r="3" spans="1:2" ht="20.100000000000001" customHeight="1" thickBot="1">
      <c r="A3" s="28" t="s">
        <v>80</v>
      </c>
      <c r="B3" s="108">
        <v>1532702.26</v>
      </c>
    </row>
    <row r="4" spans="1:2" ht="20.100000000000001" customHeight="1" thickBot="1">
      <c r="A4" s="70" t="s">
        <v>2</v>
      </c>
      <c r="B4" s="71">
        <v>350000</v>
      </c>
    </row>
    <row r="5" spans="1:2" ht="20.100000000000001" customHeight="1" thickBot="1">
      <c r="A5" s="84" t="s">
        <v>101</v>
      </c>
      <c r="B5" s="85">
        <f>B3+B4</f>
        <v>1882702.26</v>
      </c>
    </row>
    <row r="6" spans="1:2" ht="20.100000000000001" customHeight="1" thickBot="1"/>
    <row r="7" spans="1:2" ht="20.100000000000001" customHeight="1" thickBot="1">
      <c r="A7" s="83" t="s">
        <v>103</v>
      </c>
      <c r="B7" s="26">
        <v>60708.205000000002</v>
      </c>
    </row>
    <row r="8" spans="1:2" ht="20.100000000000001" customHeight="1" thickBot="1">
      <c r="A8" s="129" t="s">
        <v>104</v>
      </c>
      <c r="B8" s="23">
        <v>131782</v>
      </c>
    </row>
    <row r="9" spans="1:2" ht="20.100000000000001" customHeight="1" thickBot="1">
      <c r="A9" s="84" t="s">
        <v>105</v>
      </c>
      <c r="B9" s="85">
        <f>B7+B8</f>
        <v>192490.20500000002</v>
      </c>
    </row>
    <row r="10" spans="1:2" ht="20.100000000000001" customHeight="1" thickBot="1">
      <c r="A10" s="5"/>
    </row>
    <row r="11" spans="1:2" ht="20.100000000000001" customHeight="1" thickBot="1">
      <c r="A11" s="90" t="s">
        <v>106</v>
      </c>
      <c r="B11" s="26">
        <v>46122</v>
      </c>
    </row>
    <row r="12" spans="1:2" ht="20.100000000000001" customHeight="1" thickBot="1">
      <c r="A12" s="91" t="s">
        <v>75</v>
      </c>
      <c r="B12" s="23">
        <v>53350</v>
      </c>
    </row>
    <row r="13" spans="1:2" ht="20.100000000000001" customHeight="1" thickBot="1">
      <c r="A13" s="92" t="s">
        <v>107</v>
      </c>
      <c r="B13" s="93">
        <f>B11+B12</f>
        <v>99472</v>
      </c>
    </row>
    <row r="14" spans="1:2" ht="20.100000000000001" customHeight="1" thickBot="1"/>
    <row r="15" spans="1:2" ht="20.100000000000001" customHeight="1" thickBot="1">
      <c r="A15" s="89" t="s">
        <v>108</v>
      </c>
      <c r="B15" s="81">
        <f>B9-B13</f>
        <v>93018.205000000016</v>
      </c>
    </row>
    <row r="16" spans="1:2" ht="20.100000000000001" customHeight="1" thickBot="1"/>
    <row r="17" spans="1:2" ht="20.100000000000001" customHeight="1" thickBot="1">
      <c r="A17" s="87" t="s">
        <v>109</v>
      </c>
      <c r="B17" s="88">
        <f>B5+B9-B13</f>
        <v>1975720.4650000001</v>
      </c>
    </row>
    <row r="18" spans="1:2" ht="20.100000000000001" customHeight="1" thickBot="1">
      <c r="A18" s="94" t="s">
        <v>24</v>
      </c>
      <c r="B18" s="95">
        <v>50000</v>
      </c>
    </row>
    <row r="19" spans="1:2" ht="24.75" customHeight="1" thickBot="1">
      <c r="A19" s="28" t="s">
        <v>81</v>
      </c>
      <c r="B19" s="88">
        <f>B17-B18</f>
        <v>1925720.4650000001</v>
      </c>
    </row>
    <row r="20" spans="1:2">
      <c r="A20" s="109"/>
      <c r="B20" s="33"/>
    </row>
    <row r="21" spans="1:2">
      <c r="A21" s="111" t="s">
        <v>86</v>
      </c>
      <c r="B21" s="110">
        <v>4500</v>
      </c>
    </row>
    <row r="22" spans="1:2">
      <c r="A22" s="111" t="s">
        <v>87</v>
      </c>
      <c r="B22" s="110">
        <v>8775</v>
      </c>
    </row>
    <row r="23" spans="1:2">
      <c r="A23" s="111" t="s">
        <v>88</v>
      </c>
      <c r="B23" s="110">
        <v>17550</v>
      </c>
    </row>
    <row r="24" spans="1:2">
      <c r="A24" s="111" t="s">
        <v>89</v>
      </c>
      <c r="B24" s="110">
        <v>15000</v>
      </c>
    </row>
    <row r="25" spans="1:2" ht="15.75" thickBot="1">
      <c r="A25" s="117" t="s">
        <v>90</v>
      </c>
      <c r="B25" s="113">
        <v>4500</v>
      </c>
    </row>
    <row r="26" spans="1:2" ht="15.75" thickBot="1">
      <c r="A26" s="119" t="s">
        <v>82</v>
      </c>
      <c r="B26" s="81">
        <f>SUM(B21:B25)</f>
        <v>50325</v>
      </c>
    </row>
    <row r="27" spans="1:2">
      <c r="A27" s="118" t="s">
        <v>91</v>
      </c>
      <c r="B27" s="114">
        <v>10800</v>
      </c>
    </row>
    <row r="28" spans="1:2">
      <c r="A28" s="111" t="s">
        <v>92</v>
      </c>
      <c r="B28" s="112">
        <v>21600</v>
      </c>
    </row>
    <row r="29" spans="1:2">
      <c r="A29" s="111" t="s">
        <v>93</v>
      </c>
      <c r="B29" s="112">
        <v>14500</v>
      </c>
    </row>
    <row r="30" spans="1:2" ht="15.75" thickBot="1">
      <c r="A30" s="111" t="s">
        <v>94</v>
      </c>
      <c r="B30" s="116">
        <v>4500</v>
      </c>
    </row>
    <row r="31" spans="1:2" ht="15.75" thickBot="1">
      <c r="A31" s="120" t="s">
        <v>83</v>
      </c>
      <c r="B31" s="81">
        <f>SUM(B27:B30)</f>
        <v>51400</v>
      </c>
    </row>
    <row r="32" spans="1:2" ht="15.75" thickBot="1"/>
    <row r="33" spans="1:2">
      <c r="A33" s="121" t="s">
        <v>95</v>
      </c>
      <c r="B33" s="122">
        <v>5625</v>
      </c>
    </row>
    <row r="34" spans="1:2">
      <c r="A34" s="123" t="s">
        <v>96</v>
      </c>
      <c r="B34" s="124">
        <v>11250</v>
      </c>
    </row>
    <row r="35" spans="1:2">
      <c r="A35" s="123" t="s">
        <v>97</v>
      </c>
      <c r="B35" s="124">
        <v>17500</v>
      </c>
    </row>
    <row r="36" spans="1:2" ht="15.75" thickBot="1">
      <c r="A36" s="125" t="s">
        <v>98</v>
      </c>
      <c r="B36" s="126">
        <v>0</v>
      </c>
    </row>
    <row r="37" spans="1:2" ht="15.75" thickBot="1">
      <c r="A37" s="120" t="s">
        <v>84</v>
      </c>
      <c r="B37" s="127">
        <f>SUM(B33:B36)</f>
        <v>34375</v>
      </c>
    </row>
    <row r="38" spans="1:2" ht="15.75" thickBot="1"/>
    <row r="39" spans="1:2" ht="15.75" thickBot="1">
      <c r="A39" s="128" t="s">
        <v>85</v>
      </c>
      <c r="B39" s="115">
        <f>B26+B31+B37</f>
        <v>136100</v>
      </c>
    </row>
  </sheetData>
  <mergeCells count="2">
    <mergeCell ref="A1:B1"/>
    <mergeCell ref="A2:B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B19"/>
  <sheetViews>
    <sheetView workbookViewId="0">
      <selection activeCell="A3" sqref="A3"/>
    </sheetView>
  </sheetViews>
  <sheetFormatPr defaultRowHeight="15"/>
  <cols>
    <col min="1" max="1" width="41.140625" customWidth="1"/>
    <col min="2" max="2" width="29.28515625" customWidth="1"/>
  </cols>
  <sheetData>
    <row r="1" spans="1:2" ht="33" customHeight="1" thickBot="1">
      <c r="A1" s="248" t="s">
        <v>21</v>
      </c>
      <c r="B1" s="250"/>
    </row>
    <row r="2" spans="1:2" ht="27.75" customHeight="1" thickBot="1">
      <c r="A2" s="256" t="s">
        <v>123</v>
      </c>
      <c r="B2" s="257"/>
    </row>
    <row r="3" spans="1:2" ht="20.100000000000001" customHeight="1" thickBot="1">
      <c r="A3" s="28" t="s">
        <v>113</v>
      </c>
      <c r="B3" s="136">
        <v>1575720.47</v>
      </c>
    </row>
    <row r="4" spans="1:2" ht="20.100000000000001" customHeight="1" thickBot="1">
      <c r="A4" s="70" t="s">
        <v>2</v>
      </c>
      <c r="B4" s="71">
        <v>350000</v>
      </c>
    </row>
    <row r="5" spans="1:2" ht="20.100000000000001" customHeight="1" thickBot="1">
      <c r="A5" s="84" t="s">
        <v>114</v>
      </c>
      <c r="B5" s="85">
        <f>B3+B4</f>
        <v>1925720.47</v>
      </c>
    </row>
    <row r="6" spans="1:2" ht="20.100000000000001" customHeight="1" thickBot="1"/>
    <row r="7" spans="1:2" ht="20.100000000000001" customHeight="1" thickBot="1">
      <c r="A7" s="83" t="s">
        <v>115</v>
      </c>
      <c r="B7" s="26">
        <v>86370.515499999994</v>
      </c>
    </row>
    <row r="8" spans="1:2" ht="20.100000000000001" customHeight="1" thickBot="1">
      <c r="A8" s="135" t="s">
        <v>116</v>
      </c>
      <c r="B8" s="23">
        <v>148992</v>
      </c>
    </row>
    <row r="9" spans="1:2" ht="20.100000000000001" customHeight="1" thickBot="1">
      <c r="A9" s="84" t="s">
        <v>117</v>
      </c>
      <c r="B9" s="85">
        <f>B7+B8</f>
        <v>235362.51549999998</v>
      </c>
    </row>
    <row r="10" spans="1:2" ht="20.100000000000001" customHeight="1" thickBot="1">
      <c r="A10" s="5"/>
    </row>
    <row r="11" spans="1:2" ht="20.100000000000001" customHeight="1" thickBot="1">
      <c r="A11" s="90" t="s">
        <v>118</v>
      </c>
      <c r="B11" s="26">
        <v>64916</v>
      </c>
    </row>
    <row r="12" spans="1:2" ht="20.100000000000001" customHeight="1" thickBot="1">
      <c r="A12" s="91" t="s">
        <v>110</v>
      </c>
      <c r="B12" s="23">
        <v>50600</v>
      </c>
    </row>
    <row r="13" spans="1:2" ht="20.100000000000001" customHeight="1" thickBot="1">
      <c r="A13" s="92" t="s">
        <v>119</v>
      </c>
      <c r="B13" s="93">
        <f>B11+B12</f>
        <v>115516</v>
      </c>
    </row>
    <row r="14" spans="1:2" ht="20.100000000000001" customHeight="1" thickBot="1"/>
    <row r="15" spans="1:2" ht="20.100000000000001" customHeight="1" thickBot="1">
      <c r="A15" s="89" t="s">
        <v>120</v>
      </c>
      <c r="B15" s="81">
        <f>B9-B13</f>
        <v>119846.51549999998</v>
      </c>
    </row>
    <row r="16" spans="1:2" ht="20.100000000000001" customHeight="1" thickBot="1"/>
    <row r="17" spans="1:2" ht="20.100000000000001" customHeight="1" thickBot="1">
      <c r="A17" s="87" t="s">
        <v>121</v>
      </c>
      <c r="B17" s="88">
        <f>B5+B9-B13</f>
        <v>2045566.9855</v>
      </c>
    </row>
    <row r="18" spans="1:2" ht="20.100000000000001" customHeight="1" thickBot="1">
      <c r="A18" s="94" t="s">
        <v>24</v>
      </c>
      <c r="B18" s="95">
        <v>135000</v>
      </c>
    </row>
    <row r="19" spans="1:2" ht="20.100000000000001" customHeight="1" thickBot="1">
      <c r="A19" s="28" t="s">
        <v>122</v>
      </c>
      <c r="B19" s="88">
        <f>B17-B18</f>
        <v>1910566.9855</v>
      </c>
    </row>
  </sheetData>
  <mergeCells count="2">
    <mergeCell ref="A1:B1"/>
    <mergeCell ref="A2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G19"/>
  <sheetViews>
    <sheetView topLeftCell="A3" workbookViewId="0">
      <selection activeCell="A5" sqref="A5"/>
    </sheetView>
  </sheetViews>
  <sheetFormatPr defaultRowHeight="15"/>
  <cols>
    <col min="1" max="1" width="37.85546875" customWidth="1"/>
    <col min="2" max="2" width="32.28515625" customWidth="1"/>
  </cols>
  <sheetData>
    <row r="1" spans="1:7" ht="27" thickBot="1">
      <c r="A1" s="248" t="s">
        <v>21</v>
      </c>
      <c r="B1" s="250"/>
    </row>
    <row r="2" spans="1:7" ht="21" thickBot="1">
      <c r="A2" s="256" t="s">
        <v>134</v>
      </c>
      <c r="B2" s="257"/>
    </row>
    <row r="3" spans="1:7" ht="20.100000000000001" customHeight="1" thickBot="1">
      <c r="A3" s="70" t="s">
        <v>2</v>
      </c>
      <c r="B3" s="71">
        <v>350000</v>
      </c>
    </row>
    <row r="4" spans="1:7" ht="20.100000000000001" customHeight="1" thickBot="1">
      <c r="A4" s="28" t="s">
        <v>135</v>
      </c>
      <c r="B4" s="134">
        <v>1560566.99</v>
      </c>
    </row>
    <row r="5" spans="1:7" ht="20.100000000000001" customHeight="1" thickBot="1">
      <c r="A5" s="84" t="s">
        <v>136</v>
      </c>
      <c r="B5" s="85">
        <f>B4</f>
        <v>1560566.99</v>
      </c>
    </row>
    <row r="6" spans="1:7" ht="20.100000000000001" customHeight="1" thickBot="1"/>
    <row r="7" spans="1:7" ht="20.100000000000001" customHeight="1" thickBot="1">
      <c r="A7" s="83" t="s">
        <v>133</v>
      </c>
      <c r="B7" s="26">
        <v>70202.151000000013</v>
      </c>
    </row>
    <row r="8" spans="1:7" ht="20.100000000000001" customHeight="1" thickBot="1">
      <c r="A8" s="138" t="s">
        <v>132</v>
      </c>
      <c r="B8" s="23">
        <v>76966</v>
      </c>
    </row>
    <row r="9" spans="1:7" ht="20.100000000000001" customHeight="1" thickBot="1">
      <c r="A9" s="84" t="s">
        <v>131</v>
      </c>
      <c r="B9" s="85">
        <f>B7+B8</f>
        <v>147168.15100000001</v>
      </c>
    </row>
    <row r="10" spans="1:7" ht="20.100000000000001" customHeight="1" thickBot="1">
      <c r="A10" s="5"/>
    </row>
    <row r="11" spans="1:7" ht="26.25" customHeight="1" thickBot="1">
      <c r="A11" s="90" t="s">
        <v>130</v>
      </c>
      <c r="B11" s="26">
        <v>44989</v>
      </c>
      <c r="G11" s="5"/>
    </row>
    <row r="12" spans="1:7" ht="20.100000000000001" customHeight="1" thickBot="1">
      <c r="A12" s="91" t="s">
        <v>125</v>
      </c>
      <c r="B12" s="23">
        <v>55000</v>
      </c>
    </row>
    <row r="13" spans="1:7" ht="20.100000000000001" customHeight="1" thickBot="1">
      <c r="A13" s="92" t="s">
        <v>129</v>
      </c>
      <c r="B13" s="93">
        <f>B11+B12</f>
        <v>99989</v>
      </c>
    </row>
    <row r="14" spans="1:7" ht="20.100000000000001" customHeight="1" thickBot="1"/>
    <row r="15" spans="1:7" ht="20.100000000000001" customHeight="1" thickBot="1">
      <c r="A15" s="89" t="s">
        <v>126</v>
      </c>
      <c r="B15" s="81">
        <f>B9-B13</f>
        <v>47179.151000000013</v>
      </c>
    </row>
    <row r="16" spans="1:7" ht="20.100000000000001" customHeight="1" thickBot="1"/>
    <row r="17" spans="1:2" ht="20.100000000000001" customHeight="1" thickBot="1">
      <c r="A17" s="87" t="s">
        <v>127</v>
      </c>
      <c r="B17" s="88">
        <f>B5+B9-B13</f>
        <v>1607746.1410000001</v>
      </c>
    </row>
    <row r="18" spans="1:2" ht="20.100000000000001" customHeight="1" thickBot="1">
      <c r="A18" s="94" t="s">
        <v>24</v>
      </c>
      <c r="B18" s="95">
        <v>50000</v>
      </c>
    </row>
    <row r="19" spans="1:2" ht="27.75" customHeight="1" thickBot="1">
      <c r="A19" s="28" t="s">
        <v>128</v>
      </c>
      <c r="B19" s="88">
        <f>B17-B18</f>
        <v>1557746.1410000001</v>
      </c>
    </row>
  </sheetData>
  <mergeCells count="2">
    <mergeCell ref="A1:B1"/>
    <mergeCell ref="A2:B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D20"/>
  <sheetViews>
    <sheetView workbookViewId="0">
      <selection activeCell="B19" sqref="B19"/>
    </sheetView>
  </sheetViews>
  <sheetFormatPr defaultRowHeight="15"/>
  <cols>
    <col min="1" max="1" width="36.140625" customWidth="1"/>
    <col min="2" max="2" width="34" customWidth="1"/>
    <col min="4" max="4" width="15.140625" customWidth="1"/>
    <col min="5" max="5" width="9.140625" customWidth="1"/>
  </cols>
  <sheetData>
    <row r="1" spans="1:2" ht="27" thickBot="1">
      <c r="A1" s="248" t="s">
        <v>21</v>
      </c>
      <c r="B1" s="250"/>
    </row>
    <row r="2" spans="1:2" ht="23.25" customHeight="1" thickBot="1">
      <c r="A2" s="256" t="s">
        <v>150</v>
      </c>
      <c r="B2" s="257"/>
    </row>
    <row r="3" spans="1:2" ht="20.100000000000001" customHeight="1" thickBot="1">
      <c r="A3" s="70" t="s">
        <v>2</v>
      </c>
      <c r="B3" s="71">
        <v>350000</v>
      </c>
    </row>
    <row r="4" spans="1:2" ht="20.100000000000001" customHeight="1" thickBot="1">
      <c r="A4" s="30" t="s">
        <v>138</v>
      </c>
      <c r="B4" s="136">
        <v>1557746.1410000001</v>
      </c>
    </row>
    <row r="5" spans="1:2" ht="20.100000000000001" customHeight="1" thickBot="1">
      <c r="A5" s="133" t="s">
        <v>139</v>
      </c>
      <c r="B5" s="134">
        <f>B4</f>
        <v>1557746.1410000001</v>
      </c>
    </row>
    <row r="6" spans="1:2" ht="20.100000000000001" customHeight="1" thickBot="1"/>
    <row r="7" spans="1:2" ht="20.100000000000001" customHeight="1" thickBot="1">
      <c r="A7" s="83" t="s">
        <v>141</v>
      </c>
      <c r="B7" s="26">
        <v>89834.522500000006</v>
      </c>
    </row>
    <row r="8" spans="1:2" ht="20.100000000000001" customHeight="1" thickBot="1">
      <c r="A8" s="139" t="s">
        <v>142</v>
      </c>
      <c r="B8" s="23">
        <v>4500</v>
      </c>
    </row>
    <row r="9" spans="1:2" ht="20.100000000000001" customHeight="1" thickBot="1">
      <c r="A9" s="84" t="s">
        <v>143</v>
      </c>
      <c r="B9" s="85">
        <f>B7+B8</f>
        <v>94334.522500000006</v>
      </c>
    </row>
    <row r="10" spans="1:2" ht="20.100000000000001" customHeight="1" thickBot="1">
      <c r="A10" s="5"/>
    </row>
    <row r="11" spans="1:2" ht="20.100000000000001" customHeight="1" thickBot="1">
      <c r="A11" s="90" t="s">
        <v>144</v>
      </c>
      <c r="B11" s="26">
        <v>62786</v>
      </c>
    </row>
    <row r="12" spans="1:2" ht="20.100000000000001" customHeight="1" thickBot="1">
      <c r="A12" s="140" t="s">
        <v>140</v>
      </c>
      <c r="B12" s="141">
        <v>0</v>
      </c>
    </row>
    <row r="13" spans="1:2" ht="20.100000000000001" customHeight="1" thickBot="1">
      <c r="A13" s="92" t="s">
        <v>145</v>
      </c>
      <c r="B13" s="93">
        <f>B11+B12</f>
        <v>62786</v>
      </c>
    </row>
    <row r="14" spans="1:2" ht="20.100000000000001" customHeight="1" thickBot="1"/>
    <row r="15" spans="1:2" ht="20.100000000000001" customHeight="1" thickBot="1">
      <c r="A15" s="89" t="s">
        <v>146</v>
      </c>
      <c r="B15" s="81">
        <f>B9-B13</f>
        <v>31548.522500000006</v>
      </c>
    </row>
    <row r="16" spans="1:2" ht="20.100000000000001" customHeight="1" thickBot="1"/>
    <row r="17" spans="1:4" ht="20.100000000000001" customHeight="1" thickBot="1">
      <c r="A17" s="87" t="s">
        <v>147</v>
      </c>
      <c r="B17" s="88">
        <f>B5+B9-B13</f>
        <v>1589294.6635</v>
      </c>
    </row>
    <row r="18" spans="1:4" ht="20.100000000000001" customHeight="1" thickBot="1">
      <c r="A18" s="39" t="s">
        <v>24</v>
      </c>
      <c r="B18" s="142">
        <v>0</v>
      </c>
    </row>
    <row r="19" spans="1:4" ht="20.100000000000001" customHeight="1" thickBot="1">
      <c r="A19" s="28" t="s">
        <v>148</v>
      </c>
      <c r="B19" s="88">
        <f>B17-B18</f>
        <v>1589294.6635</v>
      </c>
      <c r="D19" s="101"/>
    </row>
    <row r="20" spans="1:4">
      <c r="D20" s="24"/>
    </row>
  </sheetData>
  <mergeCells count="2">
    <mergeCell ref="A1:B1"/>
    <mergeCell ref="A2:B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B19"/>
  <sheetViews>
    <sheetView workbookViewId="0">
      <selection activeCell="D20" sqref="D20"/>
    </sheetView>
  </sheetViews>
  <sheetFormatPr defaultRowHeight="15"/>
  <cols>
    <col min="1" max="1" width="33.5703125" customWidth="1"/>
    <col min="2" max="2" width="34.5703125" customWidth="1"/>
    <col min="3" max="3" width="11.7109375" customWidth="1"/>
    <col min="4" max="4" width="11.5703125" customWidth="1"/>
    <col min="5" max="5" width="11" customWidth="1"/>
    <col min="6" max="6" width="10.140625" customWidth="1"/>
    <col min="7" max="7" width="10" customWidth="1"/>
  </cols>
  <sheetData>
    <row r="1" spans="1:2" ht="30" customHeight="1" thickBot="1">
      <c r="A1" s="248" t="s">
        <v>21</v>
      </c>
      <c r="B1" s="250"/>
    </row>
    <row r="2" spans="1:2" ht="27" customHeight="1" thickBot="1">
      <c r="A2" s="256" t="s">
        <v>153</v>
      </c>
      <c r="B2" s="257"/>
    </row>
    <row r="3" spans="1:2" ht="20.100000000000001" customHeight="1" thickBot="1">
      <c r="A3" s="70" t="s">
        <v>2</v>
      </c>
      <c r="B3" s="71">
        <v>350000</v>
      </c>
    </row>
    <row r="4" spans="1:2" ht="20.100000000000001" customHeight="1" thickBot="1">
      <c r="A4" s="30" t="s">
        <v>151</v>
      </c>
      <c r="B4" s="88">
        <v>1589294.6635</v>
      </c>
    </row>
    <row r="5" spans="1:2" ht="20.100000000000001" customHeight="1" thickBot="1">
      <c r="A5" s="133" t="s">
        <v>152</v>
      </c>
      <c r="B5" s="134">
        <f>B4</f>
        <v>1589294.6635</v>
      </c>
    </row>
    <row r="6" spans="1:2" ht="20.100000000000001" customHeight="1" thickBot="1"/>
    <row r="7" spans="1:2" ht="20.100000000000001" customHeight="1" thickBot="1">
      <c r="A7" s="83" t="s">
        <v>154</v>
      </c>
      <c r="B7" s="26">
        <v>90395.330999999991</v>
      </c>
    </row>
    <row r="8" spans="1:2" ht="20.100000000000001" customHeight="1" thickBot="1">
      <c r="A8" s="148" t="s">
        <v>155</v>
      </c>
      <c r="B8" s="23">
        <v>77482</v>
      </c>
    </row>
    <row r="9" spans="1:2" ht="20.100000000000001" customHeight="1" thickBot="1">
      <c r="A9" s="84" t="s">
        <v>156</v>
      </c>
      <c r="B9" s="85">
        <f>B7+B8</f>
        <v>167877.33100000001</v>
      </c>
    </row>
    <row r="10" spans="1:2" ht="20.100000000000001" customHeight="1" thickBot="1">
      <c r="A10" s="5"/>
    </row>
    <row r="11" spans="1:2" ht="20.100000000000001" customHeight="1" thickBot="1">
      <c r="A11" s="90" t="s">
        <v>157</v>
      </c>
      <c r="B11" s="26">
        <v>52217</v>
      </c>
    </row>
    <row r="12" spans="1:2" ht="20.100000000000001" customHeight="1" thickBot="1">
      <c r="A12" s="140" t="s">
        <v>158</v>
      </c>
      <c r="B12" s="141">
        <v>70000</v>
      </c>
    </row>
    <row r="13" spans="1:2" ht="20.100000000000001" customHeight="1" thickBot="1">
      <c r="A13" s="92" t="s">
        <v>159</v>
      </c>
      <c r="B13" s="93">
        <f>B11+B12</f>
        <v>122217</v>
      </c>
    </row>
    <row r="14" spans="1:2" ht="20.100000000000001" customHeight="1" thickBot="1"/>
    <row r="15" spans="1:2" ht="20.100000000000001" customHeight="1" thickBot="1">
      <c r="A15" s="89" t="s">
        <v>160</v>
      </c>
      <c r="B15" s="81">
        <f>B9-B13</f>
        <v>45660.331000000006</v>
      </c>
    </row>
    <row r="16" spans="1:2" ht="20.100000000000001" customHeight="1" thickBot="1"/>
    <row r="17" spans="1:2" ht="20.100000000000001" customHeight="1" thickBot="1">
      <c r="A17" s="87" t="s">
        <v>161</v>
      </c>
      <c r="B17" s="88">
        <f>B5+B9-B13</f>
        <v>1634954.9945</v>
      </c>
    </row>
    <row r="18" spans="1:2" ht="20.100000000000001" customHeight="1" thickBot="1">
      <c r="A18" s="39" t="s">
        <v>24</v>
      </c>
      <c r="B18" s="142">
        <v>34954.99</v>
      </c>
    </row>
    <row r="19" spans="1:2" ht="27" customHeight="1" thickBot="1">
      <c r="A19" s="28" t="s">
        <v>162</v>
      </c>
      <c r="B19" s="88">
        <f>B17-B18</f>
        <v>1600000.0045</v>
      </c>
    </row>
  </sheetData>
  <mergeCells count="2">
    <mergeCell ref="A1:B1"/>
    <mergeCell ref="A2:B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0000"/>
  </sheetPr>
  <dimension ref="A1:B19"/>
  <sheetViews>
    <sheetView workbookViewId="0">
      <selection activeCell="B18" sqref="B18"/>
    </sheetView>
  </sheetViews>
  <sheetFormatPr defaultRowHeight="15"/>
  <cols>
    <col min="1" max="1" width="40.7109375" customWidth="1"/>
    <col min="2" max="2" width="26" customWidth="1"/>
  </cols>
  <sheetData>
    <row r="1" spans="1:2" ht="27" thickBot="1">
      <c r="A1" s="248" t="s">
        <v>21</v>
      </c>
      <c r="B1" s="250"/>
    </row>
    <row r="2" spans="1:2" ht="21" thickBot="1">
      <c r="A2" s="256" t="s">
        <v>166</v>
      </c>
      <c r="B2" s="257"/>
    </row>
    <row r="3" spans="1:2" ht="20.100000000000001" customHeight="1" thickBot="1">
      <c r="A3" s="70" t="s">
        <v>2</v>
      </c>
      <c r="B3" s="71">
        <v>350000</v>
      </c>
    </row>
    <row r="4" spans="1:2" ht="20.100000000000001" customHeight="1" thickBot="1">
      <c r="A4" s="30" t="s">
        <v>163</v>
      </c>
      <c r="B4" s="88">
        <v>1600000</v>
      </c>
    </row>
    <row r="5" spans="1:2" ht="20.100000000000001" customHeight="1" thickBot="1">
      <c r="A5" s="133" t="s">
        <v>167</v>
      </c>
      <c r="B5" s="134">
        <f>B4</f>
        <v>1600000</v>
      </c>
    </row>
    <row r="6" spans="1:2" ht="20.100000000000001" customHeight="1" thickBot="1"/>
    <row r="7" spans="1:2" ht="20.100000000000001" customHeight="1" thickBot="1">
      <c r="A7" s="83" t="s">
        <v>168</v>
      </c>
      <c r="B7" s="26">
        <v>74170.809500000003</v>
      </c>
    </row>
    <row r="8" spans="1:2" ht="20.100000000000001" customHeight="1" thickBot="1">
      <c r="A8" s="149" t="s">
        <v>169</v>
      </c>
      <c r="B8" s="23">
        <v>0</v>
      </c>
    </row>
    <row r="9" spans="1:2" ht="20.100000000000001" customHeight="1" thickBot="1">
      <c r="A9" s="84" t="s">
        <v>170</v>
      </c>
      <c r="B9" s="85">
        <f>B7+B8</f>
        <v>74170.809500000003</v>
      </c>
    </row>
    <row r="10" spans="1:2" ht="20.100000000000001" customHeight="1" thickBot="1">
      <c r="A10" s="5"/>
    </row>
    <row r="11" spans="1:2" ht="20.100000000000001" customHeight="1" thickBot="1">
      <c r="A11" s="90" t="s">
        <v>171</v>
      </c>
      <c r="B11" s="26">
        <v>39530</v>
      </c>
    </row>
    <row r="12" spans="1:2" ht="20.100000000000001" customHeight="1" thickBot="1">
      <c r="A12" s="140" t="s">
        <v>172</v>
      </c>
      <c r="B12" s="141">
        <v>0</v>
      </c>
    </row>
    <row r="13" spans="1:2" ht="20.100000000000001" customHeight="1" thickBot="1">
      <c r="A13" s="92" t="s">
        <v>173</v>
      </c>
      <c r="B13" s="93">
        <f>B11+B12</f>
        <v>39530</v>
      </c>
    </row>
    <row r="14" spans="1:2" ht="20.100000000000001" customHeight="1" thickBot="1"/>
    <row r="15" spans="1:2" ht="20.100000000000001" customHeight="1" thickBot="1">
      <c r="A15" s="89" t="s">
        <v>174</v>
      </c>
      <c r="B15" s="81">
        <f>B9-B13</f>
        <v>34640.809500000003</v>
      </c>
    </row>
    <row r="16" spans="1:2" ht="20.100000000000001" customHeight="1" thickBot="1"/>
    <row r="17" spans="1:2" ht="20.100000000000001" customHeight="1" thickBot="1">
      <c r="A17" s="87" t="s">
        <v>175</v>
      </c>
      <c r="B17" s="88">
        <f>B5+B9-B13</f>
        <v>1634640.8095</v>
      </c>
    </row>
    <row r="18" spans="1:2" ht="20.100000000000001" customHeight="1" thickBot="1">
      <c r="A18" s="39" t="s">
        <v>24</v>
      </c>
      <c r="B18" s="142">
        <v>34640.81</v>
      </c>
    </row>
    <row r="19" spans="1:2" ht="23.25" customHeight="1" thickBot="1">
      <c r="A19" s="28" t="s">
        <v>176</v>
      </c>
      <c r="B19" s="88">
        <f>B17-B18</f>
        <v>1599999.9994999999</v>
      </c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Daily Sales Fact Sheet</vt:lpstr>
      <vt:lpstr>New Info</vt:lpstr>
      <vt:lpstr>Capital June''18</vt:lpstr>
      <vt:lpstr>Capital July''18</vt:lpstr>
      <vt:lpstr>Capital Aug''18 </vt:lpstr>
      <vt:lpstr>Capital Sep''18</vt:lpstr>
      <vt:lpstr>Capital Oct''18</vt:lpstr>
      <vt:lpstr>Capital November''18</vt:lpstr>
      <vt:lpstr>Capital December''18</vt:lpstr>
      <vt:lpstr>Capital January''19</vt:lpstr>
      <vt:lpstr>Capital February''19</vt:lpstr>
      <vt:lpstr>Capital March''19</vt:lpstr>
      <vt:lpstr>Capital April''19</vt:lpstr>
      <vt:lpstr>Capital May''19</vt:lpstr>
      <vt:lpstr>Capital June''19</vt:lpstr>
      <vt:lpstr>Capital July''19</vt:lpstr>
      <vt:lpstr>Capital Aug''19</vt:lpstr>
      <vt:lpstr>Capital Sep''19</vt:lpstr>
      <vt:lpstr>Capital Oct''19</vt:lpstr>
      <vt:lpstr>Capital Nov''19</vt:lpstr>
      <vt:lpstr>Capital Dec''19</vt:lpstr>
      <vt:lpstr>January''20</vt:lpstr>
      <vt:lpstr>February''20</vt:lpstr>
      <vt:lpstr>March''20</vt:lpstr>
      <vt:lpstr>April''20</vt:lpstr>
      <vt:lpstr>May''20</vt:lpstr>
      <vt:lpstr>June''20</vt:lpstr>
      <vt:lpstr>July''20</vt:lpstr>
      <vt:lpstr>Aug''20</vt:lpstr>
      <vt:lpstr>Capital Sep''20</vt:lpstr>
      <vt:lpstr>Capital Oct''20</vt:lpstr>
      <vt:lpstr>Capital Nov''20</vt:lpstr>
      <vt:lpstr>Capital Dec''20</vt:lpstr>
      <vt:lpstr>Limon+Shobuj</vt:lpstr>
      <vt:lpstr>Limon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dcterms:created xsi:type="dcterms:W3CDTF">2015-12-02T06:31:52Z</dcterms:created>
  <dcterms:modified xsi:type="dcterms:W3CDTF">2021-02-28T17:48:37Z</dcterms:modified>
</cp:coreProperties>
</file>