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0" yWindow="90" windowWidth="20055" windowHeight="7695" tabRatio="784" firstSheet="3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31" l="1"/>
  <c r="V28" i="31"/>
  <c r="U28" i="29" l="1"/>
  <c r="V28" i="29"/>
  <c r="U28" i="28" l="1"/>
  <c r="U28" i="27" l="1"/>
  <c r="R14" i="25" l="1"/>
  <c r="R15" i="25"/>
  <c r="D29" i="22" l="1"/>
  <c r="U28" i="20" l="1"/>
  <c r="M29" i="20"/>
  <c r="U28" i="19" l="1"/>
  <c r="V17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W26" i="31" s="1"/>
  <c r="N25" i="31"/>
  <c r="M25" i="31"/>
  <c r="S25" i="31" s="1"/>
  <c r="T25" i="31" s="1"/>
  <c r="N24" i="31"/>
  <c r="M24" i="31"/>
  <c r="R24" i="31" s="1"/>
  <c r="W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W26" i="29" s="1"/>
  <c r="N25" i="29"/>
  <c r="M25" i="29"/>
  <c r="S25" i="29" s="1"/>
  <c r="T25" i="29" s="1"/>
  <c r="N24" i="29"/>
  <c r="M24" i="29"/>
  <c r="R24" i="29" s="1"/>
  <c r="W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W10" i="29" s="1"/>
  <c r="N9" i="29"/>
  <c r="M9" i="29"/>
  <c r="S9" i="29" s="1"/>
  <c r="T9" i="29" s="1"/>
  <c r="N8" i="29"/>
  <c r="M8" i="29"/>
  <c r="R8" i="29" s="1"/>
  <c r="W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O24" i="28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V26" i="27" s="1"/>
  <c r="N25" i="27"/>
  <c r="M25" i="27"/>
  <c r="S25" i="27" s="1"/>
  <c r="T25" i="27" s="1"/>
  <c r="N24" i="27"/>
  <c r="M24" i="27"/>
  <c r="R24" i="27" s="1"/>
  <c r="V24" i="27" s="1"/>
  <c r="N23" i="27"/>
  <c r="M23" i="27"/>
  <c r="S23" i="27" s="1"/>
  <c r="T23" i="27" s="1"/>
  <c r="N22" i="27"/>
  <c r="M22" i="27"/>
  <c r="R22" i="27" s="1"/>
  <c r="V22" i="27" s="1"/>
  <c r="N21" i="27"/>
  <c r="M21" i="27"/>
  <c r="S21" i="27" s="1"/>
  <c r="T21" i="27" s="1"/>
  <c r="N20" i="27"/>
  <c r="M20" i="27"/>
  <c r="R20" i="27" s="1"/>
  <c r="V20" i="27" s="1"/>
  <c r="N19" i="27"/>
  <c r="M19" i="27"/>
  <c r="S19" i="27" s="1"/>
  <c r="T19" i="27" s="1"/>
  <c r="N18" i="27"/>
  <c r="M18" i="27"/>
  <c r="R18" i="27" s="1"/>
  <c r="V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4" i="31" l="1"/>
  <c r="O18" i="27"/>
  <c r="N28" i="26"/>
  <c r="O20" i="25"/>
  <c r="O12" i="22"/>
  <c r="O26" i="20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W7" i="31" s="1"/>
  <c r="R9" i="31"/>
  <c r="W9" i="31" s="1"/>
  <c r="R11" i="31"/>
  <c r="W11" i="31" s="1"/>
  <c r="R13" i="31"/>
  <c r="W13" i="31" s="1"/>
  <c r="R15" i="31"/>
  <c r="W15" i="31" s="1"/>
  <c r="R17" i="31"/>
  <c r="W17" i="31" s="1"/>
  <c r="R19" i="31"/>
  <c r="W19" i="31" s="1"/>
  <c r="R21" i="31"/>
  <c r="W21" i="31" s="1"/>
  <c r="R23" i="31"/>
  <c r="W23" i="31" s="1"/>
  <c r="R25" i="31"/>
  <c r="W25" i="31" s="1"/>
  <c r="R27" i="31"/>
  <c r="W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W8" i="31" s="1"/>
  <c r="R10" i="31"/>
  <c r="W10" i="31" s="1"/>
  <c r="R12" i="31"/>
  <c r="W12" i="31" s="1"/>
  <c r="R14" i="31"/>
  <c r="W14" i="31" s="1"/>
  <c r="R16" i="31"/>
  <c r="W16" i="31" s="1"/>
  <c r="R18" i="31"/>
  <c r="W18" i="31" s="1"/>
  <c r="R20" i="31"/>
  <c r="W20" i="31" s="1"/>
  <c r="R22" i="31"/>
  <c r="W22" i="31" s="1"/>
  <c r="T7" i="29"/>
  <c r="R7" i="29"/>
  <c r="W7" i="29" s="1"/>
  <c r="R9" i="29"/>
  <c r="W9" i="29" s="1"/>
  <c r="R11" i="29"/>
  <c r="W11" i="29" s="1"/>
  <c r="R13" i="29"/>
  <c r="W13" i="29" s="1"/>
  <c r="R15" i="29"/>
  <c r="W15" i="29" s="1"/>
  <c r="R17" i="29"/>
  <c r="W17" i="29" s="1"/>
  <c r="R19" i="29"/>
  <c r="W19" i="29" s="1"/>
  <c r="R21" i="29"/>
  <c r="W21" i="29" s="1"/>
  <c r="R23" i="29"/>
  <c r="W23" i="29" s="1"/>
  <c r="R25" i="29"/>
  <c r="W25" i="29" s="1"/>
  <c r="R27" i="29"/>
  <c r="W27" i="29" s="1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W12" i="29" s="1"/>
  <c r="R14" i="29"/>
  <c r="W14" i="29" s="1"/>
  <c r="R16" i="29"/>
  <c r="W16" i="29" s="1"/>
  <c r="R18" i="29"/>
  <c r="W18" i="29" s="1"/>
  <c r="R20" i="29"/>
  <c r="W20" i="29" s="1"/>
  <c r="R22" i="29"/>
  <c r="W22" i="29" s="1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V23" i="28" s="1"/>
  <c r="R25" i="28"/>
  <c r="V25" i="28" s="1"/>
  <c r="R27" i="28"/>
  <c r="V27" i="28" s="1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V7" i="27" s="1"/>
  <c r="R9" i="27"/>
  <c r="V9" i="27" s="1"/>
  <c r="R11" i="27"/>
  <c r="V11" i="27" s="1"/>
  <c r="R13" i="27"/>
  <c r="V13" i="27" s="1"/>
  <c r="R15" i="27"/>
  <c r="V15" i="27" s="1"/>
  <c r="R17" i="27"/>
  <c r="V17" i="27" s="1"/>
  <c r="R19" i="27"/>
  <c r="V19" i="27" s="1"/>
  <c r="R21" i="27"/>
  <c r="V21" i="27" s="1"/>
  <c r="R23" i="27"/>
  <c r="V23" i="27" s="1"/>
  <c r="R25" i="27"/>
  <c r="V25" i="27" s="1"/>
  <c r="R27" i="27"/>
  <c r="V27" i="27" s="1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V8" i="27" s="1"/>
  <c r="R10" i="27"/>
  <c r="V10" i="27" s="1"/>
  <c r="R12" i="27"/>
  <c r="V12" i="27" s="1"/>
  <c r="R14" i="27"/>
  <c r="V14" i="27" s="1"/>
  <c r="R16" i="27"/>
  <c r="V16" i="27" s="1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X9" i="21" s="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W28" i="31" l="1"/>
  <c r="W28" i="29"/>
  <c r="V28" i="28"/>
  <c r="V28" i="27"/>
  <c r="V28" i="20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Sim 50
Tuhin mobile Sim 50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Q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Garir kaj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Sawon Bp Sale 2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2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User:Jilani@Tuhin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Sale 50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Sohidul Vai Sale 5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155867 BL Commission Sep'21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10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<sst xmlns="http://schemas.openxmlformats.org/spreadsheetml/2006/main" count="1503" uniqueCount="91">
  <si>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</si>
  <si>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</si>
  <si>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</si>
  <si>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</si>
  <si>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</si>
  <si>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</si>
  <si>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</si>
  <si>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</si>
  <si>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</si>
  <si>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</si>
  <si>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</si>
  <si>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</si>
  <si>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</si>
  <si>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</si>
  <si>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</si>
  <si>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</si>
  <si>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</si>
  <si>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</si>
  <si>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</si>
  <si>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</si>
  <si>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</si>
  <si>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</si>
  <si>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</si>
  <si>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</si>
  <si>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</si>
  <si>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</si>
  <si>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</si>
  <si>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</si>
  <si>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</si>
  <si>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</si>
  <si>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</si>
  <si>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</si>
  <si>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</si>
  <si>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</si>
  <si>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</si>
  <si>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</si>
  <si>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</si>
  <si>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</si>
  <si>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</si>
  <si>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</si>
  <si>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</si>
  <si>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</si>
  <si>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</si>
  <si>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</si>
  <si>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</si>
  <si>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</si>
  <si>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</si>
  <si>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</si>
  <si>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</si>
  <si>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</si>
  <si>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</si>
  <si>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</si>
  <si>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</si>
  <si>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</si>
  <si>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</si>
  <si>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</si>
  <si>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</si>
  <si>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</si>
  <si>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</si>
  <si>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</si>
  <si>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</si>
  <si>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</si>
  <si>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</si>
  <si>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</si>
  <si>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</si>
  <si>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</si>
  <si>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</si>
  <si>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Pos no</t>
  </si>
  <si>
    <t>Target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</si>
  <si>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</si>
  <si>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</si>
  <si>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</si>
  <si>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</si>
  <si>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</si>
  <si>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</si>
  <si>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</si>
  <si>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</si>
  <si>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</si>
  <si>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</si>
  <si>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Date: 21.09.2021</t>
  </si>
  <si>
    <t>Date:22.09.2021</t>
  </si>
  <si>
    <t>Date:23.09.2021</t>
  </si>
  <si>
    <t>Date:25.09.2021</t>
  </si>
  <si>
    <t>Date:26.09.2021</t>
  </si>
  <si>
    <t>Till-26.09.2021</t>
  </si>
  <si>
    <t>S.Card Target VS Achievement Sep'2021</t>
  </si>
  <si>
    <t>Date:27.09.2021</t>
  </si>
  <si>
    <t>Date:28.09.2021</t>
  </si>
  <si>
    <t>Date:29.09.2021</t>
  </si>
  <si>
    <t>Date:30.09.2021</t>
  </si>
  <si>
    <t>Milton =275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</si>
</sst>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3" fillId="4" borderId="3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6" fillId="4" borderId="23" xfId="0" applyNumberFormat="1" applyFont="1" applyFill="1" applyBorder="1" applyAlignment="1">
      <alignment horizontal="center"/>
    </xf>
    <xf numFmtId="2" fontId="16" fillId="4" borderId="25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</cellXfs>
  <cellStyles count="1">
    <cellStyle name="Normal" xfId="0" builtinId="0"/>
  </cellStyles>
  <dxfs count="1415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107" t="s">
        <v>39</v>
      </c>
      <c r="B29" s="108"/>
      <c r="C29" s="109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4" priority="44" operator="equal">
      <formula>212030016606640</formula>
    </cfRule>
  </conditionalFormatting>
  <conditionalFormatting sqref="D29 E28:K29 E4 E6">
    <cfRule type="cellIs" dxfId="1413" priority="42" operator="equal">
      <formula>$E$4</formula>
    </cfRule>
    <cfRule type="cellIs" dxfId="1412" priority="43" operator="equal">
      <formula>2120</formula>
    </cfRule>
  </conditionalFormatting>
  <conditionalFormatting sqref="D29:E29 F28:F29 F4 F6">
    <cfRule type="cellIs" dxfId="1411" priority="40" operator="equal">
      <formula>$F$4</formula>
    </cfRule>
    <cfRule type="cellIs" dxfId="1410" priority="41" operator="equal">
      <formula>300</formula>
    </cfRule>
  </conditionalFormatting>
  <conditionalFormatting sqref="G28:G29 G4 G6">
    <cfRule type="cellIs" dxfId="1409" priority="38" operator="equal">
      <formula>$G$4</formula>
    </cfRule>
    <cfRule type="cellIs" dxfId="1408" priority="39" operator="equal">
      <formula>1660</formula>
    </cfRule>
  </conditionalFormatting>
  <conditionalFormatting sqref="H28:H29 H4 H6">
    <cfRule type="cellIs" dxfId="1407" priority="36" operator="equal">
      <formula>$H$4</formula>
    </cfRule>
    <cfRule type="cellIs" dxfId="1406" priority="37" operator="equal">
      <formula>6640</formula>
    </cfRule>
  </conditionalFormatting>
  <conditionalFormatting sqref="T6:T28">
    <cfRule type="cellIs" dxfId="1405" priority="35" operator="lessThan">
      <formula>0</formula>
    </cfRule>
  </conditionalFormatting>
  <conditionalFormatting sqref="T7:T27">
    <cfRule type="cellIs" dxfId="1404" priority="32" operator="lessThan">
      <formula>0</formula>
    </cfRule>
    <cfRule type="cellIs" dxfId="1403" priority="33" operator="lessThan">
      <formula>0</formula>
    </cfRule>
    <cfRule type="cellIs" dxfId="1402" priority="34" operator="lessThan">
      <formula>0</formula>
    </cfRule>
  </conditionalFormatting>
  <conditionalFormatting sqref="E28:K28 E4 E6">
    <cfRule type="cellIs" dxfId="1401" priority="31" operator="equal">
      <formula>$E$4</formula>
    </cfRule>
  </conditionalFormatting>
  <conditionalFormatting sqref="D28:D29 D4:K4 M4 D6">
    <cfRule type="cellIs" dxfId="1400" priority="30" operator="equal">
      <formula>$D$4</formula>
    </cfRule>
  </conditionalFormatting>
  <conditionalFormatting sqref="I28:I29 I4 I6">
    <cfRule type="cellIs" dxfId="1399" priority="29" operator="equal">
      <formula>$I$4</formula>
    </cfRule>
  </conditionalFormatting>
  <conditionalFormatting sqref="J28:J29 J4 J6">
    <cfRule type="cellIs" dxfId="1398" priority="28" operator="equal">
      <formula>$J$4</formula>
    </cfRule>
  </conditionalFormatting>
  <conditionalFormatting sqref="K28:K29 K4 K6">
    <cfRule type="cellIs" dxfId="1397" priority="27" operator="equal">
      <formula>$K$4</formula>
    </cfRule>
  </conditionalFormatting>
  <conditionalFormatting sqref="M4:M6">
    <cfRule type="cellIs" dxfId="1396" priority="26" operator="equal">
      <formula>$L$4</formula>
    </cfRule>
  </conditionalFormatting>
  <conditionalFormatting sqref="T7:T28">
    <cfRule type="cellIs" dxfId="1395" priority="23" operator="lessThan">
      <formula>0</formula>
    </cfRule>
    <cfRule type="cellIs" dxfId="1394" priority="24" operator="lessThan">
      <formula>0</formula>
    </cfRule>
    <cfRule type="cellIs" dxfId="1393" priority="25" operator="lessThan">
      <formula>0</formula>
    </cfRule>
  </conditionalFormatting>
  <conditionalFormatting sqref="T6:T28">
    <cfRule type="cellIs" dxfId="1392" priority="21" operator="lessThan">
      <formula>0</formula>
    </cfRule>
  </conditionalFormatting>
  <conditionalFormatting sqref="T7:T27">
    <cfRule type="cellIs" dxfId="1391" priority="18" operator="lessThan">
      <formula>0</formula>
    </cfRule>
    <cfRule type="cellIs" dxfId="1390" priority="19" operator="lessThan">
      <formula>0</formula>
    </cfRule>
    <cfRule type="cellIs" dxfId="1389" priority="20" operator="lessThan">
      <formula>0</formula>
    </cfRule>
  </conditionalFormatting>
  <conditionalFormatting sqref="T7:T28">
    <cfRule type="cellIs" dxfId="1388" priority="15" operator="lessThan">
      <formula>0</formula>
    </cfRule>
    <cfRule type="cellIs" dxfId="1387" priority="16" operator="lessThan">
      <formula>0</formula>
    </cfRule>
    <cfRule type="cellIs" dxfId="1386" priority="17" operator="lessThan">
      <formula>0</formula>
    </cfRule>
  </conditionalFormatting>
  <conditionalFormatting sqref="L4 L6 L28:L29">
    <cfRule type="cellIs" dxfId="1385" priority="13" operator="equal">
      <formula>$L$4</formula>
    </cfRule>
  </conditionalFormatting>
  <conditionalFormatting sqref="D7:S7">
    <cfRule type="cellIs" dxfId="1384" priority="12" operator="greaterThan">
      <formula>0</formula>
    </cfRule>
  </conditionalFormatting>
  <conditionalFormatting sqref="D9:S9">
    <cfRule type="cellIs" dxfId="1383" priority="11" operator="greaterThan">
      <formula>0</formula>
    </cfRule>
  </conditionalFormatting>
  <conditionalFormatting sqref="D11:S11">
    <cfRule type="cellIs" dxfId="1382" priority="10" operator="greaterThan">
      <formula>0</formula>
    </cfRule>
  </conditionalFormatting>
  <conditionalFormatting sqref="D13:S13">
    <cfRule type="cellIs" dxfId="1381" priority="9" operator="greaterThan">
      <formula>0</formula>
    </cfRule>
  </conditionalFormatting>
  <conditionalFormatting sqref="D15:S15">
    <cfRule type="cellIs" dxfId="1380" priority="8" operator="greaterThan">
      <formula>0</formula>
    </cfRule>
  </conditionalFormatting>
  <conditionalFormatting sqref="D17:S17">
    <cfRule type="cellIs" dxfId="1379" priority="7" operator="greaterThan">
      <formula>0</formula>
    </cfRule>
  </conditionalFormatting>
  <conditionalFormatting sqref="D19:S19">
    <cfRule type="cellIs" dxfId="1378" priority="6" operator="greaterThan">
      <formula>0</formula>
    </cfRule>
  </conditionalFormatting>
  <conditionalFormatting sqref="D21:S21">
    <cfRule type="cellIs" dxfId="1377" priority="5" operator="greaterThan">
      <formula>0</formula>
    </cfRule>
  </conditionalFormatting>
  <conditionalFormatting sqref="D23:S23">
    <cfRule type="cellIs" dxfId="1376" priority="4" operator="greaterThan">
      <formula>0</formula>
    </cfRule>
  </conditionalFormatting>
  <conditionalFormatting sqref="D25:S25">
    <cfRule type="cellIs" dxfId="1375" priority="3" operator="greaterThan">
      <formula>0</formula>
    </cfRule>
  </conditionalFormatting>
  <conditionalFormatting sqref="D27:S27">
    <cfRule type="cellIs" dxfId="1374" priority="2" operator="greaterThan">
      <formula>0</formula>
    </cfRule>
  </conditionalFormatting>
  <conditionalFormatting sqref="D5:L5">
    <cfRule type="cellIs" dxfId="137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58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107" t="s">
        <v>39</v>
      </c>
      <c r="B29" s="108"/>
      <c r="C29" s="109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28" priority="43" operator="equal">
      <formula>212030016606640</formula>
    </cfRule>
  </conditionalFormatting>
  <conditionalFormatting sqref="D29 E4:E6 E28:K29">
    <cfRule type="cellIs" dxfId="1027" priority="41" operator="equal">
      <formula>$E$4</formula>
    </cfRule>
    <cfRule type="cellIs" dxfId="1026" priority="42" operator="equal">
      <formula>2120</formula>
    </cfRule>
  </conditionalFormatting>
  <conditionalFormatting sqref="D29:E29 F4:F6 F28:F29">
    <cfRule type="cellIs" dxfId="1025" priority="39" operator="equal">
      <formula>$F$4</formula>
    </cfRule>
    <cfRule type="cellIs" dxfId="1024" priority="40" operator="equal">
      <formula>300</formula>
    </cfRule>
  </conditionalFormatting>
  <conditionalFormatting sqref="G4:G6 G28:G29">
    <cfRule type="cellIs" dxfId="1023" priority="37" operator="equal">
      <formula>$G$4</formula>
    </cfRule>
    <cfRule type="cellIs" dxfId="1022" priority="38" operator="equal">
      <formula>1660</formula>
    </cfRule>
  </conditionalFormatting>
  <conditionalFormatting sqref="H4:H6 H28:H29">
    <cfRule type="cellIs" dxfId="1021" priority="35" operator="equal">
      <formula>$H$4</formula>
    </cfRule>
    <cfRule type="cellIs" dxfId="1020" priority="36" operator="equal">
      <formula>6640</formula>
    </cfRule>
  </conditionalFormatting>
  <conditionalFormatting sqref="T6:T28">
    <cfRule type="cellIs" dxfId="1019" priority="34" operator="lessThan">
      <formula>0</formula>
    </cfRule>
  </conditionalFormatting>
  <conditionalFormatting sqref="T7:T27">
    <cfRule type="cellIs" dxfId="1018" priority="31" operator="lessThan">
      <formula>0</formula>
    </cfRule>
    <cfRule type="cellIs" dxfId="1017" priority="32" operator="lessThan">
      <formula>0</formula>
    </cfRule>
    <cfRule type="cellIs" dxfId="1016" priority="33" operator="lessThan">
      <formula>0</formula>
    </cfRule>
  </conditionalFormatting>
  <conditionalFormatting sqref="E4:E6 E28:K28">
    <cfRule type="cellIs" dxfId="1015" priority="30" operator="equal">
      <formula>$E$4</formula>
    </cfRule>
  </conditionalFormatting>
  <conditionalFormatting sqref="D28:D29 D6 D4:M4">
    <cfRule type="cellIs" dxfId="1014" priority="29" operator="equal">
      <formula>$D$4</formula>
    </cfRule>
  </conditionalFormatting>
  <conditionalFormatting sqref="I4:I6 I28:I29">
    <cfRule type="cellIs" dxfId="1013" priority="28" operator="equal">
      <formula>$I$4</formula>
    </cfRule>
  </conditionalFormatting>
  <conditionalFormatting sqref="J4:J6 J28:J29">
    <cfRule type="cellIs" dxfId="1012" priority="27" operator="equal">
      <formula>$J$4</formula>
    </cfRule>
  </conditionalFormatting>
  <conditionalFormatting sqref="K4:K6 K28:K29">
    <cfRule type="cellIs" dxfId="1011" priority="26" operator="equal">
      <formula>$K$4</formula>
    </cfRule>
  </conditionalFormatting>
  <conditionalFormatting sqref="M4:M6">
    <cfRule type="cellIs" dxfId="1010" priority="25" operator="equal">
      <formula>$L$4</formula>
    </cfRule>
  </conditionalFormatting>
  <conditionalFormatting sqref="T7:T28">
    <cfRule type="cellIs" dxfId="1009" priority="22" operator="lessThan">
      <formula>0</formula>
    </cfRule>
    <cfRule type="cellIs" dxfId="1008" priority="23" operator="lessThan">
      <formula>0</formula>
    </cfRule>
    <cfRule type="cellIs" dxfId="1007" priority="24" operator="lessThan">
      <formula>0</formula>
    </cfRule>
  </conditionalFormatting>
  <conditionalFormatting sqref="D5:K5">
    <cfRule type="cellIs" dxfId="1006" priority="21" operator="greaterThan">
      <formula>0</formula>
    </cfRule>
  </conditionalFormatting>
  <conditionalFormatting sqref="T6:T28">
    <cfRule type="cellIs" dxfId="1005" priority="20" operator="lessThan">
      <formula>0</formula>
    </cfRule>
  </conditionalFormatting>
  <conditionalFormatting sqref="T7:T27">
    <cfRule type="cellIs" dxfId="1004" priority="17" operator="lessThan">
      <formula>0</formula>
    </cfRule>
    <cfRule type="cellIs" dxfId="1003" priority="18" operator="lessThan">
      <formula>0</formula>
    </cfRule>
    <cfRule type="cellIs" dxfId="1002" priority="19" operator="lessThan">
      <formula>0</formula>
    </cfRule>
  </conditionalFormatting>
  <conditionalFormatting sqref="T7:T28">
    <cfRule type="cellIs" dxfId="1001" priority="14" operator="lessThan">
      <formula>0</formula>
    </cfRule>
    <cfRule type="cellIs" dxfId="1000" priority="15" operator="lessThan">
      <formula>0</formula>
    </cfRule>
    <cfRule type="cellIs" dxfId="999" priority="16" operator="lessThan">
      <formula>0</formula>
    </cfRule>
  </conditionalFormatting>
  <conditionalFormatting sqref="D5:K5">
    <cfRule type="cellIs" dxfId="998" priority="13" operator="greaterThan">
      <formula>0</formula>
    </cfRule>
  </conditionalFormatting>
  <conditionalFormatting sqref="L4 L6 L28:L29">
    <cfRule type="cellIs" dxfId="997" priority="12" operator="equal">
      <formula>$L$4</formula>
    </cfRule>
  </conditionalFormatting>
  <conditionalFormatting sqref="D7:S7">
    <cfRule type="cellIs" dxfId="996" priority="11" operator="greaterThan">
      <formula>0</formula>
    </cfRule>
  </conditionalFormatting>
  <conditionalFormatting sqref="D9:S9">
    <cfRule type="cellIs" dxfId="995" priority="10" operator="greaterThan">
      <formula>0</formula>
    </cfRule>
  </conditionalFormatting>
  <conditionalFormatting sqref="D11:S11">
    <cfRule type="cellIs" dxfId="994" priority="9" operator="greaterThan">
      <formula>0</formula>
    </cfRule>
  </conditionalFormatting>
  <conditionalFormatting sqref="D13:S13">
    <cfRule type="cellIs" dxfId="993" priority="8" operator="greaterThan">
      <formula>0</formula>
    </cfRule>
  </conditionalFormatting>
  <conditionalFormatting sqref="D15:S15">
    <cfRule type="cellIs" dxfId="992" priority="7" operator="greaterThan">
      <formula>0</formula>
    </cfRule>
  </conditionalFormatting>
  <conditionalFormatting sqref="D17:S17">
    <cfRule type="cellIs" dxfId="991" priority="6" operator="greaterThan">
      <formula>0</formula>
    </cfRule>
  </conditionalFormatting>
  <conditionalFormatting sqref="D19:S19">
    <cfRule type="cellIs" dxfId="990" priority="5" operator="greaterThan">
      <formula>0</formula>
    </cfRule>
  </conditionalFormatting>
  <conditionalFormatting sqref="D21:S21">
    <cfRule type="cellIs" dxfId="989" priority="4" operator="greaterThan">
      <formula>0</formula>
    </cfRule>
  </conditionalFormatting>
  <conditionalFormatting sqref="D23:S23">
    <cfRule type="cellIs" dxfId="988" priority="3" operator="greaterThan">
      <formula>0</formula>
    </cfRule>
  </conditionalFormatting>
  <conditionalFormatting sqref="D25:S25">
    <cfRule type="cellIs" dxfId="987" priority="2" operator="greaterThan">
      <formula>0</formula>
    </cfRule>
  </conditionalFormatting>
  <conditionalFormatting sqref="D27:S27">
    <cfRule type="cellIs" dxfId="986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57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107" t="s">
        <v>39</v>
      </c>
      <c r="B29" s="108"/>
      <c r="C29" s="109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5" priority="43" operator="equal">
      <formula>212030016606640</formula>
    </cfRule>
  </conditionalFormatting>
  <conditionalFormatting sqref="D29 E4:E6 E28:K29">
    <cfRule type="cellIs" dxfId="984" priority="41" operator="equal">
      <formula>$E$4</formula>
    </cfRule>
    <cfRule type="cellIs" dxfId="983" priority="42" operator="equal">
      <formula>2120</formula>
    </cfRule>
  </conditionalFormatting>
  <conditionalFormatting sqref="D29:E29 F4:F6 F28:F29">
    <cfRule type="cellIs" dxfId="982" priority="39" operator="equal">
      <formula>$F$4</formula>
    </cfRule>
    <cfRule type="cellIs" dxfId="981" priority="40" operator="equal">
      <formula>300</formula>
    </cfRule>
  </conditionalFormatting>
  <conditionalFormatting sqref="G4:G6 G28:G29">
    <cfRule type="cellIs" dxfId="980" priority="37" operator="equal">
      <formula>$G$4</formula>
    </cfRule>
    <cfRule type="cellIs" dxfId="979" priority="38" operator="equal">
      <formula>1660</formula>
    </cfRule>
  </conditionalFormatting>
  <conditionalFormatting sqref="H4:H6 H28:H29">
    <cfRule type="cellIs" dxfId="978" priority="35" operator="equal">
      <formula>$H$4</formula>
    </cfRule>
    <cfRule type="cellIs" dxfId="977" priority="36" operator="equal">
      <formula>6640</formula>
    </cfRule>
  </conditionalFormatting>
  <conditionalFormatting sqref="T6:T28">
    <cfRule type="cellIs" dxfId="976" priority="34" operator="lessThan">
      <formula>0</formula>
    </cfRule>
  </conditionalFormatting>
  <conditionalFormatting sqref="T7:T27">
    <cfRule type="cellIs" dxfId="975" priority="31" operator="lessThan">
      <formula>0</formula>
    </cfRule>
    <cfRule type="cellIs" dxfId="974" priority="32" operator="lessThan">
      <formula>0</formula>
    </cfRule>
    <cfRule type="cellIs" dxfId="973" priority="33" operator="lessThan">
      <formula>0</formula>
    </cfRule>
  </conditionalFormatting>
  <conditionalFormatting sqref="E4:E6 E28:K28">
    <cfRule type="cellIs" dxfId="972" priority="30" operator="equal">
      <formula>$E$4</formula>
    </cfRule>
  </conditionalFormatting>
  <conditionalFormatting sqref="D28:D29 D6 D4:M4">
    <cfRule type="cellIs" dxfId="971" priority="29" operator="equal">
      <formula>$D$4</formula>
    </cfRule>
  </conditionalFormatting>
  <conditionalFormatting sqref="I4:I6 I28:I29">
    <cfRule type="cellIs" dxfId="970" priority="28" operator="equal">
      <formula>$I$4</formula>
    </cfRule>
  </conditionalFormatting>
  <conditionalFormatting sqref="J4:J6 J28:J29">
    <cfRule type="cellIs" dxfId="969" priority="27" operator="equal">
      <formula>$J$4</formula>
    </cfRule>
  </conditionalFormatting>
  <conditionalFormatting sqref="K4:K6 K28:K29">
    <cfRule type="cellIs" dxfId="968" priority="26" operator="equal">
      <formula>$K$4</formula>
    </cfRule>
  </conditionalFormatting>
  <conditionalFormatting sqref="M4:M6">
    <cfRule type="cellIs" dxfId="967" priority="25" operator="equal">
      <formula>$L$4</formula>
    </cfRule>
  </conditionalFormatting>
  <conditionalFormatting sqref="T7:T28">
    <cfRule type="cellIs" dxfId="966" priority="22" operator="lessThan">
      <formula>0</formula>
    </cfRule>
    <cfRule type="cellIs" dxfId="965" priority="23" operator="lessThan">
      <formula>0</formula>
    </cfRule>
    <cfRule type="cellIs" dxfId="964" priority="24" operator="lessThan">
      <formula>0</formula>
    </cfRule>
  </conditionalFormatting>
  <conditionalFormatting sqref="D5:K5">
    <cfRule type="cellIs" dxfId="963" priority="21" operator="greaterThan">
      <formula>0</formula>
    </cfRule>
  </conditionalFormatting>
  <conditionalFormatting sqref="T6:T28">
    <cfRule type="cellIs" dxfId="962" priority="20" operator="lessThan">
      <formula>0</formula>
    </cfRule>
  </conditionalFormatting>
  <conditionalFormatting sqref="T7:T27">
    <cfRule type="cellIs" dxfId="961" priority="17" operator="lessThan">
      <formula>0</formula>
    </cfRule>
    <cfRule type="cellIs" dxfId="960" priority="18" operator="lessThan">
      <formula>0</formula>
    </cfRule>
    <cfRule type="cellIs" dxfId="959" priority="19" operator="lessThan">
      <formula>0</formula>
    </cfRule>
  </conditionalFormatting>
  <conditionalFormatting sqref="T7:T28">
    <cfRule type="cellIs" dxfId="958" priority="14" operator="lessThan">
      <formula>0</formula>
    </cfRule>
    <cfRule type="cellIs" dxfId="957" priority="15" operator="lessThan">
      <formula>0</formula>
    </cfRule>
    <cfRule type="cellIs" dxfId="956" priority="16" operator="lessThan">
      <formula>0</formula>
    </cfRule>
  </conditionalFormatting>
  <conditionalFormatting sqref="D5:K5">
    <cfRule type="cellIs" dxfId="955" priority="13" operator="greaterThan">
      <formula>0</formula>
    </cfRule>
  </conditionalFormatting>
  <conditionalFormatting sqref="L4 L6 L28:L29">
    <cfRule type="cellIs" dxfId="954" priority="12" operator="equal">
      <formula>$L$4</formula>
    </cfRule>
  </conditionalFormatting>
  <conditionalFormatting sqref="D7:S7">
    <cfRule type="cellIs" dxfId="953" priority="11" operator="greaterThan">
      <formula>0</formula>
    </cfRule>
  </conditionalFormatting>
  <conditionalFormatting sqref="D9:S9">
    <cfRule type="cellIs" dxfId="952" priority="10" operator="greaterThan">
      <formula>0</formula>
    </cfRule>
  </conditionalFormatting>
  <conditionalFormatting sqref="D11:S11">
    <cfRule type="cellIs" dxfId="951" priority="9" operator="greaterThan">
      <formula>0</formula>
    </cfRule>
  </conditionalFormatting>
  <conditionalFormatting sqref="D13:S13">
    <cfRule type="cellIs" dxfId="950" priority="8" operator="greaterThan">
      <formula>0</formula>
    </cfRule>
  </conditionalFormatting>
  <conditionalFormatting sqref="D15:S15">
    <cfRule type="cellIs" dxfId="949" priority="7" operator="greaterThan">
      <formula>0</formula>
    </cfRule>
  </conditionalFormatting>
  <conditionalFormatting sqref="D17:S17">
    <cfRule type="cellIs" dxfId="948" priority="6" operator="greaterThan">
      <formula>0</formula>
    </cfRule>
  </conditionalFormatting>
  <conditionalFormatting sqref="D19:S19">
    <cfRule type="cellIs" dxfId="947" priority="5" operator="greaterThan">
      <formula>0</formula>
    </cfRule>
  </conditionalFormatting>
  <conditionalFormatting sqref="D21:S21">
    <cfRule type="cellIs" dxfId="946" priority="4" operator="greaterThan">
      <formula>0</formula>
    </cfRule>
  </conditionalFormatting>
  <conditionalFormatting sqref="D23:S23">
    <cfRule type="cellIs" dxfId="945" priority="3" operator="greaterThan">
      <formula>0</formula>
    </cfRule>
  </conditionalFormatting>
  <conditionalFormatting sqref="D25:S25">
    <cfRule type="cellIs" dxfId="944" priority="2" operator="greaterThan">
      <formula>0</formula>
    </cfRule>
  </conditionalFormatting>
  <conditionalFormatting sqref="D27:S27">
    <cfRule type="cellIs" dxfId="94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61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62</v>
      </c>
      <c r="B4" s="118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  <c r="U5" s="119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60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42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107" t="s">
        <v>39</v>
      </c>
      <c r="B29" s="108"/>
      <c r="C29" s="109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2" priority="63" operator="equal">
      <formula>212030016606640</formula>
    </cfRule>
  </conditionalFormatting>
  <conditionalFormatting sqref="D29 E4:E6 E28:K29">
    <cfRule type="cellIs" dxfId="941" priority="61" operator="equal">
      <formula>$E$4</formula>
    </cfRule>
    <cfRule type="cellIs" dxfId="940" priority="62" operator="equal">
      <formula>2120</formula>
    </cfRule>
  </conditionalFormatting>
  <conditionalFormatting sqref="D29:E29 F4:F6 F28:F29">
    <cfRule type="cellIs" dxfId="939" priority="59" operator="equal">
      <formula>$F$4</formula>
    </cfRule>
    <cfRule type="cellIs" dxfId="938" priority="60" operator="equal">
      <formula>300</formula>
    </cfRule>
  </conditionalFormatting>
  <conditionalFormatting sqref="G4:G6 G28:G29">
    <cfRule type="cellIs" dxfId="937" priority="57" operator="equal">
      <formula>$G$4</formula>
    </cfRule>
    <cfRule type="cellIs" dxfId="936" priority="58" operator="equal">
      <formula>1660</formula>
    </cfRule>
  </conditionalFormatting>
  <conditionalFormatting sqref="H4:H6 H28:H29">
    <cfRule type="cellIs" dxfId="935" priority="55" operator="equal">
      <formula>$H$4</formula>
    </cfRule>
    <cfRule type="cellIs" dxfId="934" priority="56" operator="equal">
      <formula>6640</formula>
    </cfRule>
  </conditionalFormatting>
  <conditionalFormatting sqref="T6:T28 U28:V28">
    <cfRule type="cellIs" dxfId="933" priority="54" operator="lessThan">
      <formula>0</formula>
    </cfRule>
  </conditionalFormatting>
  <conditionalFormatting sqref="T7:T27">
    <cfRule type="cellIs" dxfId="932" priority="51" operator="lessThan">
      <formula>0</formula>
    </cfRule>
    <cfRule type="cellIs" dxfId="931" priority="52" operator="lessThan">
      <formula>0</formula>
    </cfRule>
    <cfRule type="cellIs" dxfId="930" priority="53" operator="lessThan">
      <formula>0</formula>
    </cfRule>
  </conditionalFormatting>
  <conditionalFormatting sqref="E4:E6 E28:K28">
    <cfRule type="cellIs" dxfId="929" priority="50" operator="equal">
      <formula>$E$4</formula>
    </cfRule>
  </conditionalFormatting>
  <conditionalFormatting sqref="D28:D29 D6 D4:M4">
    <cfRule type="cellIs" dxfId="928" priority="49" operator="equal">
      <formula>$D$4</formula>
    </cfRule>
  </conditionalFormatting>
  <conditionalFormatting sqref="I4:I6 I28:I29">
    <cfRule type="cellIs" dxfId="927" priority="48" operator="equal">
      <formula>$I$4</formula>
    </cfRule>
  </conditionalFormatting>
  <conditionalFormatting sqref="J4:J6 J28:J29">
    <cfRule type="cellIs" dxfId="926" priority="47" operator="equal">
      <formula>$J$4</formula>
    </cfRule>
  </conditionalFormatting>
  <conditionalFormatting sqref="K4:K6 K28:K29">
    <cfRule type="cellIs" dxfId="925" priority="46" operator="equal">
      <formula>$K$4</formula>
    </cfRule>
  </conditionalFormatting>
  <conditionalFormatting sqref="M4:M6">
    <cfRule type="cellIs" dxfId="924" priority="45" operator="equal">
      <formula>$L$4</formula>
    </cfRule>
  </conditionalFormatting>
  <conditionalFormatting sqref="T7:T28 U28:V28">
    <cfRule type="cellIs" dxfId="923" priority="42" operator="lessThan">
      <formula>0</formula>
    </cfRule>
    <cfRule type="cellIs" dxfId="922" priority="43" operator="lessThan">
      <formula>0</formula>
    </cfRule>
    <cfRule type="cellIs" dxfId="921" priority="44" operator="lessThan">
      <formula>0</formula>
    </cfRule>
  </conditionalFormatting>
  <conditionalFormatting sqref="D5:K5">
    <cfRule type="cellIs" dxfId="920" priority="41" operator="greaterThan">
      <formula>0</formula>
    </cfRule>
  </conditionalFormatting>
  <conditionalFormatting sqref="T6:T28 U28:V28">
    <cfRule type="cellIs" dxfId="919" priority="40" operator="lessThan">
      <formula>0</formula>
    </cfRule>
  </conditionalFormatting>
  <conditionalFormatting sqref="T7:T27">
    <cfRule type="cellIs" dxfId="918" priority="37" operator="lessThan">
      <formula>0</formula>
    </cfRule>
    <cfRule type="cellIs" dxfId="917" priority="38" operator="lessThan">
      <formula>0</formula>
    </cfRule>
    <cfRule type="cellIs" dxfId="916" priority="39" operator="lessThan">
      <formula>0</formula>
    </cfRule>
  </conditionalFormatting>
  <conditionalFormatting sqref="T7:T28 U28:V28">
    <cfRule type="cellIs" dxfId="915" priority="34" operator="lessThan">
      <formula>0</formula>
    </cfRule>
    <cfRule type="cellIs" dxfId="914" priority="35" operator="lessThan">
      <formula>0</formula>
    </cfRule>
    <cfRule type="cellIs" dxfId="913" priority="36" operator="lessThan">
      <formula>0</formula>
    </cfRule>
  </conditionalFormatting>
  <conditionalFormatting sqref="D5:K5">
    <cfRule type="cellIs" dxfId="912" priority="33" operator="greaterThan">
      <formula>0</formula>
    </cfRule>
  </conditionalFormatting>
  <conditionalFormatting sqref="L4 L6 L28:L29">
    <cfRule type="cellIs" dxfId="911" priority="32" operator="equal">
      <formula>$L$4</formula>
    </cfRule>
  </conditionalFormatting>
  <conditionalFormatting sqref="D7:S7">
    <cfRule type="cellIs" dxfId="910" priority="31" operator="greaterThan">
      <formula>0</formula>
    </cfRule>
  </conditionalFormatting>
  <conditionalFormatting sqref="D9:S9">
    <cfRule type="cellIs" dxfId="909" priority="30" operator="greaterThan">
      <formula>0</formula>
    </cfRule>
  </conditionalFormatting>
  <conditionalFormatting sqref="D11:S11">
    <cfRule type="cellIs" dxfId="908" priority="29" operator="greaterThan">
      <formula>0</formula>
    </cfRule>
  </conditionalFormatting>
  <conditionalFormatting sqref="D13:S13">
    <cfRule type="cellIs" dxfId="907" priority="28" operator="greaterThan">
      <formula>0</formula>
    </cfRule>
  </conditionalFormatting>
  <conditionalFormatting sqref="D15:S15">
    <cfRule type="cellIs" dxfId="906" priority="27" operator="greaterThan">
      <formula>0</formula>
    </cfRule>
  </conditionalFormatting>
  <conditionalFormatting sqref="D17:S17">
    <cfRule type="cellIs" dxfId="905" priority="26" operator="greaterThan">
      <formula>0</formula>
    </cfRule>
  </conditionalFormatting>
  <conditionalFormatting sqref="D19:S19">
    <cfRule type="cellIs" dxfId="904" priority="25" operator="greaterThan">
      <formula>0</formula>
    </cfRule>
  </conditionalFormatting>
  <conditionalFormatting sqref="D21:S21">
    <cfRule type="cellIs" dxfId="903" priority="24" operator="greaterThan">
      <formula>0</formula>
    </cfRule>
  </conditionalFormatting>
  <conditionalFormatting sqref="D23:S23">
    <cfRule type="cellIs" dxfId="902" priority="23" operator="greaterThan">
      <formula>0</formula>
    </cfRule>
  </conditionalFormatting>
  <conditionalFormatting sqref="D25:S25">
    <cfRule type="cellIs" dxfId="901" priority="22" operator="greaterThan">
      <formula>0</formula>
    </cfRule>
  </conditionalFormatting>
  <conditionalFormatting sqref="D27:S27">
    <cfRule type="cellIs" dxfId="900" priority="21" operator="greaterThan">
      <formula>0</formula>
    </cfRule>
  </conditionalFormatting>
  <conditionalFormatting sqref="U6">
    <cfRule type="cellIs" dxfId="899" priority="20" operator="lessThan">
      <formula>0</formula>
    </cfRule>
  </conditionalFormatting>
  <conditionalFormatting sqref="U6">
    <cfRule type="cellIs" dxfId="898" priority="19" operator="lessThan">
      <formula>0</formula>
    </cfRule>
  </conditionalFormatting>
  <conditionalFormatting sqref="V6">
    <cfRule type="cellIs" dxfId="897" priority="18" operator="lessThan">
      <formula>0</formula>
    </cfRule>
  </conditionalFormatting>
  <conditionalFormatting sqref="V6">
    <cfRule type="cellIs" dxfId="896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63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41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42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43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44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45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46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107" t="s">
        <v>39</v>
      </c>
      <c r="B29" s="108"/>
      <c r="C29" s="109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95" priority="63" operator="equal">
      <formula>212030016606640</formula>
    </cfRule>
  </conditionalFormatting>
  <conditionalFormatting sqref="D29 E4:E6 E28:K29">
    <cfRule type="cellIs" dxfId="894" priority="61" operator="equal">
      <formula>$E$4</formula>
    </cfRule>
    <cfRule type="cellIs" dxfId="893" priority="62" operator="equal">
      <formula>2120</formula>
    </cfRule>
  </conditionalFormatting>
  <conditionalFormatting sqref="D29:E29 F4:F6 F28:F29">
    <cfRule type="cellIs" dxfId="892" priority="59" operator="equal">
      <formula>$F$4</formula>
    </cfRule>
    <cfRule type="cellIs" dxfId="891" priority="60" operator="equal">
      <formula>300</formula>
    </cfRule>
  </conditionalFormatting>
  <conditionalFormatting sqref="G4:G6 G28:G29">
    <cfRule type="cellIs" dxfId="890" priority="57" operator="equal">
      <formula>$G$4</formula>
    </cfRule>
    <cfRule type="cellIs" dxfId="889" priority="58" operator="equal">
      <formula>1660</formula>
    </cfRule>
  </conditionalFormatting>
  <conditionalFormatting sqref="H4:H6 H28:H29">
    <cfRule type="cellIs" dxfId="888" priority="55" operator="equal">
      <formula>$H$4</formula>
    </cfRule>
    <cfRule type="cellIs" dxfId="887" priority="56" operator="equal">
      <formula>6640</formula>
    </cfRule>
  </conditionalFormatting>
  <conditionalFormatting sqref="T6:T28 U28:V28">
    <cfRule type="cellIs" dxfId="886" priority="54" operator="lessThan">
      <formula>0</formula>
    </cfRule>
  </conditionalFormatting>
  <conditionalFormatting sqref="T7:T27">
    <cfRule type="cellIs" dxfId="885" priority="51" operator="lessThan">
      <formula>0</formula>
    </cfRule>
    <cfRule type="cellIs" dxfId="884" priority="52" operator="lessThan">
      <formula>0</formula>
    </cfRule>
    <cfRule type="cellIs" dxfId="883" priority="53" operator="lessThan">
      <formula>0</formula>
    </cfRule>
  </conditionalFormatting>
  <conditionalFormatting sqref="E4:E6 E28:K28">
    <cfRule type="cellIs" dxfId="882" priority="50" operator="equal">
      <formula>$E$4</formula>
    </cfRule>
  </conditionalFormatting>
  <conditionalFormatting sqref="D28:D29 D6 D4:M4">
    <cfRule type="cellIs" dxfId="881" priority="49" operator="equal">
      <formula>$D$4</formula>
    </cfRule>
  </conditionalFormatting>
  <conditionalFormatting sqref="I4:I6 I28:I29">
    <cfRule type="cellIs" dxfId="880" priority="48" operator="equal">
      <formula>$I$4</formula>
    </cfRule>
  </conditionalFormatting>
  <conditionalFormatting sqref="J4:J6 J28:J29">
    <cfRule type="cellIs" dxfId="879" priority="47" operator="equal">
      <formula>$J$4</formula>
    </cfRule>
  </conditionalFormatting>
  <conditionalFormatting sqref="K4:K6 K28:K29">
    <cfRule type="cellIs" dxfId="878" priority="46" operator="equal">
      <formula>$K$4</formula>
    </cfRule>
  </conditionalFormatting>
  <conditionalFormatting sqref="M4:M6">
    <cfRule type="cellIs" dxfId="877" priority="45" operator="equal">
      <formula>$L$4</formula>
    </cfRule>
  </conditionalFormatting>
  <conditionalFormatting sqref="T7:T28 U28:V28">
    <cfRule type="cellIs" dxfId="876" priority="42" operator="lessThan">
      <formula>0</formula>
    </cfRule>
    <cfRule type="cellIs" dxfId="875" priority="43" operator="lessThan">
      <formula>0</formula>
    </cfRule>
    <cfRule type="cellIs" dxfId="874" priority="44" operator="lessThan">
      <formula>0</formula>
    </cfRule>
  </conditionalFormatting>
  <conditionalFormatting sqref="D5:K5">
    <cfRule type="cellIs" dxfId="873" priority="41" operator="greaterThan">
      <formula>0</formula>
    </cfRule>
  </conditionalFormatting>
  <conditionalFormatting sqref="T6:T28 U28:V28">
    <cfRule type="cellIs" dxfId="872" priority="40" operator="lessThan">
      <formula>0</formula>
    </cfRule>
  </conditionalFormatting>
  <conditionalFormatting sqref="T7:T27">
    <cfRule type="cellIs" dxfId="871" priority="37" operator="lessThan">
      <formula>0</formula>
    </cfRule>
    <cfRule type="cellIs" dxfId="870" priority="38" operator="lessThan">
      <formula>0</formula>
    </cfRule>
    <cfRule type="cellIs" dxfId="869" priority="39" operator="lessThan">
      <formula>0</formula>
    </cfRule>
  </conditionalFormatting>
  <conditionalFormatting sqref="T7:T28 U28:V28">
    <cfRule type="cellIs" dxfId="868" priority="34" operator="lessThan">
      <formula>0</formula>
    </cfRule>
    <cfRule type="cellIs" dxfId="867" priority="35" operator="lessThan">
      <formula>0</formula>
    </cfRule>
    <cfRule type="cellIs" dxfId="866" priority="36" operator="lessThan">
      <formula>0</formula>
    </cfRule>
  </conditionalFormatting>
  <conditionalFormatting sqref="D5:K5">
    <cfRule type="cellIs" dxfId="865" priority="33" operator="greaterThan">
      <formula>0</formula>
    </cfRule>
  </conditionalFormatting>
  <conditionalFormatting sqref="L4 L6 L28:L29">
    <cfRule type="cellIs" dxfId="864" priority="32" operator="equal">
      <formula>$L$4</formula>
    </cfRule>
  </conditionalFormatting>
  <conditionalFormatting sqref="D7:S7">
    <cfRule type="cellIs" dxfId="863" priority="31" operator="greaterThan">
      <formula>0</formula>
    </cfRule>
  </conditionalFormatting>
  <conditionalFormatting sqref="D9:S9">
    <cfRule type="cellIs" dxfId="862" priority="30" operator="greaterThan">
      <formula>0</formula>
    </cfRule>
  </conditionalFormatting>
  <conditionalFormatting sqref="D11:S11">
    <cfRule type="cellIs" dxfId="861" priority="29" operator="greaterThan">
      <formula>0</formula>
    </cfRule>
  </conditionalFormatting>
  <conditionalFormatting sqref="D13:S13">
    <cfRule type="cellIs" dxfId="860" priority="28" operator="greaterThan">
      <formula>0</formula>
    </cfRule>
  </conditionalFormatting>
  <conditionalFormatting sqref="D15:S15">
    <cfRule type="cellIs" dxfId="859" priority="27" operator="greaterThan">
      <formula>0</formula>
    </cfRule>
  </conditionalFormatting>
  <conditionalFormatting sqref="D17:S17">
    <cfRule type="cellIs" dxfId="858" priority="26" operator="greaterThan">
      <formula>0</formula>
    </cfRule>
  </conditionalFormatting>
  <conditionalFormatting sqref="D19:S19">
    <cfRule type="cellIs" dxfId="857" priority="25" operator="greaterThan">
      <formula>0</formula>
    </cfRule>
  </conditionalFormatting>
  <conditionalFormatting sqref="D21:S21">
    <cfRule type="cellIs" dxfId="856" priority="24" operator="greaterThan">
      <formula>0</formula>
    </cfRule>
  </conditionalFormatting>
  <conditionalFormatting sqref="D23:S23">
    <cfRule type="cellIs" dxfId="855" priority="23" operator="greaterThan">
      <formula>0</formula>
    </cfRule>
  </conditionalFormatting>
  <conditionalFormatting sqref="D25:S25">
    <cfRule type="cellIs" dxfId="854" priority="22" operator="greaterThan">
      <formula>0</formula>
    </cfRule>
  </conditionalFormatting>
  <conditionalFormatting sqref="D27:S27">
    <cfRule type="cellIs" dxfId="853" priority="21" operator="greaterThan">
      <formula>0</formula>
    </cfRule>
  </conditionalFormatting>
  <conditionalFormatting sqref="U6">
    <cfRule type="cellIs" dxfId="852" priority="4" operator="lessThan">
      <formula>0</formula>
    </cfRule>
  </conditionalFormatting>
  <conditionalFormatting sqref="U6">
    <cfRule type="cellIs" dxfId="851" priority="3" operator="lessThan">
      <formula>0</formula>
    </cfRule>
  </conditionalFormatting>
  <conditionalFormatting sqref="V6">
    <cfRule type="cellIs" dxfId="850" priority="2" operator="lessThan">
      <formula>0</formula>
    </cfRule>
  </conditionalFormatting>
  <conditionalFormatting sqref="V6">
    <cfRule type="cellIs" dxfId="849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64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8" priority="43" operator="equal">
      <formula>212030016606640</formula>
    </cfRule>
  </conditionalFormatting>
  <conditionalFormatting sqref="D29 E4:E6 E28:K29">
    <cfRule type="cellIs" dxfId="847" priority="41" operator="equal">
      <formula>$E$4</formula>
    </cfRule>
    <cfRule type="cellIs" dxfId="846" priority="42" operator="equal">
      <formula>2120</formula>
    </cfRule>
  </conditionalFormatting>
  <conditionalFormatting sqref="D29:E29 F4:F6 F28:F29">
    <cfRule type="cellIs" dxfId="845" priority="39" operator="equal">
      <formula>$F$4</formula>
    </cfRule>
    <cfRule type="cellIs" dxfId="844" priority="40" operator="equal">
      <formula>300</formula>
    </cfRule>
  </conditionalFormatting>
  <conditionalFormatting sqref="G4:G6 G28:G29">
    <cfRule type="cellIs" dxfId="843" priority="37" operator="equal">
      <formula>$G$4</formula>
    </cfRule>
    <cfRule type="cellIs" dxfId="842" priority="38" operator="equal">
      <formula>1660</formula>
    </cfRule>
  </conditionalFormatting>
  <conditionalFormatting sqref="H4:H6 H28:H29">
    <cfRule type="cellIs" dxfId="841" priority="35" operator="equal">
      <formula>$H$4</formula>
    </cfRule>
    <cfRule type="cellIs" dxfId="840" priority="36" operator="equal">
      <formula>6640</formula>
    </cfRule>
  </conditionalFormatting>
  <conditionalFormatting sqref="T6:T28">
    <cfRule type="cellIs" dxfId="839" priority="34" operator="lessThan">
      <formula>0</formula>
    </cfRule>
  </conditionalFormatting>
  <conditionalFormatting sqref="T7:T27">
    <cfRule type="cellIs" dxfId="838" priority="31" operator="lessThan">
      <formula>0</formula>
    </cfRule>
    <cfRule type="cellIs" dxfId="837" priority="32" operator="lessThan">
      <formula>0</formula>
    </cfRule>
    <cfRule type="cellIs" dxfId="836" priority="33" operator="lessThan">
      <formula>0</formula>
    </cfRule>
  </conditionalFormatting>
  <conditionalFormatting sqref="E4:E6 E28:K28">
    <cfRule type="cellIs" dxfId="835" priority="30" operator="equal">
      <formula>$E$4</formula>
    </cfRule>
  </conditionalFormatting>
  <conditionalFormatting sqref="D28:D29 D6 D4:M4">
    <cfRule type="cellIs" dxfId="834" priority="29" operator="equal">
      <formula>$D$4</formula>
    </cfRule>
  </conditionalFormatting>
  <conditionalFormatting sqref="I4:I6 I28:I29">
    <cfRule type="cellIs" dxfId="833" priority="28" operator="equal">
      <formula>$I$4</formula>
    </cfRule>
  </conditionalFormatting>
  <conditionalFormatting sqref="J4:J6 J28:J29">
    <cfRule type="cellIs" dxfId="832" priority="27" operator="equal">
      <formula>$J$4</formula>
    </cfRule>
  </conditionalFormatting>
  <conditionalFormatting sqref="K4:K6 K28:K29">
    <cfRule type="cellIs" dxfId="831" priority="26" operator="equal">
      <formula>$K$4</formula>
    </cfRule>
  </conditionalFormatting>
  <conditionalFormatting sqref="M4:M6">
    <cfRule type="cellIs" dxfId="830" priority="25" operator="equal">
      <formula>$L$4</formula>
    </cfRule>
  </conditionalFormatting>
  <conditionalFormatting sqref="T7:T28">
    <cfRule type="cellIs" dxfId="829" priority="22" operator="lessThan">
      <formula>0</formula>
    </cfRule>
    <cfRule type="cellIs" dxfId="828" priority="23" operator="lessThan">
      <formula>0</formula>
    </cfRule>
    <cfRule type="cellIs" dxfId="827" priority="24" operator="lessThan">
      <formula>0</formula>
    </cfRule>
  </conditionalFormatting>
  <conditionalFormatting sqref="D5:K5">
    <cfRule type="cellIs" dxfId="826" priority="21" operator="greaterThan">
      <formula>0</formula>
    </cfRule>
  </conditionalFormatting>
  <conditionalFormatting sqref="T6:T28">
    <cfRule type="cellIs" dxfId="825" priority="20" operator="lessThan">
      <formula>0</formula>
    </cfRule>
  </conditionalFormatting>
  <conditionalFormatting sqref="T7:T27">
    <cfRule type="cellIs" dxfId="824" priority="17" operator="lessThan">
      <formula>0</formula>
    </cfRule>
    <cfRule type="cellIs" dxfId="823" priority="18" operator="lessThan">
      <formula>0</formula>
    </cfRule>
    <cfRule type="cellIs" dxfId="822" priority="19" operator="lessThan">
      <formula>0</formula>
    </cfRule>
  </conditionalFormatting>
  <conditionalFormatting sqref="T7:T28">
    <cfRule type="cellIs" dxfId="821" priority="14" operator="lessThan">
      <formula>0</formula>
    </cfRule>
    <cfRule type="cellIs" dxfId="820" priority="15" operator="lessThan">
      <formula>0</formula>
    </cfRule>
    <cfRule type="cellIs" dxfId="819" priority="16" operator="lessThan">
      <formula>0</formula>
    </cfRule>
  </conditionalFormatting>
  <conditionalFormatting sqref="D5:K5">
    <cfRule type="cellIs" dxfId="818" priority="13" operator="greaterThan">
      <formula>0</formula>
    </cfRule>
  </conditionalFormatting>
  <conditionalFormatting sqref="L4 L6 L28:L29">
    <cfRule type="cellIs" dxfId="817" priority="12" operator="equal">
      <formula>$L$4</formula>
    </cfRule>
  </conditionalFormatting>
  <conditionalFormatting sqref="D7:S7">
    <cfRule type="cellIs" dxfId="816" priority="11" operator="greaterThan">
      <formula>0</formula>
    </cfRule>
  </conditionalFormatting>
  <conditionalFormatting sqref="D9:S9">
    <cfRule type="cellIs" dxfId="815" priority="10" operator="greaterThan">
      <formula>0</formula>
    </cfRule>
  </conditionalFormatting>
  <conditionalFormatting sqref="D11:S11">
    <cfRule type="cellIs" dxfId="814" priority="9" operator="greaterThan">
      <formula>0</formula>
    </cfRule>
  </conditionalFormatting>
  <conditionalFormatting sqref="D13:S13">
    <cfRule type="cellIs" dxfId="813" priority="8" operator="greaterThan">
      <formula>0</formula>
    </cfRule>
  </conditionalFormatting>
  <conditionalFormatting sqref="D15:S15">
    <cfRule type="cellIs" dxfId="812" priority="7" operator="greaterThan">
      <formula>0</formula>
    </cfRule>
  </conditionalFormatting>
  <conditionalFormatting sqref="D17:S17">
    <cfRule type="cellIs" dxfId="811" priority="6" operator="greaterThan">
      <formula>0</formula>
    </cfRule>
  </conditionalFormatting>
  <conditionalFormatting sqref="D19:S19">
    <cfRule type="cellIs" dxfId="810" priority="5" operator="greaterThan">
      <formula>0</formula>
    </cfRule>
  </conditionalFormatting>
  <conditionalFormatting sqref="D21:S21">
    <cfRule type="cellIs" dxfId="809" priority="4" operator="greaterThan">
      <formula>0</formula>
    </cfRule>
  </conditionalFormatting>
  <conditionalFormatting sqref="D23:S23">
    <cfRule type="cellIs" dxfId="808" priority="3" operator="greaterThan">
      <formula>0</formula>
    </cfRule>
  </conditionalFormatting>
  <conditionalFormatting sqref="D25:S25">
    <cfRule type="cellIs" dxfId="807" priority="2" operator="greaterThan">
      <formula>0</formula>
    </cfRule>
  </conditionalFormatting>
  <conditionalFormatting sqref="D27:S27">
    <cfRule type="cellIs" dxfId="806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1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1" ht="18.75" x14ac:dyDescent="0.25">
      <c r="A3" s="114" t="s">
        <v>65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1" x14ac:dyDescent="0.25">
      <c r="A4" s="118" t="s">
        <v>1</v>
      </c>
      <c r="B4" s="118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1" x14ac:dyDescent="0.25">
      <c r="A5" s="118" t="s">
        <v>2</v>
      </c>
      <c r="B5" s="118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05" priority="43" operator="equal">
      <formula>212030016606640</formula>
    </cfRule>
  </conditionalFormatting>
  <conditionalFormatting sqref="D29 E4:E6 E28:K29">
    <cfRule type="cellIs" dxfId="804" priority="41" operator="equal">
      <formula>$E$4</formula>
    </cfRule>
    <cfRule type="cellIs" dxfId="803" priority="42" operator="equal">
      <formula>2120</formula>
    </cfRule>
  </conditionalFormatting>
  <conditionalFormatting sqref="D29:E29 F4:F6 F28:F29">
    <cfRule type="cellIs" dxfId="802" priority="39" operator="equal">
      <formula>$F$4</formula>
    </cfRule>
    <cfRule type="cellIs" dxfId="801" priority="40" operator="equal">
      <formula>300</formula>
    </cfRule>
  </conditionalFormatting>
  <conditionalFormatting sqref="G4:G6 G28:G29">
    <cfRule type="cellIs" dxfId="800" priority="37" operator="equal">
      <formula>$G$4</formula>
    </cfRule>
    <cfRule type="cellIs" dxfId="799" priority="38" operator="equal">
      <formula>1660</formula>
    </cfRule>
  </conditionalFormatting>
  <conditionalFormatting sqref="H4:H6 H28:H29">
    <cfRule type="cellIs" dxfId="798" priority="35" operator="equal">
      <formula>$H$4</formula>
    </cfRule>
    <cfRule type="cellIs" dxfId="797" priority="36" operator="equal">
      <formula>6640</formula>
    </cfRule>
  </conditionalFormatting>
  <conditionalFormatting sqref="T6:T28">
    <cfRule type="cellIs" dxfId="796" priority="34" operator="lessThan">
      <formula>0</formula>
    </cfRule>
  </conditionalFormatting>
  <conditionalFormatting sqref="T7:T27">
    <cfRule type="cellIs" dxfId="795" priority="31" operator="lessThan">
      <formula>0</formula>
    </cfRule>
    <cfRule type="cellIs" dxfId="794" priority="32" operator="lessThan">
      <formula>0</formula>
    </cfRule>
    <cfRule type="cellIs" dxfId="793" priority="33" operator="lessThan">
      <formula>0</formula>
    </cfRule>
  </conditionalFormatting>
  <conditionalFormatting sqref="E4:E6 E28:K28">
    <cfRule type="cellIs" dxfId="792" priority="30" operator="equal">
      <formula>$E$4</formula>
    </cfRule>
  </conditionalFormatting>
  <conditionalFormatting sqref="D28:D29 D6 D4:M4">
    <cfRule type="cellIs" dxfId="791" priority="29" operator="equal">
      <formula>$D$4</formula>
    </cfRule>
  </conditionalFormatting>
  <conditionalFormatting sqref="I4:I6 I28:I29">
    <cfRule type="cellIs" dxfId="790" priority="28" operator="equal">
      <formula>$I$4</formula>
    </cfRule>
  </conditionalFormatting>
  <conditionalFormatting sqref="J4:J6 J28:J29">
    <cfRule type="cellIs" dxfId="789" priority="27" operator="equal">
      <formula>$J$4</formula>
    </cfRule>
  </conditionalFormatting>
  <conditionalFormatting sqref="K4:K6 K28:K29">
    <cfRule type="cellIs" dxfId="788" priority="26" operator="equal">
      <formula>$K$4</formula>
    </cfRule>
  </conditionalFormatting>
  <conditionalFormatting sqref="M4:M6">
    <cfRule type="cellIs" dxfId="787" priority="25" operator="equal">
      <formula>$L$4</formula>
    </cfRule>
  </conditionalFormatting>
  <conditionalFormatting sqref="T7:T28">
    <cfRule type="cellIs" dxfId="786" priority="22" operator="lessThan">
      <formula>0</formula>
    </cfRule>
    <cfRule type="cellIs" dxfId="785" priority="23" operator="lessThan">
      <formula>0</formula>
    </cfRule>
    <cfRule type="cellIs" dxfId="784" priority="24" operator="lessThan">
      <formula>0</formula>
    </cfRule>
  </conditionalFormatting>
  <conditionalFormatting sqref="D5:K5">
    <cfRule type="cellIs" dxfId="783" priority="21" operator="greaterThan">
      <formula>0</formula>
    </cfRule>
  </conditionalFormatting>
  <conditionalFormatting sqref="T6:T28">
    <cfRule type="cellIs" dxfId="782" priority="20" operator="lessThan">
      <formula>0</formula>
    </cfRule>
  </conditionalFormatting>
  <conditionalFormatting sqref="T7:T27">
    <cfRule type="cellIs" dxfId="781" priority="17" operator="lessThan">
      <formula>0</formula>
    </cfRule>
    <cfRule type="cellIs" dxfId="780" priority="18" operator="lessThan">
      <formula>0</formula>
    </cfRule>
    <cfRule type="cellIs" dxfId="779" priority="19" operator="lessThan">
      <formula>0</formula>
    </cfRule>
  </conditionalFormatting>
  <conditionalFormatting sqref="T7:T28">
    <cfRule type="cellIs" dxfId="778" priority="14" operator="lessThan">
      <formula>0</formula>
    </cfRule>
    <cfRule type="cellIs" dxfId="777" priority="15" operator="lessThan">
      <formula>0</formula>
    </cfRule>
    <cfRule type="cellIs" dxfId="776" priority="16" operator="lessThan">
      <formula>0</formula>
    </cfRule>
  </conditionalFormatting>
  <conditionalFormatting sqref="D5:K5">
    <cfRule type="cellIs" dxfId="775" priority="13" operator="greaterThan">
      <formula>0</formula>
    </cfRule>
  </conditionalFormatting>
  <conditionalFormatting sqref="L4 L6 L28:L29">
    <cfRule type="cellIs" dxfId="774" priority="12" operator="equal">
      <formula>$L$4</formula>
    </cfRule>
  </conditionalFormatting>
  <conditionalFormatting sqref="D7:S7">
    <cfRule type="cellIs" dxfId="773" priority="11" operator="greaterThan">
      <formula>0</formula>
    </cfRule>
  </conditionalFormatting>
  <conditionalFormatting sqref="D9:S9">
    <cfRule type="cellIs" dxfId="772" priority="10" operator="greaterThan">
      <formula>0</formula>
    </cfRule>
  </conditionalFormatting>
  <conditionalFormatting sqref="D11:S11">
    <cfRule type="cellIs" dxfId="771" priority="9" operator="greaterThan">
      <formula>0</formula>
    </cfRule>
  </conditionalFormatting>
  <conditionalFormatting sqref="D13:S13">
    <cfRule type="cellIs" dxfId="770" priority="8" operator="greaterThan">
      <formula>0</formula>
    </cfRule>
  </conditionalFormatting>
  <conditionalFormatting sqref="D15:S15">
    <cfRule type="cellIs" dxfId="769" priority="7" operator="greaterThan">
      <formula>0</formula>
    </cfRule>
  </conditionalFormatting>
  <conditionalFormatting sqref="D17:S17">
    <cfRule type="cellIs" dxfId="768" priority="6" operator="greaterThan">
      <formula>0</formula>
    </cfRule>
  </conditionalFormatting>
  <conditionalFormatting sqref="D19:S19">
    <cfRule type="cellIs" dxfId="767" priority="5" operator="greaterThan">
      <formula>0</formula>
    </cfRule>
  </conditionalFormatting>
  <conditionalFormatting sqref="D21:S21">
    <cfRule type="cellIs" dxfId="766" priority="4" operator="greaterThan">
      <formula>0</formula>
    </cfRule>
  </conditionalFormatting>
  <conditionalFormatting sqref="D23:S23">
    <cfRule type="cellIs" dxfId="765" priority="3" operator="greaterThan">
      <formula>0</formula>
    </cfRule>
  </conditionalFormatting>
  <conditionalFormatting sqref="D25:S25">
    <cfRule type="cellIs" dxfId="764" priority="2" operator="greaterThan">
      <formula>0</formula>
    </cfRule>
  </conditionalFormatting>
  <conditionalFormatting sqref="D27:S27">
    <cfRule type="cellIs" dxfId="763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71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2"/>
      <c r="V7" s="73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2"/>
      <c r="V8" s="73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2"/>
      <c r="V9" s="73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2"/>
      <c r="V10" s="73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2">
        <v>27</v>
      </c>
      <c r="V11" s="73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2"/>
      <c r="V12" s="73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2"/>
      <c r="V13" s="73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2"/>
      <c r="V14" s="73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2"/>
      <c r="V15" s="73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2"/>
      <c r="V16" s="73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2">
        <v>25</v>
      </c>
      <c r="V17" s="73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2"/>
      <c r="V18" s="73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2">
        <v>18</v>
      </c>
      <c r="V19" s="73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2"/>
      <c r="V20" s="73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2"/>
      <c r="V21" s="73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2"/>
      <c r="V22" s="73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2"/>
      <c r="V23" s="73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2">
        <v>18</v>
      </c>
      <c r="V24" s="73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2"/>
      <c r="V25" s="73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2"/>
      <c r="V26" s="73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2"/>
      <c r="V27" s="74">
        <f t="shared" si="6"/>
        <v>18115.897499999999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107" t="s">
        <v>39</v>
      </c>
      <c r="B29" s="108"/>
      <c r="C29" s="109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62" priority="63" operator="equal">
      <formula>212030016606640</formula>
    </cfRule>
  </conditionalFormatting>
  <conditionalFormatting sqref="D29 E4:E6 E28:K29">
    <cfRule type="cellIs" dxfId="761" priority="61" operator="equal">
      <formula>$E$4</formula>
    </cfRule>
    <cfRule type="cellIs" dxfId="760" priority="62" operator="equal">
      <formula>2120</formula>
    </cfRule>
  </conditionalFormatting>
  <conditionalFormatting sqref="D29:E29 F4:F6 F28:F29">
    <cfRule type="cellIs" dxfId="759" priority="59" operator="equal">
      <formula>$F$4</formula>
    </cfRule>
    <cfRule type="cellIs" dxfId="758" priority="60" operator="equal">
      <formula>300</formula>
    </cfRule>
  </conditionalFormatting>
  <conditionalFormatting sqref="G4:G6 G28:G29">
    <cfRule type="cellIs" dxfId="757" priority="57" operator="equal">
      <formula>$G$4</formula>
    </cfRule>
    <cfRule type="cellIs" dxfId="756" priority="58" operator="equal">
      <formula>1660</formula>
    </cfRule>
  </conditionalFormatting>
  <conditionalFormatting sqref="H4:H6 H28:H29">
    <cfRule type="cellIs" dxfId="755" priority="55" operator="equal">
      <formula>$H$4</formula>
    </cfRule>
    <cfRule type="cellIs" dxfId="754" priority="56" operator="equal">
      <formula>6640</formula>
    </cfRule>
  </conditionalFormatting>
  <conditionalFormatting sqref="T6:T28 U28:V28">
    <cfRule type="cellIs" dxfId="753" priority="54" operator="lessThan">
      <formula>0</formula>
    </cfRule>
  </conditionalFormatting>
  <conditionalFormatting sqref="T7:T27">
    <cfRule type="cellIs" dxfId="752" priority="51" operator="lessThan">
      <formula>0</formula>
    </cfRule>
    <cfRule type="cellIs" dxfId="751" priority="52" operator="lessThan">
      <formula>0</formula>
    </cfRule>
    <cfRule type="cellIs" dxfId="750" priority="53" operator="lessThan">
      <formula>0</formula>
    </cfRule>
  </conditionalFormatting>
  <conditionalFormatting sqref="E4:E6 E28:K28">
    <cfRule type="cellIs" dxfId="749" priority="50" operator="equal">
      <formula>$E$4</formula>
    </cfRule>
  </conditionalFormatting>
  <conditionalFormatting sqref="D28:D29 D6 D4:M4">
    <cfRule type="cellIs" dxfId="748" priority="49" operator="equal">
      <formula>$D$4</formula>
    </cfRule>
  </conditionalFormatting>
  <conditionalFormatting sqref="I4:I6 I28:I29">
    <cfRule type="cellIs" dxfId="747" priority="48" operator="equal">
      <formula>$I$4</formula>
    </cfRule>
  </conditionalFormatting>
  <conditionalFormatting sqref="J4:J6 J28:J29">
    <cfRule type="cellIs" dxfId="746" priority="47" operator="equal">
      <formula>$J$4</formula>
    </cfRule>
  </conditionalFormatting>
  <conditionalFormatting sqref="K4:K6 K28:K29">
    <cfRule type="cellIs" dxfId="745" priority="46" operator="equal">
      <formula>$K$4</formula>
    </cfRule>
  </conditionalFormatting>
  <conditionalFormatting sqref="M4:M6">
    <cfRule type="cellIs" dxfId="744" priority="45" operator="equal">
      <formula>$L$4</formula>
    </cfRule>
  </conditionalFormatting>
  <conditionalFormatting sqref="T7:T28 U28:V28">
    <cfRule type="cellIs" dxfId="743" priority="42" operator="lessThan">
      <formula>0</formula>
    </cfRule>
    <cfRule type="cellIs" dxfId="742" priority="43" operator="lessThan">
      <formula>0</formula>
    </cfRule>
    <cfRule type="cellIs" dxfId="741" priority="44" operator="lessThan">
      <formula>0</formula>
    </cfRule>
  </conditionalFormatting>
  <conditionalFormatting sqref="D5:K5">
    <cfRule type="cellIs" dxfId="740" priority="41" operator="greaterThan">
      <formula>0</formula>
    </cfRule>
  </conditionalFormatting>
  <conditionalFormatting sqref="T6:T28 U28:V28">
    <cfRule type="cellIs" dxfId="739" priority="40" operator="lessThan">
      <formula>0</formula>
    </cfRule>
  </conditionalFormatting>
  <conditionalFormatting sqref="T7:T27">
    <cfRule type="cellIs" dxfId="738" priority="37" operator="lessThan">
      <formula>0</formula>
    </cfRule>
    <cfRule type="cellIs" dxfId="737" priority="38" operator="lessThan">
      <formula>0</formula>
    </cfRule>
    <cfRule type="cellIs" dxfId="736" priority="39" operator="lessThan">
      <formula>0</formula>
    </cfRule>
  </conditionalFormatting>
  <conditionalFormatting sqref="T7:T28 U28:V28">
    <cfRule type="cellIs" dxfId="735" priority="34" operator="lessThan">
      <formula>0</formula>
    </cfRule>
    <cfRule type="cellIs" dxfId="734" priority="35" operator="lessThan">
      <formula>0</formula>
    </cfRule>
    <cfRule type="cellIs" dxfId="733" priority="36" operator="lessThan">
      <formula>0</formula>
    </cfRule>
  </conditionalFormatting>
  <conditionalFormatting sqref="D5:K5">
    <cfRule type="cellIs" dxfId="732" priority="33" operator="greaterThan">
      <formula>0</formula>
    </cfRule>
  </conditionalFormatting>
  <conditionalFormatting sqref="L4 L6 L28:L29">
    <cfRule type="cellIs" dxfId="731" priority="32" operator="equal">
      <formula>$L$4</formula>
    </cfRule>
  </conditionalFormatting>
  <conditionalFormatting sqref="D7:S7">
    <cfRule type="cellIs" dxfId="730" priority="31" operator="greaterThan">
      <formula>0</formula>
    </cfRule>
  </conditionalFormatting>
  <conditionalFormatting sqref="D9:S9">
    <cfRule type="cellIs" dxfId="729" priority="30" operator="greaterThan">
      <formula>0</formula>
    </cfRule>
  </conditionalFormatting>
  <conditionalFormatting sqref="D11:S11">
    <cfRule type="cellIs" dxfId="728" priority="29" operator="greaterThan">
      <formula>0</formula>
    </cfRule>
  </conditionalFormatting>
  <conditionalFormatting sqref="D13:S13">
    <cfRule type="cellIs" dxfId="727" priority="28" operator="greaterThan">
      <formula>0</formula>
    </cfRule>
  </conditionalFormatting>
  <conditionalFormatting sqref="D15:S15">
    <cfRule type="cellIs" dxfId="726" priority="27" operator="greaterThan">
      <formula>0</formula>
    </cfRule>
  </conditionalFormatting>
  <conditionalFormatting sqref="D17:S17">
    <cfRule type="cellIs" dxfId="725" priority="26" operator="greaterThan">
      <formula>0</formula>
    </cfRule>
  </conditionalFormatting>
  <conditionalFormatting sqref="D19:S19">
    <cfRule type="cellIs" dxfId="724" priority="25" operator="greaterThan">
      <formula>0</formula>
    </cfRule>
  </conditionalFormatting>
  <conditionalFormatting sqref="D21:S21">
    <cfRule type="cellIs" dxfId="723" priority="24" operator="greaterThan">
      <formula>0</formula>
    </cfRule>
  </conditionalFormatting>
  <conditionalFormatting sqref="D23:S23">
    <cfRule type="cellIs" dxfId="722" priority="23" operator="greaterThan">
      <formula>0</formula>
    </cfRule>
  </conditionalFormatting>
  <conditionalFormatting sqref="D25:S25">
    <cfRule type="cellIs" dxfId="721" priority="22" operator="greaterThan">
      <formula>0</formula>
    </cfRule>
  </conditionalFormatting>
  <conditionalFormatting sqref="D27:S27">
    <cfRule type="cellIs" dxfId="720" priority="21" operator="greaterThan">
      <formula>0</formula>
    </cfRule>
  </conditionalFormatting>
  <conditionalFormatting sqref="U6">
    <cfRule type="cellIs" dxfId="719" priority="20" operator="lessThan">
      <formula>0</formula>
    </cfRule>
  </conditionalFormatting>
  <conditionalFormatting sqref="U6">
    <cfRule type="cellIs" dxfId="718" priority="19" operator="lessThan">
      <formula>0</formula>
    </cfRule>
  </conditionalFormatting>
  <conditionalFormatting sqref="V6">
    <cfRule type="cellIs" dxfId="717" priority="18" operator="lessThan">
      <formula>0</formula>
    </cfRule>
  </conditionalFormatting>
  <conditionalFormatting sqref="V6">
    <cfRule type="cellIs" dxfId="716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73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107" t="s">
        <v>39</v>
      </c>
      <c r="B29" s="108"/>
      <c r="C29" s="109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5" priority="43" operator="equal">
      <formula>212030016606640</formula>
    </cfRule>
  </conditionalFormatting>
  <conditionalFormatting sqref="D29 E4:E6 E28:K29">
    <cfRule type="cellIs" dxfId="714" priority="41" operator="equal">
      <formula>$E$4</formula>
    </cfRule>
    <cfRule type="cellIs" dxfId="713" priority="42" operator="equal">
      <formula>2120</formula>
    </cfRule>
  </conditionalFormatting>
  <conditionalFormatting sqref="D29:E29 F4:F6 F28:F29">
    <cfRule type="cellIs" dxfId="712" priority="39" operator="equal">
      <formula>$F$4</formula>
    </cfRule>
    <cfRule type="cellIs" dxfId="711" priority="40" operator="equal">
      <formula>300</formula>
    </cfRule>
  </conditionalFormatting>
  <conditionalFormatting sqref="G4:G6 G28:G29">
    <cfRule type="cellIs" dxfId="710" priority="37" operator="equal">
      <formula>$G$4</formula>
    </cfRule>
    <cfRule type="cellIs" dxfId="709" priority="38" operator="equal">
      <formula>1660</formula>
    </cfRule>
  </conditionalFormatting>
  <conditionalFormatting sqref="H4:H6 H28:H29">
    <cfRule type="cellIs" dxfId="708" priority="35" operator="equal">
      <formula>$H$4</formula>
    </cfRule>
    <cfRule type="cellIs" dxfId="707" priority="36" operator="equal">
      <formula>6640</formula>
    </cfRule>
  </conditionalFormatting>
  <conditionalFormatting sqref="T6:T28">
    <cfRule type="cellIs" dxfId="706" priority="34" operator="lessThan">
      <formula>0</formula>
    </cfRule>
  </conditionalFormatting>
  <conditionalFormatting sqref="T7:T27">
    <cfRule type="cellIs" dxfId="705" priority="31" operator="lessThan">
      <formula>0</formula>
    </cfRule>
    <cfRule type="cellIs" dxfId="704" priority="32" operator="lessThan">
      <formula>0</formula>
    </cfRule>
    <cfRule type="cellIs" dxfId="703" priority="33" operator="lessThan">
      <formula>0</formula>
    </cfRule>
  </conditionalFormatting>
  <conditionalFormatting sqref="E4:E6 E28:K28">
    <cfRule type="cellIs" dxfId="702" priority="30" operator="equal">
      <formula>$E$4</formula>
    </cfRule>
  </conditionalFormatting>
  <conditionalFormatting sqref="D28:D29 D6 D4:M4">
    <cfRule type="cellIs" dxfId="701" priority="29" operator="equal">
      <formula>$D$4</formula>
    </cfRule>
  </conditionalFormatting>
  <conditionalFormatting sqref="I4:I6 I28:I29">
    <cfRule type="cellIs" dxfId="700" priority="28" operator="equal">
      <formula>$I$4</formula>
    </cfRule>
  </conditionalFormatting>
  <conditionalFormatting sqref="J4:J6 J28:J29">
    <cfRule type="cellIs" dxfId="699" priority="27" operator="equal">
      <formula>$J$4</formula>
    </cfRule>
  </conditionalFormatting>
  <conditionalFormatting sqref="K4:K6 K28:K29">
    <cfRule type="cellIs" dxfId="698" priority="26" operator="equal">
      <formula>$K$4</formula>
    </cfRule>
  </conditionalFormatting>
  <conditionalFormatting sqref="M4:M6">
    <cfRule type="cellIs" dxfId="697" priority="25" operator="equal">
      <formula>$L$4</formula>
    </cfRule>
  </conditionalFormatting>
  <conditionalFormatting sqref="T7:T28">
    <cfRule type="cellIs" dxfId="696" priority="22" operator="lessThan">
      <formula>0</formula>
    </cfRule>
    <cfRule type="cellIs" dxfId="695" priority="23" operator="lessThan">
      <formula>0</formula>
    </cfRule>
    <cfRule type="cellIs" dxfId="694" priority="24" operator="lessThan">
      <formula>0</formula>
    </cfRule>
  </conditionalFormatting>
  <conditionalFormatting sqref="D5:K5">
    <cfRule type="cellIs" dxfId="693" priority="21" operator="greaterThan">
      <formula>0</formula>
    </cfRule>
  </conditionalFormatting>
  <conditionalFormatting sqref="T6:T28">
    <cfRule type="cellIs" dxfId="692" priority="20" operator="lessThan">
      <formula>0</formula>
    </cfRule>
  </conditionalFormatting>
  <conditionalFormatting sqref="T7:T27">
    <cfRule type="cellIs" dxfId="691" priority="17" operator="lessThan">
      <formula>0</formula>
    </cfRule>
    <cfRule type="cellIs" dxfId="690" priority="18" operator="lessThan">
      <formula>0</formula>
    </cfRule>
    <cfRule type="cellIs" dxfId="689" priority="19" operator="lessThan">
      <formula>0</formula>
    </cfRule>
  </conditionalFormatting>
  <conditionalFormatting sqref="T7:T28">
    <cfRule type="cellIs" dxfId="688" priority="14" operator="lessThan">
      <formula>0</formula>
    </cfRule>
    <cfRule type="cellIs" dxfId="687" priority="15" operator="lessThan">
      <formula>0</formula>
    </cfRule>
    <cfRule type="cellIs" dxfId="686" priority="16" operator="lessThan">
      <formula>0</formula>
    </cfRule>
  </conditionalFormatting>
  <conditionalFormatting sqref="D5:K5">
    <cfRule type="cellIs" dxfId="685" priority="13" operator="greaterThan">
      <formula>0</formula>
    </cfRule>
  </conditionalFormatting>
  <conditionalFormatting sqref="L4 L6 L28:L29">
    <cfRule type="cellIs" dxfId="684" priority="12" operator="equal">
      <formula>$L$4</formula>
    </cfRule>
  </conditionalFormatting>
  <conditionalFormatting sqref="D7:S7">
    <cfRule type="cellIs" dxfId="683" priority="11" operator="greaterThan">
      <formula>0</formula>
    </cfRule>
  </conditionalFormatting>
  <conditionalFormatting sqref="D9:S9">
    <cfRule type="cellIs" dxfId="682" priority="10" operator="greaterThan">
      <formula>0</formula>
    </cfRule>
  </conditionalFormatting>
  <conditionalFormatting sqref="D11:S11">
    <cfRule type="cellIs" dxfId="681" priority="9" operator="greaterThan">
      <formula>0</formula>
    </cfRule>
  </conditionalFormatting>
  <conditionalFormatting sqref="D13:S13">
    <cfRule type="cellIs" dxfId="680" priority="8" operator="greaterThan">
      <formula>0</formula>
    </cfRule>
  </conditionalFormatting>
  <conditionalFormatting sqref="D15:S15">
    <cfRule type="cellIs" dxfId="679" priority="7" operator="greaterThan">
      <formula>0</formula>
    </cfRule>
  </conditionalFormatting>
  <conditionalFormatting sqref="D17:S17">
    <cfRule type="cellIs" dxfId="678" priority="6" operator="greaterThan">
      <formula>0</formula>
    </cfRule>
  </conditionalFormatting>
  <conditionalFormatting sqref="D19:S19">
    <cfRule type="cellIs" dxfId="677" priority="5" operator="greaterThan">
      <formula>0</formula>
    </cfRule>
  </conditionalFormatting>
  <conditionalFormatting sqref="D21:S21">
    <cfRule type="cellIs" dxfId="676" priority="4" operator="greaterThan">
      <formula>0</formula>
    </cfRule>
  </conditionalFormatting>
  <conditionalFormatting sqref="D23:S23">
    <cfRule type="cellIs" dxfId="675" priority="3" operator="greaterThan">
      <formula>0</formula>
    </cfRule>
  </conditionalFormatting>
  <conditionalFormatting sqref="D25:S25">
    <cfRule type="cellIs" dxfId="674" priority="2" operator="greaterThan">
      <formula>0</formula>
    </cfRule>
  </conditionalFormatting>
  <conditionalFormatting sqref="D27:S27">
    <cfRule type="cellIs" dxfId="673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1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1" ht="18.75" x14ac:dyDescent="0.25">
      <c r="A3" s="114" t="s">
        <v>72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1" x14ac:dyDescent="0.25">
      <c r="A4" s="118" t="s">
        <v>1</v>
      </c>
      <c r="B4" s="118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1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79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24" t="s">
        <v>38</v>
      </c>
      <c r="B28" s="124"/>
      <c r="C28" s="124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0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18" t="s">
        <v>39</v>
      </c>
      <c r="B29" s="118"/>
      <c r="C29" s="118"/>
      <c r="D29" s="81">
        <f t="shared" ref="D29:L29" si="7">D4+D5-D28</f>
        <v>176952</v>
      </c>
      <c r="E29" s="81">
        <f t="shared" si="7"/>
        <v>10800</v>
      </c>
      <c r="F29" s="81">
        <f t="shared" si="7"/>
        <v>19910</v>
      </c>
      <c r="G29" s="81">
        <f t="shared" si="7"/>
        <v>210</v>
      </c>
      <c r="H29" s="81">
        <f t="shared" si="7"/>
        <v>35545</v>
      </c>
      <c r="I29" s="81">
        <f t="shared" si="7"/>
        <v>1594</v>
      </c>
      <c r="J29" s="81">
        <f t="shared" si="7"/>
        <v>530</v>
      </c>
      <c r="K29" s="81">
        <f t="shared" si="7"/>
        <v>503</v>
      </c>
      <c r="L29" s="81">
        <f t="shared" si="7"/>
        <v>50</v>
      </c>
      <c r="M29" s="123"/>
      <c r="N29" s="123"/>
      <c r="O29" s="123"/>
      <c r="P29" s="123"/>
      <c r="Q29" s="123"/>
      <c r="R29" s="123"/>
      <c r="S29" s="123"/>
      <c r="T29" s="123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72" priority="43" operator="equal">
      <formula>212030016606640</formula>
    </cfRule>
  </conditionalFormatting>
  <conditionalFormatting sqref="D29 E4:E6 E28:K29">
    <cfRule type="cellIs" dxfId="671" priority="41" operator="equal">
      <formula>$E$4</formula>
    </cfRule>
    <cfRule type="cellIs" dxfId="670" priority="42" operator="equal">
      <formula>2120</formula>
    </cfRule>
  </conditionalFormatting>
  <conditionalFormatting sqref="D29:E29 F4:F6 F28:F29">
    <cfRule type="cellIs" dxfId="669" priority="39" operator="equal">
      <formula>$F$4</formula>
    </cfRule>
    <cfRule type="cellIs" dxfId="668" priority="40" operator="equal">
      <formula>300</formula>
    </cfRule>
  </conditionalFormatting>
  <conditionalFormatting sqref="G4:G6 G28:G29">
    <cfRule type="cellIs" dxfId="667" priority="37" operator="equal">
      <formula>$G$4</formula>
    </cfRule>
    <cfRule type="cellIs" dxfId="666" priority="38" operator="equal">
      <formula>1660</formula>
    </cfRule>
  </conditionalFormatting>
  <conditionalFormatting sqref="H4:H6 H28:H29">
    <cfRule type="cellIs" dxfId="665" priority="35" operator="equal">
      <formula>$H$4</formula>
    </cfRule>
    <cfRule type="cellIs" dxfId="664" priority="36" operator="equal">
      <formula>6640</formula>
    </cfRule>
  </conditionalFormatting>
  <conditionalFormatting sqref="T6:T28">
    <cfRule type="cellIs" dxfId="663" priority="34" operator="lessThan">
      <formula>0</formula>
    </cfRule>
  </conditionalFormatting>
  <conditionalFormatting sqref="T7:T27">
    <cfRule type="cellIs" dxfId="662" priority="31" operator="lessThan">
      <formula>0</formula>
    </cfRule>
    <cfRule type="cellIs" dxfId="661" priority="32" operator="lessThan">
      <formula>0</formula>
    </cfRule>
    <cfRule type="cellIs" dxfId="660" priority="33" operator="lessThan">
      <formula>0</formula>
    </cfRule>
  </conditionalFormatting>
  <conditionalFormatting sqref="E4:E6 E28:K28">
    <cfRule type="cellIs" dxfId="659" priority="30" operator="equal">
      <formula>$E$4</formula>
    </cfRule>
  </conditionalFormatting>
  <conditionalFormatting sqref="D28:D29 D6 D4:M4">
    <cfRule type="cellIs" dxfId="658" priority="29" operator="equal">
      <formula>$D$4</formula>
    </cfRule>
  </conditionalFormatting>
  <conditionalFormatting sqref="I4:I6 I28:I29">
    <cfRule type="cellIs" dxfId="657" priority="28" operator="equal">
      <formula>$I$4</formula>
    </cfRule>
  </conditionalFormatting>
  <conditionalFormatting sqref="J4:J6 J28:J29">
    <cfRule type="cellIs" dxfId="656" priority="27" operator="equal">
      <formula>$J$4</formula>
    </cfRule>
  </conditionalFormatting>
  <conditionalFormatting sqref="K4:K6 K28:K29">
    <cfRule type="cellIs" dxfId="655" priority="26" operator="equal">
      <formula>$K$4</formula>
    </cfRule>
  </conditionalFormatting>
  <conditionalFormatting sqref="M4:M6">
    <cfRule type="cellIs" dxfId="654" priority="25" operator="equal">
      <formula>$L$4</formula>
    </cfRule>
  </conditionalFormatting>
  <conditionalFormatting sqref="T7:T28">
    <cfRule type="cellIs" dxfId="653" priority="22" operator="lessThan">
      <formula>0</formula>
    </cfRule>
    <cfRule type="cellIs" dxfId="652" priority="23" operator="lessThan">
      <formula>0</formula>
    </cfRule>
    <cfRule type="cellIs" dxfId="651" priority="24" operator="lessThan">
      <formula>0</formula>
    </cfRule>
  </conditionalFormatting>
  <conditionalFormatting sqref="D5:K5">
    <cfRule type="cellIs" dxfId="650" priority="21" operator="greaterThan">
      <formula>0</formula>
    </cfRule>
  </conditionalFormatting>
  <conditionalFormatting sqref="T7:T27">
    <cfRule type="cellIs" dxfId="649" priority="17" operator="lessThan">
      <formula>0</formula>
    </cfRule>
    <cfRule type="cellIs" dxfId="648" priority="18" operator="lessThan">
      <formula>0</formula>
    </cfRule>
    <cfRule type="cellIs" dxfId="647" priority="19" operator="lessThan">
      <formula>0</formula>
    </cfRule>
  </conditionalFormatting>
  <conditionalFormatting sqref="D5:K5">
    <cfRule type="cellIs" dxfId="646" priority="13" operator="greaterThan">
      <formula>0</formula>
    </cfRule>
  </conditionalFormatting>
  <conditionalFormatting sqref="L4 L6 L28:L29">
    <cfRule type="cellIs" dxfId="645" priority="12" operator="equal">
      <formula>$L$4</formula>
    </cfRule>
  </conditionalFormatting>
  <conditionalFormatting sqref="D7:S7">
    <cfRule type="cellIs" dxfId="644" priority="11" operator="greaterThan">
      <formula>0</formula>
    </cfRule>
  </conditionalFormatting>
  <conditionalFormatting sqref="D9:S9">
    <cfRule type="cellIs" dxfId="643" priority="10" operator="greaterThan">
      <formula>0</formula>
    </cfRule>
  </conditionalFormatting>
  <conditionalFormatting sqref="D11:S11">
    <cfRule type="cellIs" dxfId="642" priority="9" operator="greaterThan">
      <formula>0</formula>
    </cfRule>
  </conditionalFormatting>
  <conditionalFormatting sqref="D13:S13">
    <cfRule type="cellIs" dxfId="641" priority="8" operator="greaterThan">
      <formula>0</formula>
    </cfRule>
  </conditionalFormatting>
  <conditionalFormatting sqref="D15:S15">
    <cfRule type="cellIs" dxfId="640" priority="7" operator="greaterThan">
      <formula>0</formula>
    </cfRule>
  </conditionalFormatting>
  <conditionalFormatting sqref="D17:S17">
    <cfRule type="cellIs" dxfId="639" priority="6" operator="greaterThan">
      <formula>0</formula>
    </cfRule>
  </conditionalFormatting>
  <conditionalFormatting sqref="D19:S19">
    <cfRule type="cellIs" dxfId="638" priority="5" operator="greaterThan">
      <formula>0</formula>
    </cfRule>
  </conditionalFormatting>
  <conditionalFormatting sqref="D21:S21">
    <cfRule type="cellIs" dxfId="637" priority="4" operator="greaterThan">
      <formula>0</formula>
    </cfRule>
  </conditionalFormatting>
  <conditionalFormatting sqref="D23:S23">
    <cfRule type="cellIs" dxfId="636" priority="3" operator="greaterThan">
      <formula>0</formula>
    </cfRule>
  </conditionalFormatting>
  <conditionalFormatting sqref="D25:S25">
    <cfRule type="cellIs" dxfId="635" priority="2" operator="greaterThan">
      <formula>0</formula>
    </cfRule>
  </conditionalFormatting>
  <conditionalFormatting sqref="D27:S27">
    <cfRule type="cellIs" dxfId="63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4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4" ht="18.75" x14ac:dyDescent="0.25">
      <c r="A3" s="114" t="s">
        <v>76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25"/>
      <c r="O3" s="125"/>
      <c r="P3" s="125"/>
      <c r="Q3" s="125"/>
      <c r="R3" s="125"/>
      <c r="S3" s="125"/>
      <c r="T3" s="125"/>
    </row>
    <row r="4" spans="1:24" x14ac:dyDescent="0.25">
      <c r="A4" s="118" t="s">
        <v>1</v>
      </c>
      <c r="B4" s="118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19"/>
      <c r="O4" s="119"/>
      <c r="P4" s="119"/>
      <c r="Q4" s="119"/>
      <c r="R4" s="119"/>
      <c r="S4" s="119"/>
      <c r="T4" s="119"/>
      <c r="U4" s="119"/>
      <c r="V4" s="119"/>
    </row>
    <row r="5" spans="1:24" x14ac:dyDescent="0.25">
      <c r="A5" s="118" t="s">
        <v>2</v>
      </c>
      <c r="B5" s="118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  <c r="U5" s="119"/>
      <c r="V5" s="119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6" t="s">
        <v>16</v>
      </c>
      <c r="O6" s="77" t="s">
        <v>17</v>
      </c>
      <c r="P6" s="76" t="s">
        <v>18</v>
      </c>
      <c r="Q6" s="76" t="s">
        <v>19</v>
      </c>
      <c r="R6" s="76" t="s">
        <v>20</v>
      </c>
      <c r="S6" s="77" t="s">
        <v>21</v>
      </c>
      <c r="T6" s="78" t="s">
        <v>22</v>
      </c>
      <c r="U6" s="78" t="s">
        <v>74</v>
      </c>
      <c r="V6" s="78" t="s">
        <v>75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2">
        <v>63</v>
      </c>
      <c r="V7" s="75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2">
        <v>18</v>
      </c>
      <c r="V8" s="75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2">
        <v>189</v>
      </c>
      <c r="V9" s="75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2">
        <v>36</v>
      </c>
      <c r="V10" s="75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2">
        <v>36</v>
      </c>
      <c r="V11" s="75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2"/>
      <c r="V12" s="75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41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2"/>
      <c r="V13" s="75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2">
        <v>216</v>
      </c>
      <c r="V14" s="75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2">
        <v>153</v>
      </c>
      <c r="V15" s="75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2">
        <v>216</v>
      </c>
      <c r="V16" s="75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2">
        <v>45</v>
      </c>
      <c r="V17" s="75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2"/>
      <c r="V18" s="75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2"/>
      <c r="V19" s="75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82">
        <v>1028</v>
      </c>
      <c r="D20" s="29">
        <v>5951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5951</v>
      </c>
      <c r="N20" s="24">
        <f t="shared" si="1"/>
        <v>5951</v>
      </c>
      <c r="O20" s="25">
        <f t="shared" si="2"/>
        <v>163.6525</v>
      </c>
      <c r="P20" s="26"/>
      <c r="Q20" s="26">
        <v>120</v>
      </c>
      <c r="R20" s="24">
        <f t="shared" si="3"/>
        <v>5667.3474999999999</v>
      </c>
      <c r="S20" s="25">
        <f t="shared" si="4"/>
        <v>56.534500000000001</v>
      </c>
      <c r="T20" s="55">
        <f t="shared" si="5"/>
        <v>-63.465499999999999</v>
      </c>
      <c r="U20" s="72"/>
      <c r="V20" s="75">
        <f t="shared" si="6"/>
        <v>5667.3474999999999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2">
        <v>18</v>
      </c>
      <c r="V21" s="75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2">
        <v>180</v>
      </c>
      <c r="V22" s="75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2"/>
      <c r="V23" s="75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2">
        <v>378</v>
      </c>
      <c r="V24" s="75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2">
        <v>90</v>
      </c>
      <c r="V25" s="75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2"/>
      <c r="V26" s="75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2">
        <v>45</v>
      </c>
      <c r="V27" s="75">
        <f t="shared" si="6"/>
        <v>8273.9325000000008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335748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376388</v>
      </c>
      <c r="N28" s="57">
        <f t="shared" si="7"/>
        <v>450329</v>
      </c>
      <c r="O28" s="58">
        <f t="shared" si="7"/>
        <v>10350.669999999998</v>
      </c>
      <c r="P28" s="57">
        <f t="shared" si="7"/>
        <v>30255</v>
      </c>
      <c r="Q28" s="57">
        <f t="shared" si="7"/>
        <v>1792</v>
      </c>
      <c r="R28" s="57">
        <f t="shared" si="7"/>
        <v>438186.32999999996</v>
      </c>
      <c r="S28" s="57">
        <f t="shared" si="7"/>
        <v>3575.6860000000006</v>
      </c>
      <c r="T28" s="59">
        <f t="shared" si="7"/>
        <v>1783.6859999999999</v>
      </c>
      <c r="U28" s="59">
        <f t="shared" si="7"/>
        <v>1683</v>
      </c>
      <c r="V28" s="59">
        <f t="shared" si="7"/>
        <v>436503.32999999996</v>
      </c>
    </row>
    <row r="29" spans="1:22" ht="15.75" thickBot="1" x14ac:dyDescent="0.3">
      <c r="A29" s="107" t="s">
        <v>39</v>
      </c>
      <c r="B29" s="108"/>
      <c r="C29" s="109"/>
      <c r="D29" s="48">
        <f>D4+D5-D28</f>
        <v>464580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33" priority="47" operator="equal">
      <formula>212030016606640</formula>
    </cfRule>
  </conditionalFormatting>
  <conditionalFormatting sqref="D29 E4:E6 E28:K29">
    <cfRule type="cellIs" dxfId="632" priority="45" operator="equal">
      <formula>$E$4</formula>
    </cfRule>
    <cfRule type="cellIs" dxfId="631" priority="46" operator="equal">
      <formula>2120</formula>
    </cfRule>
  </conditionalFormatting>
  <conditionalFormatting sqref="D29:E29 F4:F6 F28:F29">
    <cfRule type="cellIs" dxfId="630" priority="43" operator="equal">
      <formula>$F$4</formula>
    </cfRule>
    <cfRule type="cellIs" dxfId="629" priority="44" operator="equal">
      <formula>300</formula>
    </cfRule>
  </conditionalFormatting>
  <conditionalFormatting sqref="G4:G6 G28:G29">
    <cfRule type="cellIs" dxfId="628" priority="41" operator="equal">
      <formula>$G$4</formula>
    </cfRule>
    <cfRule type="cellIs" dxfId="627" priority="42" operator="equal">
      <formula>1660</formula>
    </cfRule>
  </conditionalFormatting>
  <conditionalFormatting sqref="H4:H6 H28:H29">
    <cfRule type="cellIs" dxfId="626" priority="39" operator="equal">
      <formula>$H$4</formula>
    </cfRule>
    <cfRule type="cellIs" dxfId="625" priority="40" operator="equal">
      <formula>6640</formula>
    </cfRule>
  </conditionalFormatting>
  <conditionalFormatting sqref="T6:T28 U28:V28">
    <cfRule type="cellIs" dxfId="624" priority="38" operator="lessThan">
      <formula>0</formula>
    </cfRule>
  </conditionalFormatting>
  <conditionalFormatting sqref="T7:T27">
    <cfRule type="cellIs" dxfId="623" priority="35" operator="lessThan">
      <formula>0</formula>
    </cfRule>
    <cfRule type="cellIs" dxfId="622" priority="36" operator="lessThan">
      <formula>0</formula>
    </cfRule>
    <cfRule type="cellIs" dxfId="621" priority="37" operator="lessThan">
      <formula>0</formula>
    </cfRule>
  </conditionalFormatting>
  <conditionalFormatting sqref="E4:E6 E28:K28">
    <cfRule type="cellIs" dxfId="620" priority="34" operator="equal">
      <formula>$E$4</formula>
    </cfRule>
  </conditionalFormatting>
  <conditionalFormatting sqref="D28:D29 D6 D4:M4">
    <cfRule type="cellIs" dxfId="619" priority="33" operator="equal">
      <formula>$D$4</formula>
    </cfRule>
  </conditionalFormatting>
  <conditionalFormatting sqref="I4:I6 I28:I29">
    <cfRule type="cellIs" dxfId="618" priority="32" operator="equal">
      <formula>$I$4</formula>
    </cfRule>
  </conditionalFormatting>
  <conditionalFormatting sqref="J4:J6 J28:J29">
    <cfRule type="cellIs" dxfId="617" priority="31" operator="equal">
      <formula>$J$4</formula>
    </cfRule>
  </conditionalFormatting>
  <conditionalFormatting sqref="K4:K6 K28:K29">
    <cfRule type="cellIs" dxfId="616" priority="30" operator="equal">
      <formula>$K$4</formula>
    </cfRule>
  </conditionalFormatting>
  <conditionalFormatting sqref="M4:M6">
    <cfRule type="cellIs" dxfId="615" priority="29" operator="equal">
      <formula>$L$4</formula>
    </cfRule>
  </conditionalFormatting>
  <conditionalFormatting sqref="T7:T28 U28:V28">
    <cfRule type="cellIs" dxfId="614" priority="26" operator="lessThan">
      <formula>0</formula>
    </cfRule>
    <cfRule type="cellIs" dxfId="613" priority="27" operator="lessThan">
      <formula>0</formula>
    </cfRule>
    <cfRule type="cellIs" dxfId="612" priority="28" operator="lessThan">
      <formula>0</formula>
    </cfRule>
  </conditionalFormatting>
  <conditionalFormatting sqref="D5:K5">
    <cfRule type="cellIs" dxfId="611" priority="25" operator="greaterThan">
      <formula>0</formula>
    </cfRule>
  </conditionalFormatting>
  <conditionalFormatting sqref="T6:T28 U28:V28">
    <cfRule type="cellIs" dxfId="610" priority="24" operator="lessThan">
      <formula>0</formula>
    </cfRule>
  </conditionalFormatting>
  <conditionalFormatting sqref="T7:T27">
    <cfRule type="cellIs" dxfId="609" priority="21" operator="lessThan">
      <formula>0</formula>
    </cfRule>
    <cfRule type="cellIs" dxfId="608" priority="22" operator="lessThan">
      <formula>0</formula>
    </cfRule>
    <cfRule type="cellIs" dxfId="607" priority="23" operator="lessThan">
      <formula>0</formula>
    </cfRule>
  </conditionalFormatting>
  <conditionalFormatting sqref="T7:T28 U28:V28">
    <cfRule type="cellIs" dxfId="606" priority="18" operator="lessThan">
      <formula>0</formula>
    </cfRule>
    <cfRule type="cellIs" dxfId="605" priority="19" operator="lessThan">
      <formula>0</formula>
    </cfRule>
    <cfRule type="cellIs" dxfId="604" priority="20" operator="lessThan">
      <formula>0</formula>
    </cfRule>
  </conditionalFormatting>
  <conditionalFormatting sqref="D5:K5">
    <cfRule type="cellIs" dxfId="603" priority="17" operator="greaterThan">
      <formula>0</formula>
    </cfRule>
  </conditionalFormatting>
  <conditionalFormatting sqref="L4 L6 L28:L29">
    <cfRule type="cellIs" dxfId="602" priority="16" operator="equal">
      <formula>$L$4</formula>
    </cfRule>
  </conditionalFormatting>
  <conditionalFormatting sqref="D7:S7">
    <cfRule type="cellIs" dxfId="601" priority="15" operator="greaterThan">
      <formula>0</formula>
    </cfRule>
  </conditionalFormatting>
  <conditionalFormatting sqref="D9:S9">
    <cfRule type="cellIs" dxfId="600" priority="14" operator="greaterThan">
      <formula>0</formula>
    </cfRule>
  </conditionalFormatting>
  <conditionalFormatting sqref="D11:S11">
    <cfRule type="cellIs" dxfId="599" priority="13" operator="greaterThan">
      <formula>0</formula>
    </cfRule>
  </conditionalFormatting>
  <conditionalFormatting sqref="D13:S13">
    <cfRule type="cellIs" dxfId="598" priority="12" operator="greaterThan">
      <formula>0</formula>
    </cfRule>
  </conditionalFormatting>
  <conditionalFormatting sqref="D15:S15">
    <cfRule type="cellIs" dxfId="597" priority="11" operator="greaterThan">
      <formula>0</formula>
    </cfRule>
  </conditionalFormatting>
  <conditionalFormatting sqref="D17:S17">
    <cfRule type="cellIs" dxfId="596" priority="10" operator="greaterThan">
      <formula>0</formula>
    </cfRule>
  </conditionalFormatting>
  <conditionalFormatting sqref="D19:S19">
    <cfRule type="cellIs" dxfId="595" priority="9" operator="greaterThan">
      <formula>0</formula>
    </cfRule>
  </conditionalFormatting>
  <conditionalFormatting sqref="D21:S21">
    <cfRule type="cellIs" dxfId="594" priority="8" operator="greaterThan">
      <formula>0</formula>
    </cfRule>
  </conditionalFormatting>
  <conditionalFormatting sqref="D23:S23">
    <cfRule type="cellIs" dxfId="593" priority="7" operator="greaterThan">
      <formula>0</formula>
    </cfRule>
  </conditionalFormatting>
  <conditionalFormatting sqref="D25:S25">
    <cfRule type="cellIs" dxfId="592" priority="6" operator="greaterThan">
      <formula>0</formula>
    </cfRule>
  </conditionalFormatting>
  <conditionalFormatting sqref="D27:S27">
    <cfRule type="cellIs" dxfId="591" priority="5" operator="greaterThan">
      <formula>0</formula>
    </cfRule>
  </conditionalFormatting>
  <conditionalFormatting sqref="U6">
    <cfRule type="cellIs" dxfId="590" priority="4" operator="lessThan">
      <formula>0</formula>
    </cfRule>
  </conditionalFormatting>
  <conditionalFormatting sqref="U6">
    <cfRule type="cellIs" dxfId="589" priority="3" operator="lessThan">
      <formula>0</formula>
    </cfRule>
  </conditionalFormatting>
  <conditionalFormatting sqref="V6">
    <cfRule type="cellIs" dxfId="588" priority="2" operator="lessThan">
      <formula>0</formula>
    </cfRule>
  </conditionalFormatting>
  <conditionalFormatting sqref="V6">
    <cfRule type="cellIs" dxfId="587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47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2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41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42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43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44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45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46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107" t="s">
        <v>39</v>
      </c>
      <c r="B29" s="108"/>
      <c r="C29" s="10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2" priority="43" operator="equal">
      <formula>212030016606640</formula>
    </cfRule>
  </conditionalFormatting>
  <conditionalFormatting sqref="D29 E4:E6 E28:K29">
    <cfRule type="cellIs" dxfId="1371" priority="41" operator="equal">
      <formula>$E$4</formula>
    </cfRule>
    <cfRule type="cellIs" dxfId="1370" priority="42" operator="equal">
      <formula>2120</formula>
    </cfRule>
  </conditionalFormatting>
  <conditionalFormatting sqref="D29:E29 F4:F6 F28:F29">
    <cfRule type="cellIs" dxfId="1369" priority="39" operator="equal">
      <formula>$F$4</formula>
    </cfRule>
    <cfRule type="cellIs" dxfId="1368" priority="40" operator="equal">
      <formula>300</formula>
    </cfRule>
  </conditionalFormatting>
  <conditionalFormatting sqref="G4:G6 G28:G29">
    <cfRule type="cellIs" dxfId="1367" priority="37" operator="equal">
      <formula>$G$4</formula>
    </cfRule>
    <cfRule type="cellIs" dxfId="1366" priority="38" operator="equal">
      <formula>1660</formula>
    </cfRule>
  </conditionalFormatting>
  <conditionalFormatting sqref="H4:H6 H28:H29">
    <cfRule type="cellIs" dxfId="1365" priority="35" operator="equal">
      <formula>$H$4</formula>
    </cfRule>
    <cfRule type="cellIs" dxfId="1364" priority="36" operator="equal">
      <formula>6640</formula>
    </cfRule>
  </conditionalFormatting>
  <conditionalFormatting sqref="T6:T28">
    <cfRule type="cellIs" dxfId="1363" priority="34" operator="lessThan">
      <formula>0</formula>
    </cfRule>
  </conditionalFormatting>
  <conditionalFormatting sqref="T7:T27">
    <cfRule type="cellIs" dxfId="1362" priority="31" operator="lessThan">
      <formula>0</formula>
    </cfRule>
    <cfRule type="cellIs" dxfId="1361" priority="32" operator="lessThan">
      <formula>0</formula>
    </cfRule>
    <cfRule type="cellIs" dxfId="1360" priority="33" operator="lessThan">
      <formula>0</formula>
    </cfRule>
  </conditionalFormatting>
  <conditionalFormatting sqref="E4:E6 E28:K28">
    <cfRule type="cellIs" dxfId="1359" priority="30" operator="equal">
      <formula>$E$4</formula>
    </cfRule>
  </conditionalFormatting>
  <conditionalFormatting sqref="D28:D29 D6 D4:M4">
    <cfRule type="cellIs" dxfId="1358" priority="29" operator="equal">
      <formula>$D$4</formula>
    </cfRule>
  </conditionalFormatting>
  <conditionalFormatting sqref="I4:I6 I28:I29">
    <cfRule type="cellIs" dxfId="1357" priority="28" operator="equal">
      <formula>$I$4</formula>
    </cfRule>
  </conditionalFormatting>
  <conditionalFormatting sqref="J4:J6 J28:J29">
    <cfRule type="cellIs" dxfId="1356" priority="27" operator="equal">
      <formula>$J$4</formula>
    </cfRule>
  </conditionalFormatting>
  <conditionalFormatting sqref="K4:K6 K28:K29">
    <cfRule type="cellIs" dxfId="1355" priority="26" operator="equal">
      <formula>$K$4</formula>
    </cfRule>
  </conditionalFormatting>
  <conditionalFormatting sqref="M4:M6">
    <cfRule type="cellIs" dxfId="1354" priority="25" operator="equal">
      <formula>$L$4</formula>
    </cfRule>
  </conditionalFormatting>
  <conditionalFormatting sqref="T7:T28">
    <cfRule type="cellIs" dxfId="1353" priority="22" operator="lessThan">
      <formula>0</formula>
    </cfRule>
    <cfRule type="cellIs" dxfId="1352" priority="23" operator="lessThan">
      <formula>0</formula>
    </cfRule>
    <cfRule type="cellIs" dxfId="1351" priority="24" operator="lessThan">
      <formula>0</formula>
    </cfRule>
  </conditionalFormatting>
  <conditionalFormatting sqref="D5:K5">
    <cfRule type="cellIs" dxfId="1350" priority="21" operator="greaterThan">
      <formula>0</formula>
    </cfRule>
  </conditionalFormatting>
  <conditionalFormatting sqref="T6:T28">
    <cfRule type="cellIs" dxfId="1349" priority="20" operator="lessThan">
      <formula>0</formula>
    </cfRule>
  </conditionalFormatting>
  <conditionalFormatting sqref="T7:T27">
    <cfRule type="cellIs" dxfId="1348" priority="17" operator="lessThan">
      <formula>0</formula>
    </cfRule>
    <cfRule type="cellIs" dxfId="1347" priority="18" operator="lessThan">
      <formula>0</formula>
    </cfRule>
    <cfRule type="cellIs" dxfId="1346" priority="19" operator="lessThan">
      <formula>0</formula>
    </cfRule>
  </conditionalFormatting>
  <conditionalFormatting sqref="T7:T28">
    <cfRule type="cellIs" dxfId="1345" priority="14" operator="lessThan">
      <formula>0</formula>
    </cfRule>
    <cfRule type="cellIs" dxfId="1344" priority="15" operator="lessThan">
      <formula>0</formula>
    </cfRule>
    <cfRule type="cellIs" dxfId="1343" priority="16" operator="lessThan">
      <formula>0</formula>
    </cfRule>
  </conditionalFormatting>
  <conditionalFormatting sqref="D5:K5">
    <cfRule type="cellIs" dxfId="1342" priority="13" operator="greaterThan">
      <formula>0</formula>
    </cfRule>
  </conditionalFormatting>
  <conditionalFormatting sqref="L4 L6 L28:L29">
    <cfRule type="cellIs" dxfId="1341" priority="12" operator="equal">
      <formula>$L$4</formula>
    </cfRule>
  </conditionalFormatting>
  <conditionalFormatting sqref="D7:S7">
    <cfRule type="cellIs" dxfId="1340" priority="11" operator="greaterThan">
      <formula>0</formula>
    </cfRule>
  </conditionalFormatting>
  <conditionalFormatting sqref="D9:S9">
    <cfRule type="cellIs" dxfId="1339" priority="10" operator="greaterThan">
      <formula>0</formula>
    </cfRule>
  </conditionalFormatting>
  <conditionalFormatting sqref="D11:S11">
    <cfRule type="cellIs" dxfId="1338" priority="9" operator="greaterThan">
      <formula>0</formula>
    </cfRule>
  </conditionalFormatting>
  <conditionalFormatting sqref="D13:S13">
    <cfRule type="cellIs" dxfId="1337" priority="8" operator="greaterThan">
      <formula>0</formula>
    </cfRule>
  </conditionalFormatting>
  <conditionalFormatting sqref="D15:S15">
    <cfRule type="cellIs" dxfId="1336" priority="7" operator="greaterThan">
      <formula>0</formula>
    </cfRule>
  </conditionalFormatting>
  <conditionalFormatting sqref="D17:S17">
    <cfRule type="cellIs" dxfId="1335" priority="6" operator="greaterThan">
      <formula>0</formula>
    </cfRule>
  </conditionalFormatting>
  <conditionalFormatting sqref="D19:S19">
    <cfRule type="cellIs" dxfId="1334" priority="5" operator="greaterThan">
      <formula>0</formula>
    </cfRule>
  </conditionalFormatting>
  <conditionalFormatting sqref="D21:S21">
    <cfRule type="cellIs" dxfId="1333" priority="4" operator="greaterThan">
      <formula>0</formula>
    </cfRule>
  </conditionalFormatting>
  <conditionalFormatting sqref="D23:S23">
    <cfRule type="cellIs" dxfId="1332" priority="3" operator="greaterThan">
      <formula>0</formula>
    </cfRule>
  </conditionalFormatting>
  <conditionalFormatting sqref="D25:S25">
    <cfRule type="cellIs" dxfId="1331" priority="2" operator="greaterThan">
      <formula>0</formula>
    </cfRule>
  </conditionalFormatting>
  <conditionalFormatting sqref="D27:S27">
    <cfRule type="cellIs" dxfId="133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1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77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'19'!D29</f>
        <v>464580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78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42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2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99">
        <v>51</v>
      </c>
      <c r="D22" s="29">
        <v>22752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23802</v>
      </c>
      <c r="N22" s="24">
        <f t="shared" si="1"/>
        <v>24757</v>
      </c>
      <c r="O22" s="25">
        <f t="shared" si="2"/>
        <v>654.55499999999995</v>
      </c>
      <c r="P22" s="26">
        <v>-1976</v>
      </c>
      <c r="Q22" s="26">
        <v>500</v>
      </c>
      <c r="R22" s="24">
        <f t="shared" si="3"/>
        <v>23602.445</v>
      </c>
      <c r="S22" s="25">
        <f t="shared" si="4"/>
        <v>226.119</v>
      </c>
      <c r="T22" s="55">
        <f t="shared" si="5"/>
        <v>-273.88099999999997</v>
      </c>
      <c r="U22" s="61">
        <v>144</v>
      </c>
      <c r="V22" s="64">
        <f t="shared" si="6"/>
        <v>23458.445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12302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16752</v>
      </c>
      <c r="N25" s="24">
        <f t="shared" si="1"/>
        <v>16934</v>
      </c>
      <c r="O25" s="25">
        <f t="shared" si="2"/>
        <v>460.68</v>
      </c>
      <c r="P25" s="26"/>
      <c r="Q25" s="26">
        <v>104</v>
      </c>
      <c r="R25" s="24">
        <f t="shared" si="3"/>
        <v>16369.32</v>
      </c>
      <c r="S25" s="25">
        <f t="shared" si="4"/>
        <v>159.14400000000001</v>
      </c>
      <c r="T25" s="55">
        <f t="shared" si="5"/>
        <v>55.144000000000005</v>
      </c>
      <c r="U25" s="61">
        <v>72</v>
      </c>
      <c r="V25" s="64">
        <f t="shared" si="6"/>
        <v>16297.32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4">
        <f t="shared" si="6"/>
        <v>13967.27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375225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434735</v>
      </c>
      <c r="N28" s="57">
        <f t="shared" si="7"/>
        <v>733181</v>
      </c>
      <c r="O28" s="58">
        <f t="shared" si="7"/>
        <v>11955.212499999998</v>
      </c>
      <c r="P28" s="57">
        <f t="shared" si="7"/>
        <v>137235</v>
      </c>
      <c r="Q28" s="57">
        <f t="shared" si="7"/>
        <v>2878</v>
      </c>
      <c r="R28" s="57">
        <f t="shared" si="7"/>
        <v>718347.78749999963</v>
      </c>
      <c r="S28" s="57">
        <f t="shared" si="7"/>
        <v>4129.9825000000001</v>
      </c>
      <c r="T28" s="59">
        <f t="shared" si="7"/>
        <v>1251.9824999999996</v>
      </c>
      <c r="U28" s="59">
        <f t="shared" si="7"/>
        <v>2295</v>
      </c>
      <c r="V28" s="60">
        <f t="shared" si="7"/>
        <v>716052.78749999963</v>
      </c>
    </row>
    <row r="29" spans="1:22" ht="15.75" thickBot="1" x14ac:dyDescent="0.3">
      <c r="A29" s="107" t="s">
        <v>39</v>
      </c>
      <c r="B29" s="108"/>
      <c r="C29" s="109"/>
      <c r="D29" s="48">
        <f>D4+D5-D28</f>
        <v>405720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3">
        <f>R29-U29</f>
        <v>0</v>
      </c>
      <c r="N29" s="126"/>
      <c r="O29" s="127"/>
      <c r="P29" s="127"/>
      <c r="Q29" s="127"/>
      <c r="R29" s="127"/>
      <c r="S29" s="127"/>
      <c r="T29" s="127"/>
      <c r="U29" s="127"/>
      <c r="V29" s="12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86" priority="47" operator="equal">
      <formula>212030016606640</formula>
    </cfRule>
  </conditionalFormatting>
  <conditionalFormatting sqref="D29 E4:E6 E28:K29">
    <cfRule type="cellIs" dxfId="585" priority="45" operator="equal">
      <formula>$E$4</formula>
    </cfRule>
    <cfRule type="cellIs" dxfId="584" priority="46" operator="equal">
      <formula>2120</formula>
    </cfRule>
  </conditionalFormatting>
  <conditionalFormatting sqref="D29:E29 F4:F6 F28:F29">
    <cfRule type="cellIs" dxfId="583" priority="43" operator="equal">
      <formula>$F$4</formula>
    </cfRule>
    <cfRule type="cellIs" dxfId="582" priority="44" operator="equal">
      <formula>300</formula>
    </cfRule>
  </conditionalFormatting>
  <conditionalFormatting sqref="G4:G6 G28:G29">
    <cfRule type="cellIs" dxfId="581" priority="41" operator="equal">
      <formula>$G$4</formula>
    </cfRule>
    <cfRule type="cellIs" dxfId="580" priority="42" operator="equal">
      <formula>1660</formula>
    </cfRule>
  </conditionalFormatting>
  <conditionalFormatting sqref="H4:H6 H28:H29">
    <cfRule type="cellIs" dxfId="579" priority="39" operator="equal">
      <formula>$H$4</formula>
    </cfRule>
    <cfRule type="cellIs" dxfId="578" priority="40" operator="equal">
      <formula>6640</formula>
    </cfRule>
  </conditionalFormatting>
  <conditionalFormatting sqref="T6:T28 U28:V28">
    <cfRule type="cellIs" dxfId="577" priority="38" operator="lessThan">
      <formula>0</formula>
    </cfRule>
  </conditionalFormatting>
  <conditionalFormatting sqref="T7:T27">
    <cfRule type="cellIs" dxfId="576" priority="35" operator="lessThan">
      <formula>0</formula>
    </cfRule>
    <cfRule type="cellIs" dxfId="575" priority="36" operator="lessThan">
      <formula>0</formula>
    </cfRule>
    <cfRule type="cellIs" dxfId="574" priority="37" operator="lessThan">
      <formula>0</formula>
    </cfRule>
  </conditionalFormatting>
  <conditionalFormatting sqref="E4:E6 E28:K28">
    <cfRule type="cellIs" dxfId="573" priority="34" operator="equal">
      <formula>$E$4</formula>
    </cfRule>
  </conditionalFormatting>
  <conditionalFormatting sqref="D28:D29 D6 D4:M4">
    <cfRule type="cellIs" dxfId="572" priority="33" operator="equal">
      <formula>$D$4</formula>
    </cfRule>
  </conditionalFormatting>
  <conditionalFormatting sqref="I4:I6 I28:I29">
    <cfRule type="cellIs" dxfId="571" priority="32" operator="equal">
      <formula>$I$4</formula>
    </cfRule>
  </conditionalFormatting>
  <conditionalFormatting sqref="J4:J6 J28:J29">
    <cfRule type="cellIs" dxfId="570" priority="31" operator="equal">
      <formula>$J$4</formula>
    </cfRule>
  </conditionalFormatting>
  <conditionalFormatting sqref="K4:K6 K28:K29">
    <cfRule type="cellIs" dxfId="569" priority="30" operator="equal">
      <formula>$K$4</formula>
    </cfRule>
  </conditionalFormatting>
  <conditionalFormatting sqref="M4:M6">
    <cfRule type="cellIs" dxfId="568" priority="29" operator="equal">
      <formula>$L$4</formula>
    </cfRule>
  </conditionalFormatting>
  <conditionalFormatting sqref="T7:T28 U28:V28">
    <cfRule type="cellIs" dxfId="567" priority="26" operator="lessThan">
      <formula>0</formula>
    </cfRule>
    <cfRule type="cellIs" dxfId="566" priority="27" operator="lessThan">
      <formula>0</formula>
    </cfRule>
    <cfRule type="cellIs" dxfId="565" priority="28" operator="lessThan">
      <formula>0</formula>
    </cfRule>
  </conditionalFormatting>
  <conditionalFormatting sqref="D5:K5">
    <cfRule type="cellIs" dxfId="564" priority="25" operator="greaterThan">
      <formula>0</formula>
    </cfRule>
  </conditionalFormatting>
  <conditionalFormatting sqref="T6:T28 U28:V28">
    <cfRule type="cellIs" dxfId="563" priority="24" operator="lessThan">
      <formula>0</formula>
    </cfRule>
  </conditionalFormatting>
  <conditionalFormatting sqref="T7:T27">
    <cfRule type="cellIs" dxfId="562" priority="21" operator="lessThan">
      <formula>0</formula>
    </cfRule>
    <cfRule type="cellIs" dxfId="561" priority="22" operator="lessThan">
      <formula>0</formula>
    </cfRule>
    <cfRule type="cellIs" dxfId="560" priority="23" operator="lessThan">
      <formula>0</formula>
    </cfRule>
  </conditionalFormatting>
  <conditionalFormatting sqref="T7:T28 U28:V28">
    <cfRule type="cellIs" dxfId="559" priority="18" operator="lessThan">
      <formula>0</formula>
    </cfRule>
    <cfRule type="cellIs" dxfId="558" priority="19" operator="lessThan">
      <formula>0</formula>
    </cfRule>
    <cfRule type="cellIs" dxfId="557" priority="20" operator="lessThan">
      <formula>0</formula>
    </cfRule>
  </conditionalFormatting>
  <conditionalFormatting sqref="D5:K5">
    <cfRule type="cellIs" dxfId="556" priority="17" operator="greaterThan">
      <formula>0</formula>
    </cfRule>
  </conditionalFormatting>
  <conditionalFormatting sqref="L4 L6 L28:L29">
    <cfRule type="cellIs" dxfId="555" priority="16" operator="equal">
      <formula>$L$4</formula>
    </cfRule>
  </conditionalFormatting>
  <conditionalFormatting sqref="D7:S7">
    <cfRule type="cellIs" dxfId="554" priority="15" operator="greaterThan">
      <formula>0</formula>
    </cfRule>
  </conditionalFormatting>
  <conditionalFormatting sqref="D9:S9">
    <cfRule type="cellIs" dxfId="553" priority="14" operator="greaterThan">
      <formula>0</formula>
    </cfRule>
  </conditionalFormatting>
  <conditionalFormatting sqref="D11:S11">
    <cfRule type="cellIs" dxfId="552" priority="13" operator="greaterThan">
      <formula>0</formula>
    </cfRule>
  </conditionalFormatting>
  <conditionalFormatting sqref="D13:S13">
    <cfRule type="cellIs" dxfId="551" priority="12" operator="greaterThan">
      <formula>0</formula>
    </cfRule>
  </conditionalFormatting>
  <conditionalFormatting sqref="D15:S15">
    <cfRule type="cellIs" dxfId="550" priority="11" operator="greaterThan">
      <formula>0</formula>
    </cfRule>
  </conditionalFormatting>
  <conditionalFormatting sqref="D17:S17">
    <cfRule type="cellIs" dxfId="549" priority="10" operator="greaterThan">
      <formula>0</formula>
    </cfRule>
  </conditionalFormatting>
  <conditionalFormatting sqref="D19:S19">
    <cfRule type="cellIs" dxfId="548" priority="9" operator="greaterThan">
      <formula>0</formula>
    </cfRule>
  </conditionalFormatting>
  <conditionalFormatting sqref="D21:S21">
    <cfRule type="cellIs" dxfId="547" priority="8" operator="greaterThan">
      <formula>0</formula>
    </cfRule>
  </conditionalFormatting>
  <conditionalFormatting sqref="D23:S23">
    <cfRule type="cellIs" dxfId="546" priority="7" operator="greaterThan">
      <formula>0</formula>
    </cfRule>
  </conditionalFormatting>
  <conditionalFormatting sqref="D25:S25">
    <cfRule type="cellIs" dxfId="545" priority="6" operator="greaterThan">
      <formula>0</formula>
    </cfRule>
  </conditionalFormatting>
  <conditionalFormatting sqref="D27:S27">
    <cfRule type="cellIs" dxfId="544" priority="5" operator="greaterThan">
      <formula>0</formula>
    </cfRule>
  </conditionalFormatting>
  <conditionalFormatting sqref="U6">
    <cfRule type="cellIs" dxfId="543" priority="4" operator="lessThan">
      <formula>0</formula>
    </cfRule>
  </conditionalFormatting>
  <conditionalFormatting sqref="U6">
    <cfRule type="cellIs" dxfId="542" priority="3" operator="lessThan">
      <formula>0</formula>
    </cfRule>
  </conditionalFormatting>
  <conditionalFormatting sqref="V6">
    <cfRule type="cellIs" dxfId="541" priority="2" operator="lessThan">
      <formula>0</formula>
    </cfRule>
  </conditionalFormatting>
  <conditionalFormatting sqref="V6">
    <cfRule type="cellIs" dxfId="54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zoomScaleNormal="100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4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4" ht="18.75" x14ac:dyDescent="0.25">
      <c r="A3" s="114" t="s">
        <v>79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4" x14ac:dyDescent="0.25">
      <c r="A4" s="118" t="s">
        <v>1</v>
      </c>
      <c r="B4" s="118"/>
      <c r="C4" s="1"/>
      <c r="D4" s="2">
        <f>'20'!D29</f>
        <v>405720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94"/>
      <c r="N4" s="119"/>
      <c r="O4" s="119"/>
      <c r="P4" s="119"/>
      <c r="Q4" s="119"/>
      <c r="R4" s="119"/>
      <c r="S4" s="119"/>
      <c r="T4" s="119"/>
      <c r="U4" s="86"/>
      <c r="V4" s="86"/>
    </row>
    <row r="5" spans="1:24" x14ac:dyDescent="0.25">
      <c r="A5" s="118" t="s">
        <v>2</v>
      </c>
      <c r="B5" s="118"/>
      <c r="C5" s="1"/>
      <c r="D5" s="1">
        <v>479792</v>
      </c>
      <c r="E5" s="4"/>
      <c r="F5" s="4"/>
      <c r="G5" s="4"/>
      <c r="H5" s="4"/>
      <c r="I5" s="1">
        <v>500</v>
      </c>
      <c r="J5" s="1"/>
      <c r="K5" s="1"/>
      <c r="L5" s="1"/>
      <c r="M5" s="95"/>
      <c r="N5" s="119"/>
      <c r="O5" s="119"/>
      <c r="P5" s="119"/>
      <c r="Q5" s="119"/>
      <c r="R5" s="119"/>
      <c r="S5" s="119"/>
      <c r="T5" s="119"/>
      <c r="U5" s="86"/>
      <c r="V5" s="86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96" t="s">
        <v>15</v>
      </c>
      <c r="N6" s="85" t="s">
        <v>16</v>
      </c>
      <c r="O6" s="17" t="s">
        <v>17</v>
      </c>
      <c r="P6" s="85" t="s">
        <v>18</v>
      </c>
      <c r="Q6" s="85" t="s">
        <v>19</v>
      </c>
      <c r="R6" s="85" t="s">
        <v>20</v>
      </c>
      <c r="S6" s="17" t="s">
        <v>21</v>
      </c>
      <c r="T6" s="18" t="s">
        <v>22</v>
      </c>
      <c r="U6" s="87"/>
      <c r="V6" s="87"/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8432</v>
      </c>
      <c r="E7" s="22"/>
      <c r="F7" s="22"/>
      <c r="G7" s="22"/>
      <c r="H7" s="22">
        <v>120</v>
      </c>
      <c r="I7" s="23"/>
      <c r="J7" s="23"/>
      <c r="K7" s="23">
        <v>5</v>
      </c>
      <c r="L7" s="23"/>
      <c r="M7" s="97">
        <f>D7+E7*20+F7*10+G7*9+H7*9</f>
        <v>9512</v>
      </c>
      <c r="N7" s="24">
        <f>D7+E7*20+F7*10+G7*9+H7*9+I7*191+J7*191+K7*182+L7*100</f>
        <v>10422</v>
      </c>
      <c r="O7" s="25">
        <f>M7*2.75%</f>
        <v>261.58</v>
      </c>
      <c r="P7" s="26"/>
      <c r="Q7" s="26">
        <v>80</v>
      </c>
      <c r="R7" s="24">
        <f>M7-(M7*2.75%)+I7*191+J7*191+K7*182+L7*100-Q7</f>
        <v>10080.42</v>
      </c>
      <c r="S7" s="25">
        <f>M7*0.95%</f>
        <v>90.364000000000004</v>
      </c>
      <c r="T7" s="27">
        <f>S7-Q7</f>
        <v>10.364000000000004</v>
      </c>
      <c r="U7" s="88"/>
      <c r="V7" s="89"/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5733</v>
      </c>
      <c r="E8" s="30">
        <v>20</v>
      </c>
      <c r="F8" s="30">
        <v>30</v>
      </c>
      <c r="G8" s="30"/>
      <c r="H8" s="30">
        <v>100</v>
      </c>
      <c r="I8" s="20">
        <v>14</v>
      </c>
      <c r="J8" s="20"/>
      <c r="K8" s="20"/>
      <c r="L8" s="20"/>
      <c r="M8" s="97">
        <f t="shared" ref="M8:M27" si="0">D8+E8*20+F8*10+G8*9+H8*9</f>
        <v>7333</v>
      </c>
      <c r="N8" s="24">
        <f t="shared" ref="N8:N27" si="1">D8+E8*20+F8*10+G8*9+H8*9+I8*191+J8*191+K8*182+L8*100</f>
        <v>10007</v>
      </c>
      <c r="O8" s="25">
        <f t="shared" ref="O8:O27" si="2">M8*2.75%</f>
        <v>201.6575</v>
      </c>
      <c r="P8" s="26"/>
      <c r="Q8" s="26">
        <v>260</v>
      </c>
      <c r="R8" s="24">
        <f t="shared" ref="R8:R27" si="3">M8-(M8*2.75%)+I8*191+J8*191+K8*182+L8*100-Q8</f>
        <v>9545.3424999999988</v>
      </c>
      <c r="S8" s="25">
        <f t="shared" ref="S8:S27" si="4">M8*0.95%</f>
        <v>69.663499999999999</v>
      </c>
      <c r="T8" s="27">
        <f t="shared" ref="T8:T27" si="5">S8-Q8</f>
        <v>-190.3365</v>
      </c>
      <c r="U8" s="88"/>
      <c r="V8" s="89"/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11523</v>
      </c>
      <c r="E9" s="30"/>
      <c r="F9" s="30">
        <v>50</v>
      </c>
      <c r="G9" s="30"/>
      <c r="H9" s="30">
        <v>200</v>
      </c>
      <c r="I9" s="20"/>
      <c r="J9" s="20"/>
      <c r="K9" s="20">
        <v>5</v>
      </c>
      <c r="L9" s="20"/>
      <c r="M9" s="97">
        <f t="shared" si="0"/>
        <v>13823</v>
      </c>
      <c r="N9" s="24">
        <f t="shared" si="1"/>
        <v>14733</v>
      </c>
      <c r="O9" s="25">
        <f t="shared" si="2"/>
        <v>380.13249999999999</v>
      </c>
      <c r="P9" s="26">
        <v>1950</v>
      </c>
      <c r="Q9" s="26">
        <v>127</v>
      </c>
      <c r="R9" s="24">
        <f t="shared" si="3"/>
        <v>14225.8675</v>
      </c>
      <c r="S9" s="25">
        <f t="shared" si="4"/>
        <v>131.3185</v>
      </c>
      <c r="T9" s="27">
        <f t="shared" si="5"/>
        <v>4.3185000000000002</v>
      </c>
      <c r="U9" s="88"/>
      <c r="V9" s="89"/>
      <c r="W9">
        <v>54</v>
      </c>
      <c r="X9" s="53">
        <f>V9-W9</f>
        <v>-54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3120</v>
      </c>
      <c r="E10" s="30"/>
      <c r="F10" s="30"/>
      <c r="G10" s="30"/>
      <c r="H10" s="30"/>
      <c r="I10" s="20"/>
      <c r="J10" s="20">
        <v>1</v>
      </c>
      <c r="K10" s="20"/>
      <c r="L10" s="20"/>
      <c r="M10" s="97">
        <f t="shared" si="0"/>
        <v>3120</v>
      </c>
      <c r="N10" s="24">
        <f t="shared" si="1"/>
        <v>3311</v>
      </c>
      <c r="O10" s="25">
        <f t="shared" si="2"/>
        <v>85.8</v>
      </c>
      <c r="P10" s="26"/>
      <c r="Q10" s="26">
        <v>25</v>
      </c>
      <c r="R10" s="24">
        <f t="shared" si="3"/>
        <v>3200.2</v>
      </c>
      <c r="S10" s="25">
        <f t="shared" si="4"/>
        <v>29.64</v>
      </c>
      <c r="T10" s="27">
        <f t="shared" si="5"/>
        <v>4.6400000000000006</v>
      </c>
      <c r="U10" s="88"/>
      <c r="V10" s="89"/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6323</v>
      </c>
      <c r="E11" s="30"/>
      <c r="F11" s="30"/>
      <c r="G11" s="32"/>
      <c r="H11" s="30">
        <v>40</v>
      </c>
      <c r="I11" s="20">
        <v>16</v>
      </c>
      <c r="J11" s="20">
        <v>3</v>
      </c>
      <c r="K11" s="20">
        <v>1</v>
      </c>
      <c r="L11" s="20"/>
      <c r="M11" s="97">
        <f t="shared" si="0"/>
        <v>6683</v>
      </c>
      <c r="N11" s="24">
        <f t="shared" si="1"/>
        <v>10494</v>
      </c>
      <c r="O11" s="25">
        <f t="shared" si="2"/>
        <v>183.7825</v>
      </c>
      <c r="P11" s="26"/>
      <c r="Q11" s="26">
        <v>63</v>
      </c>
      <c r="R11" s="24">
        <f t="shared" si="3"/>
        <v>10247.217499999999</v>
      </c>
      <c r="S11" s="25">
        <f t="shared" si="4"/>
        <v>63.488500000000002</v>
      </c>
      <c r="T11" s="27">
        <f t="shared" si="5"/>
        <v>0.48850000000000193</v>
      </c>
      <c r="U11" s="88"/>
      <c r="V11" s="89"/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4014</v>
      </c>
      <c r="E12" s="30"/>
      <c r="F12" s="30"/>
      <c r="G12" s="30"/>
      <c r="H12" s="30"/>
      <c r="I12" s="20"/>
      <c r="J12" s="20"/>
      <c r="K12" s="20"/>
      <c r="L12" s="20"/>
      <c r="M12" s="97">
        <f t="shared" si="0"/>
        <v>4014</v>
      </c>
      <c r="N12" s="24">
        <f t="shared" si="1"/>
        <v>4014</v>
      </c>
      <c r="O12" s="25">
        <f t="shared" si="2"/>
        <v>110.38500000000001</v>
      </c>
      <c r="P12" s="26"/>
      <c r="Q12" s="26">
        <v>33</v>
      </c>
      <c r="R12" s="24">
        <f t="shared" si="3"/>
        <v>3870.6149999999998</v>
      </c>
      <c r="S12" s="25">
        <f t="shared" si="4"/>
        <v>38.132999999999996</v>
      </c>
      <c r="T12" s="27">
        <f t="shared" si="5"/>
        <v>5.1329999999999956</v>
      </c>
      <c r="U12" s="88"/>
      <c r="V12" s="89"/>
    </row>
    <row r="13" spans="1:24" ht="15.75" x14ac:dyDescent="0.25">
      <c r="A13" s="28">
        <v>7</v>
      </c>
      <c r="B13" s="20">
        <v>1908446140</v>
      </c>
      <c r="C13" s="20" t="s">
        <v>41</v>
      </c>
      <c r="D13" s="29">
        <v>3704</v>
      </c>
      <c r="E13" s="30">
        <v>30</v>
      </c>
      <c r="F13" s="30">
        <v>10</v>
      </c>
      <c r="G13" s="30"/>
      <c r="H13" s="30">
        <v>400</v>
      </c>
      <c r="I13" s="20">
        <v>25</v>
      </c>
      <c r="J13" s="20"/>
      <c r="K13" s="20">
        <v>3</v>
      </c>
      <c r="L13" s="20"/>
      <c r="M13" s="97">
        <f t="shared" si="0"/>
        <v>8004</v>
      </c>
      <c r="N13" s="24">
        <f t="shared" si="1"/>
        <v>13325</v>
      </c>
      <c r="O13" s="25">
        <f t="shared" si="2"/>
        <v>220.11</v>
      </c>
      <c r="P13" s="26"/>
      <c r="Q13" s="26"/>
      <c r="R13" s="24">
        <f t="shared" si="3"/>
        <v>13104.89</v>
      </c>
      <c r="S13" s="25">
        <f t="shared" si="4"/>
        <v>76.037999999999997</v>
      </c>
      <c r="T13" s="27">
        <f t="shared" si="5"/>
        <v>76.037999999999997</v>
      </c>
      <c r="U13" s="88"/>
      <c r="V13" s="90"/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10029</v>
      </c>
      <c r="E14" s="30"/>
      <c r="F14" s="30"/>
      <c r="G14" s="30"/>
      <c r="H14" s="30"/>
      <c r="I14" s="20"/>
      <c r="J14" s="20"/>
      <c r="K14" s="20"/>
      <c r="L14" s="20"/>
      <c r="M14" s="97">
        <f t="shared" si="0"/>
        <v>10029</v>
      </c>
      <c r="N14" s="24">
        <f t="shared" si="1"/>
        <v>10029</v>
      </c>
      <c r="O14" s="25">
        <f t="shared" si="2"/>
        <v>275.79750000000001</v>
      </c>
      <c r="P14" s="26"/>
      <c r="Q14" s="26">
        <v>153</v>
      </c>
      <c r="R14" s="24">
        <f t="shared" si="3"/>
        <v>9600.2024999999994</v>
      </c>
      <c r="S14" s="25">
        <f t="shared" si="4"/>
        <v>95.275499999999994</v>
      </c>
      <c r="T14" s="27">
        <f t="shared" si="5"/>
        <v>-57.724500000000006</v>
      </c>
      <c r="U14" s="88"/>
      <c r="V14" s="90"/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10267</v>
      </c>
      <c r="E15" s="30">
        <v>40</v>
      </c>
      <c r="F15" s="30">
        <v>50</v>
      </c>
      <c r="G15" s="30"/>
      <c r="H15" s="30">
        <v>60</v>
      </c>
      <c r="I15" s="20">
        <v>2</v>
      </c>
      <c r="J15" s="20"/>
      <c r="K15" s="20">
        <v>4</v>
      </c>
      <c r="L15" s="20"/>
      <c r="M15" s="97">
        <f t="shared" si="0"/>
        <v>12107</v>
      </c>
      <c r="N15" s="24">
        <f t="shared" si="1"/>
        <v>13217</v>
      </c>
      <c r="O15" s="25">
        <f t="shared" si="2"/>
        <v>332.9425</v>
      </c>
      <c r="P15" s="26"/>
      <c r="Q15" s="26">
        <v>134</v>
      </c>
      <c r="R15" s="24">
        <f t="shared" si="3"/>
        <v>12750.057500000001</v>
      </c>
      <c r="S15" s="25">
        <f t="shared" si="4"/>
        <v>115.01649999999999</v>
      </c>
      <c r="T15" s="27">
        <f t="shared" si="5"/>
        <v>-18.983500000000006</v>
      </c>
      <c r="U15" s="88"/>
      <c r="V15" s="90"/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8292</v>
      </c>
      <c r="E16" s="30">
        <v>10</v>
      </c>
      <c r="F16" s="30">
        <v>50</v>
      </c>
      <c r="G16" s="30"/>
      <c r="H16" s="30"/>
      <c r="I16" s="20"/>
      <c r="J16" s="20"/>
      <c r="K16" s="20"/>
      <c r="L16" s="20"/>
      <c r="M16" s="97">
        <f t="shared" si="0"/>
        <v>8992</v>
      </c>
      <c r="N16" s="24">
        <f t="shared" si="1"/>
        <v>8992</v>
      </c>
      <c r="O16" s="25">
        <f t="shared" si="2"/>
        <v>247.28</v>
      </c>
      <c r="P16" s="26"/>
      <c r="Q16" s="26">
        <v>93</v>
      </c>
      <c r="R16" s="24">
        <f t="shared" si="3"/>
        <v>8651.7199999999993</v>
      </c>
      <c r="S16" s="25">
        <f t="shared" si="4"/>
        <v>85.423999999999992</v>
      </c>
      <c r="T16" s="27">
        <f t="shared" si="5"/>
        <v>-7.5760000000000076</v>
      </c>
      <c r="U16" s="88"/>
      <c r="V16" s="90"/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7065</v>
      </c>
      <c r="E17" s="30"/>
      <c r="F17" s="30">
        <v>40</v>
      </c>
      <c r="G17" s="30"/>
      <c r="H17" s="30">
        <v>100</v>
      </c>
      <c r="I17" s="20"/>
      <c r="J17" s="20"/>
      <c r="K17" s="20">
        <v>5</v>
      </c>
      <c r="L17" s="20"/>
      <c r="M17" s="97">
        <f t="shared" si="0"/>
        <v>8365</v>
      </c>
      <c r="N17" s="24">
        <f t="shared" si="1"/>
        <v>9275</v>
      </c>
      <c r="O17" s="25">
        <f t="shared" si="2"/>
        <v>230.03749999999999</v>
      </c>
      <c r="P17" s="26"/>
      <c r="Q17" s="26">
        <v>80</v>
      </c>
      <c r="R17" s="24">
        <f t="shared" si="3"/>
        <v>8964.9624999999996</v>
      </c>
      <c r="S17" s="25">
        <f t="shared" si="4"/>
        <v>79.467500000000001</v>
      </c>
      <c r="T17" s="27">
        <f t="shared" si="5"/>
        <v>-0.53249999999999886</v>
      </c>
      <c r="U17" s="88"/>
      <c r="V17" s="90"/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97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  <c r="U18" s="88"/>
      <c r="V18" s="90"/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6890</v>
      </c>
      <c r="E19" s="30"/>
      <c r="F19" s="30"/>
      <c r="G19" s="30"/>
      <c r="H19" s="30"/>
      <c r="I19" s="20"/>
      <c r="J19" s="20"/>
      <c r="K19" s="20">
        <v>1</v>
      </c>
      <c r="L19" s="20"/>
      <c r="M19" s="97">
        <f t="shared" si="0"/>
        <v>6890</v>
      </c>
      <c r="N19" s="24">
        <f t="shared" si="1"/>
        <v>7072</v>
      </c>
      <c r="O19" s="25">
        <f t="shared" si="2"/>
        <v>189.47499999999999</v>
      </c>
      <c r="P19" s="26"/>
      <c r="Q19" s="26">
        <v>100</v>
      </c>
      <c r="R19" s="24">
        <f t="shared" si="3"/>
        <v>6782.5249999999996</v>
      </c>
      <c r="S19" s="25">
        <f t="shared" si="4"/>
        <v>65.454999999999998</v>
      </c>
      <c r="T19" s="27">
        <f t="shared" si="5"/>
        <v>-34.545000000000002</v>
      </c>
      <c r="U19" s="88"/>
      <c r="V19" s="90"/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5885</v>
      </c>
      <c r="E20" s="30"/>
      <c r="F20" s="30"/>
      <c r="G20" s="30"/>
      <c r="H20" s="30">
        <v>100</v>
      </c>
      <c r="I20" s="20"/>
      <c r="J20" s="20"/>
      <c r="K20" s="20"/>
      <c r="L20" s="20"/>
      <c r="M20" s="97">
        <f t="shared" si="0"/>
        <v>6785</v>
      </c>
      <c r="N20" s="24">
        <f t="shared" si="1"/>
        <v>6785</v>
      </c>
      <c r="O20" s="25">
        <f t="shared" si="2"/>
        <v>186.58750000000001</v>
      </c>
      <c r="P20" s="26"/>
      <c r="Q20" s="26">
        <v>120</v>
      </c>
      <c r="R20" s="24">
        <f t="shared" si="3"/>
        <v>6478.4125000000004</v>
      </c>
      <c r="S20" s="25">
        <f t="shared" si="4"/>
        <v>64.457499999999996</v>
      </c>
      <c r="T20" s="27">
        <f t="shared" si="5"/>
        <v>-55.542500000000004</v>
      </c>
      <c r="U20" s="88"/>
      <c r="V20" s="90"/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5519</v>
      </c>
      <c r="E21" s="30"/>
      <c r="F21" s="30"/>
      <c r="G21" s="30"/>
      <c r="H21" s="30"/>
      <c r="I21" s="20">
        <v>8</v>
      </c>
      <c r="J21" s="20"/>
      <c r="K21" s="20"/>
      <c r="L21" s="20"/>
      <c r="M21" s="97">
        <f t="shared" si="0"/>
        <v>5519</v>
      </c>
      <c r="N21" s="24">
        <f t="shared" si="1"/>
        <v>7047</v>
      </c>
      <c r="O21" s="25">
        <f t="shared" si="2"/>
        <v>151.77250000000001</v>
      </c>
      <c r="P21" s="26"/>
      <c r="Q21" s="26">
        <v>20</v>
      </c>
      <c r="R21" s="24">
        <f t="shared" si="3"/>
        <v>6875.2275</v>
      </c>
      <c r="S21" s="25">
        <f t="shared" si="4"/>
        <v>52.430500000000002</v>
      </c>
      <c r="T21" s="27">
        <f t="shared" si="5"/>
        <v>32.430500000000002</v>
      </c>
      <c r="U21" s="88"/>
      <c r="V21" s="90"/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14704</v>
      </c>
      <c r="E22" s="30"/>
      <c r="F22" s="30"/>
      <c r="G22" s="20"/>
      <c r="H22" s="30"/>
      <c r="I22" s="20"/>
      <c r="J22" s="20"/>
      <c r="K22" s="20"/>
      <c r="L22" s="20"/>
      <c r="M22" s="97">
        <f t="shared" si="0"/>
        <v>14704</v>
      </c>
      <c r="N22" s="24">
        <f t="shared" si="1"/>
        <v>14704</v>
      </c>
      <c r="O22" s="25">
        <f t="shared" si="2"/>
        <v>404.36</v>
      </c>
      <c r="P22" s="26"/>
      <c r="Q22" s="26">
        <v>150</v>
      </c>
      <c r="R22" s="24">
        <f t="shared" si="3"/>
        <v>14149.64</v>
      </c>
      <c r="S22" s="25">
        <f t="shared" si="4"/>
        <v>139.68799999999999</v>
      </c>
      <c r="T22" s="27">
        <f t="shared" si="5"/>
        <v>-10.312000000000012</v>
      </c>
      <c r="U22" s="88"/>
      <c r="V22" s="90"/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4519</v>
      </c>
      <c r="E23" s="30"/>
      <c r="F23" s="30"/>
      <c r="G23" s="30"/>
      <c r="H23" s="30"/>
      <c r="I23" s="20"/>
      <c r="J23" s="20"/>
      <c r="K23" s="20"/>
      <c r="L23" s="20"/>
      <c r="M23" s="97">
        <f t="shared" si="0"/>
        <v>4519</v>
      </c>
      <c r="N23" s="24">
        <f t="shared" si="1"/>
        <v>4519</v>
      </c>
      <c r="O23" s="25">
        <f t="shared" si="2"/>
        <v>124.27249999999999</v>
      </c>
      <c r="P23" s="26"/>
      <c r="Q23" s="26">
        <v>40</v>
      </c>
      <c r="R23" s="24">
        <f t="shared" si="3"/>
        <v>4354.7275</v>
      </c>
      <c r="S23" s="25">
        <f t="shared" si="4"/>
        <v>42.930500000000002</v>
      </c>
      <c r="T23" s="27">
        <f t="shared" si="5"/>
        <v>2.9305000000000021</v>
      </c>
      <c r="U23" s="88"/>
      <c r="V23" s="90"/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18226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97">
        <f t="shared" si="0"/>
        <v>21076</v>
      </c>
      <c r="N24" s="24">
        <f t="shared" si="1"/>
        <v>21076</v>
      </c>
      <c r="O24" s="25">
        <f t="shared" si="2"/>
        <v>579.59</v>
      </c>
      <c r="P24" s="26"/>
      <c r="Q24" s="26">
        <v>126</v>
      </c>
      <c r="R24" s="24">
        <f t="shared" si="3"/>
        <v>20370.41</v>
      </c>
      <c r="S24" s="25">
        <f t="shared" si="4"/>
        <v>200.22200000000001</v>
      </c>
      <c r="T24" s="27">
        <f t="shared" si="5"/>
        <v>74.222000000000008</v>
      </c>
      <c r="U24" s="88"/>
      <c r="V24" s="90"/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>
        <v>3</v>
      </c>
      <c r="J25" s="20"/>
      <c r="K25" s="20"/>
      <c r="L25" s="20"/>
      <c r="M25" s="97">
        <f t="shared" si="0"/>
        <v>6377</v>
      </c>
      <c r="N25" s="24">
        <f t="shared" si="1"/>
        <v>6950</v>
      </c>
      <c r="O25" s="25">
        <f t="shared" si="2"/>
        <v>175.36750000000001</v>
      </c>
      <c r="P25" s="26"/>
      <c r="Q25" s="26">
        <v>75</v>
      </c>
      <c r="R25" s="24">
        <f t="shared" si="3"/>
        <v>6699.6324999999997</v>
      </c>
      <c r="S25" s="25">
        <f t="shared" si="4"/>
        <v>60.581499999999998</v>
      </c>
      <c r="T25" s="27">
        <f t="shared" si="5"/>
        <v>-14.418500000000002</v>
      </c>
      <c r="U25" s="88"/>
      <c r="V25" s="90"/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6741</v>
      </c>
      <c r="E26" s="29"/>
      <c r="F26" s="30"/>
      <c r="G26" s="30"/>
      <c r="H26" s="30"/>
      <c r="I26" s="20"/>
      <c r="J26" s="20"/>
      <c r="K26" s="20"/>
      <c r="L26" s="20"/>
      <c r="M26" s="97">
        <f t="shared" si="0"/>
        <v>6741</v>
      </c>
      <c r="N26" s="24">
        <f t="shared" si="1"/>
        <v>6741</v>
      </c>
      <c r="O26" s="25">
        <f t="shared" si="2"/>
        <v>185.3775</v>
      </c>
      <c r="P26" s="26"/>
      <c r="Q26" s="26">
        <v>55</v>
      </c>
      <c r="R26" s="24">
        <f t="shared" si="3"/>
        <v>6500.6225000000004</v>
      </c>
      <c r="S26" s="25">
        <f t="shared" si="4"/>
        <v>64.039500000000004</v>
      </c>
      <c r="T26" s="27">
        <f t="shared" si="5"/>
        <v>9.0395000000000039</v>
      </c>
      <c r="U26" s="88"/>
      <c r="V26" s="90"/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6637</v>
      </c>
      <c r="E27" s="38"/>
      <c r="F27" s="39"/>
      <c r="G27" s="39"/>
      <c r="H27" s="39">
        <v>100</v>
      </c>
      <c r="I27" s="31">
        <v>27</v>
      </c>
      <c r="J27" s="31">
        <v>8</v>
      </c>
      <c r="K27" s="31">
        <v>9</v>
      </c>
      <c r="L27" s="31"/>
      <c r="M27" s="98">
        <f t="shared" si="0"/>
        <v>7537</v>
      </c>
      <c r="N27" s="24">
        <f t="shared" si="1"/>
        <v>15860</v>
      </c>
      <c r="O27" s="25">
        <f t="shared" si="2"/>
        <v>207.26750000000001</v>
      </c>
      <c r="P27" s="26"/>
      <c r="Q27" s="26">
        <v>100</v>
      </c>
      <c r="R27" s="24">
        <f t="shared" si="3"/>
        <v>15552.7325</v>
      </c>
      <c r="S27" s="25">
        <f t="shared" si="4"/>
        <v>71.601500000000001</v>
      </c>
      <c r="T27" s="27">
        <f t="shared" si="5"/>
        <v>-28.398499999999999</v>
      </c>
      <c r="U27" s="88"/>
      <c r="V27" s="90"/>
    </row>
    <row r="28" spans="1:22" ht="16.5" thickBot="1" x14ac:dyDescent="0.3">
      <c r="A28" s="104" t="s">
        <v>38</v>
      </c>
      <c r="B28" s="105"/>
      <c r="C28" s="106"/>
      <c r="D28" s="44">
        <f>SUM(D7:D27)</f>
        <v>164000</v>
      </c>
      <c r="E28" s="45">
        <f>SUM(E7:E27)</f>
        <v>130</v>
      </c>
      <c r="F28" s="45">
        <f t="shared" ref="F28:T28" si="6">SUM(F7:F27)</f>
        <v>230</v>
      </c>
      <c r="G28" s="45">
        <f t="shared" si="6"/>
        <v>0</v>
      </c>
      <c r="H28" s="45">
        <f t="shared" si="6"/>
        <v>1470</v>
      </c>
      <c r="I28" s="45">
        <f t="shared" si="6"/>
        <v>95</v>
      </c>
      <c r="J28" s="45">
        <f t="shared" si="6"/>
        <v>12</v>
      </c>
      <c r="K28" s="45">
        <f t="shared" si="6"/>
        <v>33</v>
      </c>
      <c r="L28" s="45">
        <f t="shared" si="6"/>
        <v>0</v>
      </c>
      <c r="M28" s="59">
        <f t="shared" si="6"/>
        <v>182130</v>
      </c>
      <c r="N28" s="60">
        <f t="shared" si="6"/>
        <v>208573</v>
      </c>
      <c r="O28" s="80">
        <f t="shared" si="6"/>
        <v>5008.5749999999998</v>
      </c>
      <c r="P28" s="60">
        <f t="shared" si="6"/>
        <v>1950</v>
      </c>
      <c r="Q28" s="60">
        <f t="shared" si="6"/>
        <v>1929</v>
      </c>
      <c r="R28" s="60">
        <f t="shared" si="6"/>
        <v>201635.42500000002</v>
      </c>
      <c r="S28" s="60">
        <f t="shared" si="6"/>
        <v>1730.2349999999997</v>
      </c>
      <c r="T28" s="60">
        <f t="shared" si="6"/>
        <v>-198.7650000000001</v>
      </c>
      <c r="U28" s="91"/>
      <c r="V28" s="91"/>
    </row>
    <row r="29" spans="1:22" ht="15.75" thickBot="1" x14ac:dyDescent="0.3">
      <c r="A29" s="107" t="s">
        <v>39</v>
      </c>
      <c r="B29" s="108"/>
      <c r="C29" s="109"/>
      <c r="D29" s="48">
        <f>D4+D5-D28</f>
        <v>721512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92"/>
      <c r="N29" s="129"/>
      <c r="O29" s="130"/>
      <c r="P29" s="130"/>
      <c r="Q29" s="130"/>
      <c r="R29" s="130"/>
      <c r="S29" s="130"/>
      <c r="T29" s="131"/>
      <c r="U29" s="93"/>
      <c r="V29" s="9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T5"/>
    <mergeCell ref="N4:T4"/>
    <mergeCell ref="N29:T29"/>
  </mergeCells>
  <conditionalFormatting sqref="D29 E4:H6 E28:K29">
    <cfRule type="cellIs" dxfId="539" priority="63" operator="equal">
      <formula>212030016606640</formula>
    </cfRule>
  </conditionalFormatting>
  <conditionalFormatting sqref="D29 E4:E6 E28:K29">
    <cfRule type="cellIs" dxfId="538" priority="61" operator="equal">
      <formula>$E$4</formula>
    </cfRule>
    <cfRule type="cellIs" dxfId="537" priority="62" operator="equal">
      <formula>2120</formula>
    </cfRule>
  </conditionalFormatting>
  <conditionalFormatting sqref="D29:E29 F4:F6 F28:F29">
    <cfRule type="cellIs" dxfId="536" priority="59" operator="equal">
      <formula>$F$4</formula>
    </cfRule>
    <cfRule type="cellIs" dxfId="535" priority="60" operator="equal">
      <formula>300</formula>
    </cfRule>
  </conditionalFormatting>
  <conditionalFormatting sqref="G4:G6 G28:G29">
    <cfRule type="cellIs" dxfId="534" priority="57" operator="equal">
      <formula>$G$4</formula>
    </cfRule>
    <cfRule type="cellIs" dxfId="533" priority="58" operator="equal">
      <formula>1660</formula>
    </cfRule>
  </conditionalFormatting>
  <conditionalFormatting sqref="H4:H6 H28:H29">
    <cfRule type="cellIs" dxfId="532" priority="55" operator="equal">
      <formula>$H$4</formula>
    </cfRule>
    <cfRule type="cellIs" dxfId="531" priority="56" operator="equal">
      <formula>6640</formula>
    </cfRule>
  </conditionalFormatting>
  <conditionalFormatting sqref="T6:T28 U28:V28">
    <cfRule type="cellIs" dxfId="530" priority="54" operator="lessThan">
      <formula>0</formula>
    </cfRule>
  </conditionalFormatting>
  <conditionalFormatting sqref="T7:T27">
    <cfRule type="cellIs" dxfId="529" priority="51" operator="lessThan">
      <formula>0</formula>
    </cfRule>
    <cfRule type="cellIs" dxfId="528" priority="52" operator="lessThan">
      <formula>0</formula>
    </cfRule>
    <cfRule type="cellIs" dxfId="527" priority="53" operator="lessThan">
      <formula>0</formula>
    </cfRule>
  </conditionalFormatting>
  <conditionalFormatting sqref="E4:E6 E28:K28">
    <cfRule type="cellIs" dxfId="526" priority="50" operator="equal">
      <formula>$E$4</formula>
    </cfRule>
  </conditionalFormatting>
  <conditionalFormatting sqref="D28:D29 D6 D4:M4">
    <cfRule type="cellIs" dxfId="525" priority="49" operator="equal">
      <formula>$D$4</formula>
    </cfRule>
  </conditionalFormatting>
  <conditionalFormatting sqref="I4:I6 I28:I29">
    <cfRule type="cellIs" dxfId="524" priority="48" operator="equal">
      <formula>$I$4</formula>
    </cfRule>
  </conditionalFormatting>
  <conditionalFormatting sqref="J4:J6 J28:J29">
    <cfRule type="cellIs" dxfId="523" priority="47" operator="equal">
      <formula>$J$4</formula>
    </cfRule>
  </conditionalFormatting>
  <conditionalFormatting sqref="K4:K6 K28:K29">
    <cfRule type="cellIs" dxfId="522" priority="46" operator="equal">
      <formula>$K$4</formula>
    </cfRule>
  </conditionalFormatting>
  <conditionalFormatting sqref="M4:M6">
    <cfRule type="cellIs" dxfId="521" priority="45" operator="equal">
      <formula>$L$4</formula>
    </cfRule>
  </conditionalFormatting>
  <conditionalFormatting sqref="T7:T28 U28:V28">
    <cfRule type="cellIs" dxfId="520" priority="42" operator="lessThan">
      <formula>0</formula>
    </cfRule>
    <cfRule type="cellIs" dxfId="519" priority="43" operator="lessThan">
      <formula>0</formula>
    </cfRule>
    <cfRule type="cellIs" dxfId="518" priority="44" operator="lessThan">
      <formula>0</formula>
    </cfRule>
  </conditionalFormatting>
  <conditionalFormatting sqref="D5:K5">
    <cfRule type="cellIs" dxfId="517" priority="41" operator="greaterThan">
      <formula>0</formula>
    </cfRule>
  </conditionalFormatting>
  <conditionalFormatting sqref="T6:T28 U28:V28">
    <cfRule type="cellIs" dxfId="516" priority="40" operator="lessThan">
      <formula>0</formula>
    </cfRule>
  </conditionalFormatting>
  <conditionalFormatting sqref="T7:T27">
    <cfRule type="cellIs" dxfId="515" priority="37" operator="lessThan">
      <formula>0</formula>
    </cfRule>
    <cfRule type="cellIs" dxfId="514" priority="38" operator="lessThan">
      <formula>0</formula>
    </cfRule>
    <cfRule type="cellIs" dxfId="513" priority="39" operator="lessThan">
      <formula>0</formula>
    </cfRule>
  </conditionalFormatting>
  <conditionalFormatting sqref="T7:T28 U28:V28">
    <cfRule type="cellIs" dxfId="512" priority="34" operator="lessThan">
      <formula>0</formula>
    </cfRule>
    <cfRule type="cellIs" dxfId="511" priority="35" operator="lessThan">
      <formula>0</formula>
    </cfRule>
    <cfRule type="cellIs" dxfId="510" priority="36" operator="lessThan">
      <formula>0</formula>
    </cfRule>
  </conditionalFormatting>
  <conditionalFormatting sqref="D5:K5">
    <cfRule type="cellIs" dxfId="509" priority="33" operator="greaterThan">
      <formula>0</formula>
    </cfRule>
  </conditionalFormatting>
  <conditionalFormatting sqref="L4 L6 L28:L29">
    <cfRule type="cellIs" dxfId="508" priority="32" operator="equal">
      <formula>$L$4</formula>
    </cfRule>
  </conditionalFormatting>
  <conditionalFormatting sqref="D7:S7">
    <cfRule type="cellIs" dxfId="507" priority="31" operator="greaterThan">
      <formula>0</formula>
    </cfRule>
  </conditionalFormatting>
  <conditionalFormatting sqref="D9:S9">
    <cfRule type="cellIs" dxfId="506" priority="30" operator="greaterThan">
      <formula>0</formula>
    </cfRule>
  </conditionalFormatting>
  <conditionalFormatting sqref="D11:S11">
    <cfRule type="cellIs" dxfId="505" priority="29" operator="greaterThan">
      <formula>0</formula>
    </cfRule>
  </conditionalFormatting>
  <conditionalFormatting sqref="D13:S13">
    <cfRule type="cellIs" dxfId="504" priority="28" operator="greaterThan">
      <formula>0</formula>
    </cfRule>
  </conditionalFormatting>
  <conditionalFormatting sqref="D15:S15">
    <cfRule type="cellIs" dxfId="503" priority="27" operator="greaterThan">
      <formula>0</formula>
    </cfRule>
  </conditionalFormatting>
  <conditionalFormatting sqref="D17:S17">
    <cfRule type="cellIs" dxfId="502" priority="26" operator="greaterThan">
      <formula>0</formula>
    </cfRule>
  </conditionalFormatting>
  <conditionalFormatting sqref="D19:S19">
    <cfRule type="cellIs" dxfId="501" priority="25" operator="greaterThan">
      <formula>0</formula>
    </cfRule>
  </conditionalFormatting>
  <conditionalFormatting sqref="D21:S21">
    <cfRule type="cellIs" dxfId="500" priority="24" operator="greaterThan">
      <formula>0</formula>
    </cfRule>
  </conditionalFormatting>
  <conditionalFormatting sqref="D23:S23">
    <cfRule type="cellIs" dxfId="499" priority="23" operator="greaterThan">
      <formula>0</formula>
    </cfRule>
  </conditionalFormatting>
  <conditionalFormatting sqref="D25:S25">
    <cfRule type="cellIs" dxfId="498" priority="22" operator="greaterThan">
      <formula>0</formula>
    </cfRule>
  </conditionalFormatting>
  <conditionalFormatting sqref="D27:S27">
    <cfRule type="cellIs" dxfId="497" priority="21" operator="greaterThan">
      <formula>0</formula>
    </cfRule>
  </conditionalFormatting>
  <conditionalFormatting sqref="U6">
    <cfRule type="cellIs" dxfId="496" priority="20" operator="lessThan">
      <formula>0</formula>
    </cfRule>
  </conditionalFormatting>
  <conditionalFormatting sqref="U6">
    <cfRule type="cellIs" dxfId="495" priority="19" operator="lessThan">
      <formula>0</formula>
    </cfRule>
  </conditionalFormatting>
  <conditionalFormatting sqref="V6">
    <cfRule type="cellIs" dxfId="494" priority="18" operator="lessThan">
      <formula>0</formula>
    </cfRule>
  </conditionalFormatting>
  <conditionalFormatting sqref="V6">
    <cfRule type="cellIs" dxfId="493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80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'21'!D29</f>
        <v>721512</v>
      </c>
      <c r="E4" s="2">
        <f>'21'!E29</f>
        <v>8660</v>
      </c>
      <c r="F4" s="2">
        <f>'21'!F29</f>
        <v>17600</v>
      </c>
      <c r="G4" s="2">
        <f>'21'!G29</f>
        <v>0</v>
      </c>
      <c r="H4" s="2">
        <f>'21'!H29</f>
        <v>29935</v>
      </c>
      <c r="I4" s="2">
        <f>'21'!I29</f>
        <v>626</v>
      </c>
      <c r="J4" s="2">
        <f>'21'!J29</f>
        <v>44</v>
      </c>
      <c r="K4" s="2">
        <f>'21'!K29</f>
        <v>365</v>
      </c>
      <c r="L4" s="2">
        <f>'21'!L29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10596</v>
      </c>
      <c r="E7" s="22"/>
      <c r="F7" s="22"/>
      <c r="G7" s="22"/>
      <c r="H7" s="22">
        <v>150</v>
      </c>
      <c r="I7" s="23">
        <v>3</v>
      </c>
      <c r="J7" s="23"/>
      <c r="K7" s="23">
        <v>1</v>
      </c>
      <c r="L7" s="23"/>
      <c r="M7" s="20">
        <f>D7+E7*20+F7*10+G7*9+H7*9</f>
        <v>11946</v>
      </c>
      <c r="N7" s="24">
        <f>D7+E7*20+F7*10+G7*9+H7*9+I7*191+J7*191+K7*182+L7*100</f>
        <v>12701</v>
      </c>
      <c r="O7" s="25">
        <f>M7*2.75%</f>
        <v>328.51499999999999</v>
      </c>
      <c r="P7" s="26"/>
      <c r="Q7" s="26">
        <v>102</v>
      </c>
      <c r="R7" s="24">
        <f>M7-(M7*2.75%)+I7*191+J7*191+K7*182+L7*100-Q7</f>
        <v>12270.485000000001</v>
      </c>
      <c r="S7" s="25">
        <f>M7*0.95%</f>
        <v>113.48699999999999</v>
      </c>
      <c r="T7" s="27">
        <f>S7-Q7</f>
        <v>11.486999999999995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2877</v>
      </c>
      <c r="E8" s="30">
        <v>30</v>
      </c>
      <c r="F8" s="30">
        <v>30</v>
      </c>
      <c r="G8" s="30"/>
      <c r="H8" s="30">
        <v>60</v>
      </c>
      <c r="I8" s="20">
        <v>5</v>
      </c>
      <c r="J8" s="20"/>
      <c r="K8" s="20"/>
      <c r="L8" s="20"/>
      <c r="M8" s="20">
        <f t="shared" ref="M8:M27" si="0">D8+E8*20+F8*10+G8*9+H8*9</f>
        <v>4317</v>
      </c>
      <c r="N8" s="24">
        <f t="shared" ref="N8:N27" si="1">D8+E8*20+F8*10+G8*9+H8*9+I8*191+J8*191+K8*182+L8*100</f>
        <v>5272</v>
      </c>
      <c r="O8" s="25">
        <f t="shared" ref="O8:O27" si="2">M8*2.75%</f>
        <v>118.7175</v>
      </c>
      <c r="P8" s="26"/>
      <c r="Q8" s="26"/>
      <c r="R8" s="24">
        <f t="shared" ref="R8:R27" si="3">M8-(M8*2.75%)+I8*191+J8*191+K8*182+L8*100-Q8</f>
        <v>5153.2825000000003</v>
      </c>
      <c r="S8" s="25">
        <f t="shared" ref="S8:S27" si="4">M8*0.95%</f>
        <v>41.011499999999998</v>
      </c>
      <c r="T8" s="27">
        <f t="shared" ref="T8:T27" si="5">S8-Q8</f>
        <v>41.011499999999998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13459</v>
      </c>
      <c r="E9" s="30"/>
      <c r="F9" s="30">
        <v>50</v>
      </c>
      <c r="G9" s="30"/>
      <c r="H9" s="30">
        <v>110</v>
      </c>
      <c r="I9" s="20">
        <v>10</v>
      </c>
      <c r="J9" s="20"/>
      <c r="K9" s="20">
        <v>5</v>
      </c>
      <c r="L9" s="20"/>
      <c r="M9" s="20">
        <f t="shared" si="0"/>
        <v>14949</v>
      </c>
      <c r="N9" s="24">
        <f t="shared" si="1"/>
        <v>17769</v>
      </c>
      <c r="O9" s="25">
        <f t="shared" si="2"/>
        <v>411.09750000000003</v>
      </c>
      <c r="P9" s="26"/>
      <c r="Q9" s="26">
        <v>128</v>
      </c>
      <c r="R9" s="24">
        <f t="shared" si="3"/>
        <v>17229.9025</v>
      </c>
      <c r="S9" s="25">
        <f t="shared" si="4"/>
        <v>142.0155</v>
      </c>
      <c r="T9" s="27">
        <f t="shared" si="5"/>
        <v>14.015500000000003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4146</v>
      </c>
      <c r="N10" s="24">
        <f t="shared" si="1"/>
        <v>4146</v>
      </c>
      <c r="O10" s="25">
        <f t="shared" si="2"/>
        <v>114.015</v>
      </c>
      <c r="P10" s="26"/>
      <c r="Q10" s="26">
        <v>22</v>
      </c>
      <c r="R10" s="24">
        <f t="shared" si="3"/>
        <v>4009.9850000000001</v>
      </c>
      <c r="S10" s="25">
        <f t="shared" si="4"/>
        <v>39.387</v>
      </c>
      <c r="T10" s="27">
        <f t="shared" si="5"/>
        <v>17.387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6066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6066</v>
      </c>
      <c r="N11" s="24">
        <f t="shared" si="1"/>
        <v>6066</v>
      </c>
      <c r="O11" s="25">
        <f t="shared" si="2"/>
        <v>166.815</v>
      </c>
      <c r="P11" s="26"/>
      <c r="Q11" s="26">
        <v>35</v>
      </c>
      <c r="R11" s="24">
        <f t="shared" si="3"/>
        <v>5864.1850000000004</v>
      </c>
      <c r="S11" s="25">
        <f t="shared" si="4"/>
        <v>57.626999999999995</v>
      </c>
      <c r="T11" s="27">
        <f t="shared" si="5"/>
        <v>22.626999999999995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5194</v>
      </c>
      <c r="E12" s="30"/>
      <c r="F12" s="30"/>
      <c r="G12" s="30"/>
      <c r="H12" s="30"/>
      <c r="I12" s="20">
        <v>100</v>
      </c>
      <c r="J12" s="20"/>
      <c r="K12" s="20"/>
      <c r="L12" s="20"/>
      <c r="M12" s="20">
        <f t="shared" si="0"/>
        <v>5194</v>
      </c>
      <c r="N12" s="24">
        <f t="shared" si="1"/>
        <v>24294</v>
      </c>
      <c r="O12" s="25">
        <f t="shared" si="2"/>
        <v>142.83500000000001</v>
      </c>
      <c r="P12" s="26"/>
      <c r="Q12" s="26">
        <v>31</v>
      </c>
      <c r="R12" s="24">
        <f t="shared" si="3"/>
        <v>24120.165000000001</v>
      </c>
      <c r="S12" s="25">
        <f t="shared" si="4"/>
        <v>49.342999999999996</v>
      </c>
      <c r="T12" s="27">
        <f t="shared" si="5"/>
        <v>18.342999999999996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4424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4424</v>
      </c>
      <c r="N13" s="24">
        <f t="shared" si="1"/>
        <v>4424</v>
      </c>
      <c r="O13" s="25">
        <f t="shared" si="2"/>
        <v>121.66</v>
      </c>
      <c r="P13" s="26"/>
      <c r="Q13" s="26">
        <v>2</v>
      </c>
      <c r="R13" s="24">
        <f t="shared" si="3"/>
        <v>4300.34</v>
      </c>
      <c r="S13" s="25">
        <f t="shared" si="4"/>
        <v>42.027999999999999</v>
      </c>
      <c r="T13" s="27">
        <f t="shared" si="5"/>
        <v>40.027999999999999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6078</v>
      </c>
      <c r="N14" s="24">
        <f t="shared" si="1"/>
        <v>6988</v>
      </c>
      <c r="O14" s="25">
        <f t="shared" si="2"/>
        <v>167.14500000000001</v>
      </c>
      <c r="P14" s="26"/>
      <c r="Q14" s="26">
        <v>121</v>
      </c>
      <c r="R14" s="24">
        <f t="shared" si="3"/>
        <v>6699.8549999999996</v>
      </c>
      <c r="S14" s="25">
        <f t="shared" si="4"/>
        <v>57.741</v>
      </c>
      <c r="T14" s="27">
        <f t="shared" si="5"/>
        <v>-63.259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19649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4</v>
      </c>
      <c r="L15" s="20"/>
      <c r="M15" s="20">
        <f t="shared" si="0"/>
        <v>20509</v>
      </c>
      <c r="N15" s="24">
        <f t="shared" si="1"/>
        <v>21237</v>
      </c>
      <c r="O15" s="25">
        <f t="shared" si="2"/>
        <v>563.99750000000006</v>
      </c>
      <c r="P15" s="26">
        <v>33280</v>
      </c>
      <c r="Q15" s="26">
        <v>143</v>
      </c>
      <c r="R15" s="24">
        <f t="shared" si="3"/>
        <v>20530.002499999999</v>
      </c>
      <c r="S15" s="25">
        <f t="shared" si="4"/>
        <v>194.8355</v>
      </c>
      <c r="T15" s="27">
        <f t="shared" si="5"/>
        <v>51.835499999999996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10183</v>
      </c>
      <c r="E16" s="30"/>
      <c r="F16" s="30"/>
      <c r="G16" s="30"/>
      <c r="H16" s="30"/>
      <c r="I16" s="20"/>
      <c r="J16" s="20"/>
      <c r="K16" s="20">
        <v>1</v>
      </c>
      <c r="L16" s="20"/>
      <c r="M16" s="20">
        <f t="shared" si="0"/>
        <v>10183</v>
      </c>
      <c r="N16" s="24">
        <f t="shared" si="1"/>
        <v>10365</v>
      </c>
      <c r="O16" s="25">
        <f t="shared" si="2"/>
        <v>280.03250000000003</v>
      </c>
      <c r="P16" s="26"/>
      <c r="Q16" s="26">
        <v>105</v>
      </c>
      <c r="R16" s="24">
        <f t="shared" si="3"/>
        <v>9979.9675000000007</v>
      </c>
      <c r="S16" s="25">
        <f t="shared" si="4"/>
        <v>96.738500000000002</v>
      </c>
      <c r="T16" s="27">
        <f t="shared" si="5"/>
        <v>-8.2614999999999981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7494</v>
      </c>
      <c r="E17" s="30"/>
      <c r="F17" s="30"/>
      <c r="G17" s="30"/>
      <c r="H17" s="30">
        <v>60</v>
      </c>
      <c r="I17" s="20">
        <v>5</v>
      </c>
      <c r="J17" s="20"/>
      <c r="K17" s="20"/>
      <c r="L17" s="20"/>
      <c r="M17" s="20">
        <f t="shared" si="0"/>
        <v>8034</v>
      </c>
      <c r="N17" s="24">
        <f t="shared" si="1"/>
        <v>8989</v>
      </c>
      <c r="O17" s="25">
        <f t="shared" si="2"/>
        <v>220.935</v>
      </c>
      <c r="P17" s="26">
        <v>2000</v>
      </c>
      <c r="Q17" s="26">
        <v>73</v>
      </c>
      <c r="R17" s="24">
        <f t="shared" si="3"/>
        <v>8695.0649999999987</v>
      </c>
      <c r="S17" s="25">
        <f t="shared" si="4"/>
        <v>76.322999999999993</v>
      </c>
      <c r="T17" s="27">
        <f t="shared" si="5"/>
        <v>3.3229999999999933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8739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8739</v>
      </c>
      <c r="N18" s="24">
        <f t="shared" si="1"/>
        <v>8739</v>
      </c>
      <c r="O18" s="25">
        <f t="shared" si="2"/>
        <v>240.32249999999999</v>
      </c>
      <c r="P18" s="26">
        <v>17970</v>
      </c>
      <c r="Q18" s="26">
        <v>148</v>
      </c>
      <c r="R18" s="24">
        <f t="shared" si="3"/>
        <v>8350.6774999999998</v>
      </c>
      <c r="S18" s="25">
        <f t="shared" si="4"/>
        <v>83.020499999999998</v>
      </c>
      <c r="T18" s="27">
        <f t="shared" si="5"/>
        <v>-64.979500000000002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12065</v>
      </c>
      <c r="E19" s="30">
        <v>10</v>
      </c>
      <c r="F19" s="30">
        <v>30</v>
      </c>
      <c r="G19" s="30"/>
      <c r="H19" s="30">
        <v>100</v>
      </c>
      <c r="I19" s="20">
        <v>3</v>
      </c>
      <c r="J19" s="20"/>
      <c r="K19" s="20"/>
      <c r="L19" s="20"/>
      <c r="M19" s="20">
        <f t="shared" si="0"/>
        <v>13465</v>
      </c>
      <c r="N19" s="24">
        <f t="shared" si="1"/>
        <v>14038</v>
      </c>
      <c r="O19" s="25">
        <f t="shared" si="2"/>
        <v>370.28750000000002</v>
      </c>
      <c r="P19" s="26">
        <v>21250</v>
      </c>
      <c r="Q19" s="26">
        <v>100</v>
      </c>
      <c r="R19" s="24">
        <f t="shared" si="3"/>
        <v>13567.7125</v>
      </c>
      <c r="S19" s="25">
        <f t="shared" si="4"/>
        <v>127.91749999999999</v>
      </c>
      <c r="T19" s="27">
        <f t="shared" si="5"/>
        <v>27.91749999999999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5739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6189</v>
      </c>
      <c r="N20" s="24">
        <f t="shared" si="1"/>
        <v>6189</v>
      </c>
      <c r="O20" s="25">
        <f t="shared" si="2"/>
        <v>170.19749999999999</v>
      </c>
      <c r="P20" s="26"/>
      <c r="Q20" s="26">
        <v>120</v>
      </c>
      <c r="R20" s="24">
        <f t="shared" si="3"/>
        <v>5898.8024999999998</v>
      </c>
      <c r="S20" s="25">
        <f t="shared" si="4"/>
        <v>58.795499999999997</v>
      </c>
      <c r="T20" s="27">
        <f t="shared" si="5"/>
        <v>-61.204500000000003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4275</v>
      </c>
      <c r="E21" s="30"/>
      <c r="F21" s="30"/>
      <c r="G21" s="30"/>
      <c r="H21" s="30">
        <v>20</v>
      </c>
      <c r="I21" s="20"/>
      <c r="J21" s="20"/>
      <c r="K21" s="20"/>
      <c r="L21" s="20"/>
      <c r="M21" s="20">
        <f t="shared" si="0"/>
        <v>4455</v>
      </c>
      <c r="N21" s="24">
        <f t="shared" si="1"/>
        <v>4455</v>
      </c>
      <c r="O21" s="25">
        <f t="shared" si="2"/>
        <v>122.5125</v>
      </c>
      <c r="P21" s="26"/>
      <c r="Q21" s="26">
        <v>20</v>
      </c>
      <c r="R21" s="24">
        <f t="shared" si="3"/>
        <v>4312.4875000000002</v>
      </c>
      <c r="S21" s="25">
        <f t="shared" si="4"/>
        <v>42.322499999999998</v>
      </c>
      <c r="T21" s="27">
        <f t="shared" si="5"/>
        <v>22.322499999999998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10743</v>
      </c>
      <c r="E22" s="30"/>
      <c r="F22" s="30"/>
      <c r="G22" s="20"/>
      <c r="H22" s="30">
        <v>300</v>
      </c>
      <c r="I22" s="20"/>
      <c r="J22" s="20"/>
      <c r="K22" s="20"/>
      <c r="L22" s="20"/>
      <c r="M22" s="20">
        <f t="shared" si="0"/>
        <v>13443</v>
      </c>
      <c r="N22" s="24">
        <f t="shared" si="1"/>
        <v>13443</v>
      </c>
      <c r="O22" s="25">
        <f t="shared" si="2"/>
        <v>369.6825</v>
      </c>
      <c r="P22" s="26"/>
      <c r="Q22" s="26">
        <v>100</v>
      </c>
      <c r="R22" s="24">
        <f t="shared" si="3"/>
        <v>12973.317499999999</v>
      </c>
      <c r="S22" s="25">
        <f t="shared" si="4"/>
        <v>127.7085</v>
      </c>
      <c r="T22" s="27">
        <f t="shared" si="5"/>
        <v>27.708500000000001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7375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7375</v>
      </c>
      <c r="N23" s="24">
        <f t="shared" si="1"/>
        <v>7375</v>
      </c>
      <c r="O23" s="25">
        <f t="shared" si="2"/>
        <v>202.8125</v>
      </c>
      <c r="P23" s="26">
        <v>18722</v>
      </c>
      <c r="Q23" s="26">
        <v>70</v>
      </c>
      <c r="R23" s="24">
        <f t="shared" si="3"/>
        <v>7102.1875</v>
      </c>
      <c r="S23" s="25">
        <f t="shared" si="4"/>
        <v>70.0625</v>
      </c>
      <c r="T23" s="27">
        <f t="shared" si="5"/>
        <v>6.25E-2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9145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9145</v>
      </c>
      <c r="N24" s="24">
        <f t="shared" si="1"/>
        <v>9145</v>
      </c>
      <c r="O24" s="25">
        <f t="shared" si="2"/>
        <v>251.48750000000001</v>
      </c>
      <c r="P24" s="26">
        <v>-100</v>
      </c>
      <c r="Q24" s="26">
        <v>63</v>
      </c>
      <c r="R24" s="24">
        <f t="shared" si="3"/>
        <v>8830.5125000000007</v>
      </c>
      <c r="S24" s="25">
        <f t="shared" si="4"/>
        <v>86.877499999999998</v>
      </c>
      <c r="T24" s="27">
        <f t="shared" si="5"/>
        <v>23.877499999999998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6068</v>
      </c>
      <c r="E25" s="30"/>
      <c r="F25" s="30"/>
      <c r="G25" s="30"/>
      <c r="H25" s="30"/>
      <c r="I25" s="20">
        <v>2</v>
      </c>
      <c r="J25" s="20"/>
      <c r="K25" s="20">
        <v>2</v>
      </c>
      <c r="L25" s="20"/>
      <c r="M25" s="20">
        <f t="shared" si="0"/>
        <v>6068</v>
      </c>
      <c r="N25" s="24">
        <f t="shared" si="1"/>
        <v>6814</v>
      </c>
      <c r="O25" s="25">
        <f t="shared" si="2"/>
        <v>166.87</v>
      </c>
      <c r="P25" s="26">
        <v>42000</v>
      </c>
      <c r="Q25" s="26">
        <v>78</v>
      </c>
      <c r="R25" s="24">
        <f t="shared" si="3"/>
        <v>6569.13</v>
      </c>
      <c r="S25" s="25">
        <f t="shared" si="4"/>
        <v>57.646000000000001</v>
      </c>
      <c r="T25" s="27">
        <f t="shared" si="5"/>
        <v>-20.353999999999999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3601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3601</v>
      </c>
      <c r="N26" s="24">
        <f t="shared" si="1"/>
        <v>3601</v>
      </c>
      <c r="O26" s="25">
        <f t="shared" si="2"/>
        <v>99.027500000000003</v>
      </c>
      <c r="P26" s="26"/>
      <c r="Q26" s="26">
        <v>2</v>
      </c>
      <c r="R26" s="24">
        <f>M26-(M26*2.75%)+I26*191+J26*191+K26*182+L26*100-Q26</f>
        <v>3499.9724999999999</v>
      </c>
      <c r="S26" s="25">
        <f t="shared" si="4"/>
        <v>34.209499999999998</v>
      </c>
      <c r="T26" s="27">
        <f t="shared" si="5"/>
        <v>32.209499999999998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4513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4513</v>
      </c>
      <c r="N27" s="40">
        <f t="shared" si="1"/>
        <v>4513</v>
      </c>
      <c r="O27" s="25">
        <f t="shared" si="2"/>
        <v>124.1075</v>
      </c>
      <c r="P27" s="41">
        <v>15000</v>
      </c>
      <c r="Q27" s="41"/>
      <c r="R27" s="24">
        <f t="shared" si="3"/>
        <v>4388.8924999999999</v>
      </c>
      <c r="S27" s="42">
        <f t="shared" si="4"/>
        <v>42.8735</v>
      </c>
      <c r="T27" s="43">
        <f t="shared" si="5"/>
        <v>42.8735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162249</v>
      </c>
      <c r="E28" s="45">
        <f>SUM(E7:E27)</f>
        <v>60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910</v>
      </c>
      <c r="I28" s="45">
        <f t="shared" si="6"/>
        <v>128</v>
      </c>
      <c r="J28" s="45">
        <f t="shared" si="6"/>
        <v>0</v>
      </c>
      <c r="K28" s="45">
        <f t="shared" si="6"/>
        <v>18</v>
      </c>
      <c r="L28" s="45">
        <f t="shared" si="6"/>
        <v>0</v>
      </c>
      <c r="M28" s="45">
        <f t="shared" si="6"/>
        <v>172839</v>
      </c>
      <c r="N28" s="45">
        <f t="shared" si="6"/>
        <v>200563</v>
      </c>
      <c r="O28" s="46">
        <f t="shared" si="6"/>
        <v>4753.0724999999993</v>
      </c>
      <c r="P28" s="45">
        <f t="shared" si="6"/>
        <v>150122</v>
      </c>
      <c r="Q28" s="45">
        <f t="shared" si="6"/>
        <v>1463</v>
      </c>
      <c r="R28" s="45">
        <f t="shared" si="6"/>
        <v>194346.92749999999</v>
      </c>
      <c r="S28" s="45">
        <f t="shared" si="6"/>
        <v>1641.9704999999999</v>
      </c>
      <c r="T28" s="47">
        <f t="shared" si="6"/>
        <v>178.9704999999999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92" priority="43" operator="equal">
      <formula>212030016606640</formula>
    </cfRule>
  </conditionalFormatting>
  <conditionalFormatting sqref="D29 E4:E6 E28:K29">
    <cfRule type="cellIs" dxfId="491" priority="41" operator="equal">
      <formula>$E$4</formula>
    </cfRule>
    <cfRule type="cellIs" dxfId="490" priority="42" operator="equal">
      <formula>2120</formula>
    </cfRule>
  </conditionalFormatting>
  <conditionalFormatting sqref="D29:E29 F4:F6 F28:F29">
    <cfRule type="cellIs" dxfId="489" priority="39" operator="equal">
      <formula>$F$4</formula>
    </cfRule>
    <cfRule type="cellIs" dxfId="488" priority="40" operator="equal">
      <formula>300</formula>
    </cfRule>
  </conditionalFormatting>
  <conditionalFormatting sqref="G4:G6 G28:G29">
    <cfRule type="cellIs" dxfId="487" priority="37" operator="equal">
      <formula>$G$4</formula>
    </cfRule>
    <cfRule type="cellIs" dxfId="486" priority="38" operator="equal">
      <formula>1660</formula>
    </cfRule>
  </conditionalFormatting>
  <conditionalFormatting sqref="H4:H6 H28:H29">
    <cfRule type="cellIs" dxfId="485" priority="35" operator="equal">
      <formula>$H$4</formula>
    </cfRule>
    <cfRule type="cellIs" dxfId="484" priority="36" operator="equal">
      <formula>6640</formula>
    </cfRule>
  </conditionalFormatting>
  <conditionalFormatting sqref="T6:T28">
    <cfRule type="cellIs" dxfId="483" priority="34" operator="lessThan">
      <formula>0</formula>
    </cfRule>
  </conditionalFormatting>
  <conditionalFormatting sqref="T7:T27">
    <cfRule type="cellIs" dxfId="482" priority="31" operator="lessThan">
      <formula>0</formula>
    </cfRule>
    <cfRule type="cellIs" dxfId="481" priority="32" operator="lessThan">
      <formula>0</formula>
    </cfRule>
    <cfRule type="cellIs" dxfId="480" priority="33" operator="lessThan">
      <formula>0</formula>
    </cfRule>
  </conditionalFormatting>
  <conditionalFormatting sqref="E4:E6 E28:K28">
    <cfRule type="cellIs" dxfId="479" priority="30" operator="equal">
      <formula>$E$4</formula>
    </cfRule>
  </conditionalFormatting>
  <conditionalFormatting sqref="D28:D29 D6 D4:M4">
    <cfRule type="cellIs" dxfId="478" priority="29" operator="equal">
      <formula>$D$4</formula>
    </cfRule>
  </conditionalFormatting>
  <conditionalFormatting sqref="I4:I6 I28:I29">
    <cfRule type="cellIs" dxfId="477" priority="28" operator="equal">
      <formula>$I$4</formula>
    </cfRule>
  </conditionalFormatting>
  <conditionalFormatting sqref="J4:J6 J28:J29">
    <cfRule type="cellIs" dxfId="476" priority="27" operator="equal">
      <formula>$J$4</formula>
    </cfRule>
  </conditionalFormatting>
  <conditionalFormatting sqref="K4:K6 K28:K29">
    <cfRule type="cellIs" dxfId="475" priority="26" operator="equal">
      <formula>$K$4</formula>
    </cfRule>
  </conditionalFormatting>
  <conditionalFormatting sqref="M4:M6">
    <cfRule type="cellIs" dxfId="474" priority="25" operator="equal">
      <formula>$L$4</formula>
    </cfRule>
  </conditionalFormatting>
  <conditionalFormatting sqref="T7:T28">
    <cfRule type="cellIs" dxfId="473" priority="22" operator="lessThan">
      <formula>0</formula>
    </cfRule>
    <cfRule type="cellIs" dxfId="472" priority="23" operator="lessThan">
      <formula>0</formula>
    </cfRule>
    <cfRule type="cellIs" dxfId="471" priority="24" operator="lessThan">
      <formula>0</formula>
    </cfRule>
  </conditionalFormatting>
  <conditionalFormatting sqref="D5:K5">
    <cfRule type="cellIs" dxfId="470" priority="21" operator="greaterThan">
      <formula>0</formula>
    </cfRule>
  </conditionalFormatting>
  <conditionalFormatting sqref="T6:T28">
    <cfRule type="cellIs" dxfId="469" priority="20" operator="lessThan">
      <formula>0</formula>
    </cfRule>
  </conditionalFormatting>
  <conditionalFormatting sqref="T7:T27">
    <cfRule type="cellIs" dxfId="468" priority="17" operator="lessThan">
      <formula>0</formula>
    </cfRule>
    <cfRule type="cellIs" dxfId="467" priority="18" operator="lessThan">
      <formula>0</formula>
    </cfRule>
    <cfRule type="cellIs" dxfId="466" priority="19" operator="lessThan">
      <formula>0</formula>
    </cfRule>
  </conditionalFormatting>
  <conditionalFormatting sqref="T7:T28">
    <cfRule type="cellIs" dxfId="465" priority="14" operator="lessThan">
      <formula>0</formula>
    </cfRule>
    <cfRule type="cellIs" dxfId="464" priority="15" operator="lessThan">
      <formula>0</formula>
    </cfRule>
    <cfRule type="cellIs" dxfId="463" priority="16" operator="lessThan">
      <formula>0</formula>
    </cfRule>
  </conditionalFormatting>
  <conditionalFormatting sqref="D5:K5">
    <cfRule type="cellIs" dxfId="462" priority="13" operator="greaterThan">
      <formula>0</formula>
    </cfRule>
  </conditionalFormatting>
  <conditionalFormatting sqref="L4 L6 L28:L29">
    <cfRule type="cellIs" dxfId="461" priority="12" operator="equal">
      <formula>$L$4</formula>
    </cfRule>
  </conditionalFormatting>
  <conditionalFormatting sqref="D7:S7">
    <cfRule type="cellIs" dxfId="460" priority="11" operator="greaterThan">
      <formula>0</formula>
    </cfRule>
  </conditionalFormatting>
  <conditionalFormatting sqref="D9:S9">
    <cfRule type="cellIs" dxfId="459" priority="10" operator="greaterThan">
      <formula>0</formula>
    </cfRule>
  </conditionalFormatting>
  <conditionalFormatting sqref="D11:S11">
    <cfRule type="cellIs" dxfId="458" priority="9" operator="greaterThan">
      <formula>0</formula>
    </cfRule>
  </conditionalFormatting>
  <conditionalFormatting sqref="D13:S13">
    <cfRule type="cellIs" dxfId="457" priority="8" operator="greaterThan">
      <formula>0</formula>
    </cfRule>
  </conditionalFormatting>
  <conditionalFormatting sqref="D15:S15">
    <cfRule type="cellIs" dxfId="456" priority="7" operator="greaterThan">
      <formula>0</formula>
    </cfRule>
  </conditionalFormatting>
  <conditionalFormatting sqref="D17:S17">
    <cfRule type="cellIs" dxfId="455" priority="6" operator="greaterThan">
      <formula>0</formula>
    </cfRule>
  </conditionalFormatting>
  <conditionalFormatting sqref="D19:S19">
    <cfRule type="cellIs" dxfId="454" priority="5" operator="greaterThan">
      <formula>0</formula>
    </cfRule>
  </conditionalFormatting>
  <conditionalFormatting sqref="D21:S21">
    <cfRule type="cellIs" dxfId="453" priority="4" operator="greaterThan">
      <formula>0</formula>
    </cfRule>
  </conditionalFormatting>
  <conditionalFormatting sqref="D23:S23">
    <cfRule type="cellIs" dxfId="452" priority="3" operator="greaterThan">
      <formula>0</formula>
    </cfRule>
  </conditionalFormatting>
  <conditionalFormatting sqref="D25:S25">
    <cfRule type="cellIs" dxfId="451" priority="2" operator="greaterThan">
      <formula>0</formula>
    </cfRule>
  </conditionalFormatting>
  <conditionalFormatting sqref="D27:S27">
    <cfRule type="cellIs" dxfId="45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N27" sqref="N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81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'22'!D29</f>
        <v>559263</v>
      </c>
      <c r="E4" s="2">
        <f>'22'!E29</f>
        <v>8600</v>
      </c>
      <c r="F4" s="2">
        <f>'22'!F29</f>
        <v>17480</v>
      </c>
      <c r="G4" s="2">
        <f>'22'!G29</f>
        <v>0</v>
      </c>
      <c r="H4" s="2">
        <f>'22'!H29</f>
        <v>29025</v>
      </c>
      <c r="I4" s="2">
        <f>'22'!I29</f>
        <v>498</v>
      </c>
      <c r="J4" s="2">
        <f>'22'!J29</f>
        <v>44</v>
      </c>
      <c r="K4" s="2">
        <f>'22'!K29</f>
        <v>347</v>
      </c>
      <c r="L4" s="2">
        <f>'22'!L29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>
        <v>200</v>
      </c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8296</v>
      </c>
      <c r="E7" s="22"/>
      <c r="F7" s="22">
        <v>20</v>
      </c>
      <c r="G7" s="22"/>
      <c r="H7" s="22">
        <v>150</v>
      </c>
      <c r="I7" s="23">
        <v>3</v>
      </c>
      <c r="J7" s="23"/>
      <c r="K7" s="23">
        <v>5</v>
      </c>
      <c r="L7" s="23"/>
      <c r="M7" s="20">
        <f>D7+E7*20+F7*10+G7*9+H7*9</f>
        <v>9846</v>
      </c>
      <c r="N7" s="24">
        <f>D7+E7*20+F7*10+G7*9+H7*9+I7*191+J7*191+K7*182+L7*100</f>
        <v>11329</v>
      </c>
      <c r="O7" s="25">
        <f>M7*2.75%</f>
        <v>270.76499999999999</v>
      </c>
      <c r="P7" s="26"/>
      <c r="Q7" s="26">
        <v>92</v>
      </c>
      <c r="R7" s="24">
        <f>M7-(M7*2.75%)+I7*191+J7*191+K7*182+L7*100-Q7</f>
        <v>10966.235000000001</v>
      </c>
      <c r="S7" s="25">
        <f>M7*0.95%</f>
        <v>93.536999999999992</v>
      </c>
      <c r="T7" s="27">
        <f>S7-Q7</f>
        <v>1.5369999999999919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4588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4588</v>
      </c>
      <c r="N8" s="24">
        <f t="shared" ref="N8:N27" si="1">D8+E8*20+F8*10+G8*9+H8*9+I8*191+J8*191+K8*182+L8*100</f>
        <v>4588</v>
      </c>
      <c r="O8" s="25">
        <f t="shared" ref="O8:O27" si="2">M8*2.75%</f>
        <v>126.17</v>
      </c>
      <c r="P8" s="26"/>
      <c r="Q8" s="26">
        <v>1</v>
      </c>
      <c r="R8" s="24">
        <f t="shared" ref="R8:R27" si="3">M8-(M8*2.75%)+I8*191+J8*191+K8*182+L8*100-Q8</f>
        <v>4460.83</v>
      </c>
      <c r="S8" s="25">
        <f t="shared" ref="S8:S27" si="4">M8*0.95%</f>
        <v>43.585999999999999</v>
      </c>
      <c r="T8" s="27">
        <f t="shared" ref="T8:T27" si="5">S8-Q8</f>
        <v>42.585999999999999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15568</v>
      </c>
      <c r="E9" s="30"/>
      <c r="F9" s="30"/>
      <c r="G9" s="30"/>
      <c r="H9" s="30">
        <v>40</v>
      </c>
      <c r="I9" s="20"/>
      <c r="J9" s="20"/>
      <c r="K9" s="20"/>
      <c r="L9" s="20"/>
      <c r="M9" s="20">
        <f t="shared" si="0"/>
        <v>15928</v>
      </c>
      <c r="N9" s="24">
        <f t="shared" si="1"/>
        <v>15928</v>
      </c>
      <c r="O9" s="25">
        <f t="shared" si="2"/>
        <v>438.02</v>
      </c>
      <c r="P9" s="26"/>
      <c r="Q9" s="26">
        <v>130</v>
      </c>
      <c r="R9" s="24">
        <f t="shared" si="3"/>
        <v>15359.98</v>
      </c>
      <c r="S9" s="25">
        <f t="shared" si="4"/>
        <v>151.316</v>
      </c>
      <c r="T9" s="27">
        <f t="shared" si="5"/>
        <v>21.316000000000003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4165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4345</v>
      </c>
      <c r="N10" s="24">
        <f t="shared" si="1"/>
        <v>4536</v>
      </c>
      <c r="O10" s="25">
        <f t="shared" si="2"/>
        <v>119.4875</v>
      </c>
      <c r="P10" s="26"/>
      <c r="Q10" s="26">
        <v>25</v>
      </c>
      <c r="R10" s="24">
        <f t="shared" si="3"/>
        <v>4391.5124999999998</v>
      </c>
      <c r="S10" s="25">
        <f t="shared" si="4"/>
        <v>41.277499999999996</v>
      </c>
      <c r="T10" s="27">
        <f t="shared" si="5"/>
        <v>16.277499999999996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8740</v>
      </c>
      <c r="E11" s="30"/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9690</v>
      </c>
      <c r="N11" s="24">
        <f t="shared" si="1"/>
        <v>9690</v>
      </c>
      <c r="O11" s="25">
        <f t="shared" si="2"/>
        <v>266.47500000000002</v>
      </c>
      <c r="P11" s="26"/>
      <c r="Q11" s="26">
        <v>38</v>
      </c>
      <c r="R11" s="24">
        <f t="shared" si="3"/>
        <v>9385.5249999999996</v>
      </c>
      <c r="S11" s="25">
        <f t="shared" si="4"/>
        <v>92.054999999999993</v>
      </c>
      <c r="T11" s="27">
        <f t="shared" si="5"/>
        <v>54.054999999999993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4323</v>
      </c>
      <c r="E12" s="30">
        <v>20</v>
      </c>
      <c r="F12" s="30"/>
      <c r="G12" s="30"/>
      <c r="H12" s="30"/>
      <c r="I12" s="20"/>
      <c r="J12" s="20"/>
      <c r="K12" s="20"/>
      <c r="L12" s="20"/>
      <c r="M12" s="20">
        <f t="shared" si="0"/>
        <v>4723</v>
      </c>
      <c r="N12" s="24">
        <f t="shared" si="1"/>
        <v>4723</v>
      </c>
      <c r="O12" s="25">
        <f t="shared" si="2"/>
        <v>129.88249999999999</v>
      </c>
      <c r="P12" s="26"/>
      <c r="Q12" s="26">
        <v>33</v>
      </c>
      <c r="R12" s="24">
        <f t="shared" si="3"/>
        <v>4560.1175000000003</v>
      </c>
      <c r="S12" s="25">
        <f t="shared" si="4"/>
        <v>44.868499999999997</v>
      </c>
      <c r="T12" s="27">
        <f t="shared" si="5"/>
        <v>11.868499999999997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6120</v>
      </c>
      <c r="N13" s="24">
        <f t="shared" si="1"/>
        <v>10895</v>
      </c>
      <c r="O13" s="25">
        <f t="shared" si="2"/>
        <v>168.3</v>
      </c>
      <c r="P13" s="26"/>
      <c r="Q13" s="26">
        <v>1</v>
      </c>
      <c r="R13" s="24">
        <f t="shared" si="3"/>
        <v>10725.7</v>
      </c>
      <c r="S13" s="25">
        <f t="shared" si="4"/>
        <v>58.14</v>
      </c>
      <c r="T13" s="27">
        <f t="shared" si="5"/>
        <v>57.14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13473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13473</v>
      </c>
      <c r="N14" s="24">
        <f t="shared" si="1"/>
        <v>13473</v>
      </c>
      <c r="O14" s="25">
        <f t="shared" si="2"/>
        <v>370.50749999999999</v>
      </c>
      <c r="P14" s="26"/>
      <c r="Q14" s="26">
        <v>153</v>
      </c>
      <c r="R14" s="24">
        <f t="shared" si="3"/>
        <v>12949.4925</v>
      </c>
      <c r="S14" s="25">
        <f t="shared" si="4"/>
        <v>127.9935</v>
      </c>
      <c r="T14" s="27">
        <f t="shared" si="5"/>
        <v>-25.006500000000003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17549</v>
      </c>
      <c r="E15" s="30">
        <v>20</v>
      </c>
      <c r="F15" s="30">
        <v>10</v>
      </c>
      <c r="G15" s="30"/>
      <c r="H15" s="30"/>
      <c r="I15" s="20"/>
      <c r="J15" s="20"/>
      <c r="K15" s="20">
        <v>3</v>
      </c>
      <c r="L15" s="20"/>
      <c r="M15" s="20">
        <f t="shared" si="0"/>
        <v>18049</v>
      </c>
      <c r="N15" s="24">
        <f t="shared" si="1"/>
        <v>18595</v>
      </c>
      <c r="O15" s="25">
        <f t="shared" si="2"/>
        <v>496.34750000000003</v>
      </c>
      <c r="P15" s="26">
        <v>13350</v>
      </c>
      <c r="Q15" s="26">
        <v>129</v>
      </c>
      <c r="R15" s="24">
        <f t="shared" si="3"/>
        <v>17969.6525</v>
      </c>
      <c r="S15" s="25">
        <f t="shared" si="4"/>
        <v>171.46549999999999</v>
      </c>
      <c r="T15" s="27">
        <f t="shared" si="5"/>
        <v>42.465499999999992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15056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15056</v>
      </c>
      <c r="N16" s="24">
        <f t="shared" si="1"/>
        <v>15056</v>
      </c>
      <c r="O16" s="25">
        <f t="shared" si="2"/>
        <v>414.04</v>
      </c>
      <c r="P16" s="26"/>
      <c r="Q16" s="26">
        <v>112</v>
      </c>
      <c r="R16" s="24">
        <f t="shared" si="3"/>
        <v>14529.96</v>
      </c>
      <c r="S16" s="25">
        <f t="shared" si="4"/>
        <v>143.03199999999998</v>
      </c>
      <c r="T16" s="27">
        <f t="shared" si="5"/>
        <v>31.031999999999982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10141</v>
      </c>
      <c r="E17" s="30">
        <v>50</v>
      </c>
      <c r="F17" s="30">
        <v>100</v>
      </c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13941</v>
      </c>
      <c r="N17" s="24">
        <f t="shared" si="1"/>
        <v>14896</v>
      </c>
      <c r="O17" s="25">
        <f t="shared" si="2"/>
        <v>383.3775</v>
      </c>
      <c r="P17" s="26"/>
      <c r="Q17" s="26">
        <v>82</v>
      </c>
      <c r="R17" s="24">
        <f t="shared" si="3"/>
        <v>14430.622499999999</v>
      </c>
      <c r="S17" s="25">
        <f t="shared" si="4"/>
        <v>132.43950000000001</v>
      </c>
      <c r="T17" s="27">
        <f t="shared" si="5"/>
        <v>50.43950000000001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13162</v>
      </c>
      <c r="E19" s="30"/>
      <c r="F19" s="30"/>
      <c r="G19" s="30"/>
      <c r="H19" s="30">
        <v>20</v>
      </c>
      <c r="I19" s="20">
        <v>6</v>
      </c>
      <c r="J19" s="20"/>
      <c r="K19" s="20"/>
      <c r="L19" s="20"/>
      <c r="M19" s="20">
        <f t="shared" si="0"/>
        <v>13342</v>
      </c>
      <c r="N19" s="24">
        <f t="shared" si="1"/>
        <v>14488</v>
      </c>
      <c r="O19" s="25">
        <f t="shared" si="2"/>
        <v>366.90500000000003</v>
      </c>
      <c r="P19" s="26">
        <v>12810</v>
      </c>
      <c r="Q19" s="26">
        <v>120</v>
      </c>
      <c r="R19" s="24">
        <f t="shared" si="3"/>
        <v>14001.094999999999</v>
      </c>
      <c r="S19" s="25">
        <f t="shared" si="4"/>
        <v>126.749</v>
      </c>
      <c r="T19" s="27">
        <f t="shared" si="5"/>
        <v>6.7489999999999952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120</v>
      </c>
      <c r="R20" s="24">
        <f t="shared" si="3"/>
        <v>5679.0174999999999</v>
      </c>
      <c r="S20" s="25">
        <f t="shared" si="4"/>
        <v>56.648499999999999</v>
      </c>
      <c r="T20" s="27">
        <f t="shared" si="5"/>
        <v>-63.351500000000001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7363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7633</v>
      </c>
      <c r="N21" s="24">
        <f t="shared" si="1"/>
        <v>8588</v>
      </c>
      <c r="O21" s="25">
        <f t="shared" si="2"/>
        <v>209.9075</v>
      </c>
      <c r="P21" s="26"/>
      <c r="Q21" s="26">
        <v>20</v>
      </c>
      <c r="R21" s="24">
        <f t="shared" si="3"/>
        <v>8358.0924999999988</v>
      </c>
      <c r="S21" s="25">
        <f t="shared" si="4"/>
        <v>72.513499999999993</v>
      </c>
      <c r="T21" s="27">
        <f t="shared" si="5"/>
        <v>52.513499999999993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18865</v>
      </c>
      <c r="E22" s="30"/>
      <c r="F22" s="30"/>
      <c r="G22" s="20"/>
      <c r="H22" s="30"/>
      <c r="I22" s="20">
        <v>47</v>
      </c>
      <c r="J22" s="20"/>
      <c r="K22" s="20">
        <v>20</v>
      </c>
      <c r="L22" s="20"/>
      <c r="M22" s="20">
        <f t="shared" si="0"/>
        <v>18865</v>
      </c>
      <c r="N22" s="24">
        <f t="shared" si="1"/>
        <v>31482</v>
      </c>
      <c r="O22" s="25">
        <f t="shared" si="2"/>
        <v>518.78750000000002</v>
      </c>
      <c r="P22" s="26"/>
      <c r="Q22" s="26">
        <v>150</v>
      </c>
      <c r="R22" s="24">
        <f t="shared" si="3"/>
        <v>30813.212500000001</v>
      </c>
      <c r="S22" s="25">
        <f t="shared" si="4"/>
        <v>179.2175</v>
      </c>
      <c r="T22" s="27">
        <f t="shared" si="5"/>
        <v>29.217500000000001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7450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7450</v>
      </c>
      <c r="N23" s="24">
        <f t="shared" si="1"/>
        <v>7450</v>
      </c>
      <c r="O23" s="25">
        <f t="shared" si="2"/>
        <v>204.875</v>
      </c>
      <c r="P23" s="26"/>
      <c r="Q23" s="26">
        <v>70</v>
      </c>
      <c r="R23" s="24">
        <f t="shared" si="3"/>
        <v>7175.125</v>
      </c>
      <c r="S23" s="25">
        <f t="shared" si="4"/>
        <v>70.774999999999991</v>
      </c>
      <c r="T23" s="27">
        <f t="shared" si="5"/>
        <v>0.77499999999999147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19428</v>
      </c>
      <c r="N24" s="24">
        <f t="shared" si="1"/>
        <v>19428</v>
      </c>
      <c r="O24" s="25">
        <f t="shared" si="2"/>
        <v>534.27</v>
      </c>
      <c r="P24" s="26"/>
      <c r="Q24" s="26">
        <v>124</v>
      </c>
      <c r="R24" s="24">
        <f t="shared" si="3"/>
        <v>18769.73</v>
      </c>
      <c r="S24" s="25">
        <f t="shared" si="4"/>
        <v>184.566</v>
      </c>
      <c r="T24" s="27">
        <f t="shared" si="5"/>
        <v>60.566000000000003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8639</v>
      </c>
      <c r="E25" s="30"/>
      <c r="F25" s="30"/>
      <c r="G25" s="30"/>
      <c r="H25" s="30">
        <v>120</v>
      </c>
      <c r="I25" s="20"/>
      <c r="J25" s="20"/>
      <c r="K25" s="20"/>
      <c r="L25" s="20"/>
      <c r="M25" s="20">
        <f t="shared" si="0"/>
        <v>9719</v>
      </c>
      <c r="N25" s="24">
        <f t="shared" si="1"/>
        <v>9719</v>
      </c>
      <c r="O25" s="25">
        <f t="shared" si="2"/>
        <v>267.27249999999998</v>
      </c>
      <c r="P25" s="26">
        <v>16400</v>
      </c>
      <c r="Q25" s="26">
        <v>88</v>
      </c>
      <c r="R25" s="24">
        <f t="shared" si="3"/>
        <v>9363.7275000000009</v>
      </c>
      <c r="S25" s="25">
        <f t="shared" si="4"/>
        <v>92.330500000000001</v>
      </c>
      <c r="T25" s="27">
        <f t="shared" si="5"/>
        <v>4.3305000000000007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12288</v>
      </c>
      <c r="E26" s="29"/>
      <c r="F26" s="30"/>
      <c r="G26" s="30"/>
      <c r="H26" s="30">
        <v>60</v>
      </c>
      <c r="I26" s="20"/>
      <c r="J26" s="20"/>
      <c r="K26" s="20"/>
      <c r="L26" s="20"/>
      <c r="M26" s="20">
        <f t="shared" si="0"/>
        <v>12828</v>
      </c>
      <c r="N26" s="24">
        <f t="shared" si="1"/>
        <v>12828</v>
      </c>
      <c r="O26" s="25">
        <f t="shared" si="2"/>
        <v>352.77</v>
      </c>
      <c r="P26" s="26"/>
      <c r="Q26" s="26">
        <v>115</v>
      </c>
      <c r="R26" s="24">
        <f t="shared" si="3"/>
        <v>12360.23</v>
      </c>
      <c r="S26" s="25">
        <f t="shared" si="4"/>
        <v>121.866</v>
      </c>
      <c r="T26" s="27">
        <f t="shared" si="5"/>
        <v>6.8659999999999997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11568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11568</v>
      </c>
      <c r="N27" s="40">
        <f t="shared" si="1"/>
        <v>11568</v>
      </c>
      <c r="O27" s="25">
        <f t="shared" si="2"/>
        <v>318.12</v>
      </c>
      <c r="P27" s="41">
        <v>13000</v>
      </c>
      <c r="Q27" s="41">
        <v>100</v>
      </c>
      <c r="R27" s="24">
        <f t="shared" si="3"/>
        <v>11149.88</v>
      </c>
      <c r="S27" s="42">
        <f t="shared" si="4"/>
        <v>109.896</v>
      </c>
      <c r="T27" s="43">
        <f t="shared" si="5"/>
        <v>9.8960000000000008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222745</v>
      </c>
      <c r="E28" s="45">
        <f>SUM(E7:E27)</f>
        <v>90</v>
      </c>
      <c r="F28" s="45">
        <f t="shared" ref="F28:T28" si="6">SUM(F7:F27)</f>
        <v>180</v>
      </c>
      <c r="G28" s="45">
        <f t="shared" si="6"/>
        <v>0</v>
      </c>
      <c r="H28" s="45">
        <f t="shared" si="6"/>
        <v>690</v>
      </c>
      <c r="I28" s="45">
        <f t="shared" si="6"/>
        <v>92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232555</v>
      </c>
      <c r="N28" s="45">
        <f t="shared" si="6"/>
        <v>255223</v>
      </c>
      <c r="O28" s="46">
        <f t="shared" si="6"/>
        <v>6395.2624999999998</v>
      </c>
      <c r="P28" s="45">
        <f t="shared" si="6"/>
        <v>55560</v>
      </c>
      <c r="Q28" s="45">
        <f t="shared" si="6"/>
        <v>1798</v>
      </c>
      <c r="R28" s="45">
        <f t="shared" si="6"/>
        <v>247029.73749999999</v>
      </c>
      <c r="S28" s="45">
        <f t="shared" si="6"/>
        <v>2209.2725000000005</v>
      </c>
      <c r="T28" s="47">
        <f t="shared" si="6"/>
        <v>411.27249999999998</v>
      </c>
    </row>
    <row r="29" spans="1:20" ht="15.75" thickBot="1" x14ac:dyDescent="0.3">
      <c r="A29" s="107" t="s">
        <v>39</v>
      </c>
      <c r="B29" s="108"/>
      <c r="C29" s="109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9" priority="43" operator="equal">
      <formula>212030016606640</formula>
    </cfRule>
  </conditionalFormatting>
  <conditionalFormatting sqref="D29 E4:E6 E28:K29">
    <cfRule type="cellIs" dxfId="448" priority="41" operator="equal">
      <formula>$E$4</formula>
    </cfRule>
    <cfRule type="cellIs" dxfId="447" priority="42" operator="equal">
      <formula>2120</formula>
    </cfRule>
  </conditionalFormatting>
  <conditionalFormatting sqref="D29:E29 F4:F6 F28:F29">
    <cfRule type="cellIs" dxfId="446" priority="39" operator="equal">
      <formula>$F$4</formula>
    </cfRule>
    <cfRule type="cellIs" dxfId="445" priority="40" operator="equal">
      <formula>300</formula>
    </cfRule>
  </conditionalFormatting>
  <conditionalFormatting sqref="G4:G6 G28:G29">
    <cfRule type="cellIs" dxfId="444" priority="37" operator="equal">
      <formula>$G$4</formula>
    </cfRule>
    <cfRule type="cellIs" dxfId="443" priority="38" operator="equal">
      <formula>1660</formula>
    </cfRule>
  </conditionalFormatting>
  <conditionalFormatting sqref="H4:H6 H28:H29">
    <cfRule type="cellIs" dxfId="442" priority="35" operator="equal">
      <formula>$H$4</formula>
    </cfRule>
    <cfRule type="cellIs" dxfId="441" priority="36" operator="equal">
      <formula>6640</formula>
    </cfRule>
  </conditionalFormatting>
  <conditionalFormatting sqref="T6:T28">
    <cfRule type="cellIs" dxfId="440" priority="34" operator="lessThan">
      <formula>0</formula>
    </cfRule>
  </conditionalFormatting>
  <conditionalFormatting sqref="T7:T27">
    <cfRule type="cellIs" dxfId="439" priority="31" operator="lessThan">
      <formula>0</formula>
    </cfRule>
    <cfRule type="cellIs" dxfId="438" priority="32" operator="lessThan">
      <formula>0</formula>
    </cfRule>
    <cfRule type="cellIs" dxfId="437" priority="33" operator="lessThan">
      <formula>0</formula>
    </cfRule>
  </conditionalFormatting>
  <conditionalFormatting sqref="E4:E6 E28:K28">
    <cfRule type="cellIs" dxfId="436" priority="30" operator="equal">
      <formula>$E$4</formula>
    </cfRule>
  </conditionalFormatting>
  <conditionalFormatting sqref="D28:D29 D6 D4:M4">
    <cfRule type="cellIs" dxfId="435" priority="29" operator="equal">
      <formula>$D$4</formula>
    </cfRule>
  </conditionalFormatting>
  <conditionalFormatting sqref="I4:I6 I28:I29">
    <cfRule type="cellIs" dxfId="434" priority="28" operator="equal">
      <formula>$I$4</formula>
    </cfRule>
  </conditionalFormatting>
  <conditionalFormatting sqref="J4:J6 J28:J29">
    <cfRule type="cellIs" dxfId="433" priority="27" operator="equal">
      <formula>$J$4</formula>
    </cfRule>
  </conditionalFormatting>
  <conditionalFormatting sqref="K4:K6 K28:K29">
    <cfRule type="cellIs" dxfId="432" priority="26" operator="equal">
      <formula>$K$4</formula>
    </cfRule>
  </conditionalFormatting>
  <conditionalFormatting sqref="M4:M6">
    <cfRule type="cellIs" dxfId="431" priority="25" operator="equal">
      <formula>$L$4</formula>
    </cfRule>
  </conditionalFormatting>
  <conditionalFormatting sqref="T7:T28">
    <cfRule type="cellIs" dxfId="430" priority="22" operator="lessThan">
      <formula>0</formula>
    </cfRule>
    <cfRule type="cellIs" dxfId="429" priority="23" operator="lessThan">
      <formula>0</formula>
    </cfRule>
    <cfRule type="cellIs" dxfId="428" priority="24" operator="lessThan">
      <formula>0</formula>
    </cfRule>
  </conditionalFormatting>
  <conditionalFormatting sqref="D5:K5">
    <cfRule type="cellIs" dxfId="427" priority="21" operator="greaterThan">
      <formula>0</formula>
    </cfRule>
  </conditionalFormatting>
  <conditionalFormatting sqref="T6:T28">
    <cfRule type="cellIs" dxfId="426" priority="20" operator="lessThan">
      <formula>0</formula>
    </cfRule>
  </conditionalFormatting>
  <conditionalFormatting sqref="T7:T27">
    <cfRule type="cellIs" dxfId="425" priority="17" operator="lessThan">
      <formula>0</formula>
    </cfRule>
    <cfRule type="cellIs" dxfId="424" priority="18" operator="lessThan">
      <formula>0</formula>
    </cfRule>
    <cfRule type="cellIs" dxfId="423" priority="19" operator="lessThan">
      <formula>0</formula>
    </cfRule>
  </conditionalFormatting>
  <conditionalFormatting sqref="T7:T28">
    <cfRule type="cellIs" dxfId="422" priority="14" operator="lessThan">
      <formula>0</formula>
    </cfRule>
    <cfRule type="cellIs" dxfId="421" priority="15" operator="lessThan">
      <formula>0</formula>
    </cfRule>
    <cfRule type="cellIs" dxfId="420" priority="16" operator="lessThan">
      <formula>0</formula>
    </cfRule>
  </conditionalFormatting>
  <conditionalFormatting sqref="D5:K5">
    <cfRule type="cellIs" dxfId="419" priority="13" operator="greaterThan">
      <formula>0</formula>
    </cfRule>
  </conditionalFormatting>
  <conditionalFormatting sqref="L4 L6 L28:L29">
    <cfRule type="cellIs" dxfId="418" priority="12" operator="equal">
      <formula>$L$4</formula>
    </cfRule>
  </conditionalFormatting>
  <conditionalFormatting sqref="D7:S7">
    <cfRule type="cellIs" dxfId="417" priority="11" operator="greaterThan">
      <formula>0</formula>
    </cfRule>
  </conditionalFormatting>
  <conditionalFormatting sqref="D9:S9">
    <cfRule type="cellIs" dxfId="416" priority="10" operator="greaterThan">
      <formula>0</formula>
    </cfRule>
  </conditionalFormatting>
  <conditionalFormatting sqref="D11:S11">
    <cfRule type="cellIs" dxfId="415" priority="9" operator="greaterThan">
      <formula>0</formula>
    </cfRule>
  </conditionalFormatting>
  <conditionalFormatting sqref="D13:S13">
    <cfRule type="cellIs" dxfId="414" priority="8" operator="greaterThan">
      <formula>0</formula>
    </cfRule>
  </conditionalFormatting>
  <conditionalFormatting sqref="D15:S15">
    <cfRule type="cellIs" dxfId="413" priority="7" operator="greaterThan">
      <formula>0</formula>
    </cfRule>
  </conditionalFormatting>
  <conditionalFormatting sqref="D17:S17">
    <cfRule type="cellIs" dxfId="412" priority="6" operator="greaterThan">
      <formula>0</formula>
    </cfRule>
  </conditionalFormatting>
  <conditionalFormatting sqref="D19:S19">
    <cfRule type="cellIs" dxfId="411" priority="5" operator="greaterThan">
      <formula>0</formula>
    </cfRule>
  </conditionalFormatting>
  <conditionalFormatting sqref="D21:S21">
    <cfRule type="cellIs" dxfId="410" priority="4" operator="greaterThan">
      <formula>0</formula>
    </cfRule>
  </conditionalFormatting>
  <conditionalFormatting sqref="D23:S23">
    <cfRule type="cellIs" dxfId="409" priority="3" operator="greaterThan">
      <formula>0</formula>
    </cfRule>
  </conditionalFormatting>
  <conditionalFormatting sqref="D25:S25">
    <cfRule type="cellIs" dxfId="408" priority="2" operator="greaterThan">
      <formula>0</formula>
    </cfRule>
  </conditionalFormatting>
  <conditionalFormatting sqref="D27:S27">
    <cfRule type="cellIs" dxfId="40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40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'23'!D29</f>
        <v>648206</v>
      </c>
      <c r="E4" s="2">
        <f>'23'!E29</f>
        <v>8510</v>
      </c>
      <c r="F4" s="2">
        <f>'23'!F29</f>
        <v>17300</v>
      </c>
      <c r="G4" s="2">
        <f>'23'!G29</f>
        <v>0</v>
      </c>
      <c r="H4" s="2">
        <f>'23'!H29</f>
        <v>28335</v>
      </c>
      <c r="I4" s="2">
        <f>'23'!I29</f>
        <v>406</v>
      </c>
      <c r="J4" s="2">
        <f>'23'!J29</f>
        <v>244</v>
      </c>
      <c r="K4" s="2">
        <f>'23'!K29</f>
        <v>319</v>
      </c>
      <c r="L4" s="2">
        <f>'23'!L29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7" t="s">
        <v>39</v>
      </c>
      <c r="B29" s="108"/>
      <c r="C29" s="109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06" priority="43" operator="equal">
      <formula>212030016606640</formula>
    </cfRule>
  </conditionalFormatting>
  <conditionalFormatting sqref="D29 E4:E6 E28:K29">
    <cfRule type="cellIs" dxfId="405" priority="41" operator="equal">
      <formula>$E$4</formula>
    </cfRule>
    <cfRule type="cellIs" dxfId="404" priority="42" operator="equal">
      <formula>2120</formula>
    </cfRule>
  </conditionalFormatting>
  <conditionalFormatting sqref="D29:E29 F4:F6 F28:F29">
    <cfRule type="cellIs" dxfId="403" priority="39" operator="equal">
      <formula>$F$4</formula>
    </cfRule>
    <cfRule type="cellIs" dxfId="402" priority="40" operator="equal">
      <formula>300</formula>
    </cfRule>
  </conditionalFormatting>
  <conditionalFormatting sqref="G4:G6 G28:G29">
    <cfRule type="cellIs" dxfId="401" priority="37" operator="equal">
      <formula>$G$4</formula>
    </cfRule>
    <cfRule type="cellIs" dxfId="400" priority="38" operator="equal">
      <formula>1660</formula>
    </cfRule>
  </conditionalFormatting>
  <conditionalFormatting sqref="H4:H6 H28:H29">
    <cfRule type="cellIs" dxfId="399" priority="35" operator="equal">
      <formula>$H$4</formula>
    </cfRule>
    <cfRule type="cellIs" dxfId="398" priority="36" operator="equal">
      <formula>6640</formula>
    </cfRule>
  </conditionalFormatting>
  <conditionalFormatting sqref="T6:T28">
    <cfRule type="cellIs" dxfId="397" priority="34" operator="lessThan">
      <formula>0</formula>
    </cfRule>
  </conditionalFormatting>
  <conditionalFormatting sqref="T7:T27">
    <cfRule type="cellIs" dxfId="396" priority="31" operator="lessThan">
      <formula>0</formula>
    </cfRule>
    <cfRule type="cellIs" dxfId="395" priority="32" operator="lessThan">
      <formula>0</formula>
    </cfRule>
    <cfRule type="cellIs" dxfId="394" priority="33" operator="lessThan">
      <formula>0</formula>
    </cfRule>
  </conditionalFormatting>
  <conditionalFormatting sqref="E4:E6 E28:K28">
    <cfRule type="cellIs" dxfId="393" priority="30" operator="equal">
      <formula>$E$4</formula>
    </cfRule>
  </conditionalFormatting>
  <conditionalFormatting sqref="D28:D29 D6 D4:M4">
    <cfRule type="cellIs" dxfId="392" priority="29" operator="equal">
      <formula>$D$4</formula>
    </cfRule>
  </conditionalFormatting>
  <conditionalFormatting sqref="I4:I6 I28:I29">
    <cfRule type="cellIs" dxfId="391" priority="28" operator="equal">
      <formula>$I$4</formula>
    </cfRule>
  </conditionalFormatting>
  <conditionalFormatting sqref="J4:J6 J28:J29">
    <cfRule type="cellIs" dxfId="390" priority="27" operator="equal">
      <formula>$J$4</formula>
    </cfRule>
  </conditionalFormatting>
  <conditionalFormatting sqref="K4:K6 K28:K29">
    <cfRule type="cellIs" dxfId="389" priority="26" operator="equal">
      <formula>$K$4</formula>
    </cfRule>
  </conditionalFormatting>
  <conditionalFormatting sqref="M4:M6">
    <cfRule type="cellIs" dxfId="388" priority="25" operator="equal">
      <formula>$L$4</formula>
    </cfRule>
  </conditionalFormatting>
  <conditionalFormatting sqref="T7:T28">
    <cfRule type="cellIs" dxfId="387" priority="22" operator="lessThan">
      <formula>0</formula>
    </cfRule>
    <cfRule type="cellIs" dxfId="386" priority="23" operator="lessThan">
      <formula>0</formula>
    </cfRule>
    <cfRule type="cellIs" dxfId="385" priority="24" operator="lessThan">
      <formula>0</formula>
    </cfRule>
  </conditionalFormatting>
  <conditionalFormatting sqref="D5:K5">
    <cfRule type="cellIs" dxfId="384" priority="21" operator="greaterThan">
      <formula>0</formula>
    </cfRule>
  </conditionalFormatting>
  <conditionalFormatting sqref="T6:T28">
    <cfRule type="cellIs" dxfId="383" priority="20" operator="lessThan">
      <formula>0</formula>
    </cfRule>
  </conditionalFormatting>
  <conditionalFormatting sqref="T7:T27">
    <cfRule type="cellIs" dxfId="382" priority="17" operator="lessThan">
      <formula>0</formula>
    </cfRule>
    <cfRule type="cellIs" dxfId="381" priority="18" operator="lessThan">
      <formula>0</formula>
    </cfRule>
    <cfRule type="cellIs" dxfId="380" priority="19" operator="lessThan">
      <formula>0</formula>
    </cfRule>
  </conditionalFormatting>
  <conditionalFormatting sqref="T7:T28">
    <cfRule type="cellIs" dxfId="379" priority="14" operator="lessThan">
      <formula>0</formula>
    </cfRule>
    <cfRule type="cellIs" dxfId="378" priority="15" operator="lessThan">
      <formula>0</formula>
    </cfRule>
    <cfRule type="cellIs" dxfId="377" priority="16" operator="lessThan">
      <formula>0</formula>
    </cfRule>
  </conditionalFormatting>
  <conditionalFormatting sqref="D5:K5">
    <cfRule type="cellIs" dxfId="376" priority="13" operator="greaterThan">
      <formula>0</formula>
    </cfRule>
  </conditionalFormatting>
  <conditionalFormatting sqref="L4 L6 L28:L29">
    <cfRule type="cellIs" dxfId="375" priority="12" operator="equal">
      <formula>$L$4</formula>
    </cfRule>
  </conditionalFormatting>
  <conditionalFormatting sqref="D7:S7">
    <cfRule type="cellIs" dxfId="374" priority="11" operator="greaterThan">
      <formula>0</formula>
    </cfRule>
  </conditionalFormatting>
  <conditionalFormatting sqref="D9:S9">
    <cfRule type="cellIs" dxfId="373" priority="10" operator="greaterThan">
      <formula>0</formula>
    </cfRule>
  </conditionalFormatting>
  <conditionalFormatting sqref="D11:S11">
    <cfRule type="cellIs" dxfId="372" priority="9" operator="greaterThan">
      <formula>0</formula>
    </cfRule>
  </conditionalFormatting>
  <conditionalFormatting sqref="D13:S13">
    <cfRule type="cellIs" dxfId="371" priority="8" operator="greaterThan">
      <formula>0</formula>
    </cfRule>
  </conditionalFormatting>
  <conditionalFormatting sqref="D15:S15">
    <cfRule type="cellIs" dxfId="370" priority="7" operator="greaterThan">
      <formula>0</formula>
    </cfRule>
  </conditionalFormatting>
  <conditionalFormatting sqref="D17:S17">
    <cfRule type="cellIs" dxfId="369" priority="6" operator="greaterThan">
      <formula>0</formula>
    </cfRule>
  </conditionalFormatting>
  <conditionalFormatting sqref="D19:S19">
    <cfRule type="cellIs" dxfId="368" priority="5" operator="greaterThan">
      <formula>0</formula>
    </cfRule>
  </conditionalFormatting>
  <conditionalFormatting sqref="D21:S21">
    <cfRule type="cellIs" dxfId="367" priority="4" operator="greaterThan">
      <formula>0</formula>
    </cfRule>
  </conditionalFormatting>
  <conditionalFormatting sqref="D23:S23">
    <cfRule type="cellIs" dxfId="366" priority="3" operator="greaterThan">
      <formula>0</formula>
    </cfRule>
  </conditionalFormatting>
  <conditionalFormatting sqref="D25:S25">
    <cfRule type="cellIs" dxfId="365" priority="2" operator="greaterThan">
      <formula>0</formula>
    </cfRule>
  </conditionalFormatting>
  <conditionalFormatting sqref="D27:S27">
    <cfRule type="cellIs" dxfId="36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32" sqref="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82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'24'!D29</f>
        <v>648206</v>
      </c>
      <c r="E4" s="2">
        <f>'24'!E29</f>
        <v>8510</v>
      </c>
      <c r="F4" s="2">
        <f>'24'!F29</f>
        <v>17300</v>
      </c>
      <c r="G4" s="2">
        <f>'24'!G29</f>
        <v>0</v>
      </c>
      <c r="H4" s="2">
        <f>'24'!H29</f>
        <v>28335</v>
      </c>
      <c r="I4" s="2">
        <f>'24'!I29</f>
        <v>406</v>
      </c>
      <c r="J4" s="2">
        <f>'24'!J29</f>
        <v>244</v>
      </c>
      <c r="K4" s="2">
        <f>'24'!K29</f>
        <v>319</v>
      </c>
      <c r="L4" s="2">
        <f>'24'!L29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15514</v>
      </c>
      <c r="N7" s="24">
        <f>D7+E7*20+F7*10+G7*9+H7*9+I7*191+J7*191+K7*182+L7*100</f>
        <v>15514</v>
      </c>
      <c r="O7" s="25">
        <f>M7*2.75%</f>
        <v>426.63499999999999</v>
      </c>
      <c r="P7" s="26"/>
      <c r="Q7" s="26">
        <v>108</v>
      </c>
      <c r="R7" s="24">
        <f>M7-(M7*2.75%)+I7*191+J7*191+K7*182+L7*100-Q7</f>
        <v>14979.365</v>
      </c>
      <c r="S7" s="25">
        <f>M7*0.95%</f>
        <v>147.38300000000001</v>
      </c>
      <c r="T7" s="27">
        <f>S7-Q7</f>
        <v>39.38300000000001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4124</v>
      </c>
      <c r="N8" s="24">
        <f t="shared" ref="N8:N27" si="1">D8+E8*20+F8*10+G8*9+H8*9+I8*191+J8*191+K8*182+L8*100</f>
        <v>4124</v>
      </c>
      <c r="O8" s="25">
        <f t="shared" ref="O8:O27" si="2">M8*2.75%</f>
        <v>113.41</v>
      </c>
      <c r="P8" s="26"/>
      <c r="Q8" s="26">
        <v>260</v>
      </c>
      <c r="R8" s="24">
        <f t="shared" ref="R8:R27" si="3">M8-(M8*2.75%)+I8*191+J8*191+K8*182+L8*100-Q8</f>
        <v>3750.59</v>
      </c>
      <c r="S8" s="25">
        <f t="shared" ref="S8:S27" si="4">M8*0.95%</f>
        <v>39.177999999999997</v>
      </c>
      <c r="T8" s="27">
        <f t="shared" ref="T8:T27" si="5">S8-Q8</f>
        <v>-220.822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14713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14713</v>
      </c>
      <c r="N9" s="24">
        <f t="shared" si="1"/>
        <v>14713</v>
      </c>
      <c r="O9" s="25">
        <f t="shared" si="2"/>
        <v>404.60750000000002</v>
      </c>
      <c r="P9" s="26"/>
      <c r="Q9" s="26">
        <v>128</v>
      </c>
      <c r="R9" s="24">
        <f t="shared" si="3"/>
        <v>14180.3925</v>
      </c>
      <c r="S9" s="25">
        <f t="shared" si="4"/>
        <v>139.77349999999998</v>
      </c>
      <c r="T9" s="27">
        <f t="shared" si="5"/>
        <v>11.773499999999984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4167</v>
      </c>
      <c r="N10" s="24">
        <f t="shared" si="1"/>
        <v>5122</v>
      </c>
      <c r="O10" s="25">
        <f t="shared" si="2"/>
        <v>114.5925</v>
      </c>
      <c r="P10" s="26"/>
      <c r="Q10" s="26">
        <v>22</v>
      </c>
      <c r="R10" s="24">
        <f t="shared" si="3"/>
        <v>4985.4074999999993</v>
      </c>
      <c r="S10" s="25">
        <f t="shared" si="4"/>
        <v>39.586500000000001</v>
      </c>
      <c r="T10" s="27">
        <f t="shared" si="5"/>
        <v>17.586500000000001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4835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4835</v>
      </c>
      <c r="N11" s="24">
        <f t="shared" si="1"/>
        <v>4835</v>
      </c>
      <c r="O11" s="25">
        <f t="shared" si="2"/>
        <v>132.96250000000001</v>
      </c>
      <c r="P11" s="26"/>
      <c r="Q11" s="26">
        <v>37</v>
      </c>
      <c r="R11" s="24">
        <f t="shared" si="3"/>
        <v>4665.0375000000004</v>
      </c>
      <c r="S11" s="25">
        <f t="shared" si="4"/>
        <v>45.932499999999997</v>
      </c>
      <c r="T11" s="27">
        <f t="shared" si="5"/>
        <v>8.9324999999999974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4390</v>
      </c>
      <c r="N12" s="24">
        <f t="shared" si="1"/>
        <v>4390</v>
      </c>
      <c r="O12" s="25">
        <f t="shared" si="2"/>
        <v>120.72499999999999</v>
      </c>
      <c r="P12" s="26"/>
      <c r="Q12" s="26">
        <v>29</v>
      </c>
      <c r="R12" s="24">
        <f t="shared" si="3"/>
        <v>4240.2749999999996</v>
      </c>
      <c r="S12" s="25">
        <f t="shared" si="4"/>
        <v>41.704999999999998</v>
      </c>
      <c r="T12" s="27">
        <f t="shared" si="5"/>
        <v>12.704999999999998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7147</v>
      </c>
      <c r="E13" s="30"/>
      <c r="F13" s="30"/>
      <c r="G13" s="30"/>
      <c r="H13" s="30">
        <v>20</v>
      </c>
      <c r="I13" s="20">
        <v>5</v>
      </c>
      <c r="J13" s="20"/>
      <c r="K13" s="20"/>
      <c r="L13" s="20"/>
      <c r="M13" s="20">
        <f t="shared" si="0"/>
        <v>7327</v>
      </c>
      <c r="N13" s="24">
        <f t="shared" si="1"/>
        <v>8282</v>
      </c>
      <c r="O13" s="25">
        <f t="shared" si="2"/>
        <v>201.49250000000001</v>
      </c>
      <c r="P13" s="26"/>
      <c r="Q13" s="26"/>
      <c r="R13" s="24">
        <f t="shared" si="3"/>
        <v>8080.5074999999997</v>
      </c>
      <c r="S13" s="25">
        <f t="shared" si="4"/>
        <v>69.606499999999997</v>
      </c>
      <c r="T13" s="27">
        <f t="shared" si="5"/>
        <v>69.606499999999997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15997</v>
      </c>
      <c r="E14" s="30"/>
      <c r="F14" s="30"/>
      <c r="G14" s="30"/>
      <c r="H14" s="30">
        <v>5</v>
      </c>
      <c r="I14" s="20"/>
      <c r="J14" s="20"/>
      <c r="K14" s="20"/>
      <c r="L14" s="20"/>
      <c r="M14" s="20">
        <f t="shared" si="0"/>
        <v>16042</v>
      </c>
      <c r="N14" s="24">
        <f t="shared" si="1"/>
        <v>16042</v>
      </c>
      <c r="O14" s="25">
        <f t="shared" si="2"/>
        <v>441.15500000000003</v>
      </c>
      <c r="P14" s="26"/>
      <c r="Q14" s="26">
        <v>120</v>
      </c>
      <c r="R14" s="24">
        <f>M14-(M14*2.75%)+I14*191+J14*191+K14*182+L14*100-Q14</f>
        <v>15480.844999999999</v>
      </c>
      <c r="S14" s="25">
        <f t="shared" si="4"/>
        <v>152.399</v>
      </c>
      <c r="T14" s="27">
        <f t="shared" si="5"/>
        <v>32.399000000000001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12428</v>
      </c>
      <c r="E15" s="30">
        <v>20</v>
      </c>
      <c r="F15" s="30"/>
      <c r="G15" s="30"/>
      <c r="H15" s="30">
        <v>100</v>
      </c>
      <c r="I15" s="20">
        <v>1</v>
      </c>
      <c r="J15" s="20"/>
      <c r="K15" s="20">
        <v>2</v>
      </c>
      <c r="L15" s="20"/>
      <c r="M15" s="20">
        <f t="shared" si="0"/>
        <v>13728</v>
      </c>
      <c r="N15" s="24">
        <f t="shared" si="1"/>
        <v>14283</v>
      </c>
      <c r="O15" s="25">
        <f t="shared" si="2"/>
        <v>377.52</v>
      </c>
      <c r="P15" s="26">
        <v>18390</v>
      </c>
      <c r="Q15" s="26">
        <v>135</v>
      </c>
      <c r="R15" s="24">
        <f>M15-(M15*2.75%)+I15*191+J15*191+K15*182+L15*100-Q15</f>
        <v>13770.48</v>
      </c>
      <c r="S15" s="25">
        <f t="shared" si="4"/>
        <v>130.416</v>
      </c>
      <c r="T15" s="27">
        <f t="shared" si="5"/>
        <v>-4.5840000000000032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9042</v>
      </c>
      <c r="N16" s="24">
        <f t="shared" si="1"/>
        <v>9042</v>
      </c>
      <c r="O16" s="25">
        <f t="shared" si="2"/>
        <v>248.655</v>
      </c>
      <c r="P16" s="26">
        <v>3000</v>
      </c>
      <c r="Q16" s="26">
        <v>113</v>
      </c>
      <c r="R16" s="24">
        <f t="shared" si="3"/>
        <v>8680.3449999999993</v>
      </c>
      <c r="S16" s="25">
        <f t="shared" si="4"/>
        <v>85.899000000000001</v>
      </c>
      <c r="T16" s="27">
        <f t="shared" si="5"/>
        <v>-27.100999999999999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>
        <v>18</v>
      </c>
      <c r="Q17" s="26">
        <v>60</v>
      </c>
      <c r="R17" s="24">
        <f t="shared" si="3"/>
        <v>6432.41</v>
      </c>
      <c r="S17" s="25">
        <f t="shared" si="4"/>
        <v>63.421999999999997</v>
      </c>
      <c r="T17" s="27">
        <f t="shared" si="5"/>
        <v>3.421999999999997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11619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11619</v>
      </c>
      <c r="N18" s="24">
        <f t="shared" si="1"/>
        <v>11619</v>
      </c>
      <c r="O18" s="25">
        <f t="shared" si="2"/>
        <v>319.52249999999998</v>
      </c>
      <c r="P18" s="26">
        <v>5000</v>
      </c>
      <c r="Q18" s="26">
        <v>149</v>
      </c>
      <c r="R18" s="24">
        <f t="shared" si="3"/>
        <v>11150.477500000001</v>
      </c>
      <c r="S18" s="25">
        <f t="shared" si="4"/>
        <v>110.3805</v>
      </c>
      <c r="T18" s="27">
        <f t="shared" si="5"/>
        <v>-38.619500000000002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17711</v>
      </c>
      <c r="E19" s="30">
        <v>10</v>
      </c>
      <c r="F19" s="30">
        <v>20</v>
      </c>
      <c r="G19" s="30"/>
      <c r="H19" s="30">
        <v>60</v>
      </c>
      <c r="I19" s="20">
        <v>15</v>
      </c>
      <c r="J19" s="20"/>
      <c r="K19" s="20">
        <v>5</v>
      </c>
      <c r="L19" s="20"/>
      <c r="M19" s="20">
        <f t="shared" si="0"/>
        <v>18651</v>
      </c>
      <c r="N19" s="24">
        <f t="shared" si="1"/>
        <v>22426</v>
      </c>
      <c r="O19" s="25">
        <f t="shared" si="2"/>
        <v>512.90250000000003</v>
      </c>
      <c r="P19" s="26">
        <v>2183</v>
      </c>
      <c r="Q19" s="26">
        <v>120</v>
      </c>
      <c r="R19" s="24">
        <f t="shared" si="3"/>
        <v>21793.0975</v>
      </c>
      <c r="S19" s="25">
        <f t="shared" si="4"/>
        <v>177.18449999999999</v>
      </c>
      <c r="T19" s="27">
        <f t="shared" si="5"/>
        <v>57.184499999999986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6159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6159</v>
      </c>
      <c r="N20" s="24">
        <f t="shared" si="1"/>
        <v>6159</v>
      </c>
      <c r="O20" s="25">
        <f t="shared" si="2"/>
        <v>169.3725</v>
      </c>
      <c r="P20" s="26"/>
      <c r="Q20" s="26">
        <v>120</v>
      </c>
      <c r="R20" s="24">
        <f t="shared" si="3"/>
        <v>5869.6274999999996</v>
      </c>
      <c r="S20" s="25">
        <f t="shared" si="4"/>
        <v>58.5105</v>
      </c>
      <c r="T20" s="27">
        <f t="shared" si="5"/>
        <v>-61.4895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6173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6173</v>
      </c>
      <c r="N21" s="24">
        <f t="shared" si="1"/>
        <v>7701</v>
      </c>
      <c r="O21" s="25">
        <f t="shared" si="2"/>
        <v>169.75749999999999</v>
      </c>
      <c r="P21" s="26">
        <v>81</v>
      </c>
      <c r="Q21" s="26">
        <v>31</v>
      </c>
      <c r="R21" s="24">
        <f t="shared" si="3"/>
        <v>7500.2425000000003</v>
      </c>
      <c r="S21" s="25">
        <f t="shared" si="4"/>
        <v>58.643499999999996</v>
      </c>
      <c r="T21" s="27">
        <f t="shared" si="5"/>
        <v>27.643499999999996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12512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12512</v>
      </c>
      <c r="N22" s="24">
        <f t="shared" si="1"/>
        <v>12512</v>
      </c>
      <c r="O22" s="25">
        <f t="shared" si="2"/>
        <v>344.08</v>
      </c>
      <c r="P22" s="26"/>
      <c r="Q22" s="26">
        <v>100</v>
      </c>
      <c r="R22" s="24">
        <f t="shared" si="3"/>
        <v>12067.92</v>
      </c>
      <c r="S22" s="25">
        <f t="shared" si="4"/>
        <v>118.86399999999999</v>
      </c>
      <c r="T22" s="27">
        <f t="shared" si="5"/>
        <v>18.86399999999999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>
        <v>14280</v>
      </c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8529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8529</v>
      </c>
      <c r="N24" s="24">
        <f t="shared" si="1"/>
        <v>8529</v>
      </c>
      <c r="O24" s="25">
        <f t="shared" si="2"/>
        <v>234.54750000000001</v>
      </c>
      <c r="P24" s="26"/>
      <c r="Q24" s="26">
        <v>74</v>
      </c>
      <c r="R24" s="24">
        <f t="shared" si="3"/>
        <v>8220.4524999999994</v>
      </c>
      <c r="S24" s="25">
        <f t="shared" si="4"/>
        <v>81.025499999999994</v>
      </c>
      <c r="T24" s="27">
        <f t="shared" si="5"/>
        <v>7.0254999999999939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4194</v>
      </c>
      <c r="E25" s="30">
        <v>60</v>
      </c>
      <c r="F25" s="30">
        <v>70</v>
      </c>
      <c r="G25" s="30"/>
      <c r="H25" s="30">
        <v>130</v>
      </c>
      <c r="I25" s="20"/>
      <c r="J25" s="20">
        <v>1</v>
      </c>
      <c r="K25" s="20"/>
      <c r="L25" s="20"/>
      <c r="M25" s="20">
        <f t="shared" si="0"/>
        <v>7264</v>
      </c>
      <c r="N25" s="24">
        <f t="shared" si="1"/>
        <v>7455</v>
      </c>
      <c r="O25" s="25">
        <f t="shared" si="2"/>
        <v>199.76</v>
      </c>
      <c r="P25" s="26">
        <v>16400</v>
      </c>
      <c r="Q25" s="26">
        <v>70</v>
      </c>
      <c r="R25" s="24">
        <f t="shared" si="3"/>
        <v>7185.24</v>
      </c>
      <c r="S25" s="25">
        <f t="shared" si="4"/>
        <v>69.007999999999996</v>
      </c>
      <c r="T25" s="27">
        <f t="shared" si="5"/>
        <v>-0.99200000000000443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8969</v>
      </c>
      <c r="E26" s="29"/>
      <c r="F26" s="30"/>
      <c r="G26" s="30"/>
      <c r="H26" s="30"/>
      <c r="I26" s="20">
        <v>5</v>
      </c>
      <c r="J26" s="20"/>
      <c r="K26" s="20">
        <v>5</v>
      </c>
      <c r="L26" s="20"/>
      <c r="M26" s="20">
        <f t="shared" si="0"/>
        <v>8969</v>
      </c>
      <c r="N26" s="24">
        <f t="shared" si="1"/>
        <v>10834</v>
      </c>
      <c r="O26" s="25">
        <f t="shared" si="2"/>
        <v>246.64750000000001</v>
      </c>
      <c r="P26" s="26"/>
      <c r="Q26" s="26">
        <v>87</v>
      </c>
      <c r="R26" s="24">
        <f t="shared" si="3"/>
        <v>10500.352500000001</v>
      </c>
      <c r="S26" s="25">
        <f t="shared" si="4"/>
        <v>85.205500000000001</v>
      </c>
      <c r="T26" s="27">
        <f t="shared" si="5"/>
        <v>-1.7944999999999993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7452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7452</v>
      </c>
      <c r="N27" s="40">
        <f t="shared" si="1"/>
        <v>7452</v>
      </c>
      <c r="O27" s="25">
        <f t="shared" si="2"/>
        <v>204.93</v>
      </c>
      <c r="P27" s="41">
        <v>10000</v>
      </c>
      <c r="Q27" s="41">
        <v>100</v>
      </c>
      <c r="R27" s="24">
        <f t="shared" si="3"/>
        <v>7147.07</v>
      </c>
      <c r="S27" s="42">
        <f t="shared" si="4"/>
        <v>70.793999999999997</v>
      </c>
      <c r="T27" s="43">
        <f t="shared" si="5"/>
        <v>-29.206000000000003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190790</v>
      </c>
      <c r="E28" s="45">
        <f>SUM(E7:E27)</f>
        <v>90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315</v>
      </c>
      <c r="I28" s="45">
        <f t="shared" si="6"/>
        <v>39</v>
      </c>
      <c r="J28" s="45">
        <f t="shared" si="6"/>
        <v>1</v>
      </c>
      <c r="K28" s="45">
        <f t="shared" si="6"/>
        <v>12</v>
      </c>
      <c r="L28" s="45">
        <f t="shared" si="6"/>
        <v>0</v>
      </c>
      <c r="M28" s="45">
        <f t="shared" si="6"/>
        <v>196325</v>
      </c>
      <c r="N28" s="45">
        <f t="shared" si="6"/>
        <v>206149</v>
      </c>
      <c r="O28" s="46">
        <f t="shared" si="6"/>
        <v>5398.9375000000009</v>
      </c>
      <c r="P28" s="45">
        <f t="shared" si="6"/>
        <v>69352</v>
      </c>
      <c r="Q28" s="45">
        <f t="shared" si="6"/>
        <v>1943</v>
      </c>
      <c r="R28" s="45">
        <f t="shared" si="6"/>
        <v>198807.06250000003</v>
      </c>
      <c r="S28" s="45">
        <f t="shared" si="6"/>
        <v>1865.0875000000003</v>
      </c>
      <c r="T28" s="47">
        <f t="shared" si="6"/>
        <v>-77.912500000000065</v>
      </c>
    </row>
    <row r="29" spans="1:20" ht="15.75" thickBot="1" x14ac:dyDescent="0.3">
      <c r="A29" s="107" t="s">
        <v>39</v>
      </c>
      <c r="B29" s="108"/>
      <c r="C29" s="109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63" priority="43" operator="equal">
      <formula>212030016606640</formula>
    </cfRule>
  </conditionalFormatting>
  <conditionalFormatting sqref="D29 E4:E6 E28:K29">
    <cfRule type="cellIs" dxfId="362" priority="41" operator="equal">
      <formula>$E$4</formula>
    </cfRule>
    <cfRule type="cellIs" dxfId="361" priority="42" operator="equal">
      <formula>2120</formula>
    </cfRule>
  </conditionalFormatting>
  <conditionalFormatting sqref="D29:E29 F4:F6 F28:F29">
    <cfRule type="cellIs" dxfId="360" priority="39" operator="equal">
      <formula>$F$4</formula>
    </cfRule>
    <cfRule type="cellIs" dxfId="359" priority="40" operator="equal">
      <formula>300</formula>
    </cfRule>
  </conditionalFormatting>
  <conditionalFormatting sqref="G4:G6 G28:G29">
    <cfRule type="cellIs" dxfId="358" priority="37" operator="equal">
      <formula>$G$4</formula>
    </cfRule>
    <cfRule type="cellIs" dxfId="357" priority="38" operator="equal">
      <formula>1660</formula>
    </cfRule>
  </conditionalFormatting>
  <conditionalFormatting sqref="H4:H6 H28:H29">
    <cfRule type="cellIs" dxfId="356" priority="35" operator="equal">
      <formula>$H$4</formula>
    </cfRule>
    <cfRule type="cellIs" dxfId="355" priority="36" operator="equal">
      <formula>6640</formula>
    </cfRule>
  </conditionalFormatting>
  <conditionalFormatting sqref="T6:T28">
    <cfRule type="cellIs" dxfId="354" priority="34" operator="lessThan">
      <formula>0</formula>
    </cfRule>
  </conditionalFormatting>
  <conditionalFormatting sqref="T7:T27">
    <cfRule type="cellIs" dxfId="353" priority="31" operator="lessThan">
      <formula>0</formula>
    </cfRule>
    <cfRule type="cellIs" dxfId="352" priority="32" operator="lessThan">
      <formula>0</formula>
    </cfRule>
    <cfRule type="cellIs" dxfId="351" priority="33" operator="lessThan">
      <formula>0</formula>
    </cfRule>
  </conditionalFormatting>
  <conditionalFormatting sqref="E4:E6 E28:K28">
    <cfRule type="cellIs" dxfId="350" priority="30" operator="equal">
      <formula>$E$4</formula>
    </cfRule>
  </conditionalFormatting>
  <conditionalFormatting sqref="D28:D29 D6 D4:M4">
    <cfRule type="cellIs" dxfId="349" priority="29" operator="equal">
      <formula>$D$4</formula>
    </cfRule>
  </conditionalFormatting>
  <conditionalFormatting sqref="I4:I6 I28:I29">
    <cfRule type="cellIs" dxfId="348" priority="28" operator="equal">
      <formula>$I$4</formula>
    </cfRule>
  </conditionalFormatting>
  <conditionalFormatting sqref="J4:J6 J28:J29">
    <cfRule type="cellIs" dxfId="347" priority="27" operator="equal">
      <formula>$J$4</formula>
    </cfRule>
  </conditionalFormatting>
  <conditionalFormatting sqref="K4:K6 K28:K29">
    <cfRule type="cellIs" dxfId="346" priority="26" operator="equal">
      <formula>$K$4</formula>
    </cfRule>
  </conditionalFormatting>
  <conditionalFormatting sqref="M4:M6">
    <cfRule type="cellIs" dxfId="345" priority="25" operator="equal">
      <formula>$L$4</formula>
    </cfRule>
  </conditionalFormatting>
  <conditionalFormatting sqref="T7:T28">
    <cfRule type="cellIs" dxfId="344" priority="22" operator="lessThan">
      <formula>0</formula>
    </cfRule>
    <cfRule type="cellIs" dxfId="343" priority="23" operator="lessThan">
      <formula>0</formula>
    </cfRule>
    <cfRule type="cellIs" dxfId="342" priority="24" operator="lessThan">
      <formula>0</formula>
    </cfRule>
  </conditionalFormatting>
  <conditionalFormatting sqref="D5:K5">
    <cfRule type="cellIs" dxfId="341" priority="21" operator="greaterThan">
      <formula>0</formula>
    </cfRule>
  </conditionalFormatting>
  <conditionalFormatting sqref="T6:T28">
    <cfRule type="cellIs" dxfId="340" priority="20" operator="lessThan">
      <formula>0</formula>
    </cfRule>
  </conditionalFormatting>
  <conditionalFormatting sqref="T7:T27">
    <cfRule type="cellIs" dxfId="339" priority="17" operator="lessThan">
      <formula>0</formula>
    </cfRule>
    <cfRule type="cellIs" dxfId="338" priority="18" operator="lessThan">
      <formula>0</formula>
    </cfRule>
    <cfRule type="cellIs" dxfId="337" priority="19" operator="lessThan">
      <formula>0</formula>
    </cfRule>
  </conditionalFormatting>
  <conditionalFormatting sqref="T7:T28">
    <cfRule type="cellIs" dxfId="336" priority="14" operator="lessThan">
      <formula>0</formula>
    </cfRule>
    <cfRule type="cellIs" dxfId="335" priority="15" operator="lessThan">
      <formula>0</formula>
    </cfRule>
    <cfRule type="cellIs" dxfId="334" priority="16" operator="lessThan">
      <formula>0</formula>
    </cfRule>
  </conditionalFormatting>
  <conditionalFormatting sqref="D5:K5">
    <cfRule type="cellIs" dxfId="333" priority="13" operator="greaterThan">
      <formula>0</formula>
    </cfRule>
  </conditionalFormatting>
  <conditionalFormatting sqref="L4 L6 L28:L29">
    <cfRule type="cellIs" dxfId="332" priority="12" operator="equal">
      <formula>$L$4</formula>
    </cfRule>
  </conditionalFormatting>
  <conditionalFormatting sqref="D7:S7">
    <cfRule type="cellIs" dxfId="331" priority="11" operator="greaterThan">
      <formula>0</formula>
    </cfRule>
  </conditionalFormatting>
  <conditionalFormatting sqref="D9:S9">
    <cfRule type="cellIs" dxfId="330" priority="10" operator="greaterThan">
      <formula>0</formula>
    </cfRule>
  </conditionalFormatting>
  <conditionalFormatting sqref="D11:S11">
    <cfRule type="cellIs" dxfId="329" priority="9" operator="greaterThan">
      <formula>0</formula>
    </cfRule>
  </conditionalFormatting>
  <conditionalFormatting sqref="D13:S13">
    <cfRule type="cellIs" dxfId="328" priority="8" operator="greaterThan">
      <formula>0</formula>
    </cfRule>
  </conditionalFormatting>
  <conditionalFormatting sqref="D15:S15">
    <cfRule type="cellIs" dxfId="327" priority="7" operator="greaterThan">
      <formula>0</formula>
    </cfRule>
  </conditionalFormatting>
  <conditionalFormatting sqref="D17:S17">
    <cfRule type="cellIs" dxfId="326" priority="6" operator="greaterThan">
      <formula>0</formula>
    </cfRule>
  </conditionalFormatting>
  <conditionalFormatting sqref="D19:S19">
    <cfRule type="cellIs" dxfId="325" priority="5" operator="greaterThan">
      <formula>0</formula>
    </cfRule>
  </conditionalFormatting>
  <conditionalFormatting sqref="D21:S21">
    <cfRule type="cellIs" dxfId="324" priority="4" operator="greaterThan">
      <formula>0</formula>
    </cfRule>
  </conditionalFormatting>
  <conditionalFormatting sqref="D23:S23">
    <cfRule type="cellIs" dxfId="323" priority="3" operator="greaterThan">
      <formula>0</formula>
    </cfRule>
  </conditionalFormatting>
  <conditionalFormatting sqref="D25:S25">
    <cfRule type="cellIs" dxfId="322" priority="2" operator="greaterThan">
      <formula>0</formula>
    </cfRule>
  </conditionalFormatting>
  <conditionalFormatting sqref="D27:S27">
    <cfRule type="cellIs" dxfId="32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83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'25'!D29</f>
        <v>457416</v>
      </c>
      <c r="E4" s="2">
        <f>'25'!E29</f>
        <v>8420</v>
      </c>
      <c r="F4" s="2">
        <f>'25'!F29</f>
        <v>17210</v>
      </c>
      <c r="G4" s="2">
        <f>'25'!G29</f>
        <v>0</v>
      </c>
      <c r="H4" s="2">
        <f>'25'!H29</f>
        <v>28020</v>
      </c>
      <c r="I4" s="2">
        <f>'25'!I29</f>
        <v>367</v>
      </c>
      <c r="J4" s="2">
        <f>'25'!J29</f>
        <v>243</v>
      </c>
      <c r="K4" s="2">
        <f>'25'!K29</f>
        <v>307</v>
      </c>
      <c r="L4" s="2">
        <f>'25'!L29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10224</v>
      </c>
      <c r="E7" s="22"/>
      <c r="F7" s="22"/>
      <c r="G7" s="22"/>
      <c r="H7" s="22"/>
      <c r="I7" s="23"/>
      <c r="J7" s="23">
        <v>1</v>
      </c>
      <c r="K7" s="23"/>
      <c r="L7" s="23"/>
      <c r="M7" s="20">
        <f>D7+E7*20+F7*10+G7*9+H7*9</f>
        <v>10224</v>
      </c>
      <c r="N7" s="24">
        <f>D7+E7*20+F7*10+G7*9+H7*9+I7*191+J7*191+K7*182+L7*100</f>
        <v>10415</v>
      </c>
      <c r="O7" s="25">
        <f>M7*2.75%</f>
        <v>281.16000000000003</v>
      </c>
      <c r="P7" s="26"/>
      <c r="Q7" s="26">
        <v>104</v>
      </c>
      <c r="R7" s="24">
        <f>M7-(M7*2.75%)+I7*191+J7*191+K7*182+L7*100-Q7</f>
        <v>10029.84</v>
      </c>
      <c r="S7" s="25">
        <f>M7*0.95%</f>
        <v>97.128</v>
      </c>
      <c r="T7" s="27">
        <f>S7-Q7</f>
        <v>-6.8719999999999999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6254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6254</v>
      </c>
      <c r="N8" s="24">
        <f t="shared" ref="N8:N27" si="1">D8+E8*20+F8*10+G8*9+H8*9+I8*191+J8*191+K8*182+L8*100</f>
        <v>6254</v>
      </c>
      <c r="O8" s="25">
        <f t="shared" ref="O8:O27" si="2">M8*2.75%</f>
        <v>171.98500000000001</v>
      </c>
      <c r="P8" s="26"/>
      <c r="Q8" s="26"/>
      <c r="R8" s="24">
        <f t="shared" ref="R8:R27" si="3">M8-(M8*2.75%)+I8*191+J8*191+K8*182+L8*100-Q8</f>
        <v>6082.0150000000003</v>
      </c>
      <c r="S8" s="25">
        <f t="shared" ref="S8:S27" si="4">M8*0.95%</f>
        <v>59.412999999999997</v>
      </c>
      <c r="T8" s="27">
        <f t="shared" ref="T8:T27" si="5">S8-Q8</f>
        <v>59.412999999999997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12819</v>
      </c>
      <c r="E9" s="30">
        <v>30</v>
      </c>
      <c r="F9" s="30">
        <v>40</v>
      </c>
      <c r="G9" s="30"/>
      <c r="H9" s="30">
        <v>20</v>
      </c>
      <c r="I9" s="20">
        <v>2</v>
      </c>
      <c r="J9" s="20"/>
      <c r="K9" s="20">
        <v>4</v>
      </c>
      <c r="L9" s="20"/>
      <c r="M9" s="20">
        <f t="shared" si="0"/>
        <v>13999</v>
      </c>
      <c r="N9" s="24">
        <f t="shared" si="1"/>
        <v>15109</v>
      </c>
      <c r="O9" s="25">
        <f t="shared" si="2"/>
        <v>384.97250000000003</v>
      </c>
      <c r="P9" s="26"/>
      <c r="Q9" s="26">
        <v>124</v>
      </c>
      <c r="R9" s="24">
        <f t="shared" si="3"/>
        <v>14600.0275</v>
      </c>
      <c r="S9" s="25">
        <f t="shared" si="4"/>
        <v>132.9905</v>
      </c>
      <c r="T9" s="27">
        <f t="shared" si="5"/>
        <v>8.9904999999999973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4415</v>
      </c>
      <c r="E10" s="30"/>
      <c r="F10" s="30"/>
      <c r="G10" s="30"/>
      <c r="H10" s="30">
        <v>30</v>
      </c>
      <c r="I10" s="20"/>
      <c r="J10" s="20"/>
      <c r="K10" s="20"/>
      <c r="L10" s="20"/>
      <c r="M10" s="20">
        <f t="shared" si="0"/>
        <v>4685</v>
      </c>
      <c r="N10" s="24">
        <f t="shared" si="1"/>
        <v>4685</v>
      </c>
      <c r="O10" s="25">
        <f t="shared" si="2"/>
        <v>128.83750000000001</v>
      </c>
      <c r="P10" s="26"/>
      <c r="Q10" s="26">
        <v>26</v>
      </c>
      <c r="R10" s="24">
        <f t="shared" si="3"/>
        <v>4530.1625000000004</v>
      </c>
      <c r="S10" s="25">
        <f t="shared" si="4"/>
        <v>44.5075</v>
      </c>
      <c r="T10" s="27">
        <f t="shared" si="5"/>
        <v>18.5075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7558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10258</v>
      </c>
      <c r="N11" s="24">
        <f t="shared" si="1"/>
        <v>10258</v>
      </c>
      <c r="O11" s="25">
        <f t="shared" si="2"/>
        <v>282.09500000000003</v>
      </c>
      <c r="P11" s="26"/>
      <c r="Q11" s="26">
        <v>35</v>
      </c>
      <c r="R11" s="24">
        <f t="shared" si="3"/>
        <v>9940.9050000000007</v>
      </c>
      <c r="S11" s="25">
        <f t="shared" si="4"/>
        <v>97.450999999999993</v>
      </c>
      <c r="T11" s="27">
        <f t="shared" si="5"/>
        <v>62.450999999999993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3703</v>
      </c>
      <c r="E12" s="30"/>
      <c r="F12" s="30"/>
      <c r="G12" s="30"/>
      <c r="H12" s="30">
        <v>20</v>
      </c>
      <c r="I12" s="20">
        <v>3</v>
      </c>
      <c r="J12" s="20"/>
      <c r="K12" s="20">
        <v>10</v>
      </c>
      <c r="L12" s="20"/>
      <c r="M12" s="20">
        <f t="shared" si="0"/>
        <v>3883</v>
      </c>
      <c r="N12" s="24">
        <f t="shared" si="1"/>
        <v>6276</v>
      </c>
      <c r="O12" s="25">
        <f t="shared" si="2"/>
        <v>106.7825</v>
      </c>
      <c r="P12" s="26"/>
      <c r="Q12" s="26">
        <v>31</v>
      </c>
      <c r="R12" s="24">
        <f t="shared" si="3"/>
        <v>6138.2175000000007</v>
      </c>
      <c r="S12" s="25">
        <f t="shared" si="4"/>
        <v>36.888500000000001</v>
      </c>
      <c r="T12" s="27">
        <f t="shared" si="5"/>
        <v>5.8885000000000005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5141</v>
      </c>
      <c r="N13" s="24">
        <f t="shared" si="1"/>
        <v>5141</v>
      </c>
      <c r="O13" s="25">
        <f t="shared" si="2"/>
        <v>141.3775</v>
      </c>
      <c r="P13" s="26"/>
      <c r="Q13" s="26"/>
      <c r="R13" s="24">
        <f t="shared" si="3"/>
        <v>4999.6225000000004</v>
      </c>
      <c r="S13" s="25">
        <f t="shared" si="4"/>
        <v>48.839500000000001</v>
      </c>
      <c r="T13" s="27">
        <f t="shared" si="5"/>
        <v>48.839500000000001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12657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12657</v>
      </c>
      <c r="N14" s="24">
        <f t="shared" si="1"/>
        <v>12657</v>
      </c>
      <c r="O14" s="25">
        <f t="shared" si="2"/>
        <v>348.0675</v>
      </c>
      <c r="P14" s="26"/>
      <c r="Q14" s="26">
        <v>149</v>
      </c>
      <c r="R14" s="24">
        <f t="shared" si="3"/>
        <v>12159.932500000001</v>
      </c>
      <c r="S14" s="25">
        <f t="shared" si="4"/>
        <v>120.2415</v>
      </c>
      <c r="T14" s="27">
        <f t="shared" si="5"/>
        <v>-28.758499999999998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14639</v>
      </c>
      <c r="E15" s="30">
        <v>20</v>
      </c>
      <c r="F15" s="30">
        <v>90</v>
      </c>
      <c r="G15" s="30"/>
      <c r="H15" s="30">
        <v>20</v>
      </c>
      <c r="I15" s="20">
        <v>2</v>
      </c>
      <c r="J15" s="20"/>
      <c r="K15" s="20">
        <v>2</v>
      </c>
      <c r="L15" s="20"/>
      <c r="M15" s="20">
        <f t="shared" si="0"/>
        <v>16119</v>
      </c>
      <c r="N15" s="24">
        <f t="shared" si="1"/>
        <v>16865</v>
      </c>
      <c r="O15" s="25">
        <f t="shared" si="2"/>
        <v>443.27249999999998</v>
      </c>
      <c r="P15" s="26"/>
      <c r="Q15" s="26">
        <v>121</v>
      </c>
      <c r="R15" s="24">
        <f t="shared" si="3"/>
        <v>16300.727500000001</v>
      </c>
      <c r="S15" s="25">
        <f t="shared" si="4"/>
        <v>153.13049999999998</v>
      </c>
      <c r="T15" s="27">
        <f t="shared" si="5"/>
        <v>32.130499999999984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18948</v>
      </c>
      <c r="E16" s="30"/>
      <c r="F16" s="30"/>
      <c r="G16" s="30"/>
      <c r="H16" s="30">
        <v>200</v>
      </c>
      <c r="I16" s="20">
        <v>5</v>
      </c>
      <c r="J16" s="20"/>
      <c r="K16" s="20">
        <v>5</v>
      </c>
      <c r="L16" s="20"/>
      <c r="M16" s="20">
        <f t="shared" si="0"/>
        <v>20748</v>
      </c>
      <c r="N16" s="24">
        <f t="shared" si="1"/>
        <v>22613</v>
      </c>
      <c r="O16" s="25">
        <f t="shared" si="2"/>
        <v>570.57000000000005</v>
      </c>
      <c r="P16" s="26"/>
      <c r="Q16" s="26">
        <v>122</v>
      </c>
      <c r="R16" s="24">
        <f t="shared" si="3"/>
        <v>21920.43</v>
      </c>
      <c r="S16" s="25">
        <f t="shared" si="4"/>
        <v>197.10599999999999</v>
      </c>
      <c r="T16" s="27">
        <f t="shared" si="5"/>
        <v>75.105999999999995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8682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9782</v>
      </c>
      <c r="N17" s="24">
        <f t="shared" si="1"/>
        <v>10737</v>
      </c>
      <c r="O17" s="25">
        <f t="shared" si="2"/>
        <v>269.005</v>
      </c>
      <c r="P17" s="26"/>
      <c r="Q17" s="26">
        <v>80</v>
      </c>
      <c r="R17" s="24">
        <f t="shared" si="3"/>
        <v>10387.995000000001</v>
      </c>
      <c r="S17" s="25">
        <f t="shared" si="4"/>
        <v>92.929000000000002</v>
      </c>
      <c r="T17" s="27">
        <f t="shared" si="5"/>
        <v>12.929000000000002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10385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10385</v>
      </c>
      <c r="N18" s="24">
        <f t="shared" si="1"/>
        <v>12205</v>
      </c>
      <c r="O18" s="25">
        <f t="shared" si="2"/>
        <v>285.58749999999998</v>
      </c>
      <c r="P18" s="26"/>
      <c r="Q18" s="26">
        <v>99</v>
      </c>
      <c r="R18" s="24">
        <f t="shared" si="3"/>
        <v>11820.4125</v>
      </c>
      <c r="S18" s="25">
        <f t="shared" si="4"/>
        <v>98.657499999999999</v>
      </c>
      <c r="T18" s="27">
        <f t="shared" si="5"/>
        <v>-0.34250000000000114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8251</v>
      </c>
      <c r="E19" s="30"/>
      <c r="F19" s="30">
        <v>10</v>
      </c>
      <c r="G19" s="30"/>
      <c r="H19" s="30">
        <v>40</v>
      </c>
      <c r="I19" s="20"/>
      <c r="J19" s="20"/>
      <c r="K19" s="20">
        <v>2</v>
      </c>
      <c r="L19" s="20"/>
      <c r="M19" s="20">
        <f t="shared" si="0"/>
        <v>8711</v>
      </c>
      <c r="N19" s="24">
        <f t="shared" si="1"/>
        <v>9075</v>
      </c>
      <c r="O19" s="25">
        <f t="shared" si="2"/>
        <v>239.55250000000001</v>
      </c>
      <c r="P19" s="26"/>
      <c r="Q19" s="26">
        <v>100</v>
      </c>
      <c r="R19" s="24">
        <f t="shared" si="3"/>
        <v>8735.4475000000002</v>
      </c>
      <c r="S19" s="25">
        <f t="shared" si="4"/>
        <v>82.754499999999993</v>
      </c>
      <c r="T19" s="27">
        <f t="shared" si="5"/>
        <v>-17.245500000000007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4499</v>
      </c>
      <c r="E20" s="30"/>
      <c r="F20" s="30">
        <v>30</v>
      </c>
      <c r="G20" s="30"/>
      <c r="H20" s="30">
        <v>20</v>
      </c>
      <c r="I20" s="20">
        <v>5</v>
      </c>
      <c r="J20" s="20"/>
      <c r="K20" s="20">
        <v>5</v>
      </c>
      <c r="L20" s="20"/>
      <c r="M20" s="20">
        <f t="shared" si="0"/>
        <v>4979</v>
      </c>
      <c r="N20" s="24">
        <f t="shared" si="1"/>
        <v>6844</v>
      </c>
      <c r="O20" s="25">
        <f t="shared" si="2"/>
        <v>136.92250000000001</v>
      </c>
      <c r="P20" s="26"/>
      <c r="Q20" s="26">
        <v>120</v>
      </c>
      <c r="R20" s="24">
        <f t="shared" si="3"/>
        <v>6587.0775000000003</v>
      </c>
      <c r="S20" s="25">
        <f t="shared" si="4"/>
        <v>47.3005</v>
      </c>
      <c r="T20" s="27">
        <f t="shared" si="5"/>
        <v>-72.6995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6587</v>
      </c>
      <c r="E21" s="30">
        <v>100</v>
      </c>
      <c r="F21" s="30"/>
      <c r="G21" s="30"/>
      <c r="H21" s="30"/>
      <c r="I21" s="20">
        <v>2</v>
      </c>
      <c r="J21" s="20"/>
      <c r="K21" s="20"/>
      <c r="L21" s="20"/>
      <c r="M21" s="20">
        <f t="shared" si="0"/>
        <v>8587</v>
      </c>
      <c r="N21" s="24">
        <f t="shared" si="1"/>
        <v>8969</v>
      </c>
      <c r="O21" s="25">
        <f t="shared" si="2"/>
        <v>236.14250000000001</v>
      </c>
      <c r="P21" s="26"/>
      <c r="Q21" s="26">
        <v>20</v>
      </c>
      <c r="R21" s="24">
        <f t="shared" si="3"/>
        <v>8712.8575000000001</v>
      </c>
      <c r="S21" s="25">
        <f t="shared" si="4"/>
        <v>81.576499999999996</v>
      </c>
      <c r="T21" s="27">
        <f t="shared" si="5"/>
        <v>61.576499999999996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24028</v>
      </c>
      <c r="E22" s="30">
        <v>20</v>
      </c>
      <c r="F22" s="30">
        <v>50</v>
      </c>
      <c r="G22" s="20"/>
      <c r="H22" s="30">
        <v>50</v>
      </c>
      <c r="I22" s="20">
        <v>15</v>
      </c>
      <c r="J22" s="20"/>
      <c r="K22" s="20"/>
      <c r="L22" s="20"/>
      <c r="M22" s="20">
        <f t="shared" si="0"/>
        <v>25378</v>
      </c>
      <c r="N22" s="24">
        <f t="shared" si="1"/>
        <v>28243</v>
      </c>
      <c r="O22" s="25">
        <f t="shared" si="2"/>
        <v>697.89499999999998</v>
      </c>
      <c r="P22" s="26"/>
      <c r="Q22" s="26">
        <v>150</v>
      </c>
      <c r="R22" s="24">
        <f t="shared" si="3"/>
        <v>27395.105</v>
      </c>
      <c r="S22" s="25">
        <f t="shared" si="4"/>
        <v>241.09100000000001</v>
      </c>
      <c r="T22" s="27">
        <f t="shared" si="5"/>
        <v>91.091000000000008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7035</v>
      </c>
      <c r="N23" s="24">
        <f t="shared" si="1"/>
        <v>7035</v>
      </c>
      <c r="O23" s="25">
        <f t="shared" si="2"/>
        <v>193.46250000000001</v>
      </c>
      <c r="P23" s="26"/>
      <c r="Q23" s="26">
        <v>70</v>
      </c>
      <c r="R23" s="24">
        <f t="shared" si="3"/>
        <v>6771.5375000000004</v>
      </c>
      <c r="S23" s="25">
        <f t="shared" si="4"/>
        <v>66.832499999999996</v>
      </c>
      <c r="T23" s="27">
        <f t="shared" si="5"/>
        <v>-3.167500000000004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25787</v>
      </c>
      <c r="E24" s="30"/>
      <c r="F24" s="30"/>
      <c r="G24" s="30"/>
      <c r="H24" s="30">
        <v>160</v>
      </c>
      <c r="I24" s="20">
        <v>15</v>
      </c>
      <c r="J24" s="20"/>
      <c r="K24" s="20"/>
      <c r="L24" s="20"/>
      <c r="M24" s="20">
        <f t="shared" si="0"/>
        <v>27227</v>
      </c>
      <c r="N24" s="24">
        <f t="shared" si="1"/>
        <v>30092</v>
      </c>
      <c r="O24" s="25">
        <f t="shared" si="2"/>
        <v>748.74249999999995</v>
      </c>
      <c r="P24" s="26"/>
      <c r="Q24" s="26">
        <v>143</v>
      </c>
      <c r="R24" s="24">
        <f t="shared" si="3"/>
        <v>29200.2575</v>
      </c>
      <c r="S24" s="25">
        <f t="shared" si="4"/>
        <v>258.65649999999999</v>
      </c>
      <c r="T24" s="27">
        <f t="shared" si="5"/>
        <v>115.65649999999999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7018</v>
      </c>
      <c r="E25" s="30">
        <v>40</v>
      </c>
      <c r="F25" s="30"/>
      <c r="G25" s="30"/>
      <c r="H25" s="30"/>
      <c r="I25" s="20"/>
      <c r="J25" s="20"/>
      <c r="K25" s="20"/>
      <c r="L25" s="20"/>
      <c r="M25" s="20">
        <f t="shared" si="0"/>
        <v>7818</v>
      </c>
      <c r="N25" s="24">
        <f t="shared" si="1"/>
        <v>7818</v>
      </c>
      <c r="O25" s="25">
        <f t="shared" si="2"/>
        <v>214.995</v>
      </c>
      <c r="P25" s="26"/>
      <c r="Q25" s="26">
        <v>90</v>
      </c>
      <c r="R25" s="24">
        <f t="shared" si="3"/>
        <v>7513.0050000000001</v>
      </c>
      <c r="S25" s="25">
        <f t="shared" si="4"/>
        <v>74.271000000000001</v>
      </c>
      <c r="T25" s="27">
        <f t="shared" si="5"/>
        <v>-15.728999999999999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9410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9410</v>
      </c>
      <c r="N26" s="24">
        <f t="shared" si="1"/>
        <v>10365</v>
      </c>
      <c r="O26" s="25">
        <f t="shared" si="2"/>
        <v>258.77499999999998</v>
      </c>
      <c r="P26" s="26"/>
      <c r="Q26" s="26">
        <v>71</v>
      </c>
      <c r="R26" s="24">
        <f t="shared" si="3"/>
        <v>10035.225</v>
      </c>
      <c r="S26" s="25">
        <f t="shared" si="4"/>
        <v>89.394999999999996</v>
      </c>
      <c r="T26" s="27">
        <f t="shared" si="5"/>
        <v>18.394999999999996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7274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7274</v>
      </c>
      <c r="N27" s="40">
        <f t="shared" si="1"/>
        <v>7274</v>
      </c>
      <c r="O27" s="25">
        <f t="shared" si="2"/>
        <v>200.035</v>
      </c>
      <c r="P27" s="41"/>
      <c r="Q27" s="41">
        <v>100</v>
      </c>
      <c r="R27" s="24">
        <f t="shared" si="3"/>
        <v>6973.9650000000001</v>
      </c>
      <c r="S27" s="42">
        <f t="shared" si="4"/>
        <v>69.102999999999994</v>
      </c>
      <c r="T27" s="43">
        <f t="shared" si="5"/>
        <v>-30.897000000000006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215314</v>
      </c>
      <c r="E28" s="45">
        <f>SUM(E7:E27)</f>
        <v>210</v>
      </c>
      <c r="F28" s="45">
        <f t="shared" ref="F28:T28" si="6">SUM(F7:F27)</f>
        <v>240</v>
      </c>
      <c r="G28" s="45">
        <f t="shared" si="6"/>
        <v>0</v>
      </c>
      <c r="H28" s="45">
        <f t="shared" si="6"/>
        <v>960</v>
      </c>
      <c r="I28" s="45">
        <f t="shared" si="6"/>
        <v>59</v>
      </c>
      <c r="J28" s="45">
        <f t="shared" si="6"/>
        <v>1</v>
      </c>
      <c r="K28" s="45">
        <f t="shared" si="6"/>
        <v>38</v>
      </c>
      <c r="L28" s="45">
        <f t="shared" si="6"/>
        <v>0</v>
      </c>
      <c r="M28" s="45">
        <f t="shared" si="6"/>
        <v>230554</v>
      </c>
      <c r="N28" s="45">
        <f t="shared" si="6"/>
        <v>248930</v>
      </c>
      <c r="O28" s="46">
        <f t="shared" si="6"/>
        <v>6340.2349999999997</v>
      </c>
      <c r="P28" s="45">
        <f t="shared" si="6"/>
        <v>0</v>
      </c>
      <c r="Q28" s="45">
        <f t="shared" si="6"/>
        <v>1755</v>
      </c>
      <c r="R28" s="45">
        <f t="shared" si="6"/>
        <v>240834.76500000004</v>
      </c>
      <c r="S28" s="45">
        <f t="shared" si="6"/>
        <v>2190.2630000000004</v>
      </c>
      <c r="T28" s="47">
        <f t="shared" si="6"/>
        <v>435.26299999999992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20" priority="43" operator="equal">
      <formula>212030016606640</formula>
    </cfRule>
  </conditionalFormatting>
  <conditionalFormatting sqref="D29 E4:E6 E28:K29">
    <cfRule type="cellIs" dxfId="319" priority="41" operator="equal">
      <formula>$E$4</formula>
    </cfRule>
    <cfRule type="cellIs" dxfId="318" priority="42" operator="equal">
      <formula>2120</formula>
    </cfRule>
  </conditionalFormatting>
  <conditionalFormatting sqref="D29:E29 F4:F6 F28:F29">
    <cfRule type="cellIs" dxfId="317" priority="39" operator="equal">
      <formula>$F$4</formula>
    </cfRule>
    <cfRule type="cellIs" dxfId="316" priority="40" operator="equal">
      <formula>300</formula>
    </cfRule>
  </conditionalFormatting>
  <conditionalFormatting sqref="G4:G6 G28:G29">
    <cfRule type="cellIs" dxfId="315" priority="37" operator="equal">
      <formula>$G$4</formula>
    </cfRule>
    <cfRule type="cellIs" dxfId="314" priority="38" operator="equal">
      <formula>1660</formula>
    </cfRule>
  </conditionalFormatting>
  <conditionalFormatting sqref="H4:H6 H28:H29">
    <cfRule type="cellIs" dxfId="313" priority="35" operator="equal">
      <formula>$H$4</formula>
    </cfRule>
    <cfRule type="cellIs" dxfId="312" priority="36" operator="equal">
      <formula>6640</formula>
    </cfRule>
  </conditionalFormatting>
  <conditionalFormatting sqref="T6:T28">
    <cfRule type="cellIs" dxfId="311" priority="34" operator="lessThan">
      <formula>0</formula>
    </cfRule>
  </conditionalFormatting>
  <conditionalFormatting sqref="T7:T27">
    <cfRule type="cellIs" dxfId="310" priority="31" operator="lessThan">
      <formula>0</formula>
    </cfRule>
    <cfRule type="cellIs" dxfId="309" priority="32" operator="lessThan">
      <formula>0</formula>
    </cfRule>
    <cfRule type="cellIs" dxfId="308" priority="33" operator="lessThan">
      <formula>0</formula>
    </cfRule>
  </conditionalFormatting>
  <conditionalFormatting sqref="E4:E6 E28:K28">
    <cfRule type="cellIs" dxfId="307" priority="30" operator="equal">
      <formula>$E$4</formula>
    </cfRule>
  </conditionalFormatting>
  <conditionalFormatting sqref="D28:D29 D6 D4:M4">
    <cfRule type="cellIs" dxfId="306" priority="29" operator="equal">
      <formula>$D$4</formula>
    </cfRule>
  </conditionalFormatting>
  <conditionalFormatting sqref="I4:I6 I28:I29">
    <cfRule type="cellIs" dxfId="305" priority="28" operator="equal">
      <formula>$I$4</formula>
    </cfRule>
  </conditionalFormatting>
  <conditionalFormatting sqref="J4:J6 J28:J29">
    <cfRule type="cellIs" dxfId="304" priority="27" operator="equal">
      <formula>$J$4</formula>
    </cfRule>
  </conditionalFormatting>
  <conditionalFormatting sqref="K4:K6 K28:K29">
    <cfRule type="cellIs" dxfId="303" priority="26" operator="equal">
      <formula>$K$4</formula>
    </cfRule>
  </conditionalFormatting>
  <conditionalFormatting sqref="M4:M6">
    <cfRule type="cellIs" dxfId="302" priority="25" operator="equal">
      <formula>$L$4</formula>
    </cfRule>
  </conditionalFormatting>
  <conditionalFormatting sqref="T7:T28">
    <cfRule type="cellIs" dxfId="301" priority="22" operator="lessThan">
      <formula>0</formula>
    </cfRule>
    <cfRule type="cellIs" dxfId="300" priority="23" operator="lessThan">
      <formula>0</formula>
    </cfRule>
    <cfRule type="cellIs" dxfId="299" priority="24" operator="lessThan">
      <formula>0</formula>
    </cfRule>
  </conditionalFormatting>
  <conditionalFormatting sqref="D5:K5">
    <cfRule type="cellIs" dxfId="298" priority="21" operator="greaterThan">
      <formula>0</formula>
    </cfRule>
  </conditionalFormatting>
  <conditionalFormatting sqref="T6:T28">
    <cfRule type="cellIs" dxfId="297" priority="20" operator="lessThan">
      <formula>0</formula>
    </cfRule>
  </conditionalFormatting>
  <conditionalFormatting sqref="T7:T27">
    <cfRule type="cellIs" dxfId="296" priority="17" operator="lessThan">
      <formula>0</formula>
    </cfRule>
    <cfRule type="cellIs" dxfId="295" priority="18" operator="lessThan">
      <formula>0</formula>
    </cfRule>
    <cfRule type="cellIs" dxfId="294" priority="19" operator="lessThan">
      <formula>0</formula>
    </cfRule>
  </conditionalFormatting>
  <conditionalFormatting sqref="T7:T28">
    <cfRule type="cellIs" dxfId="293" priority="14" operator="lessThan">
      <formula>0</formula>
    </cfRule>
    <cfRule type="cellIs" dxfId="292" priority="15" operator="lessThan">
      <formula>0</formula>
    </cfRule>
    <cfRule type="cellIs" dxfId="291" priority="16" operator="lessThan">
      <formula>0</formula>
    </cfRule>
  </conditionalFormatting>
  <conditionalFormatting sqref="D5:K5">
    <cfRule type="cellIs" dxfId="290" priority="13" operator="greaterThan">
      <formula>0</formula>
    </cfRule>
  </conditionalFormatting>
  <conditionalFormatting sqref="L4 L6 L28:L29">
    <cfRule type="cellIs" dxfId="289" priority="12" operator="equal">
      <formula>$L$4</formula>
    </cfRule>
  </conditionalFormatting>
  <conditionalFormatting sqref="D7:S7">
    <cfRule type="cellIs" dxfId="288" priority="11" operator="greaterThan">
      <formula>0</formula>
    </cfRule>
  </conditionalFormatting>
  <conditionalFormatting sqref="D9:S9">
    <cfRule type="cellIs" dxfId="287" priority="10" operator="greaterThan">
      <formula>0</formula>
    </cfRule>
  </conditionalFormatting>
  <conditionalFormatting sqref="D11:S11">
    <cfRule type="cellIs" dxfId="286" priority="9" operator="greaterThan">
      <formula>0</formula>
    </cfRule>
  </conditionalFormatting>
  <conditionalFormatting sqref="D13:S13">
    <cfRule type="cellIs" dxfId="285" priority="8" operator="greaterThan">
      <formula>0</formula>
    </cfRule>
  </conditionalFormatting>
  <conditionalFormatting sqref="D15:S15">
    <cfRule type="cellIs" dxfId="284" priority="7" operator="greaterThan">
      <formula>0</formula>
    </cfRule>
  </conditionalFormatting>
  <conditionalFormatting sqref="D17:S17">
    <cfRule type="cellIs" dxfId="283" priority="6" operator="greaterThan">
      <formula>0</formula>
    </cfRule>
  </conditionalFormatting>
  <conditionalFormatting sqref="D19:S19">
    <cfRule type="cellIs" dxfId="282" priority="5" operator="greaterThan">
      <formula>0</formula>
    </cfRule>
  </conditionalFormatting>
  <conditionalFormatting sqref="D21:S21">
    <cfRule type="cellIs" dxfId="281" priority="4" operator="greaterThan">
      <formula>0</formula>
    </cfRule>
  </conditionalFormatting>
  <conditionalFormatting sqref="D23:S23">
    <cfRule type="cellIs" dxfId="280" priority="3" operator="greaterThan">
      <formula>0</formula>
    </cfRule>
  </conditionalFormatting>
  <conditionalFormatting sqref="D25:S25">
    <cfRule type="cellIs" dxfId="279" priority="2" operator="greaterThan">
      <formula>0</formula>
    </cfRule>
  </conditionalFormatting>
  <conditionalFormatting sqref="D27:S27">
    <cfRule type="cellIs" dxfId="27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hidden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6.42578125" bestFit="1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86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'26'!D29</f>
        <v>553790</v>
      </c>
      <c r="E4" s="2">
        <f>'26'!E29</f>
        <v>8210</v>
      </c>
      <c r="F4" s="2">
        <f>'26'!F29</f>
        <v>16970</v>
      </c>
      <c r="G4" s="2">
        <f>'26'!G29</f>
        <v>0</v>
      </c>
      <c r="H4" s="2">
        <f>'26'!H29</f>
        <v>27060</v>
      </c>
      <c r="I4" s="2">
        <f>'26'!I29</f>
        <v>308</v>
      </c>
      <c r="J4" s="2">
        <f>'26'!J29</f>
        <v>242</v>
      </c>
      <c r="K4" s="2">
        <f>'26'!K29</f>
        <v>269</v>
      </c>
      <c r="L4" s="2">
        <f>'26'!L29</f>
        <v>45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108572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9536</v>
      </c>
      <c r="E7" s="22">
        <v>40</v>
      </c>
      <c r="F7" s="22">
        <v>190</v>
      </c>
      <c r="G7" s="22"/>
      <c r="H7" s="22">
        <v>530</v>
      </c>
      <c r="I7" s="23">
        <v>9</v>
      </c>
      <c r="J7" s="23"/>
      <c r="K7" s="23">
        <v>3</v>
      </c>
      <c r="L7" s="23"/>
      <c r="M7" s="20">
        <f>D7+E7*20+F7*10+G7*9+H7*9</f>
        <v>17006</v>
      </c>
      <c r="N7" s="24">
        <f>D7+E7*20+F7*10+G7*9+H7*9+I7*191+J7*191+K7*182+L7*100</f>
        <v>19271</v>
      </c>
      <c r="O7" s="25">
        <f>M7*2.75%</f>
        <v>467.66500000000002</v>
      </c>
      <c r="P7" s="26"/>
      <c r="Q7" s="26">
        <v>100</v>
      </c>
      <c r="R7" s="24">
        <f>M7-(M7*2.75%)+I7*191+J7*191+K7*182+L7*100-Q7</f>
        <v>18703.334999999999</v>
      </c>
      <c r="S7" s="25">
        <f>M7*0.95%</f>
        <v>161.55699999999999</v>
      </c>
      <c r="T7" s="55">
        <f>S7-Q7</f>
        <v>61.556999999999988</v>
      </c>
      <c r="U7" s="61">
        <v>63</v>
      </c>
      <c r="V7" s="64">
        <f>R7-U7</f>
        <v>18640.334999999999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5555</v>
      </c>
      <c r="E8" s="30">
        <v>10</v>
      </c>
      <c r="F8" s="30">
        <v>10</v>
      </c>
      <c r="G8" s="30"/>
      <c r="H8" s="30">
        <v>200</v>
      </c>
      <c r="I8" s="20"/>
      <c r="J8" s="20"/>
      <c r="K8" s="20"/>
      <c r="L8" s="20"/>
      <c r="M8" s="20">
        <f t="shared" ref="M8:M27" si="0">D8+E8*20+F8*10+G8*9+H8*9</f>
        <v>7655</v>
      </c>
      <c r="N8" s="24">
        <f t="shared" ref="N8:N27" si="1">D8+E8*20+F8*10+G8*9+H8*9+I8*191+J8*191+K8*182+L8*100</f>
        <v>7655</v>
      </c>
      <c r="O8" s="25">
        <f t="shared" ref="O8:O27" si="2">M8*2.75%</f>
        <v>210.51249999999999</v>
      </c>
      <c r="P8" s="26"/>
      <c r="Q8" s="26">
        <v>280</v>
      </c>
      <c r="R8" s="24">
        <f t="shared" ref="R8:R27" si="3">M8-(M8*2.75%)+I8*191+J8*191+K8*182+L8*100-Q8</f>
        <v>7164.4875000000002</v>
      </c>
      <c r="S8" s="25">
        <f t="shared" ref="S8:S27" si="4">M8*0.95%</f>
        <v>72.722499999999997</v>
      </c>
      <c r="T8" s="55">
        <f t="shared" ref="T8:T27" si="5">S8-Q8</f>
        <v>-207.2775</v>
      </c>
      <c r="U8" s="61">
        <v>18</v>
      </c>
      <c r="V8" s="64">
        <f t="shared" ref="V8:V27" si="6">R8-U8</f>
        <v>7146.4875000000002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17055</v>
      </c>
      <c r="E9" s="30">
        <v>20</v>
      </c>
      <c r="F9" s="30"/>
      <c r="G9" s="30"/>
      <c r="H9" s="30">
        <v>250</v>
      </c>
      <c r="I9" s="20"/>
      <c r="J9" s="20"/>
      <c r="K9" s="20"/>
      <c r="L9" s="20"/>
      <c r="M9" s="20">
        <f t="shared" si="0"/>
        <v>19705</v>
      </c>
      <c r="N9" s="24">
        <f t="shared" si="1"/>
        <v>19705</v>
      </c>
      <c r="O9" s="25">
        <f t="shared" si="2"/>
        <v>541.88750000000005</v>
      </c>
      <c r="P9" s="26"/>
      <c r="Q9" s="26">
        <v>121</v>
      </c>
      <c r="R9" s="24">
        <f t="shared" si="3"/>
        <v>19042.112499999999</v>
      </c>
      <c r="S9" s="25">
        <f t="shared" si="4"/>
        <v>187.19749999999999</v>
      </c>
      <c r="T9" s="55">
        <f t="shared" si="5"/>
        <v>66.197499999999991</v>
      </c>
      <c r="U9" s="61">
        <v>22</v>
      </c>
      <c r="V9" s="64">
        <f t="shared" si="6"/>
        <v>19020.112499999999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3845</v>
      </c>
      <c r="E10" s="30"/>
      <c r="F10" s="30">
        <v>100</v>
      </c>
      <c r="G10" s="30"/>
      <c r="H10" s="30"/>
      <c r="I10" s="20"/>
      <c r="J10" s="20"/>
      <c r="K10" s="20"/>
      <c r="L10" s="20"/>
      <c r="M10" s="20">
        <f t="shared" si="0"/>
        <v>4845</v>
      </c>
      <c r="N10" s="24">
        <f t="shared" si="1"/>
        <v>4845</v>
      </c>
      <c r="O10" s="25">
        <f t="shared" si="2"/>
        <v>133.23750000000001</v>
      </c>
      <c r="P10" s="26"/>
      <c r="Q10" s="26">
        <v>22</v>
      </c>
      <c r="R10" s="24">
        <f t="shared" si="3"/>
        <v>4689.7624999999998</v>
      </c>
      <c r="S10" s="25">
        <f t="shared" si="4"/>
        <v>46.027499999999996</v>
      </c>
      <c r="T10" s="55">
        <f t="shared" si="5"/>
        <v>24.027499999999996</v>
      </c>
      <c r="U10" s="61"/>
      <c r="V10" s="64">
        <f t="shared" si="6"/>
        <v>4689.7624999999998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3958</v>
      </c>
      <c r="E11" s="30">
        <v>100</v>
      </c>
      <c r="F11" s="30">
        <v>100</v>
      </c>
      <c r="G11" s="32"/>
      <c r="H11" s="30">
        <v>400</v>
      </c>
      <c r="I11" s="20"/>
      <c r="J11" s="20"/>
      <c r="K11" s="20"/>
      <c r="L11" s="20"/>
      <c r="M11" s="20">
        <f t="shared" si="0"/>
        <v>10558</v>
      </c>
      <c r="N11" s="24">
        <f t="shared" si="1"/>
        <v>10558</v>
      </c>
      <c r="O11" s="25">
        <f t="shared" si="2"/>
        <v>290.34500000000003</v>
      </c>
      <c r="P11" s="26"/>
      <c r="Q11" s="26">
        <v>39</v>
      </c>
      <c r="R11" s="24">
        <f t="shared" si="3"/>
        <v>10228.655000000001</v>
      </c>
      <c r="S11" s="25">
        <f t="shared" si="4"/>
        <v>100.301</v>
      </c>
      <c r="T11" s="55">
        <f t="shared" si="5"/>
        <v>61.301000000000002</v>
      </c>
      <c r="U11" s="61">
        <v>58</v>
      </c>
      <c r="V11" s="64">
        <f t="shared" si="6"/>
        <v>10170.655000000001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4648</v>
      </c>
      <c r="E12" s="30"/>
      <c r="F12" s="30"/>
      <c r="G12" s="30"/>
      <c r="H12" s="30">
        <v>50</v>
      </c>
      <c r="I12" s="20"/>
      <c r="J12" s="20"/>
      <c r="K12" s="20"/>
      <c r="L12" s="20"/>
      <c r="M12" s="20">
        <f t="shared" si="0"/>
        <v>5098</v>
      </c>
      <c r="N12" s="24">
        <f t="shared" si="1"/>
        <v>5098</v>
      </c>
      <c r="O12" s="25">
        <f t="shared" si="2"/>
        <v>140.19499999999999</v>
      </c>
      <c r="P12" s="26"/>
      <c r="Q12" s="26">
        <v>28</v>
      </c>
      <c r="R12" s="24">
        <f t="shared" si="3"/>
        <v>4929.8050000000003</v>
      </c>
      <c r="S12" s="25">
        <f t="shared" si="4"/>
        <v>48.430999999999997</v>
      </c>
      <c r="T12" s="55">
        <f t="shared" si="5"/>
        <v>20.430999999999997</v>
      </c>
      <c r="U12" s="61"/>
      <c r="V12" s="64">
        <f t="shared" si="6"/>
        <v>4929.8050000000003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4498</v>
      </c>
      <c r="E13" s="30"/>
      <c r="F13" s="30">
        <v>50</v>
      </c>
      <c r="G13" s="30"/>
      <c r="H13" s="30">
        <v>60</v>
      </c>
      <c r="I13" s="20">
        <v>25</v>
      </c>
      <c r="J13" s="20">
        <v>10</v>
      </c>
      <c r="K13" s="20"/>
      <c r="L13" s="20"/>
      <c r="M13" s="20">
        <f t="shared" si="0"/>
        <v>5538</v>
      </c>
      <c r="N13" s="24">
        <f t="shared" si="1"/>
        <v>12223</v>
      </c>
      <c r="O13" s="25">
        <f t="shared" si="2"/>
        <v>152.29499999999999</v>
      </c>
      <c r="P13" s="26"/>
      <c r="Q13" s="26"/>
      <c r="R13" s="24">
        <f t="shared" si="3"/>
        <v>12070.705</v>
      </c>
      <c r="S13" s="25">
        <f t="shared" si="4"/>
        <v>52.610999999999997</v>
      </c>
      <c r="T13" s="55">
        <f t="shared" si="5"/>
        <v>52.610999999999997</v>
      </c>
      <c r="U13" s="61"/>
      <c r="V13" s="64">
        <f t="shared" si="6"/>
        <v>12070.705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6094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6994</v>
      </c>
      <c r="N14" s="24">
        <f t="shared" si="1"/>
        <v>6994</v>
      </c>
      <c r="O14" s="25">
        <f t="shared" si="2"/>
        <v>192.33500000000001</v>
      </c>
      <c r="P14" s="26"/>
      <c r="Q14" s="26">
        <v>102</v>
      </c>
      <c r="R14" s="24">
        <f t="shared" si="3"/>
        <v>6699.665</v>
      </c>
      <c r="S14" s="25">
        <f t="shared" si="4"/>
        <v>66.442999999999998</v>
      </c>
      <c r="T14" s="55">
        <f t="shared" si="5"/>
        <v>-35.557000000000002</v>
      </c>
      <c r="U14" s="61"/>
      <c r="V14" s="64">
        <f t="shared" si="6"/>
        <v>6699.665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14495</v>
      </c>
      <c r="E15" s="30"/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14685</v>
      </c>
      <c r="N15" s="24">
        <f t="shared" si="1"/>
        <v>14685</v>
      </c>
      <c r="O15" s="25">
        <f t="shared" si="2"/>
        <v>403.83749999999998</v>
      </c>
      <c r="P15" s="26"/>
      <c r="Q15" s="26">
        <v>131</v>
      </c>
      <c r="R15" s="24">
        <f t="shared" si="3"/>
        <v>14150.1625</v>
      </c>
      <c r="S15" s="25">
        <f t="shared" si="4"/>
        <v>139.50749999999999</v>
      </c>
      <c r="T15" s="55">
        <f t="shared" si="5"/>
        <v>8.5074999999999932</v>
      </c>
      <c r="U15" s="61"/>
      <c r="V15" s="64">
        <f t="shared" si="6"/>
        <v>14150.1625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13231</v>
      </c>
      <c r="E16" s="30">
        <v>20</v>
      </c>
      <c r="F16" s="30">
        <v>10</v>
      </c>
      <c r="G16" s="30"/>
      <c r="H16" s="30">
        <v>170</v>
      </c>
      <c r="I16" s="20">
        <v>5</v>
      </c>
      <c r="J16" s="20">
        <v>2</v>
      </c>
      <c r="K16" s="20">
        <v>7</v>
      </c>
      <c r="L16" s="20"/>
      <c r="M16" s="20">
        <f t="shared" si="0"/>
        <v>15261</v>
      </c>
      <c r="N16" s="24">
        <f t="shared" si="1"/>
        <v>17872</v>
      </c>
      <c r="O16" s="25">
        <f t="shared" si="2"/>
        <v>419.67750000000001</v>
      </c>
      <c r="P16" s="26"/>
      <c r="Q16" s="26">
        <v>116</v>
      </c>
      <c r="R16" s="24">
        <f t="shared" si="3"/>
        <v>17336.322500000002</v>
      </c>
      <c r="S16" s="25">
        <f t="shared" si="4"/>
        <v>144.9795</v>
      </c>
      <c r="T16" s="55">
        <f t="shared" si="5"/>
        <v>28.979500000000002</v>
      </c>
      <c r="U16" s="61"/>
      <c r="V16" s="64">
        <f t="shared" si="6"/>
        <v>17336.322500000002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10082</v>
      </c>
      <c r="E17" s="30">
        <v>10</v>
      </c>
      <c r="F17" s="30"/>
      <c r="G17" s="30"/>
      <c r="H17" s="30"/>
      <c r="I17" s="20"/>
      <c r="J17" s="20"/>
      <c r="K17" s="20">
        <v>5</v>
      </c>
      <c r="L17" s="20"/>
      <c r="M17" s="20">
        <f t="shared" si="0"/>
        <v>10282</v>
      </c>
      <c r="N17" s="24">
        <f t="shared" si="1"/>
        <v>11192</v>
      </c>
      <c r="O17" s="25">
        <f t="shared" si="2"/>
        <v>282.755</v>
      </c>
      <c r="P17" s="26"/>
      <c r="Q17" s="26">
        <v>90</v>
      </c>
      <c r="R17" s="24">
        <f t="shared" si="3"/>
        <v>10819.245000000001</v>
      </c>
      <c r="S17" s="25">
        <f t="shared" si="4"/>
        <v>97.679000000000002</v>
      </c>
      <c r="T17" s="55">
        <f t="shared" si="5"/>
        <v>7.679000000000002</v>
      </c>
      <c r="U17" s="61"/>
      <c r="V17" s="64">
        <f t="shared" si="6"/>
        <v>10819.245000000001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9109</v>
      </c>
      <c r="E18" s="30"/>
      <c r="F18" s="30">
        <v>200</v>
      </c>
      <c r="G18" s="30"/>
      <c r="H18" s="30"/>
      <c r="I18" s="20">
        <v>10</v>
      </c>
      <c r="J18" s="20"/>
      <c r="K18" s="20"/>
      <c r="L18" s="20"/>
      <c r="M18" s="20">
        <f t="shared" si="0"/>
        <v>11109</v>
      </c>
      <c r="N18" s="24">
        <f t="shared" si="1"/>
        <v>13019</v>
      </c>
      <c r="O18" s="25">
        <f t="shared" si="2"/>
        <v>305.4975</v>
      </c>
      <c r="P18" s="26"/>
      <c r="Q18" s="26">
        <v>156</v>
      </c>
      <c r="R18" s="24">
        <f t="shared" si="3"/>
        <v>12557.502500000001</v>
      </c>
      <c r="S18" s="25">
        <f t="shared" si="4"/>
        <v>105.5355</v>
      </c>
      <c r="T18" s="55">
        <f t="shared" si="5"/>
        <v>-50.464500000000001</v>
      </c>
      <c r="U18" s="61">
        <v>18</v>
      </c>
      <c r="V18" s="64">
        <f t="shared" si="6"/>
        <v>12539.502500000001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11618</v>
      </c>
      <c r="E19" s="30"/>
      <c r="F19" s="30">
        <v>10</v>
      </c>
      <c r="G19" s="30"/>
      <c r="H19" s="30">
        <v>10</v>
      </c>
      <c r="I19" s="20"/>
      <c r="J19" s="20"/>
      <c r="K19" s="20"/>
      <c r="L19" s="20"/>
      <c r="M19" s="20">
        <f t="shared" si="0"/>
        <v>11808</v>
      </c>
      <c r="N19" s="24">
        <f t="shared" si="1"/>
        <v>11808</v>
      </c>
      <c r="O19" s="25">
        <f t="shared" si="2"/>
        <v>324.72000000000003</v>
      </c>
      <c r="P19" s="26"/>
      <c r="Q19" s="26">
        <v>100</v>
      </c>
      <c r="R19" s="24">
        <f t="shared" si="3"/>
        <v>11383.28</v>
      </c>
      <c r="S19" s="25">
        <f t="shared" si="4"/>
        <v>112.176</v>
      </c>
      <c r="T19" s="55">
        <f t="shared" si="5"/>
        <v>12.176000000000002</v>
      </c>
      <c r="U19" s="61"/>
      <c r="V19" s="64">
        <f t="shared" si="6"/>
        <v>11383.28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5560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5560</v>
      </c>
      <c r="N20" s="24">
        <f t="shared" si="1"/>
        <v>5560</v>
      </c>
      <c r="O20" s="25">
        <f t="shared" si="2"/>
        <v>152.9</v>
      </c>
      <c r="P20" s="26"/>
      <c r="Q20" s="26">
        <v>520</v>
      </c>
      <c r="R20" s="24">
        <f t="shared" si="3"/>
        <v>4887.1000000000004</v>
      </c>
      <c r="S20" s="25">
        <f t="shared" si="4"/>
        <v>52.82</v>
      </c>
      <c r="T20" s="55">
        <f t="shared" si="5"/>
        <v>-467.18</v>
      </c>
      <c r="U20" s="61"/>
      <c r="V20" s="64">
        <f t="shared" si="6"/>
        <v>4887.1000000000004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4348</v>
      </c>
      <c r="E21" s="30"/>
      <c r="F21" s="30">
        <v>30</v>
      </c>
      <c r="G21" s="30"/>
      <c r="H21" s="30"/>
      <c r="I21" s="20">
        <v>6</v>
      </c>
      <c r="J21" s="20"/>
      <c r="K21" s="20"/>
      <c r="L21" s="20"/>
      <c r="M21" s="20">
        <f t="shared" si="0"/>
        <v>4648</v>
      </c>
      <c r="N21" s="24">
        <f t="shared" si="1"/>
        <v>5794</v>
      </c>
      <c r="O21" s="25">
        <f t="shared" si="2"/>
        <v>127.82000000000001</v>
      </c>
      <c r="P21" s="26"/>
      <c r="Q21" s="26">
        <v>21</v>
      </c>
      <c r="R21" s="24">
        <f t="shared" si="3"/>
        <v>5645.18</v>
      </c>
      <c r="S21" s="25">
        <f t="shared" si="4"/>
        <v>44.155999999999999</v>
      </c>
      <c r="T21" s="55">
        <f t="shared" si="5"/>
        <v>23.155999999999999</v>
      </c>
      <c r="U21" s="61"/>
      <c r="V21" s="64">
        <f t="shared" si="6"/>
        <v>5645.18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8154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8154</v>
      </c>
      <c r="N22" s="24">
        <f t="shared" si="1"/>
        <v>8154</v>
      </c>
      <c r="O22" s="25">
        <f t="shared" si="2"/>
        <v>224.23500000000001</v>
      </c>
      <c r="P22" s="26"/>
      <c r="Q22" s="26">
        <v>100</v>
      </c>
      <c r="R22" s="24">
        <f t="shared" si="3"/>
        <v>7829.7650000000003</v>
      </c>
      <c r="S22" s="25">
        <f t="shared" si="4"/>
        <v>77.462999999999994</v>
      </c>
      <c r="T22" s="55">
        <f t="shared" si="5"/>
        <v>-22.537000000000006</v>
      </c>
      <c r="U22" s="61"/>
      <c r="V22" s="64">
        <f t="shared" si="6"/>
        <v>7829.7650000000003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>
        <v>14900</v>
      </c>
      <c r="Q23" s="26">
        <v>70</v>
      </c>
      <c r="R23" s="24">
        <f t="shared" si="3"/>
        <v>7229.585</v>
      </c>
      <c r="S23" s="25">
        <f t="shared" si="4"/>
        <v>71.307000000000002</v>
      </c>
      <c r="T23" s="55">
        <f t="shared" si="5"/>
        <v>1.3070000000000022</v>
      </c>
      <c r="U23" s="61"/>
      <c r="V23" s="64">
        <f t="shared" si="6"/>
        <v>7229.585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13671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13671</v>
      </c>
      <c r="N24" s="24">
        <f t="shared" si="1"/>
        <v>13671</v>
      </c>
      <c r="O24" s="25">
        <f t="shared" si="2"/>
        <v>375.95249999999999</v>
      </c>
      <c r="P24" s="26">
        <v>-4000</v>
      </c>
      <c r="Q24" s="26">
        <v>95</v>
      </c>
      <c r="R24" s="24">
        <f t="shared" si="3"/>
        <v>13200.047500000001</v>
      </c>
      <c r="S24" s="25">
        <f t="shared" si="4"/>
        <v>129.87449999999998</v>
      </c>
      <c r="T24" s="55">
        <f t="shared" si="5"/>
        <v>34.874499999999983</v>
      </c>
      <c r="U24" s="61"/>
      <c r="V24" s="64">
        <f t="shared" si="6"/>
        <v>13200.047500000001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5967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5967</v>
      </c>
      <c r="N25" s="24">
        <f t="shared" si="1"/>
        <v>5967</v>
      </c>
      <c r="O25" s="25">
        <f t="shared" si="2"/>
        <v>164.0925</v>
      </c>
      <c r="P25" s="26">
        <v>5500</v>
      </c>
      <c r="Q25" s="26">
        <v>73</v>
      </c>
      <c r="R25" s="24">
        <f t="shared" si="3"/>
        <v>5729.9075000000003</v>
      </c>
      <c r="S25" s="25">
        <f t="shared" si="4"/>
        <v>56.686499999999995</v>
      </c>
      <c r="T25" s="55">
        <f t="shared" si="5"/>
        <v>-16.313500000000005</v>
      </c>
      <c r="U25" s="61"/>
      <c r="V25" s="64">
        <f t="shared" si="6"/>
        <v>5729.9075000000003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8534</v>
      </c>
      <c r="E26" s="29"/>
      <c r="F26" s="30">
        <v>50</v>
      </c>
      <c r="G26" s="30"/>
      <c r="H26" s="30"/>
      <c r="I26" s="20"/>
      <c r="J26" s="20"/>
      <c r="K26" s="20"/>
      <c r="L26" s="20"/>
      <c r="M26" s="20">
        <f t="shared" si="0"/>
        <v>9034</v>
      </c>
      <c r="N26" s="24">
        <f t="shared" si="1"/>
        <v>9034</v>
      </c>
      <c r="O26" s="25">
        <f t="shared" si="2"/>
        <v>248.435</v>
      </c>
      <c r="P26" s="26"/>
      <c r="Q26" s="26">
        <v>86</v>
      </c>
      <c r="R26" s="24">
        <f t="shared" si="3"/>
        <v>8699.5650000000005</v>
      </c>
      <c r="S26" s="25">
        <f t="shared" si="4"/>
        <v>85.822999999999993</v>
      </c>
      <c r="T26" s="55">
        <f t="shared" si="5"/>
        <v>-0.17700000000000671</v>
      </c>
      <c r="U26" s="61"/>
      <c r="V26" s="64">
        <f t="shared" si="6"/>
        <v>8699.5650000000005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102">
        <v>9154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9154</v>
      </c>
      <c r="N27" s="40">
        <f t="shared" si="1"/>
        <v>11064</v>
      </c>
      <c r="O27" s="25">
        <f t="shared" si="2"/>
        <v>251.73500000000001</v>
      </c>
      <c r="P27" s="41">
        <v>10000</v>
      </c>
      <c r="Q27" s="41">
        <v>100</v>
      </c>
      <c r="R27" s="24">
        <f t="shared" si="3"/>
        <v>10712.264999999999</v>
      </c>
      <c r="S27" s="42">
        <f t="shared" si="4"/>
        <v>86.962999999999994</v>
      </c>
      <c r="T27" s="56">
        <f t="shared" si="5"/>
        <v>-13.037000000000006</v>
      </c>
      <c r="U27" s="61"/>
      <c r="V27" s="84">
        <f t="shared" si="6"/>
        <v>10712.264999999999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176618</v>
      </c>
      <c r="E28" s="45">
        <f>SUM(E7:E27)</f>
        <v>200</v>
      </c>
      <c r="F28" s="45">
        <f t="shared" ref="F28:V28" si="7">SUM(F7:F27)</f>
        <v>760</v>
      </c>
      <c r="G28" s="45">
        <f t="shared" si="7"/>
        <v>0</v>
      </c>
      <c r="H28" s="45">
        <f t="shared" si="7"/>
        <v>1780</v>
      </c>
      <c r="I28" s="45">
        <f t="shared" si="7"/>
        <v>65</v>
      </c>
      <c r="J28" s="45">
        <f t="shared" si="7"/>
        <v>12</v>
      </c>
      <c r="K28" s="45">
        <f t="shared" si="7"/>
        <v>15</v>
      </c>
      <c r="L28" s="45">
        <f t="shared" si="7"/>
        <v>0</v>
      </c>
      <c r="M28" s="57">
        <f t="shared" si="7"/>
        <v>204238</v>
      </c>
      <c r="N28" s="57">
        <f t="shared" si="7"/>
        <v>221675</v>
      </c>
      <c r="O28" s="58">
        <f t="shared" si="7"/>
        <v>5616.5450000000001</v>
      </c>
      <c r="P28" s="57">
        <f t="shared" si="7"/>
        <v>26400</v>
      </c>
      <c r="Q28" s="57">
        <f t="shared" si="7"/>
        <v>2350</v>
      </c>
      <c r="R28" s="57">
        <f t="shared" si="7"/>
        <v>213708.45499999996</v>
      </c>
      <c r="S28" s="57">
        <f t="shared" si="7"/>
        <v>1940.2609999999997</v>
      </c>
      <c r="T28" s="59">
        <f t="shared" si="7"/>
        <v>-409.73900000000003</v>
      </c>
      <c r="U28" s="59">
        <f t="shared" si="7"/>
        <v>179</v>
      </c>
      <c r="V28" s="60">
        <f t="shared" si="7"/>
        <v>213529.45499999996</v>
      </c>
    </row>
    <row r="29" spans="1:22" ht="15.75" thickBot="1" x14ac:dyDescent="0.3">
      <c r="A29" s="107" t="s">
        <v>39</v>
      </c>
      <c r="B29" s="108"/>
      <c r="C29" s="109"/>
      <c r="D29" s="48">
        <f>D4+D5-D28</f>
        <v>485744</v>
      </c>
      <c r="E29" s="48">
        <f t="shared" ref="E29:L29" si="8">E4+E5-E28</f>
        <v>8010</v>
      </c>
      <c r="F29" s="48">
        <f t="shared" si="8"/>
        <v>16210</v>
      </c>
      <c r="G29" s="48">
        <f t="shared" si="8"/>
        <v>0</v>
      </c>
      <c r="H29" s="48">
        <f t="shared" si="8"/>
        <v>25280</v>
      </c>
      <c r="I29" s="48">
        <f t="shared" si="8"/>
        <v>243</v>
      </c>
      <c r="J29" s="48">
        <f t="shared" si="8"/>
        <v>230</v>
      </c>
      <c r="K29" s="48">
        <f t="shared" si="8"/>
        <v>254</v>
      </c>
      <c r="L29" s="48">
        <f t="shared" si="8"/>
        <v>45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277" priority="63" operator="equal">
      <formula>212030016606640</formula>
    </cfRule>
  </conditionalFormatting>
  <conditionalFormatting sqref="D29 E4:E6 E28:K29">
    <cfRule type="cellIs" dxfId="276" priority="61" operator="equal">
      <formula>$E$4</formula>
    </cfRule>
    <cfRule type="cellIs" dxfId="275" priority="62" operator="equal">
      <formula>2120</formula>
    </cfRule>
  </conditionalFormatting>
  <conditionalFormatting sqref="D29:E29 F4:F6 F28:F29">
    <cfRule type="cellIs" dxfId="274" priority="59" operator="equal">
      <formula>$F$4</formula>
    </cfRule>
    <cfRule type="cellIs" dxfId="273" priority="60" operator="equal">
      <formula>300</formula>
    </cfRule>
  </conditionalFormatting>
  <conditionalFormatting sqref="G4:G6 G28:G29">
    <cfRule type="cellIs" dxfId="272" priority="57" operator="equal">
      <formula>$G$4</formula>
    </cfRule>
    <cfRule type="cellIs" dxfId="271" priority="58" operator="equal">
      <formula>1660</formula>
    </cfRule>
  </conditionalFormatting>
  <conditionalFormatting sqref="H4:H6 H28:H29">
    <cfRule type="cellIs" dxfId="270" priority="55" operator="equal">
      <formula>$H$4</formula>
    </cfRule>
    <cfRule type="cellIs" dxfId="269" priority="56" operator="equal">
      <formula>6640</formula>
    </cfRule>
  </conditionalFormatting>
  <conditionalFormatting sqref="T6:T28 U28:V28">
    <cfRule type="cellIs" dxfId="268" priority="54" operator="lessThan">
      <formula>0</formula>
    </cfRule>
  </conditionalFormatting>
  <conditionalFormatting sqref="T7:T27">
    <cfRule type="cellIs" dxfId="267" priority="51" operator="lessThan">
      <formula>0</formula>
    </cfRule>
    <cfRule type="cellIs" dxfId="266" priority="52" operator="lessThan">
      <formula>0</formula>
    </cfRule>
    <cfRule type="cellIs" dxfId="265" priority="53" operator="lessThan">
      <formula>0</formula>
    </cfRule>
  </conditionalFormatting>
  <conditionalFormatting sqref="E4:E6 E28:K28">
    <cfRule type="cellIs" dxfId="264" priority="50" operator="equal">
      <formula>$E$4</formula>
    </cfRule>
  </conditionalFormatting>
  <conditionalFormatting sqref="D28:D29 D6 D4:M4">
    <cfRule type="cellIs" dxfId="263" priority="49" operator="equal">
      <formula>$D$4</formula>
    </cfRule>
  </conditionalFormatting>
  <conditionalFormatting sqref="I4:I6 I28:I29">
    <cfRule type="cellIs" dxfId="262" priority="48" operator="equal">
      <formula>$I$4</formula>
    </cfRule>
  </conditionalFormatting>
  <conditionalFormatting sqref="J4:J6 J28:J29">
    <cfRule type="cellIs" dxfId="261" priority="47" operator="equal">
      <formula>$J$4</formula>
    </cfRule>
  </conditionalFormatting>
  <conditionalFormatting sqref="K4:K6 K28:K29">
    <cfRule type="cellIs" dxfId="260" priority="46" operator="equal">
      <formula>$K$4</formula>
    </cfRule>
  </conditionalFormatting>
  <conditionalFormatting sqref="M4:M6">
    <cfRule type="cellIs" dxfId="259" priority="45" operator="equal">
      <formula>$L$4</formula>
    </cfRule>
  </conditionalFormatting>
  <conditionalFormatting sqref="T7:T28 U28:V28">
    <cfRule type="cellIs" dxfId="258" priority="42" operator="lessThan">
      <formula>0</formula>
    </cfRule>
    <cfRule type="cellIs" dxfId="257" priority="43" operator="lessThan">
      <formula>0</formula>
    </cfRule>
    <cfRule type="cellIs" dxfId="256" priority="44" operator="lessThan">
      <formula>0</formula>
    </cfRule>
  </conditionalFormatting>
  <conditionalFormatting sqref="D5:K5">
    <cfRule type="cellIs" dxfId="255" priority="41" operator="greaterThan">
      <formula>0</formula>
    </cfRule>
  </conditionalFormatting>
  <conditionalFormatting sqref="T6:T28 U28:V28">
    <cfRule type="cellIs" dxfId="254" priority="40" operator="lessThan">
      <formula>0</formula>
    </cfRule>
  </conditionalFormatting>
  <conditionalFormatting sqref="T7:T27">
    <cfRule type="cellIs" dxfId="253" priority="37" operator="lessThan">
      <formula>0</formula>
    </cfRule>
    <cfRule type="cellIs" dxfId="252" priority="38" operator="lessThan">
      <formula>0</formula>
    </cfRule>
    <cfRule type="cellIs" dxfId="251" priority="39" operator="lessThan">
      <formula>0</formula>
    </cfRule>
  </conditionalFormatting>
  <conditionalFormatting sqref="T7:T28 U28:V28">
    <cfRule type="cellIs" dxfId="250" priority="34" operator="lessThan">
      <formula>0</formula>
    </cfRule>
    <cfRule type="cellIs" dxfId="249" priority="35" operator="lessThan">
      <formula>0</formula>
    </cfRule>
    <cfRule type="cellIs" dxfId="248" priority="36" operator="lessThan">
      <formula>0</formula>
    </cfRule>
  </conditionalFormatting>
  <conditionalFormatting sqref="D5:K5">
    <cfRule type="cellIs" dxfId="247" priority="33" operator="greaterThan">
      <formula>0</formula>
    </cfRule>
  </conditionalFormatting>
  <conditionalFormatting sqref="L4 L6 L28:L29">
    <cfRule type="cellIs" dxfId="246" priority="32" operator="equal">
      <formula>$L$4</formula>
    </cfRule>
  </conditionalFormatting>
  <conditionalFormatting sqref="D7:S7">
    <cfRule type="cellIs" dxfId="245" priority="31" operator="greaterThan">
      <formula>0</formula>
    </cfRule>
  </conditionalFormatting>
  <conditionalFormatting sqref="D9:S9">
    <cfRule type="cellIs" dxfId="244" priority="30" operator="greaterThan">
      <formula>0</formula>
    </cfRule>
  </conditionalFormatting>
  <conditionalFormatting sqref="D11:S11">
    <cfRule type="cellIs" dxfId="243" priority="29" operator="greaterThan">
      <formula>0</formula>
    </cfRule>
  </conditionalFormatting>
  <conditionalFormatting sqref="D13:S13">
    <cfRule type="cellIs" dxfId="242" priority="28" operator="greaterThan">
      <formula>0</formula>
    </cfRule>
  </conditionalFormatting>
  <conditionalFormatting sqref="D15:S15">
    <cfRule type="cellIs" dxfId="241" priority="27" operator="greaterThan">
      <formula>0</formula>
    </cfRule>
  </conditionalFormatting>
  <conditionalFormatting sqref="D17:S17">
    <cfRule type="cellIs" dxfId="240" priority="26" operator="greaterThan">
      <formula>0</formula>
    </cfRule>
  </conditionalFormatting>
  <conditionalFormatting sqref="D19:S19">
    <cfRule type="cellIs" dxfId="239" priority="25" operator="greaterThan">
      <formula>0</formula>
    </cfRule>
  </conditionalFormatting>
  <conditionalFormatting sqref="D21:S21">
    <cfRule type="cellIs" dxfId="238" priority="24" operator="greaterThan">
      <formula>0</formula>
    </cfRule>
  </conditionalFormatting>
  <conditionalFormatting sqref="D23:S23">
    <cfRule type="cellIs" dxfId="237" priority="23" operator="greaterThan">
      <formula>0</formula>
    </cfRule>
  </conditionalFormatting>
  <conditionalFormatting sqref="D25:S25">
    <cfRule type="cellIs" dxfId="236" priority="22" operator="greaterThan">
      <formula>0</formula>
    </cfRule>
  </conditionalFormatting>
  <conditionalFormatting sqref="D27:S27">
    <cfRule type="cellIs" dxfId="235" priority="21" operator="greaterThan">
      <formula>0</formula>
    </cfRule>
  </conditionalFormatting>
  <conditionalFormatting sqref="U6">
    <cfRule type="cellIs" dxfId="234" priority="4" operator="lessThan">
      <formula>0</formula>
    </cfRule>
  </conditionalFormatting>
  <conditionalFormatting sqref="U6">
    <cfRule type="cellIs" dxfId="233" priority="3" operator="lessThan">
      <formula>0</formula>
    </cfRule>
  </conditionalFormatting>
  <conditionalFormatting sqref="V6">
    <cfRule type="cellIs" dxfId="232" priority="2" operator="lessThan">
      <formula>0</formula>
    </cfRule>
  </conditionalFormatting>
  <conditionalFormatting sqref="V6">
    <cfRule type="cellIs" dxfId="23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0.5703125" customWidth="1"/>
    <col min="7" max="7" width="0" hidden="1" customWidth="1"/>
    <col min="8" max="8" width="9.140625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87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'27'!D29</f>
        <v>485744</v>
      </c>
      <c r="E4" s="2">
        <f>'27'!E29</f>
        <v>8010</v>
      </c>
      <c r="F4" s="2">
        <f>'27'!F29</f>
        <v>16210</v>
      </c>
      <c r="G4" s="2">
        <f>'27'!G29</f>
        <v>0</v>
      </c>
      <c r="H4" s="2">
        <f>'27'!H29</f>
        <v>25280</v>
      </c>
      <c r="I4" s="2">
        <f>'27'!I29</f>
        <v>243</v>
      </c>
      <c r="J4" s="2">
        <f>'27'!J29</f>
        <v>230</v>
      </c>
      <c r="K4" s="2">
        <f>'27'!K29</f>
        <v>254</v>
      </c>
      <c r="L4" s="2">
        <f>'27'!L29</f>
        <v>45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6274</v>
      </c>
      <c r="E7" s="22"/>
      <c r="F7" s="22"/>
      <c r="G7" s="22"/>
      <c r="H7" s="22">
        <v>420</v>
      </c>
      <c r="I7" s="23">
        <v>6</v>
      </c>
      <c r="J7" s="23"/>
      <c r="K7" s="23"/>
      <c r="L7" s="23"/>
      <c r="M7" s="20">
        <f>D7+E7*20+F7*10+G7*9+H7*9</f>
        <v>10054</v>
      </c>
      <c r="N7" s="24">
        <f>D7+E7*20+F7*10+G7*9+H7*9+I7*191+J7*191+K7*182+L7*100</f>
        <v>11200</v>
      </c>
      <c r="O7" s="25">
        <f>M7*2.75%</f>
        <v>276.48500000000001</v>
      </c>
      <c r="P7" s="26"/>
      <c r="Q7" s="26">
        <v>72</v>
      </c>
      <c r="R7" s="24">
        <f>M7-(M7*2.75%)+I7*191+J7*191+K7*182+L7*100-Q7</f>
        <v>10851.514999999999</v>
      </c>
      <c r="S7" s="25">
        <f>M7*0.95%</f>
        <v>95.512999999999991</v>
      </c>
      <c r="T7" s="55">
        <f>S7-Q7</f>
        <v>23.512999999999991</v>
      </c>
      <c r="U7" s="61">
        <v>27</v>
      </c>
      <c r="V7" s="64">
        <f>R7-U7</f>
        <v>10824.514999999999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7754</v>
      </c>
      <c r="E8" s="30">
        <v>50</v>
      </c>
      <c r="F8" s="30">
        <v>100</v>
      </c>
      <c r="G8" s="30"/>
      <c r="H8" s="30">
        <v>140</v>
      </c>
      <c r="I8" s="20"/>
      <c r="J8" s="20"/>
      <c r="K8" s="20"/>
      <c r="L8" s="20"/>
      <c r="M8" s="20">
        <f t="shared" ref="M8:M27" si="0">D8+E8*20+F8*10+G8*9+H8*9</f>
        <v>11014</v>
      </c>
      <c r="N8" s="24">
        <f t="shared" ref="N8:N27" si="1">D8+E8*20+F8*10+G8*9+H8*9+I8*191+J8*191+K8*182+L8*100</f>
        <v>11014</v>
      </c>
      <c r="O8" s="25">
        <f t="shared" ref="O8:O27" si="2">M8*2.75%</f>
        <v>302.88499999999999</v>
      </c>
      <c r="P8" s="26"/>
      <c r="Q8" s="26"/>
      <c r="R8" s="24">
        <f t="shared" ref="R8:R27" si="3">M8-(M8*2.75%)+I8*191+J8*191+K8*182+L8*100-Q8</f>
        <v>10711.115</v>
      </c>
      <c r="S8" s="25">
        <f t="shared" ref="S8:S27" si="4">M8*0.95%</f>
        <v>104.633</v>
      </c>
      <c r="T8" s="55">
        <f t="shared" ref="T8:T27" si="5">S8-Q8</f>
        <v>104.633</v>
      </c>
      <c r="U8" s="61">
        <v>31</v>
      </c>
      <c r="V8" s="64">
        <f t="shared" ref="V8:V27" si="6">R8-U8</f>
        <v>10680.115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14376</v>
      </c>
      <c r="E9" s="30">
        <v>30</v>
      </c>
      <c r="F9" s="30">
        <v>60</v>
      </c>
      <c r="G9" s="30"/>
      <c r="H9" s="30">
        <v>190</v>
      </c>
      <c r="I9" s="20"/>
      <c r="J9" s="20"/>
      <c r="K9" s="20">
        <v>1</v>
      </c>
      <c r="L9" s="20"/>
      <c r="M9" s="20">
        <f t="shared" si="0"/>
        <v>17286</v>
      </c>
      <c r="N9" s="24">
        <f t="shared" si="1"/>
        <v>17468</v>
      </c>
      <c r="O9" s="25">
        <f t="shared" si="2"/>
        <v>475.36500000000001</v>
      </c>
      <c r="P9" s="26"/>
      <c r="Q9" s="26">
        <v>137</v>
      </c>
      <c r="R9" s="24">
        <f t="shared" si="3"/>
        <v>16855.634999999998</v>
      </c>
      <c r="S9" s="25">
        <f t="shared" si="4"/>
        <v>164.21699999999998</v>
      </c>
      <c r="T9" s="55">
        <f t="shared" si="5"/>
        <v>27.216999999999985</v>
      </c>
      <c r="U9" s="61">
        <v>26</v>
      </c>
      <c r="V9" s="64">
        <f t="shared" si="6"/>
        <v>16829.634999999998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4577</v>
      </c>
      <c r="E10" s="30"/>
      <c r="F10" s="30"/>
      <c r="G10" s="30"/>
      <c r="H10" s="30">
        <v>60</v>
      </c>
      <c r="I10" s="20">
        <v>10</v>
      </c>
      <c r="J10" s="20"/>
      <c r="K10" s="20"/>
      <c r="L10" s="20"/>
      <c r="M10" s="20">
        <f t="shared" si="0"/>
        <v>5117</v>
      </c>
      <c r="N10" s="24">
        <f t="shared" si="1"/>
        <v>7027</v>
      </c>
      <c r="O10" s="25">
        <f t="shared" si="2"/>
        <v>140.7175</v>
      </c>
      <c r="P10" s="26"/>
      <c r="Q10" s="26">
        <v>31</v>
      </c>
      <c r="R10" s="24">
        <f t="shared" si="3"/>
        <v>6855.2825000000003</v>
      </c>
      <c r="S10" s="25">
        <f t="shared" si="4"/>
        <v>48.611499999999999</v>
      </c>
      <c r="T10" s="55">
        <f t="shared" si="5"/>
        <v>17.611499999999999</v>
      </c>
      <c r="U10" s="61"/>
      <c r="V10" s="64">
        <f t="shared" si="6"/>
        <v>6855.2825000000003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3859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3859</v>
      </c>
      <c r="N11" s="24">
        <f t="shared" si="1"/>
        <v>3859</v>
      </c>
      <c r="O11" s="25">
        <f t="shared" si="2"/>
        <v>106.1225</v>
      </c>
      <c r="P11" s="26"/>
      <c r="Q11" s="26">
        <v>23</v>
      </c>
      <c r="R11" s="24">
        <f t="shared" si="3"/>
        <v>3729.8775000000001</v>
      </c>
      <c r="S11" s="25">
        <f t="shared" si="4"/>
        <v>36.660499999999999</v>
      </c>
      <c r="T11" s="55">
        <f t="shared" si="5"/>
        <v>13.660499999999999</v>
      </c>
      <c r="U11" s="61"/>
      <c r="V11" s="64">
        <f t="shared" si="6"/>
        <v>3729.8775000000001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8282</v>
      </c>
      <c r="E12" s="30"/>
      <c r="F12" s="30"/>
      <c r="G12" s="30"/>
      <c r="H12" s="30">
        <v>250</v>
      </c>
      <c r="I12" s="20">
        <v>50</v>
      </c>
      <c r="J12" s="20">
        <v>50</v>
      </c>
      <c r="K12" s="20">
        <v>10</v>
      </c>
      <c r="L12" s="20"/>
      <c r="M12" s="20">
        <f t="shared" si="0"/>
        <v>10532</v>
      </c>
      <c r="N12" s="24">
        <f t="shared" si="1"/>
        <v>31452</v>
      </c>
      <c r="O12" s="25">
        <f t="shared" si="2"/>
        <v>289.63</v>
      </c>
      <c r="P12" s="26"/>
      <c r="Q12" s="26">
        <v>34</v>
      </c>
      <c r="R12" s="24">
        <f t="shared" si="3"/>
        <v>31128.370000000003</v>
      </c>
      <c r="S12" s="25">
        <f t="shared" si="4"/>
        <v>100.054</v>
      </c>
      <c r="T12" s="55">
        <f t="shared" si="5"/>
        <v>66.054000000000002</v>
      </c>
      <c r="U12" s="61">
        <v>18</v>
      </c>
      <c r="V12" s="64">
        <f t="shared" si="6"/>
        <v>31110.370000000003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3019</v>
      </c>
      <c r="E13" s="30">
        <v>10</v>
      </c>
      <c r="F13" s="30"/>
      <c r="G13" s="30"/>
      <c r="H13" s="30">
        <v>250</v>
      </c>
      <c r="I13" s="20"/>
      <c r="J13" s="20"/>
      <c r="K13" s="20"/>
      <c r="L13" s="20"/>
      <c r="M13" s="20">
        <f t="shared" si="0"/>
        <v>5469</v>
      </c>
      <c r="N13" s="24">
        <f t="shared" si="1"/>
        <v>5469</v>
      </c>
      <c r="O13" s="25">
        <f t="shared" si="2"/>
        <v>150.39750000000001</v>
      </c>
      <c r="P13" s="26"/>
      <c r="Q13" s="26"/>
      <c r="R13" s="24">
        <f t="shared" si="3"/>
        <v>5318.6025</v>
      </c>
      <c r="S13" s="25">
        <f t="shared" si="4"/>
        <v>51.955500000000001</v>
      </c>
      <c r="T13" s="55">
        <f t="shared" si="5"/>
        <v>51.955500000000001</v>
      </c>
      <c r="U13" s="61">
        <v>20</v>
      </c>
      <c r="V13" s="64">
        <f t="shared" si="6"/>
        <v>5298.6025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9767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9767</v>
      </c>
      <c r="N14" s="24">
        <f t="shared" si="1"/>
        <v>9767</v>
      </c>
      <c r="O14" s="25">
        <f t="shared" si="2"/>
        <v>268.59250000000003</v>
      </c>
      <c r="P14" s="26"/>
      <c r="Q14" s="26">
        <v>98</v>
      </c>
      <c r="R14" s="24">
        <f t="shared" si="3"/>
        <v>9400.4074999999993</v>
      </c>
      <c r="S14" s="25">
        <f t="shared" si="4"/>
        <v>92.786500000000004</v>
      </c>
      <c r="T14" s="55">
        <f t="shared" si="5"/>
        <v>-5.2134999999999962</v>
      </c>
      <c r="U14" s="61"/>
      <c r="V14" s="64">
        <f t="shared" si="6"/>
        <v>9400.4074999999993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11628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11628</v>
      </c>
      <c r="N15" s="24">
        <f t="shared" si="1"/>
        <v>12538</v>
      </c>
      <c r="O15" s="25">
        <f t="shared" si="2"/>
        <v>319.77</v>
      </c>
      <c r="P15" s="26"/>
      <c r="Q15" s="26">
        <v>129</v>
      </c>
      <c r="R15" s="24">
        <f t="shared" si="3"/>
        <v>12089.23</v>
      </c>
      <c r="S15" s="25">
        <f t="shared" si="4"/>
        <v>110.46599999999999</v>
      </c>
      <c r="T15" s="55">
        <f t="shared" si="5"/>
        <v>-18.534000000000006</v>
      </c>
      <c r="U15" s="61"/>
      <c r="V15" s="64">
        <f t="shared" si="6"/>
        <v>12089.23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16696</v>
      </c>
      <c r="E16" s="30">
        <v>50</v>
      </c>
      <c r="F16" s="30">
        <v>50</v>
      </c>
      <c r="G16" s="30"/>
      <c r="H16" s="30">
        <v>500</v>
      </c>
      <c r="I16" s="20">
        <v>3</v>
      </c>
      <c r="J16" s="20"/>
      <c r="K16" s="20">
        <v>3</v>
      </c>
      <c r="L16" s="20"/>
      <c r="M16" s="20">
        <f t="shared" si="0"/>
        <v>22696</v>
      </c>
      <c r="N16" s="24">
        <f t="shared" si="1"/>
        <v>23815</v>
      </c>
      <c r="O16" s="25">
        <f t="shared" si="2"/>
        <v>624.14</v>
      </c>
      <c r="P16" s="26"/>
      <c r="Q16" s="26">
        <v>131</v>
      </c>
      <c r="R16" s="24">
        <f t="shared" si="3"/>
        <v>23059.86</v>
      </c>
      <c r="S16" s="25">
        <f t="shared" si="4"/>
        <v>215.61199999999999</v>
      </c>
      <c r="T16" s="55">
        <f t="shared" si="5"/>
        <v>84.611999999999995</v>
      </c>
      <c r="U16" s="61">
        <v>60</v>
      </c>
      <c r="V16" s="64">
        <f t="shared" si="6"/>
        <v>22999.86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10754</v>
      </c>
      <c r="E17" s="30"/>
      <c r="F17" s="30">
        <v>100</v>
      </c>
      <c r="G17" s="30"/>
      <c r="H17" s="30">
        <v>250</v>
      </c>
      <c r="I17" s="20">
        <v>3</v>
      </c>
      <c r="J17" s="20"/>
      <c r="K17" s="20">
        <v>5</v>
      </c>
      <c r="L17" s="20"/>
      <c r="M17" s="20">
        <f t="shared" si="0"/>
        <v>14004</v>
      </c>
      <c r="N17" s="24">
        <f t="shared" si="1"/>
        <v>15487</v>
      </c>
      <c r="O17" s="25">
        <f t="shared" si="2"/>
        <v>385.11</v>
      </c>
      <c r="P17" s="26"/>
      <c r="Q17" s="26">
        <v>80</v>
      </c>
      <c r="R17" s="24">
        <f t="shared" si="3"/>
        <v>15021.89</v>
      </c>
      <c r="S17" s="25">
        <f t="shared" si="4"/>
        <v>133.03800000000001</v>
      </c>
      <c r="T17" s="55">
        <f t="shared" si="5"/>
        <v>53.038000000000011</v>
      </c>
      <c r="U17" s="61">
        <v>27</v>
      </c>
      <c r="V17" s="64">
        <f t="shared" si="6"/>
        <v>14994.89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8948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8948</v>
      </c>
      <c r="N18" s="24">
        <f t="shared" si="1"/>
        <v>8948</v>
      </c>
      <c r="O18" s="25">
        <f t="shared" si="2"/>
        <v>246.07</v>
      </c>
      <c r="P18" s="26"/>
      <c r="Q18" s="26">
        <v>601</v>
      </c>
      <c r="R18" s="24">
        <f t="shared" si="3"/>
        <v>8100.93</v>
      </c>
      <c r="S18" s="25">
        <f t="shared" si="4"/>
        <v>85.006</v>
      </c>
      <c r="T18" s="55">
        <f t="shared" si="5"/>
        <v>-515.99400000000003</v>
      </c>
      <c r="U18" s="61"/>
      <c r="V18" s="64">
        <f t="shared" si="6"/>
        <v>8100.93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12444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12444</v>
      </c>
      <c r="N19" s="24">
        <f t="shared" si="1"/>
        <v>12444</v>
      </c>
      <c r="O19" s="25">
        <f t="shared" si="2"/>
        <v>342.21</v>
      </c>
      <c r="P19" s="26">
        <v>-1000</v>
      </c>
      <c r="Q19" s="26">
        <v>120</v>
      </c>
      <c r="R19" s="24">
        <f t="shared" si="3"/>
        <v>11981.79</v>
      </c>
      <c r="S19" s="25">
        <f t="shared" si="4"/>
        <v>118.218</v>
      </c>
      <c r="T19" s="55">
        <f t="shared" si="5"/>
        <v>-1.7819999999999965</v>
      </c>
      <c r="U19" s="61"/>
      <c r="V19" s="64">
        <f t="shared" si="6"/>
        <v>11981.79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5047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5047</v>
      </c>
      <c r="N20" s="24">
        <f t="shared" si="1"/>
        <v>5047</v>
      </c>
      <c r="O20" s="25">
        <f t="shared" si="2"/>
        <v>138.79249999999999</v>
      </c>
      <c r="P20" s="26"/>
      <c r="Q20" s="26">
        <v>120</v>
      </c>
      <c r="R20" s="24">
        <f t="shared" si="3"/>
        <v>4788.2075000000004</v>
      </c>
      <c r="S20" s="25">
        <f t="shared" si="4"/>
        <v>47.9465</v>
      </c>
      <c r="T20" s="55">
        <f t="shared" si="5"/>
        <v>-72.0535</v>
      </c>
      <c r="U20" s="61"/>
      <c r="V20" s="64">
        <f t="shared" si="6"/>
        <v>4788.2075000000004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3296</v>
      </c>
      <c r="E21" s="30"/>
      <c r="F21" s="30"/>
      <c r="G21" s="30"/>
      <c r="H21" s="30"/>
      <c r="I21" s="20">
        <v>8</v>
      </c>
      <c r="J21" s="20"/>
      <c r="K21" s="20">
        <v>1</v>
      </c>
      <c r="L21" s="20"/>
      <c r="M21" s="20">
        <f t="shared" si="0"/>
        <v>3296</v>
      </c>
      <c r="N21" s="24">
        <f t="shared" si="1"/>
        <v>5006</v>
      </c>
      <c r="O21" s="25">
        <f t="shared" si="2"/>
        <v>90.64</v>
      </c>
      <c r="P21" s="26"/>
      <c r="Q21" s="26">
        <v>20</v>
      </c>
      <c r="R21" s="24">
        <f t="shared" si="3"/>
        <v>4895.3600000000006</v>
      </c>
      <c r="S21" s="25">
        <f t="shared" si="4"/>
        <v>31.311999999999998</v>
      </c>
      <c r="T21" s="55">
        <f t="shared" si="5"/>
        <v>11.311999999999998</v>
      </c>
      <c r="U21" s="61"/>
      <c r="V21" s="64">
        <f t="shared" si="6"/>
        <v>4895.3600000000006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19330</v>
      </c>
      <c r="E22" s="30">
        <v>250</v>
      </c>
      <c r="F22" s="30">
        <v>250</v>
      </c>
      <c r="G22" s="20"/>
      <c r="H22" s="30">
        <v>250</v>
      </c>
      <c r="I22" s="20"/>
      <c r="J22" s="20"/>
      <c r="K22" s="20"/>
      <c r="L22" s="20"/>
      <c r="M22" s="20">
        <f t="shared" si="0"/>
        <v>29080</v>
      </c>
      <c r="N22" s="24">
        <f t="shared" si="1"/>
        <v>29080</v>
      </c>
      <c r="O22" s="25">
        <f t="shared" si="2"/>
        <v>799.7</v>
      </c>
      <c r="P22" s="26"/>
      <c r="Q22" s="26">
        <v>150</v>
      </c>
      <c r="R22" s="24">
        <f t="shared" si="3"/>
        <v>28130.3</v>
      </c>
      <c r="S22" s="25">
        <f t="shared" si="4"/>
        <v>276.26</v>
      </c>
      <c r="T22" s="55">
        <f t="shared" si="5"/>
        <v>126.25999999999999</v>
      </c>
      <c r="U22" s="61">
        <v>90</v>
      </c>
      <c r="V22" s="64">
        <f t="shared" si="6"/>
        <v>28040.3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6581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6581</v>
      </c>
      <c r="N23" s="24">
        <f t="shared" si="1"/>
        <v>6581</v>
      </c>
      <c r="O23" s="25">
        <f t="shared" si="2"/>
        <v>180.97749999999999</v>
      </c>
      <c r="P23" s="26"/>
      <c r="Q23" s="26">
        <v>60</v>
      </c>
      <c r="R23" s="24">
        <f t="shared" si="3"/>
        <v>6340.0225</v>
      </c>
      <c r="S23" s="25">
        <f t="shared" si="4"/>
        <v>62.519500000000001</v>
      </c>
      <c r="T23" s="55">
        <f t="shared" si="5"/>
        <v>2.5195000000000007</v>
      </c>
      <c r="U23" s="61"/>
      <c r="V23" s="64">
        <f t="shared" si="6"/>
        <v>6340.0225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19805</v>
      </c>
      <c r="E24" s="30">
        <v>500</v>
      </c>
      <c r="F24" s="30">
        <v>700</v>
      </c>
      <c r="G24" s="30"/>
      <c r="H24" s="30">
        <v>1000</v>
      </c>
      <c r="I24" s="20">
        <v>8</v>
      </c>
      <c r="J24" s="20"/>
      <c r="K24" s="20"/>
      <c r="L24" s="20"/>
      <c r="M24" s="20">
        <f t="shared" si="0"/>
        <v>45805</v>
      </c>
      <c r="N24" s="24">
        <f t="shared" si="1"/>
        <v>47333</v>
      </c>
      <c r="O24" s="25">
        <f t="shared" si="2"/>
        <v>1259.6375</v>
      </c>
      <c r="P24" s="26">
        <v>2500</v>
      </c>
      <c r="Q24" s="26">
        <v>131</v>
      </c>
      <c r="R24" s="24">
        <f t="shared" si="3"/>
        <v>45942.362500000003</v>
      </c>
      <c r="S24" s="25">
        <f t="shared" si="4"/>
        <v>435.14749999999998</v>
      </c>
      <c r="T24" s="55">
        <f t="shared" si="5"/>
        <v>304.14749999999998</v>
      </c>
      <c r="U24" s="61">
        <v>442</v>
      </c>
      <c r="V24" s="64">
        <f t="shared" si="6"/>
        <v>45500.362500000003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9050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9050</v>
      </c>
      <c r="N25" s="24">
        <f t="shared" si="1"/>
        <v>9623</v>
      </c>
      <c r="O25" s="25">
        <f t="shared" si="2"/>
        <v>248.875</v>
      </c>
      <c r="P25" s="26">
        <v>16830</v>
      </c>
      <c r="Q25" s="26">
        <v>84</v>
      </c>
      <c r="R25" s="24">
        <f t="shared" si="3"/>
        <v>9290.125</v>
      </c>
      <c r="S25" s="25">
        <f t="shared" si="4"/>
        <v>85.974999999999994</v>
      </c>
      <c r="T25" s="55">
        <f t="shared" si="5"/>
        <v>1.9749999999999943</v>
      </c>
      <c r="U25" s="61"/>
      <c r="V25" s="64">
        <f t="shared" si="6"/>
        <v>9290.125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6121</v>
      </c>
      <c r="E26" s="29"/>
      <c r="F26" s="30"/>
      <c r="G26" s="30"/>
      <c r="H26" s="30">
        <v>60</v>
      </c>
      <c r="I26" s="20"/>
      <c r="J26" s="20"/>
      <c r="K26" s="20">
        <v>2</v>
      </c>
      <c r="L26" s="20"/>
      <c r="M26" s="20">
        <f t="shared" si="0"/>
        <v>6661</v>
      </c>
      <c r="N26" s="24">
        <f t="shared" si="1"/>
        <v>7025</v>
      </c>
      <c r="O26" s="25">
        <f t="shared" si="2"/>
        <v>183.17750000000001</v>
      </c>
      <c r="P26" s="26"/>
      <c r="Q26" s="26">
        <v>72</v>
      </c>
      <c r="R26" s="24">
        <f t="shared" si="3"/>
        <v>6769.8225000000002</v>
      </c>
      <c r="S26" s="25">
        <f t="shared" si="4"/>
        <v>63.279499999999999</v>
      </c>
      <c r="T26" s="55">
        <f t="shared" si="5"/>
        <v>-8.7205000000000013</v>
      </c>
      <c r="U26" s="61"/>
      <c r="V26" s="64">
        <f t="shared" si="6"/>
        <v>6769.8225000000002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4167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4167</v>
      </c>
      <c r="N27" s="40">
        <f t="shared" si="1"/>
        <v>5077</v>
      </c>
      <c r="O27" s="25">
        <f t="shared" si="2"/>
        <v>114.5925</v>
      </c>
      <c r="P27" s="41">
        <v>12000</v>
      </c>
      <c r="Q27" s="41">
        <v>100</v>
      </c>
      <c r="R27" s="24">
        <f t="shared" si="3"/>
        <v>4862.4074999999993</v>
      </c>
      <c r="S27" s="42">
        <f t="shared" si="4"/>
        <v>39.586500000000001</v>
      </c>
      <c r="T27" s="56">
        <f t="shared" si="5"/>
        <v>-60.413499999999999</v>
      </c>
      <c r="U27" s="61"/>
      <c r="V27" s="64">
        <f t="shared" si="6"/>
        <v>4862.4074999999993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191775</v>
      </c>
      <c r="E28" s="45">
        <f>SUM(E7:E27)</f>
        <v>890</v>
      </c>
      <c r="F28" s="45">
        <f t="shared" ref="F28:V28" si="7">SUM(F7:F27)</f>
        <v>1260</v>
      </c>
      <c r="G28" s="45">
        <f t="shared" si="7"/>
        <v>0</v>
      </c>
      <c r="H28" s="45">
        <f t="shared" si="7"/>
        <v>3370</v>
      </c>
      <c r="I28" s="45">
        <f t="shared" si="7"/>
        <v>91</v>
      </c>
      <c r="J28" s="45">
        <f t="shared" si="7"/>
        <v>50</v>
      </c>
      <c r="K28" s="45">
        <f t="shared" si="7"/>
        <v>32</v>
      </c>
      <c r="L28" s="45">
        <f t="shared" si="7"/>
        <v>0</v>
      </c>
      <c r="M28" s="57">
        <f t="shared" si="7"/>
        <v>252505</v>
      </c>
      <c r="N28" s="57">
        <f t="shared" si="7"/>
        <v>285260</v>
      </c>
      <c r="O28" s="58">
        <f t="shared" si="7"/>
        <v>6943.8874999999998</v>
      </c>
      <c r="P28" s="57">
        <f t="shared" si="7"/>
        <v>30330</v>
      </c>
      <c r="Q28" s="57">
        <f t="shared" si="7"/>
        <v>2193</v>
      </c>
      <c r="R28" s="57">
        <f t="shared" si="7"/>
        <v>276123.11249999999</v>
      </c>
      <c r="S28" s="57">
        <f t="shared" si="7"/>
        <v>2398.7975000000001</v>
      </c>
      <c r="T28" s="59">
        <f t="shared" si="7"/>
        <v>205.7974999999999</v>
      </c>
      <c r="U28" s="59">
        <f t="shared" si="7"/>
        <v>741</v>
      </c>
      <c r="V28" s="59">
        <f t="shared" si="7"/>
        <v>275382.11249999999</v>
      </c>
    </row>
    <row r="29" spans="1:22" ht="15.75" thickBot="1" x14ac:dyDescent="0.3">
      <c r="A29" s="107" t="s">
        <v>39</v>
      </c>
      <c r="B29" s="108"/>
      <c r="C29" s="109"/>
      <c r="D29" s="48">
        <f>D4+D5-D28</f>
        <v>605657</v>
      </c>
      <c r="E29" s="48">
        <f t="shared" ref="E29:L29" si="8">E4+E5-E28</f>
        <v>7120</v>
      </c>
      <c r="F29" s="48">
        <f t="shared" si="8"/>
        <v>14950</v>
      </c>
      <c r="G29" s="48">
        <f t="shared" si="8"/>
        <v>0</v>
      </c>
      <c r="H29" s="48">
        <f t="shared" si="8"/>
        <v>21910</v>
      </c>
      <c r="I29" s="48">
        <f t="shared" si="8"/>
        <v>152</v>
      </c>
      <c r="J29" s="48">
        <f t="shared" si="8"/>
        <v>180</v>
      </c>
      <c r="K29" s="48">
        <f t="shared" si="8"/>
        <v>222</v>
      </c>
      <c r="L29" s="48">
        <f t="shared" si="8"/>
        <v>45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230" priority="63" operator="equal">
      <formula>212030016606640</formula>
    </cfRule>
  </conditionalFormatting>
  <conditionalFormatting sqref="D29 E4:E6 E28:K29">
    <cfRule type="cellIs" dxfId="229" priority="61" operator="equal">
      <formula>$E$4</formula>
    </cfRule>
    <cfRule type="cellIs" dxfId="228" priority="62" operator="equal">
      <formula>2120</formula>
    </cfRule>
  </conditionalFormatting>
  <conditionalFormatting sqref="D29:E29 F4:F6 F28:F29">
    <cfRule type="cellIs" dxfId="227" priority="59" operator="equal">
      <formula>$F$4</formula>
    </cfRule>
    <cfRule type="cellIs" dxfId="226" priority="60" operator="equal">
      <formula>300</formula>
    </cfRule>
  </conditionalFormatting>
  <conditionalFormatting sqref="G4:G6 G28:G29">
    <cfRule type="cellIs" dxfId="225" priority="57" operator="equal">
      <formula>$G$4</formula>
    </cfRule>
    <cfRule type="cellIs" dxfId="224" priority="58" operator="equal">
      <formula>1660</formula>
    </cfRule>
  </conditionalFormatting>
  <conditionalFormatting sqref="H4:H6 H28:H29">
    <cfRule type="cellIs" dxfId="223" priority="55" operator="equal">
      <formula>$H$4</formula>
    </cfRule>
    <cfRule type="cellIs" dxfId="222" priority="56" operator="equal">
      <formula>6640</formula>
    </cfRule>
  </conditionalFormatting>
  <conditionalFormatting sqref="T6:T28 U28:V28">
    <cfRule type="cellIs" dxfId="221" priority="54" operator="lessThan">
      <formula>0</formula>
    </cfRule>
  </conditionalFormatting>
  <conditionalFormatting sqref="T7:T27">
    <cfRule type="cellIs" dxfId="220" priority="51" operator="lessThan">
      <formula>0</formula>
    </cfRule>
    <cfRule type="cellIs" dxfId="219" priority="52" operator="lessThan">
      <formula>0</formula>
    </cfRule>
    <cfRule type="cellIs" dxfId="218" priority="53" operator="lessThan">
      <formula>0</formula>
    </cfRule>
  </conditionalFormatting>
  <conditionalFormatting sqref="E4:E6 E28:K28">
    <cfRule type="cellIs" dxfId="217" priority="50" operator="equal">
      <formula>$E$4</formula>
    </cfRule>
  </conditionalFormatting>
  <conditionalFormatting sqref="D28:D29 D6 D4:M4">
    <cfRule type="cellIs" dxfId="216" priority="49" operator="equal">
      <formula>$D$4</formula>
    </cfRule>
  </conditionalFormatting>
  <conditionalFormatting sqref="I4:I6 I28:I29">
    <cfRule type="cellIs" dxfId="215" priority="48" operator="equal">
      <formula>$I$4</formula>
    </cfRule>
  </conditionalFormatting>
  <conditionalFormatting sqref="J4:J6 J28:J29">
    <cfRule type="cellIs" dxfId="214" priority="47" operator="equal">
      <formula>$J$4</formula>
    </cfRule>
  </conditionalFormatting>
  <conditionalFormatting sqref="K4:K6 K28:K29">
    <cfRule type="cellIs" dxfId="213" priority="46" operator="equal">
      <formula>$K$4</formula>
    </cfRule>
  </conditionalFormatting>
  <conditionalFormatting sqref="M4:M6">
    <cfRule type="cellIs" dxfId="212" priority="45" operator="equal">
      <formula>$L$4</formula>
    </cfRule>
  </conditionalFormatting>
  <conditionalFormatting sqref="T7:T28 U28:V28">
    <cfRule type="cellIs" dxfId="211" priority="42" operator="lessThan">
      <formula>0</formula>
    </cfRule>
    <cfRule type="cellIs" dxfId="210" priority="43" operator="lessThan">
      <formula>0</formula>
    </cfRule>
    <cfRule type="cellIs" dxfId="209" priority="44" operator="lessThan">
      <formula>0</formula>
    </cfRule>
  </conditionalFormatting>
  <conditionalFormatting sqref="D5:K5">
    <cfRule type="cellIs" dxfId="208" priority="41" operator="greaterThan">
      <formula>0</formula>
    </cfRule>
  </conditionalFormatting>
  <conditionalFormatting sqref="T6:T28 U28:V28">
    <cfRule type="cellIs" dxfId="207" priority="40" operator="lessThan">
      <formula>0</formula>
    </cfRule>
  </conditionalFormatting>
  <conditionalFormatting sqref="T7:T27">
    <cfRule type="cellIs" dxfId="206" priority="37" operator="lessThan">
      <formula>0</formula>
    </cfRule>
    <cfRule type="cellIs" dxfId="205" priority="38" operator="lessThan">
      <formula>0</formula>
    </cfRule>
    <cfRule type="cellIs" dxfId="204" priority="39" operator="lessThan">
      <formula>0</formula>
    </cfRule>
  </conditionalFormatting>
  <conditionalFormatting sqref="T7:T28 U28:V28">
    <cfRule type="cellIs" dxfId="203" priority="34" operator="lessThan">
      <formula>0</formula>
    </cfRule>
    <cfRule type="cellIs" dxfId="202" priority="35" operator="lessThan">
      <formula>0</formula>
    </cfRule>
    <cfRule type="cellIs" dxfId="201" priority="36" operator="lessThan">
      <formula>0</formula>
    </cfRule>
  </conditionalFormatting>
  <conditionalFormatting sqref="D5:K5">
    <cfRule type="cellIs" dxfId="200" priority="33" operator="greaterThan">
      <formula>0</formula>
    </cfRule>
  </conditionalFormatting>
  <conditionalFormatting sqref="L4 L6 L28:L29">
    <cfRule type="cellIs" dxfId="199" priority="32" operator="equal">
      <formula>$L$4</formula>
    </cfRule>
  </conditionalFormatting>
  <conditionalFormatting sqref="D7:S7">
    <cfRule type="cellIs" dxfId="198" priority="31" operator="greaterThan">
      <formula>0</formula>
    </cfRule>
  </conditionalFormatting>
  <conditionalFormatting sqref="D9:S9">
    <cfRule type="cellIs" dxfId="197" priority="30" operator="greaterThan">
      <formula>0</formula>
    </cfRule>
  </conditionalFormatting>
  <conditionalFormatting sqref="D11:S11">
    <cfRule type="cellIs" dxfId="196" priority="29" operator="greaterThan">
      <formula>0</formula>
    </cfRule>
  </conditionalFormatting>
  <conditionalFormatting sqref="D13:S13">
    <cfRule type="cellIs" dxfId="195" priority="28" operator="greaterThan">
      <formula>0</formula>
    </cfRule>
  </conditionalFormatting>
  <conditionalFormatting sqref="D15:S15">
    <cfRule type="cellIs" dxfId="194" priority="27" operator="greaterThan">
      <formula>0</formula>
    </cfRule>
  </conditionalFormatting>
  <conditionalFormatting sqref="D17:S17">
    <cfRule type="cellIs" dxfId="193" priority="26" operator="greaterThan">
      <formula>0</formula>
    </cfRule>
  </conditionalFormatting>
  <conditionalFormatting sqref="D19:S19">
    <cfRule type="cellIs" dxfId="192" priority="25" operator="greaterThan">
      <formula>0</formula>
    </cfRule>
  </conditionalFormatting>
  <conditionalFormatting sqref="D21:S21">
    <cfRule type="cellIs" dxfId="191" priority="24" operator="greaterThan">
      <formula>0</formula>
    </cfRule>
  </conditionalFormatting>
  <conditionalFormatting sqref="D23:S23">
    <cfRule type="cellIs" dxfId="190" priority="23" operator="greaterThan">
      <formula>0</formula>
    </cfRule>
  </conditionalFormatting>
  <conditionalFormatting sqref="D25:S25">
    <cfRule type="cellIs" dxfId="189" priority="22" operator="greaterThan">
      <formula>0</formula>
    </cfRule>
  </conditionalFormatting>
  <conditionalFormatting sqref="D27:S27">
    <cfRule type="cellIs" dxfId="188" priority="21" operator="greaterThan">
      <formula>0</formula>
    </cfRule>
  </conditionalFormatting>
  <conditionalFormatting sqref="U6">
    <cfRule type="cellIs" dxfId="187" priority="4" operator="lessThan">
      <formula>0</formula>
    </cfRule>
  </conditionalFormatting>
  <conditionalFormatting sqref="U6">
    <cfRule type="cellIs" dxfId="186" priority="3" operator="lessThan">
      <formula>0</formula>
    </cfRule>
  </conditionalFormatting>
  <conditionalFormatting sqref="V6">
    <cfRule type="cellIs" dxfId="185" priority="2" operator="lessThan">
      <formula>0</formula>
    </cfRule>
  </conditionalFormatting>
  <conditionalFormatting sqref="V6">
    <cfRule type="cellIs" dxfId="184" priority="1" operator="lessThan">
      <formula>0</formula>
    </cfRule>
  </conditionalFormatting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7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0" hidden="1" customWidth="1"/>
    <col min="8" max="8" width="8.28515625" bestFit="1" customWidth="1"/>
    <col min="9" max="9" width="11.5703125" bestFit="1" customWidth="1"/>
    <col min="10" max="10" width="8.140625" bestFit="1" customWidth="1"/>
    <col min="11" max="11" width="7.42578125" customWidth="1"/>
    <col min="12" max="12" width="9.140625" hidden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7.7109375" bestFit="1" customWidth="1"/>
    <col min="17" max="17" width="8.85546875" customWidth="1"/>
    <col min="18" max="18" width="10.85546875" bestFit="1" customWidth="1"/>
  </cols>
  <sheetData>
    <row r="1" spans="1:23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3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3" ht="18.75" x14ac:dyDescent="0.25">
      <c r="A3" s="114" t="s">
        <v>88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3" x14ac:dyDescent="0.25">
      <c r="A4" s="118" t="s">
        <v>1</v>
      </c>
      <c r="B4" s="118"/>
      <c r="C4" s="1"/>
      <c r="D4" s="2">
        <f>'28'!D29</f>
        <v>605657</v>
      </c>
      <c r="E4" s="2">
        <f>'28'!E29</f>
        <v>7120</v>
      </c>
      <c r="F4" s="2">
        <f>'28'!F29</f>
        <v>14950</v>
      </c>
      <c r="G4" s="2">
        <f>'28'!G29</f>
        <v>0</v>
      </c>
      <c r="H4" s="2">
        <f>'28'!H29</f>
        <v>21910</v>
      </c>
      <c r="I4" s="2">
        <f>'28'!I29</f>
        <v>152</v>
      </c>
      <c r="J4" s="2">
        <f>'28'!J29</f>
        <v>180</v>
      </c>
      <c r="K4" s="2">
        <f>'28'!K29</f>
        <v>222</v>
      </c>
      <c r="L4" s="2">
        <f>'28'!L29</f>
        <v>45</v>
      </c>
      <c r="M4" s="3"/>
      <c r="N4" s="120"/>
      <c r="O4" s="121"/>
      <c r="P4" s="121"/>
      <c r="Q4" s="121"/>
      <c r="R4" s="121"/>
      <c r="S4" s="121"/>
      <c r="T4" s="121"/>
      <c r="U4" s="121"/>
      <c r="V4" s="121"/>
      <c r="W4" s="122"/>
    </row>
    <row r="5" spans="1:23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1"/>
      <c r="W5" s="122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54" t="s">
        <v>78</v>
      </c>
      <c r="W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11358</v>
      </c>
      <c r="E7" s="22">
        <v>300</v>
      </c>
      <c r="F7" s="22">
        <v>100</v>
      </c>
      <c r="G7" s="22"/>
      <c r="H7" s="22">
        <v>500</v>
      </c>
      <c r="I7" s="23"/>
      <c r="J7" s="23"/>
      <c r="K7" s="23">
        <v>1</v>
      </c>
      <c r="L7" s="23"/>
      <c r="M7" s="20">
        <f>D7+E7*20+F7*10+G7*9+H7*9</f>
        <v>22858</v>
      </c>
      <c r="N7" s="24">
        <f>D7+E7*20+F7*10+G7*9+H7*9+I7*191+J7*191+K7*182+L7*100</f>
        <v>23040</v>
      </c>
      <c r="O7" s="25">
        <f>M7*2.75%</f>
        <v>628.59500000000003</v>
      </c>
      <c r="P7" s="26"/>
      <c r="Q7" s="26">
        <v>130</v>
      </c>
      <c r="R7" s="24">
        <f>M7-(M7*2.75%)+I7*191+J7*191+K7*182+L7*100-Q7</f>
        <v>22281.404999999999</v>
      </c>
      <c r="S7" s="25">
        <f>M7*0.95%</f>
        <v>217.15099999999998</v>
      </c>
      <c r="T7" s="55">
        <f>S7-Q7</f>
        <v>87.150999999999982</v>
      </c>
      <c r="U7" s="61">
        <v>115</v>
      </c>
      <c r="V7" s="61">
        <v>36</v>
      </c>
      <c r="W7" s="64">
        <f>R7-U7-V7</f>
        <v>22130.404999999999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14069</v>
      </c>
      <c r="E8" s="30"/>
      <c r="F8" s="30"/>
      <c r="G8" s="30"/>
      <c r="H8" s="30">
        <v>500</v>
      </c>
      <c r="I8" s="20"/>
      <c r="J8" s="20"/>
      <c r="K8" s="20"/>
      <c r="L8" s="20"/>
      <c r="M8" s="20">
        <f t="shared" ref="M8:M27" si="0">D8+E8*20+F8*10+G8*9+H8*9</f>
        <v>18569</v>
      </c>
      <c r="N8" s="24">
        <f t="shared" ref="N8:N27" si="1">D8+E8*20+F8*10+G8*9+H8*9+I8*191+J8*191+K8*182+L8*100</f>
        <v>18569</v>
      </c>
      <c r="O8" s="25">
        <f t="shared" ref="O8:O27" si="2">M8*2.75%</f>
        <v>510.64749999999998</v>
      </c>
      <c r="P8" s="26"/>
      <c r="Q8" s="26">
        <v>420</v>
      </c>
      <c r="R8" s="24">
        <f t="shared" ref="R8:R27" si="3">M8-(M8*2.75%)+I8*191+J8*191+K8*182+L8*100-Q8</f>
        <v>17638.352500000001</v>
      </c>
      <c r="S8" s="25">
        <f t="shared" ref="S8:S27" si="4">M8*0.95%</f>
        <v>176.40549999999999</v>
      </c>
      <c r="T8" s="55">
        <f t="shared" ref="T8:T27" si="5">S8-Q8</f>
        <v>-243.59450000000001</v>
      </c>
      <c r="U8" s="61">
        <v>40</v>
      </c>
      <c r="V8" s="61">
        <v>90</v>
      </c>
      <c r="W8" s="64">
        <f t="shared" ref="W8:W26" si="6">R8-U8-V8</f>
        <v>17508.352500000001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31938</v>
      </c>
      <c r="E9" s="30">
        <v>170</v>
      </c>
      <c r="F9" s="30">
        <v>270</v>
      </c>
      <c r="G9" s="30"/>
      <c r="H9" s="30">
        <v>860</v>
      </c>
      <c r="I9" s="20"/>
      <c r="J9" s="20"/>
      <c r="K9" s="20"/>
      <c r="L9" s="20"/>
      <c r="M9" s="20">
        <f t="shared" si="0"/>
        <v>45778</v>
      </c>
      <c r="N9" s="24">
        <f t="shared" si="1"/>
        <v>45778</v>
      </c>
      <c r="O9" s="25">
        <f t="shared" si="2"/>
        <v>1258.895</v>
      </c>
      <c r="P9" s="26"/>
      <c r="Q9" s="26">
        <v>120</v>
      </c>
      <c r="R9" s="24">
        <f t="shared" si="3"/>
        <v>44399.105000000003</v>
      </c>
      <c r="S9" s="25">
        <f t="shared" si="4"/>
        <v>434.89099999999996</v>
      </c>
      <c r="T9" s="55">
        <f t="shared" si="5"/>
        <v>314.89099999999996</v>
      </c>
      <c r="U9" s="61">
        <v>165</v>
      </c>
      <c r="V9" s="61">
        <v>234</v>
      </c>
      <c r="W9" s="64">
        <f t="shared" si="6"/>
        <v>44000.105000000003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9701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9881</v>
      </c>
      <c r="N10" s="24">
        <f t="shared" si="1"/>
        <v>9881</v>
      </c>
      <c r="O10" s="25">
        <f t="shared" si="2"/>
        <v>271.72750000000002</v>
      </c>
      <c r="P10" s="26"/>
      <c r="Q10" s="26">
        <v>33</v>
      </c>
      <c r="R10" s="24">
        <f t="shared" si="3"/>
        <v>9576.2724999999991</v>
      </c>
      <c r="S10" s="25">
        <f t="shared" si="4"/>
        <v>93.869500000000002</v>
      </c>
      <c r="T10" s="55">
        <f t="shared" si="5"/>
        <v>60.869500000000002</v>
      </c>
      <c r="U10" s="61"/>
      <c r="V10" s="61">
        <v>36</v>
      </c>
      <c r="W10" s="64">
        <f t="shared" si="6"/>
        <v>9540.2724999999991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13827</v>
      </c>
      <c r="E11" s="30"/>
      <c r="F11" s="30"/>
      <c r="G11" s="32"/>
      <c r="H11" s="30"/>
      <c r="I11" s="20"/>
      <c r="J11" s="20"/>
      <c r="K11" s="20"/>
      <c r="L11" s="20">
        <v>6</v>
      </c>
      <c r="M11" s="20">
        <f t="shared" si="0"/>
        <v>13827</v>
      </c>
      <c r="N11" s="24">
        <f t="shared" si="1"/>
        <v>14427</v>
      </c>
      <c r="O11" s="25">
        <f t="shared" si="2"/>
        <v>380.24250000000001</v>
      </c>
      <c r="P11" s="26"/>
      <c r="Q11" s="26">
        <v>48</v>
      </c>
      <c r="R11" s="24">
        <f t="shared" si="3"/>
        <v>13998.7575</v>
      </c>
      <c r="S11" s="25">
        <f t="shared" si="4"/>
        <v>131.35649999999998</v>
      </c>
      <c r="T11" s="55">
        <f t="shared" si="5"/>
        <v>83.356499999999983</v>
      </c>
      <c r="U11" s="61"/>
      <c r="V11" s="61">
        <v>99</v>
      </c>
      <c r="W11" s="64">
        <f t="shared" si="6"/>
        <v>13899.7575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10018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10018</v>
      </c>
      <c r="N12" s="24">
        <f t="shared" si="1"/>
        <v>10018</v>
      </c>
      <c r="O12" s="25">
        <f t="shared" si="2"/>
        <v>275.495</v>
      </c>
      <c r="P12" s="26"/>
      <c r="Q12" s="26">
        <v>31</v>
      </c>
      <c r="R12" s="24">
        <f t="shared" si="3"/>
        <v>9711.5049999999992</v>
      </c>
      <c r="S12" s="25">
        <f t="shared" si="4"/>
        <v>95.170999999999992</v>
      </c>
      <c r="T12" s="55">
        <f t="shared" si="5"/>
        <v>64.170999999999992</v>
      </c>
      <c r="U12" s="61"/>
      <c r="V12" s="61">
        <v>72</v>
      </c>
      <c r="W12" s="64">
        <f t="shared" si="6"/>
        <v>9639.5049999999992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18</v>
      </c>
      <c r="R13" s="24">
        <f t="shared" si="3"/>
        <v>14569.5</v>
      </c>
      <c r="S13" s="25">
        <f t="shared" si="4"/>
        <v>142.5</v>
      </c>
      <c r="T13" s="55">
        <f t="shared" si="5"/>
        <v>124.5</v>
      </c>
      <c r="U13" s="61"/>
      <c r="V13" s="61">
        <v>90</v>
      </c>
      <c r="W13" s="64">
        <f t="shared" si="6"/>
        <v>14479.5</v>
      </c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56400</v>
      </c>
      <c r="E14" s="30">
        <v>500</v>
      </c>
      <c r="F14" s="30"/>
      <c r="G14" s="30"/>
      <c r="H14" s="30">
        <v>2400</v>
      </c>
      <c r="I14" s="20"/>
      <c r="J14" s="20"/>
      <c r="K14" s="20"/>
      <c r="L14" s="20"/>
      <c r="M14" s="20">
        <f t="shared" si="0"/>
        <v>88000</v>
      </c>
      <c r="N14" s="24">
        <f t="shared" si="1"/>
        <v>88000</v>
      </c>
      <c r="O14" s="25">
        <f t="shared" si="2"/>
        <v>2420</v>
      </c>
      <c r="P14" s="26"/>
      <c r="Q14" s="26">
        <v>158</v>
      </c>
      <c r="R14" s="24">
        <f t="shared" si="3"/>
        <v>85422</v>
      </c>
      <c r="S14" s="25">
        <f t="shared" si="4"/>
        <v>836</v>
      </c>
      <c r="T14" s="55">
        <f t="shared" si="5"/>
        <v>678</v>
      </c>
      <c r="U14" s="61">
        <v>587</v>
      </c>
      <c r="V14" s="61">
        <v>429</v>
      </c>
      <c r="W14" s="64">
        <f t="shared" si="6"/>
        <v>84406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48169</v>
      </c>
      <c r="E15" s="30">
        <v>20</v>
      </c>
      <c r="F15" s="30"/>
      <c r="G15" s="30"/>
      <c r="H15" s="30">
        <v>20</v>
      </c>
      <c r="I15" s="20"/>
      <c r="J15" s="20"/>
      <c r="K15" s="20">
        <v>3</v>
      </c>
      <c r="L15" s="20"/>
      <c r="M15" s="20">
        <f t="shared" si="0"/>
        <v>48749</v>
      </c>
      <c r="N15" s="24">
        <f t="shared" si="1"/>
        <v>49295</v>
      </c>
      <c r="O15" s="25">
        <f t="shared" si="2"/>
        <v>1340.5975000000001</v>
      </c>
      <c r="P15" s="26"/>
      <c r="Q15" s="26">
        <v>148</v>
      </c>
      <c r="R15" s="24">
        <f t="shared" si="3"/>
        <v>47806.402499999997</v>
      </c>
      <c r="S15" s="25">
        <f t="shared" si="4"/>
        <v>463.1155</v>
      </c>
      <c r="T15" s="55">
        <f t="shared" si="5"/>
        <v>315.1155</v>
      </c>
      <c r="U15" s="61"/>
      <c r="V15" s="61">
        <v>387</v>
      </c>
      <c r="W15" s="64">
        <f t="shared" si="6"/>
        <v>47419.402499999997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24518</v>
      </c>
      <c r="E16" s="30">
        <v>300</v>
      </c>
      <c r="F16" s="30">
        <v>110</v>
      </c>
      <c r="G16" s="30"/>
      <c r="H16" s="30">
        <v>1000</v>
      </c>
      <c r="I16" s="20"/>
      <c r="J16" s="20"/>
      <c r="K16" s="20"/>
      <c r="L16" s="20"/>
      <c r="M16" s="20">
        <f t="shared" si="0"/>
        <v>40618</v>
      </c>
      <c r="N16" s="24">
        <f t="shared" si="1"/>
        <v>40618</v>
      </c>
      <c r="O16" s="25">
        <f t="shared" si="2"/>
        <v>1116.9950000000001</v>
      </c>
      <c r="P16" s="26"/>
      <c r="Q16" s="26">
        <v>123</v>
      </c>
      <c r="R16" s="24">
        <f t="shared" si="3"/>
        <v>39378.004999999997</v>
      </c>
      <c r="S16" s="25">
        <f t="shared" si="4"/>
        <v>385.87099999999998</v>
      </c>
      <c r="T16" s="55">
        <f t="shared" si="5"/>
        <v>262.87099999999998</v>
      </c>
      <c r="U16" s="61">
        <v>160</v>
      </c>
      <c r="V16" s="61">
        <v>153</v>
      </c>
      <c r="W16" s="64">
        <f t="shared" si="6"/>
        <v>39065.004999999997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13258</v>
      </c>
      <c r="E17" s="30">
        <v>80</v>
      </c>
      <c r="F17" s="30">
        <v>20</v>
      </c>
      <c r="G17" s="30"/>
      <c r="H17" s="30">
        <v>500</v>
      </c>
      <c r="I17" s="20"/>
      <c r="J17" s="20"/>
      <c r="K17" s="20"/>
      <c r="L17" s="20"/>
      <c r="M17" s="20">
        <f t="shared" si="0"/>
        <v>19558</v>
      </c>
      <c r="N17" s="24">
        <f t="shared" si="1"/>
        <v>19558</v>
      </c>
      <c r="O17" s="25">
        <f t="shared" si="2"/>
        <v>537.84500000000003</v>
      </c>
      <c r="P17" s="26"/>
      <c r="Q17" s="26">
        <v>100</v>
      </c>
      <c r="R17" s="24">
        <f t="shared" si="3"/>
        <v>18920.154999999999</v>
      </c>
      <c r="S17" s="25">
        <f t="shared" si="4"/>
        <v>185.80099999999999</v>
      </c>
      <c r="T17" s="55">
        <f t="shared" si="5"/>
        <v>85.800999999999988</v>
      </c>
      <c r="U17" s="61">
        <v>56</v>
      </c>
      <c r="V17" s="61">
        <v>90</v>
      </c>
      <c r="W17" s="64">
        <f t="shared" si="6"/>
        <v>18774.154999999999</v>
      </c>
    </row>
    <row r="18" spans="1:23" ht="15.75" x14ac:dyDescent="0.25">
      <c r="A18" s="28">
        <v>12</v>
      </c>
      <c r="B18" s="20">
        <v>1908446145</v>
      </c>
      <c r="C18" s="31" t="s">
        <v>52</v>
      </c>
      <c r="D18" s="29">
        <v>16297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16297</v>
      </c>
      <c r="N18" s="24">
        <f t="shared" si="1"/>
        <v>16297</v>
      </c>
      <c r="O18" s="25">
        <f t="shared" si="2"/>
        <v>448.16750000000002</v>
      </c>
      <c r="P18" s="26"/>
      <c r="Q18" s="26">
        <v>152</v>
      </c>
      <c r="R18" s="24">
        <f t="shared" si="3"/>
        <v>15696.8325</v>
      </c>
      <c r="S18" s="25">
        <f t="shared" si="4"/>
        <v>154.82149999999999</v>
      </c>
      <c r="T18" s="55">
        <f t="shared" si="5"/>
        <v>2.8214999999999861</v>
      </c>
      <c r="U18" s="61"/>
      <c r="V18" s="61">
        <v>136</v>
      </c>
      <c r="W18" s="64">
        <f t="shared" si="6"/>
        <v>15560.8325</v>
      </c>
    </row>
    <row r="19" spans="1:23" ht="15.75" x14ac:dyDescent="0.25">
      <c r="A19" s="28">
        <v>13</v>
      </c>
      <c r="B19" s="20">
        <v>1908446146</v>
      </c>
      <c r="C19" s="20" t="s">
        <v>43</v>
      </c>
      <c r="D19" s="29">
        <v>17114</v>
      </c>
      <c r="E19" s="30">
        <v>30</v>
      </c>
      <c r="F19" s="30">
        <v>10</v>
      </c>
      <c r="G19" s="30"/>
      <c r="H19" s="30">
        <v>40</v>
      </c>
      <c r="I19" s="20"/>
      <c r="J19" s="20"/>
      <c r="K19" s="20"/>
      <c r="L19" s="20"/>
      <c r="M19" s="20">
        <f t="shared" si="0"/>
        <v>18174</v>
      </c>
      <c r="N19" s="24">
        <f t="shared" si="1"/>
        <v>18174</v>
      </c>
      <c r="O19" s="25">
        <f t="shared" si="2"/>
        <v>499.78500000000003</v>
      </c>
      <c r="P19" s="26">
        <v>16700</v>
      </c>
      <c r="Q19" s="26">
        <v>120</v>
      </c>
      <c r="R19" s="24">
        <f t="shared" si="3"/>
        <v>17554.215</v>
      </c>
      <c r="S19" s="25">
        <f t="shared" si="4"/>
        <v>172.65299999999999</v>
      </c>
      <c r="T19" s="55">
        <f t="shared" si="5"/>
        <v>52.652999999999992</v>
      </c>
      <c r="U19" s="61"/>
      <c r="V19" s="61">
        <v>90</v>
      </c>
      <c r="W19" s="64">
        <f t="shared" si="6"/>
        <v>17464.215</v>
      </c>
    </row>
    <row r="20" spans="1:23" ht="15.75" x14ac:dyDescent="0.25">
      <c r="A20" s="28">
        <v>14</v>
      </c>
      <c r="B20" s="20">
        <v>1908446147</v>
      </c>
      <c r="C20" s="20" t="s">
        <v>44</v>
      </c>
      <c r="D20" s="29">
        <v>9172</v>
      </c>
      <c r="E20" s="30">
        <v>130</v>
      </c>
      <c r="F20" s="30">
        <v>50</v>
      </c>
      <c r="G20" s="30"/>
      <c r="H20" s="30">
        <v>100</v>
      </c>
      <c r="I20" s="20"/>
      <c r="J20" s="20"/>
      <c r="K20" s="20"/>
      <c r="L20" s="20"/>
      <c r="M20" s="20">
        <f t="shared" si="0"/>
        <v>13172</v>
      </c>
      <c r="N20" s="24">
        <f t="shared" si="1"/>
        <v>13172</v>
      </c>
      <c r="O20" s="25">
        <f t="shared" si="2"/>
        <v>362.23</v>
      </c>
      <c r="P20" s="26"/>
      <c r="Q20" s="26">
        <v>120</v>
      </c>
      <c r="R20" s="24">
        <f t="shared" si="3"/>
        <v>12689.77</v>
      </c>
      <c r="S20" s="25">
        <f t="shared" si="4"/>
        <v>125.134</v>
      </c>
      <c r="T20" s="55">
        <f t="shared" si="5"/>
        <v>5.1340000000000003</v>
      </c>
      <c r="U20" s="61">
        <v>36</v>
      </c>
      <c r="V20" s="61">
        <v>54</v>
      </c>
      <c r="W20" s="64">
        <f t="shared" si="6"/>
        <v>12599.77</v>
      </c>
    </row>
    <row r="21" spans="1:23" ht="15.75" x14ac:dyDescent="0.25">
      <c r="A21" s="28">
        <v>15</v>
      </c>
      <c r="B21" s="20">
        <v>1908446148</v>
      </c>
      <c r="C21" s="20" t="s">
        <v>45</v>
      </c>
      <c r="D21" s="29">
        <v>7205</v>
      </c>
      <c r="E21" s="30"/>
      <c r="F21" s="30"/>
      <c r="G21" s="30"/>
      <c r="H21" s="30">
        <v>20</v>
      </c>
      <c r="I21" s="20">
        <v>2</v>
      </c>
      <c r="J21" s="20"/>
      <c r="K21" s="20"/>
      <c r="L21" s="20"/>
      <c r="M21" s="20">
        <f t="shared" si="0"/>
        <v>7385</v>
      </c>
      <c r="N21" s="24">
        <f t="shared" si="1"/>
        <v>7767</v>
      </c>
      <c r="O21" s="25">
        <f t="shared" si="2"/>
        <v>203.08750000000001</v>
      </c>
      <c r="P21" s="26"/>
      <c r="Q21" s="26">
        <v>22</v>
      </c>
      <c r="R21" s="24">
        <f t="shared" si="3"/>
        <v>7541.9125000000004</v>
      </c>
      <c r="S21" s="25">
        <f t="shared" si="4"/>
        <v>70.157499999999999</v>
      </c>
      <c r="T21" s="55">
        <f t="shared" si="5"/>
        <v>48.157499999999999</v>
      </c>
      <c r="U21" s="61"/>
      <c r="V21" s="61">
        <v>27</v>
      </c>
      <c r="W21" s="64">
        <f t="shared" si="6"/>
        <v>7514.9125000000004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19012</v>
      </c>
      <c r="E22" s="30"/>
      <c r="F22" s="30"/>
      <c r="G22" s="20"/>
      <c r="H22" s="30">
        <v>250</v>
      </c>
      <c r="I22" s="20"/>
      <c r="J22" s="20"/>
      <c r="K22" s="20">
        <v>10</v>
      </c>
      <c r="L22" s="20"/>
      <c r="M22" s="20">
        <f t="shared" si="0"/>
        <v>21262</v>
      </c>
      <c r="N22" s="24">
        <f t="shared" si="1"/>
        <v>23082</v>
      </c>
      <c r="O22" s="25">
        <f t="shared" si="2"/>
        <v>584.70500000000004</v>
      </c>
      <c r="P22" s="26"/>
      <c r="Q22" s="26">
        <v>100</v>
      </c>
      <c r="R22" s="24">
        <f t="shared" si="3"/>
        <v>22397.294999999998</v>
      </c>
      <c r="S22" s="25">
        <f t="shared" si="4"/>
        <v>201.989</v>
      </c>
      <c r="T22" s="55">
        <f t="shared" si="5"/>
        <v>101.989</v>
      </c>
      <c r="U22" s="61">
        <v>18</v>
      </c>
      <c r="V22" s="61">
        <v>90</v>
      </c>
      <c r="W22" s="64">
        <f t="shared" si="6"/>
        <v>22289.294999999998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120</v>
      </c>
      <c r="R23" s="24">
        <f t="shared" si="3"/>
        <v>14467.5</v>
      </c>
      <c r="S23" s="25">
        <f t="shared" si="4"/>
        <v>142.5</v>
      </c>
      <c r="T23" s="55">
        <f t="shared" si="5"/>
        <v>22.5</v>
      </c>
      <c r="U23" s="61"/>
      <c r="V23" s="61">
        <v>108</v>
      </c>
      <c r="W23" s="64">
        <f t="shared" si="6"/>
        <v>14359.5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14622</v>
      </c>
      <c r="E24" s="30">
        <v>30</v>
      </c>
      <c r="F24" s="30">
        <v>20</v>
      </c>
      <c r="G24" s="30"/>
      <c r="H24" s="30">
        <v>500</v>
      </c>
      <c r="I24" s="20">
        <v>3</v>
      </c>
      <c r="J24" s="20"/>
      <c r="K24" s="20">
        <v>5</v>
      </c>
      <c r="L24" s="20"/>
      <c r="M24" s="20">
        <f t="shared" si="0"/>
        <v>19922</v>
      </c>
      <c r="N24" s="24">
        <f t="shared" si="1"/>
        <v>21405</v>
      </c>
      <c r="O24" s="25">
        <f t="shared" si="2"/>
        <v>547.85500000000002</v>
      </c>
      <c r="P24" s="26">
        <v>3500</v>
      </c>
      <c r="Q24" s="26">
        <v>126</v>
      </c>
      <c r="R24" s="24">
        <f t="shared" si="3"/>
        <v>20731.145</v>
      </c>
      <c r="S24" s="25">
        <f t="shared" si="4"/>
        <v>189.25899999999999</v>
      </c>
      <c r="T24" s="55">
        <f t="shared" si="5"/>
        <v>63.258999999999986</v>
      </c>
      <c r="U24" s="61">
        <v>77</v>
      </c>
      <c r="V24" s="61">
        <v>54</v>
      </c>
      <c r="W24" s="64">
        <f t="shared" si="6"/>
        <v>20600.145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15134</v>
      </c>
      <c r="E25" s="30"/>
      <c r="F25" s="30"/>
      <c r="G25" s="30"/>
      <c r="H25" s="30"/>
      <c r="I25" s="20">
        <v>7</v>
      </c>
      <c r="J25" s="20"/>
      <c r="K25" s="20"/>
      <c r="L25" s="20"/>
      <c r="M25" s="20">
        <f t="shared" si="0"/>
        <v>15134</v>
      </c>
      <c r="N25" s="24">
        <f t="shared" si="1"/>
        <v>16471</v>
      </c>
      <c r="O25" s="25">
        <f t="shared" si="2"/>
        <v>416.185</v>
      </c>
      <c r="P25" s="26">
        <v>13300</v>
      </c>
      <c r="Q25" s="26">
        <v>103</v>
      </c>
      <c r="R25" s="24">
        <f t="shared" si="3"/>
        <v>15951.815000000001</v>
      </c>
      <c r="S25" s="25">
        <f t="shared" si="4"/>
        <v>143.773</v>
      </c>
      <c r="T25" s="55">
        <f t="shared" si="5"/>
        <v>40.772999999999996</v>
      </c>
      <c r="U25" s="61"/>
      <c r="V25" s="61">
        <v>72</v>
      </c>
      <c r="W25" s="64">
        <f t="shared" si="6"/>
        <v>15879.815000000001</v>
      </c>
    </row>
    <row r="26" spans="1:23" ht="15.75" x14ac:dyDescent="0.25">
      <c r="A26" s="28">
        <v>70</v>
      </c>
      <c r="B26" s="20">
        <v>1908446153</v>
      </c>
      <c r="C26" s="36" t="s">
        <v>46</v>
      </c>
      <c r="D26" s="29">
        <v>11624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11624</v>
      </c>
      <c r="N26" s="24">
        <f t="shared" si="1"/>
        <v>11624</v>
      </c>
      <c r="O26" s="25">
        <f t="shared" si="2"/>
        <v>319.66000000000003</v>
      </c>
      <c r="P26" s="26"/>
      <c r="Q26" s="26">
        <v>91</v>
      </c>
      <c r="R26" s="24">
        <f t="shared" si="3"/>
        <v>11213.34</v>
      </c>
      <c r="S26" s="25">
        <f t="shared" si="4"/>
        <v>110.428</v>
      </c>
      <c r="T26" s="55">
        <f t="shared" si="5"/>
        <v>19.427999999999997</v>
      </c>
      <c r="U26" s="61"/>
      <c r="V26" s="61">
        <v>63</v>
      </c>
      <c r="W26" s="64">
        <f t="shared" si="6"/>
        <v>11150.34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18895</v>
      </c>
      <c r="N27" s="40">
        <f t="shared" si="1"/>
        <v>19850</v>
      </c>
      <c r="O27" s="25">
        <f t="shared" si="2"/>
        <v>519.61249999999995</v>
      </c>
      <c r="P27" s="41"/>
      <c r="Q27" s="41">
        <v>150</v>
      </c>
      <c r="R27" s="24">
        <f t="shared" si="3"/>
        <v>19180.387500000001</v>
      </c>
      <c r="S27" s="42">
        <f t="shared" si="4"/>
        <v>179.5025</v>
      </c>
      <c r="T27" s="56">
        <f t="shared" si="5"/>
        <v>29.502499999999998</v>
      </c>
      <c r="U27" s="61"/>
      <c r="V27" s="61">
        <v>136</v>
      </c>
      <c r="W27" s="64">
        <f>R27-U27-V27</f>
        <v>19044.387500000001</v>
      </c>
    </row>
    <row r="28" spans="1:23" ht="16.5" thickBot="1" x14ac:dyDescent="0.3">
      <c r="A28" s="104" t="s">
        <v>38</v>
      </c>
      <c r="B28" s="105"/>
      <c r="C28" s="106"/>
      <c r="D28" s="44">
        <f>SUM(D7:D27)</f>
        <v>392331</v>
      </c>
      <c r="E28" s="45">
        <f>SUM(E7:E27)</f>
        <v>1560</v>
      </c>
      <c r="F28" s="45">
        <f t="shared" ref="F28:W28" si="7">SUM(F7:F27)</f>
        <v>580</v>
      </c>
      <c r="G28" s="45">
        <f t="shared" si="7"/>
        <v>0</v>
      </c>
      <c r="H28" s="45">
        <f t="shared" si="7"/>
        <v>6710</v>
      </c>
      <c r="I28" s="45">
        <f t="shared" si="7"/>
        <v>17</v>
      </c>
      <c r="J28" s="45">
        <f t="shared" si="7"/>
        <v>0</v>
      </c>
      <c r="K28" s="45">
        <f t="shared" si="7"/>
        <v>19</v>
      </c>
      <c r="L28" s="45">
        <f t="shared" si="7"/>
        <v>6</v>
      </c>
      <c r="M28" s="57">
        <f t="shared" si="7"/>
        <v>489721</v>
      </c>
      <c r="N28" s="57">
        <f t="shared" si="7"/>
        <v>497026</v>
      </c>
      <c r="O28" s="58">
        <f t="shared" si="7"/>
        <v>13467.327499999996</v>
      </c>
      <c r="P28" s="57">
        <f t="shared" si="7"/>
        <v>33500</v>
      </c>
      <c r="Q28" s="57">
        <f t="shared" si="7"/>
        <v>2433</v>
      </c>
      <c r="R28" s="57">
        <f t="shared" si="7"/>
        <v>481125.67250000016</v>
      </c>
      <c r="S28" s="57">
        <f t="shared" si="7"/>
        <v>4652.3494999999994</v>
      </c>
      <c r="T28" s="59">
        <f t="shared" si="7"/>
        <v>2219.3495000000003</v>
      </c>
      <c r="U28" s="59">
        <f t="shared" si="7"/>
        <v>1254</v>
      </c>
      <c r="V28" s="59">
        <f t="shared" si="7"/>
        <v>2546</v>
      </c>
      <c r="W28" s="60">
        <f t="shared" si="7"/>
        <v>477325.67250000016</v>
      </c>
    </row>
    <row r="29" spans="1:23" ht="15.75" thickBot="1" x14ac:dyDescent="0.3">
      <c r="A29" s="107" t="s">
        <v>39</v>
      </c>
      <c r="B29" s="108"/>
      <c r="C29" s="109"/>
      <c r="D29" s="48">
        <f>D4+D5-D28</f>
        <v>525014</v>
      </c>
      <c r="E29" s="48">
        <f t="shared" ref="E29:L29" si="8">E4+E5-E28</f>
        <v>5560</v>
      </c>
      <c r="F29" s="48">
        <f t="shared" si="8"/>
        <v>14370</v>
      </c>
      <c r="G29" s="48">
        <f t="shared" si="8"/>
        <v>0</v>
      </c>
      <c r="H29" s="48">
        <f t="shared" si="8"/>
        <v>15200</v>
      </c>
      <c r="I29" s="48">
        <f t="shared" si="8"/>
        <v>635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W4"/>
    <mergeCell ref="N5:W5"/>
    <mergeCell ref="M29:W29"/>
  </mergeCells>
  <conditionalFormatting sqref="D29 E4:H6 E28:K29">
    <cfRule type="cellIs" dxfId="183" priority="73" operator="equal">
      <formula>212030016606640</formula>
    </cfRule>
  </conditionalFormatting>
  <conditionalFormatting sqref="D29 E4:E6 E28:K29">
    <cfRule type="cellIs" dxfId="182" priority="71" operator="equal">
      <formula>$E$4</formula>
    </cfRule>
    <cfRule type="cellIs" dxfId="181" priority="72" operator="equal">
      <formula>2120</formula>
    </cfRule>
  </conditionalFormatting>
  <conditionalFormatting sqref="D29:E29 F4:F6 F28:F29">
    <cfRule type="cellIs" dxfId="180" priority="69" operator="equal">
      <formula>$F$4</formula>
    </cfRule>
    <cfRule type="cellIs" dxfId="179" priority="70" operator="equal">
      <formula>300</formula>
    </cfRule>
  </conditionalFormatting>
  <conditionalFormatting sqref="G4:G6 G28:G29">
    <cfRule type="cellIs" dxfId="178" priority="67" operator="equal">
      <formula>$G$4</formula>
    </cfRule>
    <cfRule type="cellIs" dxfId="177" priority="68" operator="equal">
      <formula>1660</formula>
    </cfRule>
  </conditionalFormatting>
  <conditionalFormatting sqref="H4:H6 H28:H29">
    <cfRule type="cellIs" dxfId="176" priority="65" operator="equal">
      <formula>$H$4</formula>
    </cfRule>
    <cfRule type="cellIs" dxfId="175" priority="66" operator="equal">
      <formula>6640</formula>
    </cfRule>
  </conditionalFormatting>
  <conditionalFormatting sqref="T6:T28 U28:W28">
    <cfRule type="cellIs" dxfId="174" priority="64" operator="lessThan">
      <formula>0</formula>
    </cfRule>
  </conditionalFormatting>
  <conditionalFormatting sqref="T7:T27">
    <cfRule type="cellIs" dxfId="173" priority="61" operator="lessThan">
      <formula>0</formula>
    </cfRule>
    <cfRule type="cellIs" dxfId="172" priority="62" operator="lessThan">
      <formula>0</formula>
    </cfRule>
    <cfRule type="cellIs" dxfId="171" priority="63" operator="lessThan">
      <formula>0</formula>
    </cfRule>
  </conditionalFormatting>
  <conditionalFormatting sqref="E4:E6 E28:K28">
    <cfRule type="cellIs" dxfId="170" priority="60" operator="equal">
      <formula>$E$4</formula>
    </cfRule>
  </conditionalFormatting>
  <conditionalFormatting sqref="D28:D29 D6 D4:M4">
    <cfRule type="cellIs" dxfId="169" priority="59" operator="equal">
      <formula>$D$4</formula>
    </cfRule>
  </conditionalFormatting>
  <conditionalFormatting sqref="I4:I6 I28:I29">
    <cfRule type="cellIs" dxfId="168" priority="58" operator="equal">
      <formula>$I$4</formula>
    </cfRule>
  </conditionalFormatting>
  <conditionalFormatting sqref="J4:J6 J28:J29">
    <cfRule type="cellIs" dxfId="167" priority="57" operator="equal">
      <formula>$J$4</formula>
    </cfRule>
  </conditionalFormatting>
  <conditionalFormatting sqref="K4:K6 K28:K29">
    <cfRule type="cellIs" dxfId="166" priority="56" operator="equal">
      <formula>$K$4</formula>
    </cfRule>
  </conditionalFormatting>
  <conditionalFormatting sqref="M4:M6">
    <cfRule type="cellIs" dxfId="165" priority="55" operator="equal">
      <formula>$L$4</formula>
    </cfRule>
  </conditionalFormatting>
  <conditionalFormatting sqref="T7:T28 U28:W28">
    <cfRule type="cellIs" dxfId="164" priority="52" operator="lessThan">
      <formula>0</formula>
    </cfRule>
    <cfRule type="cellIs" dxfId="163" priority="53" operator="lessThan">
      <formula>0</formula>
    </cfRule>
    <cfRule type="cellIs" dxfId="162" priority="54" operator="lessThan">
      <formula>0</formula>
    </cfRule>
  </conditionalFormatting>
  <conditionalFormatting sqref="D5:K5">
    <cfRule type="cellIs" dxfId="161" priority="51" operator="greaterThan">
      <formula>0</formula>
    </cfRule>
  </conditionalFormatting>
  <conditionalFormatting sqref="T6:T28 U28:W28">
    <cfRule type="cellIs" dxfId="160" priority="50" operator="lessThan">
      <formula>0</formula>
    </cfRule>
  </conditionalFormatting>
  <conditionalFormatting sqref="T7:T27">
    <cfRule type="cellIs" dxfId="159" priority="47" operator="lessThan">
      <formula>0</formula>
    </cfRule>
    <cfRule type="cellIs" dxfId="158" priority="48" operator="lessThan">
      <formula>0</formula>
    </cfRule>
    <cfRule type="cellIs" dxfId="157" priority="49" operator="lessThan">
      <formula>0</formula>
    </cfRule>
  </conditionalFormatting>
  <conditionalFormatting sqref="T7:T28 U28:W28">
    <cfRule type="cellIs" dxfId="156" priority="44" operator="lessThan">
      <formula>0</formula>
    </cfRule>
    <cfRule type="cellIs" dxfId="155" priority="45" operator="lessThan">
      <formula>0</formula>
    </cfRule>
    <cfRule type="cellIs" dxfId="154" priority="46" operator="lessThan">
      <formula>0</formula>
    </cfRule>
  </conditionalFormatting>
  <conditionalFormatting sqref="D5:K5">
    <cfRule type="cellIs" dxfId="153" priority="43" operator="greaterThan">
      <formula>0</formula>
    </cfRule>
  </conditionalFormatting>
  <conditionalFormatting sqref="L4 L6 L28:L29">
    <cfRule type="cellIs" dxfId="152" priority="42" operator="equal">
      <formula>$L$4</formula>
    </cfRule>
  </conditionalFormatting>
  <conditionalFormatting sqref="D7:S7">
    <cfRule type="cellIs" dxfId="151" priority="41" operator="greaterThan">
      <formula>0</formula>
    </cfRule>
  </conditionalFormatting>
  <conditionalFormatting sqref="D9:S9">
    <cfRule type="cellIs" dxfId="150" priority="40" operator="greaterThan">
      <formula>0</formula>
    </cfRule>
  </conditionalFormatting>
  <conditionalFormatting sqref="D11:S11">
    <cfRule type="cellIs" dxfId="149" priority="39" operator="greaterThan">
      <formula>0</formula>
    </cfRule>
  </conditionalFormatting>
  <conditionalFormatting sqref="D13:S13">
    <cfRule type="cellIs" dxfId="148" priority="38" operator="greaterThan">
      <formula>0</formula>
    </cfRule>
  </conditionalFormatting>
  <conditionalFormatting sqref="D15:S15">
    <cfRule type="cellIs" dxfId="147" priority="37" operator="greaterThan">
      <formula>0</formula>
    </cfRule>
  </conditionalFormatting>
  <conditionalFormatting sqref="D17:S17">
    <cfRule type="cellIs" dxfId="146" priority="36" operator="greaterThan">
      <formula>0</formula>
    </cfRule>
  </conditionalFormatting>
  <conditionalFormatting sqref="D19:S19">
    <cfRule type="cellIs" dxfId="145" priority="35" operator="greaterThan">
      <formula>0</formula>
    </cfRule>
  </conditionalFormatting>
  <conditionalFormatting sqref="D21:S21">
    <cfRule type="cellIs" dxfId="144" priority="34" operator="greaterThan">
      <formula>0</formula>
    </cfRule>
  </conditionalFormatting>
  <conditionalFormatting sqref="D23:S23">
    <cfRule type="cellIs" dxfId="143" priority="33" operator="greaterThan">
      <formula>0</formula>
    </cfRule>
  </conditionalFormatting>
  <conditionalFormatting sqref="D25:S25">
    <cfRule type="cellIs" dxfId="142" priority="32" operator="greaterThan">
      <formula>0</formula>
    </cfRule>
  </conditionalFormatting>
  <conditionalFormatting sqref="D27:S27">
    <cfRule type="cellIs" dxfId="141" priority="31" operator="greaterThan">
      <formula>0</formula>
    </cfRule>
  </conditionalFormatting>
  <conditionalFormatting sqref="U6">
    <cfRule type="cellIs" dxfId="140" priority="30" operator="lessThan">
      <formula>0</formula>
    </cfRule>
  </conditionalFormatting>
  <conditionalFormatting sqref="U6">
    <cfRule type="cellIs" dxfId="139" priority="29" operator="lessThan">
      <formula>0</formula>
    </cfRule>
  </conditionalFormatting>
  <conditionalFormatting sqref="V6">
    <cfRule type="cellIs" dxfId="138" priority="28" operator="lessThan">
      <formula>0</formula>
    </cfRule>
  </conditionalFormatting>
  <conditionalFormatting sqref="V6">
    <cfRule type="cellIs" dxfId="137" priority="27" operator="lessThan">
      <formula>0</formula>
    </cfRule>
  </conditionalFormatting>
  <conditionalFormatting sqref="W6">
    <cfRule type="cellIs" dxfId="136" priority="26" operator="lessThan">
      <formula>0</formula>
    </cfRule>
  </conditionalFormatting>
  <conditionalFormatting sqref="W6">
    <cfRule type="cellIs" dxfId="135" priority="25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40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7" t="s">
        <v>39</v>
      </c>
      <c r="B29" s="108"/>
      <c r="C29" s="10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9" priority="43" operator="equal">
      <formula>212030016606640</formula>
    </cfRule>
  </conditionalFormatting>
  <conditionalFormatting sqref="D29 E4:E6 E28:K29">
    <cfRule type="cellIs" dxfId="1328" priority="41" operator="equal">
      <formula>$E$4</formula>
    </cfRule>
    <cfRule type="cellIs" dxfId="1327" priority="42" operator="equal">
      <formula>2120</formula>
    </cfRule>
  </conditionalFormatting>
  <conditionalFormatting sqref="D29:E29 F4:F6 F28:F29">
    <cfRule type="cellIs" dxfId="1326" priority="39" operator="equal">
      <formula>$F$4</formula>
    </cfRule>
    <cfRule type="cellIs" dxfId="1325" priority="40" operator="equal">
      <formula>300</formula>
    </cfRule>
  </conditionalFormatting>
  <conditionalFormatting sqref="G4:G6 G28:G29">
    <cfRule type="cellIs" dxfId="1324" priority="37" operator="equal">
      <formula>$G$4</formula>
    </cfRule>
    <cfRule type="cellIs" dxfId="1323" priority="38" operator="equal">
      <formula>1660</formula>
    </cfRule>
  </conditionalFormatting>
  <conditionalFormatting sqref="H4:H6 H28:H29">
    <cfRule type="cellIs" dxfId="1322" priority="35" operator="equal">
      <formula>$H$4</formula>
    </cfRule>
    <cfRule type="cellIs" dxfId="1321" priority="36" operator="equal">
      <formula>6640</formula>
    </cfRule>
  </conditionalFormatting>
  <conditionalFormatting sqref="T6:T28">
    <cfRule type="cellIs" dxfId="1320" priority="34" operator="lessThan">
      <formula>0</formula>
    </cfRule>
  </conditionalFormatting>
  <conditionalFormatting sqref="T7:T27">
    <cfRule type="cellIs" dxfId="1319" priority="31" operator="lessThan">
      <formula>0</formula>
    </cfRule>
    <cfRule type="cellIs" dxfId="1318" priority="32" operator="lessThan">
      <formula>0</formula>
    </cfRule>
    <cfRule type="cellIs" dxfId="1317" priority="33" operator="lessThan">
      <formula>0</formula>
    </cfRule>
  </conditionalFormatting>
  <conditionalFormatting sqref="E4:E6 E28:K28">
    <cfRule type="cellIs" dxfId="1316" priority="30" operator="equal">
      <formula>$E$4</formula>
    </cfRule>
  </conditionalFormatting>
  <conditionalFormatting sqref="D28:D29 D6 D4:M4">
    <cfRule type="cellIs" dxfId="1315" priority="29" operator="equal">
      <formula>$D$4</formula>
    </cfRule>
  </conditionalFormatting>
  <conditionalFormatting sqref="I4:I6 I28:I29">
    <cfRule type="cellIs" dxfId="1314" priority="28" operator="equal">
      <formula>$I$4</formula>
    </cfRule>
  </conditionalFormatting>
  <conditionalFormatting sqref="J4:J6 J28:J29">
    <cfRule type="cellIs" dxfId="1313" priority="27" operator="equal">
      <formula>$J$4</formula>
    </cfRule>
  </conditionalFormatting>
  <conditionalFormatting sqref="K4:K6 K28:K29">
    <cfRule type="cellIs" dxfId="1312" priority="26" operator="equal">
      <formula>$K$4</formula>
    </cfRule>
  </conditionalFormatting>
  <conditionalFormatting sqref="M4:M6">
    <cfRule type="cellIs" dxfId="1311" priority="25" operator="equal">
      <formula>$L$4</formula>
    </cfRule>
  </conditionalFormatting>
  <conditionalFormatting sqref="T7:T28">
    <cfRule type="cellIs" dxfId="1310" priority="22" operator="lessThan">
      <formula>0</formula>
    </cfRule>
    <cfRule type="cellIs" dxfId="1309" priority="23" operator="lessThan">
      <formula>0</formula>
    </cfRule>
    <cfRule type="cellIs" dxfId="1308" priority="24" operator="lessThan">
      <formula>0</formula>
    </cfRule>
  </conditionalFormatting>
  <conditionalFormatting sqref="D5:K5">
    <cfRule type="cellIs" dxfId="1307" priority="21" operator="greaterThan">
      <formula>0</formula>
    </cfRule>
  </conditionalFormatting>
  <conditionalFormatting sqref="T6:T28">
    <cfRule type="cellIs" dxfId="1306" priority="20" operator="lessThan">
      <formula>0</formula>
    </cfRule>
  </conditionalFormatting>
  <conditionalFormatting sqref="T7:T27">
    <cfRule type="cellIs" dxfId="1305" priority="17" operator="lessThan">
      <formula>0</formula>
    </cfRule>
    <cfRule type="cellIs" dxfId="1304" priority="18" operator="lessThan">
      <formula>0</formula>
    </cfRule>
    <cfRule type="cellIs" dxfId="1303" priority="19" operator="lessThan">
      <formula>0</formula>
    </cfRule>
  </conditionalFormatting>
  <conditionalFormatting sqref="T7:T28">
    <cfRule type="cellIs" dxfId="1302" priority="14" operator="lessThan">
      <formula>0</formula>
    </cfRule>
    <cfRule type="cellIs" dxfId="1301" priority="15" operator="lessThan">
      <formula>0</formula>
    </cfRule>
    <cfRule type="cellIs" dxfId="1300" priority="16" operator="lessThan">
      <formula>0</formula>
    </cfRule>
  </conditionalFormatting>
  <conditionalFormatting sqref="D5:K5">
    <cfRule type="cellIs" dxfId="1299" priority="13" operator="greaterThan">
      <formula>0</formula>
    </cfRule>
  </conditionalFormatting>
  <conditionalFormatting sqref="L4 L6 L28:L29">
    <cfRule type="cellIs" dxfId="1298" priority="12" operator="equal">
      <formula>$L$4</formula>
    </cfRule>
  </conditionalFormatting>
  <conditionalFormatting sqref="D7:S7">
    <cfRule type="cellIs" dxfId="1297" priority="11" operator="greaterThan">
      <formula>0</formula>
    </cfRule>
  </conditionalFormatting>
  <conditionalFormatting sqref="D9:S9">
    <cfRule type="cellIs" dxfId="1296" priority="10" operator="greaterThan">
      <formula>0</formula>
    </cfRule>
  </conditionalFormatting>
  <conditionalFormatting sqref="D11:S11">
    <cfRule type="cellIs" dxfId="1295" priority="9" operator="greaterThan">
      <formula>0</formula>
    </cfRule>
  </conditionalFormatting>
  <conditionalFormatting sqref="D13:S13">
    <cfRule type="cellIs" dxfId="1294" priority="8" operator="greaterThan">
      <formula>0</formula>
    </cfRule>
  </conditionalFormatting>
  <conditionalFormatting sqref="D15:S15">
    <cfRule type="cellIs" dxfId="1293" priority="7" operator="greaterThan">
      <formula>0</formula>
    </cfRule>
  </conditionalFormatting>
  <conditionalFormatting sqref="D17:S17">
    <cfRule type="cellIs" dxfId="1292" priority="6" operator="greaterThan">
      <formula>0</formula>
    </cfRule>
  </conditionalFormatting>
  <conditionalFormatting sqref="D19:S19">
    <cfRule type="cellIs" dxfId="1291" priority="5" operator="greaterThan">
      <formula>0</formula>
    </cfRule>
  </conditionalFormatting>
  <conditionalFormatting sqref="D21:S21">
    <cfRule type="cellIs" dxfId="1290" priority="4" operator="greaterThan">
      <formula>0</formula>
    </cfRule>
  </conditionalFormatting>
  <conditionalFormatting sqref="D23:S23">
    <cfRule type="cellIs" dxfId="1289" priority="3" operator="greaterThan">
      <formula>0</formula>
    </cfRule>
  </conditionalFormatting>
  <conditionalFormatting sqref="D25:S25">
    <cfRule type="cellIs" dxfId="1288" priority="2" operator="greaterThan">
      <formula>0</formula>
    </cfRule>
  </conditionalFormatting>
  <conditionalFormatting sqref="D27:S27">
    <cfRule type="cellIs" dxfId="1287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"/>
  <sheetViews>
    <sheetView tabSelected="1" topLeftCell="B1" workbookViewId="0">
      <pane ySplit="6" topLeftCell="A7" activePane="bottomLeft" state="frozen"/>
      <selection pane="bottomLeft" activeCell="H34" sqref="H34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7" max="7" width="0" hidden="1" customWidth="1"/>
    <col min="9" max="9" width="11.5703125" bestFit="1" customWidth="1"/>
    <col min="10" max="10" width="8.140625" bestFit="1" customWidth="1"/>
    <col min="11" max="11" width="6.7109375" bestFit="1" customWidth="1"/>
    <col min="12" max="13" width="9.140625" customWidth="1"/>
    <col min="14" max="14" width="12.7109375" bestFit="1" customWidth="1"/>
    <col min="15" max="15" width="12.5703125" bestFit="1" customWidth="1"/>
    <col min="16" max="16" width="9.140625" customWidth="1"/>
    <col min="17" max="17" width="6.42578125" customWidth="1"/>
    <col min="18" max="18" width="10.85546875" bestFit="1" customWidth="1"/>
  </cols>
  <sheetData>
    <row r="1" spans="1:23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3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3" ht="18.75" x14ac:dyDescent="0.25">
      <c r="A3" s="114" t="s">
        <v>89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3" x14ac:dyDescent="0.25">
      <c r="A4" s="118" t="s">
        <v>1</v>
      </c>
      <c r="B4" s="118"/>
      <c r="C4" s="1"/>
      <c r="D4" s="2">
        <f>'29'!D29</f>
        <v>525014</v>
      </c>
      <c r="E4" s="2">
        <f>'29'!E29</f>
        <v>5560</v>
      </c>
      <c r="F4" s="2">
        <f>'29'!F29</f>
        <v>14370</v>
      </c>
      <c r="G4" s="2">
        <f>'29'!G29</f>
        <v>0</v>
      </c>
      <c r="H4" s="2">
        <f>'29'!H29</f>
        <v>15200</v>
      </c>
      <c r="I4" s="2">
        <f>'29'!I29</f>
        <v>635</v>
      </c>
      <c r="J4" s="2">
        <f>'29'!J29</f>
        <v>180</v>
      </c>
      <c r="K4" s="2">
        <f>'29'!K29</f>
        <v>203</v>
      </c>
      <c r="L4" s="2">
        <f>'29'!L29</f>
        <v>39</v>
      </c>
      <c r="M4" s="3"/>
      <c r="N4" s="120"/>
      <c r="O4" s="121"/>
      <c r="P4" s="121"/>
      <c r="Q4" s="121"/>
      <c r="R4" s="121"/>
      <c r="S4" s="121"/>
      <c r="T4" s="121"/>
      <c r="U4" s="121"/>
      <c r="V4" s="121"/>
      <c r="W4" s="122"/>
    </row>
    <row r="5" spans="1:23" x14ac:dyDescent="0.25">
      <c r="A5" s="118" t="s">
        <v>2</v>
      </c>
      <c r="B5" s="118"/>
      <c r="C5" s="1"/>
      <c r="D5" s="1">
        <v>675347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1"/>
      <c r="W5" s="122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54" t="s">
        <v>78</v>
      </c>
      <c r="W6" s="18" t="s">
        <v>20</v>
      </c>
    </row>
    <row r="7" spans="1:23" ht="15.75" x14ac:dyDescent="0.25">
      <c r="A7" s="19">
        <v>1</v>
      </c>
      <c r="B7" s="20">
        <v>1908446134</v>
      </c>
      <c r="C7" s="20">
        <v>10328</v>
      </c>
      <c r="D7" s="21">
        <v>10328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10328</v>
      </c>
      <c r="N7" s="24">
        <f>D7+E7*20+F7*10+G7*9+H7*9+I7*191+J7*191+K7*182+L7*100</f>
        <v>11474</v>
      </c>
      <c r="O7" s="25">
        <f>M7*2.75%</f>
        <v>284.02</v>
      </c>
      <c r="P7" s="26"/>
      <c r="Q7" s="26">
        <v>90</v>
      </c>
      <c r="R7" s="24">
        <f>M7-(M7*2.75%)+I7*191+J7*191+K7*182+L7*100-Q7</f>
        <v>11099.98</v>
      </c>
      <c r="S7" s="25">
        <f>M7*0.95%</f>
        <v>98.116</v>
      </c>
      <c r="T7" s="55">
        <f>S7-Q7</f>
        <v>8.1159999999999997</v>
      </c>
      <c r="U7" s="61"/>
      <c r="V7" s="61">
        <v>36</v>
      </c>
      <c r="W7" s="64">
        <f>R7-U7-V7</f>
        <v>11063.98</v>
      </c>
    </row>
    <row r="8" spans="1:23" ht="15.75" x14ac:dyDescent="0.25">
      <c r="A8" s="28">
        <v>2</v>
      </c>
      <c r="B8" s="20">
        <v>1908446135</v>
      </c>
      <c r="C8" s="23">
        <v>6505</v>
      </c>
      <c r="D8" s="29">
        <v>6505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7045</v>
      </c>
      <c r="N8" s="24">
        <f t="shared" ref="N8:N27" si="1">D8+E8*20+F8*10+G8*9+H8*9+I8*191+J8*191+K8*182+L8*100</f>
        <v>7045</v>
      </c>
      <c r="O8" s="25">
        <f t="shared" ref="O8:O27" si="2">M8*2.75%</f>
        <v>193.73750000000001</v>
      </c>
      <c r="P8" s="26"/>
      <c r="Q8" s="26">
        <v>259</v>
      </c>
      <c r="R8" s="24">
        <f t="shared" ref="R8:R27" si="3">M8-(M8*2.75%)+I8*191+J8*191+K8*182+L8*100-Q8</f>
        <v>6592.2624999999998</v>
      </c>
      <c r="S8" s="25">
        <f t="shared" ref="S8:S27" si="4">M8*0.95%</f>
        <v>66.927499999999995</v>
      </c>
      <c r="T8" s="55">
        <f t="shared" ref="T8:T27" si="5">S8-Q8</f>
        <v>-192.07249999999999</v>
      </c>
      <c r="U8" s="61"/>
      <c r="V8" s="61">
        <v>18</v>
      </c>
      <c r="W8" s="64">
        <f t="shared" ref="W8:W27" si="6">R8-U8-V8</f>
        <v>6574.2624999999998</v>
      </c>
    </row>
    <row r="9" spans="1:23" ht="15.75" x14ac:dyDescent="0.25">
      <c r="A9" s="28">
        <v>3</v>
      </c>
      <c r="B9" s="20">
        <v>1908446136</v>
      </c>
      <c r="C9" s="20">
        <v>19766</v>
      </c>
      <c r="D9" s="29">
        <v>19766</v>
      </c>
      <c r="E9" s="30"/>
      <c r="F9" s="30"/>
      <c r="G9" s="30"/>
      <c r="H9" s="30">
        <v>500</v>
      </c>
      <c r="I9" s="20"/>
      <c r="J9" s="20"/>
      <c r="K9" s="20"/>
      <c r="L9" s="20"/>
      <c r="M9" s="20">
        <f t="shared" si="0"/>
        <v>24266</v>
      </c>
      <c r="N9" s="24">
        <f t="shared" si="1"/>
        <v>24266</v>
      </c>
      <c r="O9" s="25">
        <f t="shared" si="2"/>
        <v>667.31500000000005</v>
      </c>
      <c r="P9" s="26"/>
      <c r="Q9" s="26">
        <v>129</v>
      </c>
      <c r="R9" s="24">
        <f t="shared" si="3"/>
        <v>23469.685000000001</v>
      </c>
      <c r="S9" s="25">
        <f t="shared" si="4"/>
        <v>230.52699999999999</v>
      </c>
      <c r="T9" s="55">
        <f t="shared" si="5"/>
        <v>101.52699999999999</v>
      </c>
      <c r="U9" s="61">
        <v>48</v>
      </c>
      <c r="V9" s="61">
        <v>72</v>
      </c>
      <c r="W9" s="64">
        <f t="shared" si="6"/>
        <v>23349.685000000001</v>
      </c>
    </row>
    <row r="10" spans="1:23" ht="15.75" x14ac:dyDescent="0.25">
      <c r="A10" s="28">
        <v>4</v>
      </c>
      <c r="B10" s="20">
        <v>1908446137</v>
      </c>
      <c r="C10" s="20">
        <v>7000</v>
      </c>
      <c r="D10" s="29">
        <v>7000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7900</v>
      </c>
      <c r="N10" s="24">
        <f t="shared" si="1"/>
        <v>7900</v>
      </c>
      <c r="O10" s="25">
        <f t="shared" si="2"/>
        <v>217.25</v>
      </c>
      <c r="P10" s="26"/>
      <c r="Q10" s="26">
        <v>27</v>
      </c>
      <c r="R10" s="24">
        <f t="shared" si="3"/>
        <v>7655.75</v>
      </c>
      <c r="S10" s="25">
        <f t="shared" si="4"/>
        <v>75.05</v>
      </c>
      <c r="T10" s="55">
        <f t="shared" si="5"/>
        <v>48.05</v>
      </c>
      <c r="U10" s="61"/>
      <c r="V10" s="61">
        <v>36</v>
      </c>
      <c r="W10" s="64">
        <f t="shared" si="6"/>
        <v>7619.75</v>
      </c>
    </row>
    <row r="11" spans="1:23" ht="15.75" x14ac:dyDescent="0.25">
      <c r="A11" s="28">
        <v>5</v>
      </c>
      <c r="B11" s="20">
        <v>1908446138</v>
      </c>
      <c r="C11" s="31">
        <v>14475</v>
      </c>
      <c r="D11" s="29">
        <v>14475</v>
      </c>
      <c r="E11" s="30"/>
      <c r="F11" s="30"/>
      <c r="G11" s="32"/>
      <c r="H11" s="30"/>
      <c r="I11" s="20">
        <v>14</v>
      </c>
      <c r="J11" s="20"/>
      <c r="K11" s="20"/>
      <c r="L11" s="20"/>
      <c r="M11" s="20">
        <f t="shared" si="0"/>
        <v>14475</v>
      </c>
      <c r="N11" s="24">
        <f t="shared" si="1"/>
        <v>17149</v>
      </c>
      <c r="O11" s="25">
        <f t="shared" si="2"/>
        <v>398.0625</v>
      </c>
      <c r="P11" s="26"/>
      <c r="Q11" s="26">
        <v>46</v>
      </c>
      <c r="R11" s="24">
        <f t="shared" si="3"/>
        <v>16704.9375</v>
      </c>
      <c r="S11" s="25">
        <f t="shared" si="4"/>
        <v>137.51249999999999</v>
      </c>
      <c r="T11" s="55">
        <f t="shared" si="5"/>
        <v>91.512499999999989</v>
      </c>
      <c r="U11" s="61"/>
      <c r="V11" s="61">
        <v>81</v>
      </c>
      <c r="W11" s="64">
        <f t="shared" si="6"/>
        <v>16623.9375</v>
      </c>
    </row>
    <row r="12" spans="1:23" ht="15.75" x14ac:dyDescent="0.25">
      <c r="A12" s="28">
        <v>6</v>
      </c>
      <c r="B12" s="20">
        <v>1908446139</v>
      </c>
      <c r="C12" s="20">
        <v>12572</v>
      </c>
      <c r="D12" s="29">
        <v>12572</v>
      </c>
      <c r="E12" s="30"/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13522</v>
      </c>
      <c r="N12" s="24">
        <f t="shared" si="1"/>
        <v>13522</v>
      </c>
      <c r="O12" s="25">
        <f t="shared" si="2"/>
        <v>371.85500000000002</v>
      </c>
      <c r="P12" s="26"/>
      <c r="Q12" s="26">
        <v>40</v>
      </c>
      <c r="R12" s="24">
        <f t="shared" si="3"/>
        <v>13110.145</v>
      </c>
      <c r="S12" s="25">
        <f t="shared" si="4"/>
        <v>128.459</v>
      </c>
      <c r="T12" s="55">
        <f t="shared" si="5"/>
        <v>88.459000000000003</v>
      </c>
      <c r="U12" s="61"/>
      <c r="V12" s="61">
        <v>90</v>
      </c>
      <c r="W12" s="64">
        <f t="shared" si="6"/>
        <v>13020.145</v>
      </c>
    </row>
    <row r="13" spans="1:23" ht="15.75" x14ac:dyDescent="0.25">
      <c r="A13" s="28">
        <v>7</v>
      </c>
      <c r="B13" s="20">
        <v>1908446140</v>
      </c>
      <c r="C13" s="20">
        <v>5103</v>
      </c>
      <c r="D13" s="29">
        <v>5103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5103</v>
      </c>
      <c r="N13" s="24">
        <f t="shared" si="1"/>
        <v>9878</v>
      </c>
      <c r="O13" s="25">
        <f t="shared" si="2"/>
        <v>140.33250000000001</v>
      </c>
      <c r="P13" s="26"/>
      <c r="Q13" s="26">
        <v>13</v>
      </c>
      <c r="R13" s="24">
        <f t="shared" si="3"/>
        <v>9724.6674999999996</v>
      </c>
      <c r="S13" s="25">
        <f t="shared" si="4"/>
        <v>48.478499999999997</v>
      </c>
      <c r="T13" s="55">
        <f t="shared" si="5"/>
        <v>35.478499999999997</v>
      </c>
      <c r="U13" s="61"/>
      <c r="V13" s="61"/>
      <c r="W13" s="64">
        <f t="shared" si="6"/>
        <v>9724.6674999999996</v>
      </c>
    </row>
    <row r="14" spans="1:23" ht="15.75" x14ac:dyDescent="0.25">
      <c r="A14" s="28">
        <v>8</v>
      </c>
      <c r="B14" s="20">
        <v>1908446141</v>
      </c>
      <c r="C14" s="20">
        <v>40487</v>
      </c>
      <c r="D14" s="29">
        <v>39459</v>
      </c>
      <c r="E14" s="30">
        <v>300</v>
      </c>
      <c r="F14" s="30">
        <v>100</v>
      </c>
      <c r="G14" s="30"/>
      <c r="H14" s="30">
        <v>1240</v>
      </c>
      <c r="I14" s="20"/>
      <c r="J14" s="20"/>
      <c r="K14" s="20"/>
      <c r="L14" s="20"/>
      <c r="M14" s="20">
        <f t="shared" si="0"/>
        <v>57619</v>
      </c>
      <c r="N14" s="24">
        <f t="shared" si="1"/>
        <v>57619</v>
      </c>
      <c r="O14" s="25">
        <f t="shared" si="2"/>
        <v>1584.5225</v>
      </c>
      <c r="P14" s="26"/>
      <c r="Q14" s="26">
        <v>155</v>
      </c>
      <c r="R14" s="24">
        <f t="shared" si="3"/>
        <v>55879.477500000001</v>
      </c>
      <c r="S14" s="25">
        <f t="shared" si="4"/>
        <v>547.38049999999998</v>
      </c>
      <c r="T14" s="55">
        <f t="shared" si="5"/>
        <v>392.38049999999998</v>
      </c>
      <c r="U14" s="61">
        <v>216</v>
      </c>
      <c r="V14" s="61">
        <v>279</v>
      </c>
      <c r="W14" s="64">
        <f t="shared" si="6"/>
        <v>55384.477500000001</v>
      </c>
    </row>
    <row r="15" spans="1:23" ht="15.75" x14ac:dyDescent="0.25">
      <c r="A15" s="28">
        <v>9</v>
      </c>
      <c r="B15" s="20">
        <v>1908446142</v>
      </c>
      <c r="C15" s="33">
        <v>61145</v>
      </c>
      <c r="D15" s="29">
        <v>61145</v>
      </c>
      <c r="E15" s="30">
        <v>200</v>
      </c>
      <c r="F15" s="30">
        <v>100</v>
      </c>
      <c r="G15" s="30"/>
      <c r="H15" s="30">
        <v>560</v>
      </c>
      <c r="I15" s="20"/>
      <c r="J15" s="20"/>
      <c r="K15" s="20"/>
      <c r="L15" s="20"/>
      <c r="M15" s="20">
        <f t="shared" si="0"/>
        <v>71185</v>
      </c>
      <c r="N15" s="24">
        <f t="shared" si="1"/>
        <v>71185</v>
      </c>
      <c r="O15" s="25">
        <f t="shared" si="2"/>
        <v>1957.5875000000001</v>
      </c>
      <c r="P15" s="26"/>
      <c r="Q15" s="26">
        <v>198</v>
      </c>
      <c r="R15" s="24">
        <f t="shared" si="3"/>
        <v>69029.412500000006</v>
      </c>
      <c r="S15" s="25">
        <f t="shared" si="4"/>
        <v>676.25749999999994</v>
      </c>
      <c r="T15" s="55">
        <f t="shared" si="5"/>
        <v>478.25749999999994</v>
      </c>
      <c r="U15" s="61">
        <v>85</v>
      </c>
      <c r="V15" s="61">
        <v>504</v>
      </c>
      <c r="W15" s="64">
        <f t="shared" si="6"/>
        <v>68440.412500000006</v>
      </c>
    </row>
    <row r="16" spans="1:23" ht="15.75" x14ac:dyDescent="0.25">
      <c r="A16" s="28">
        <v>10</v>
      </c>
      <c r="B16" s="20">
        <v>1908446143</v>
      </c>
      <c r="C16" s="20">
        <v>10867</v>
      </c>
      <c r="D16" s="29">
        <v>10867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10867</v>
      </c>
      <c r="N16" s="24">
        <f t="shared" si="1"/>
        <v>10867</v>
      </c>
      <c r="O16" s="25">
        <f t="shared" si="2"/>
        <v>298.84250000000003</v>
      </c>
      <c r="P16" s="26"/>
      <c r="Q16" s="26">
        <v>63</v>
      </c>
      <c r="R16" s="24">
        <f t="shared" si="3"/>
        <v>10505.157499999999</v>
      </c>
      <c r="S16" s="25">
        <f t="shared" si="4"/>
        <v>103.23649999999999</v>
      </c>
      <c r="T16" s="55">
        <f t="shared" si="5"/>
        <v>40.236499999999992</v>
      </c>
      <c r="U16" s="61"/>
      <c r="V16" s="61">
        <v>45</v>
      </c>
      <c r="W16" s="64">
        <f t="shared" si="6"/>
        <v>10460.157499999999</v>
      </c>
    </row>
    <row r="17" spans="1:23" ht="15.75" x14ac:dyDescent="0.25">
      <c r="A17" s="28">
        <v>11</v>
      </c>
      <c r="B17" s="20">
        <v>1908446144</v>
      </c>
      <c r="C17" s="33">
        <v>16237</v>
      </c>
      <c r="D17" s="29">
        <v>16237</v>
      </c>
      <c r="E17" s="30"/>
      <c r="F17" s="30">
        <v>20</v>
      </c>
      <c r="G17" s="30"/>
      <c r="H17" s="30">
        <v>250</v>
      </c>
      <c r="I17" s="20"/>
      <c r="J17" s="20"/>
      <c r="K17" s="20"/>
      <c r="L17" s="20"/>
      <c r="M17" s="20">
        <f t="shared" si="0"/>
        <v>18687</v>
      </c>
      <c r="N17" s="24">
        <f t="shared" si="1"/>
        <v>18687</v>
      </c>
      <c r="O17" s="25">
        <f t="shared" si="2"/>
        <v>513.89250000000004</v>
      </c>
      <c r="P17" s="26"/>
      <c r="Q17" s="26">
        <v>80</v>
      </c>
      <c r="R17" s="24">
        <f t="shared" si="3"/>
        <v>18093.107499999998</v>
      </c>
      <c r="S17" s="25">
        <f t="shared" si="4"/>
        <v>177.5265</v>
      </c>
      <c r="T17" s="55">
        <f t="shared" si="5"/>
        <v>97.526499999999999</v>
      </c>
      <c r="U17" s="61">
        <v>23</v>
      </c>
      <c r="V17" s="61">
        <v>90</v>
      </c>
      <c r="W17" s="64">
        <f t="shared" si="6"/>
        <v>17980.107499999998</v>
      </c>
    </row>
    <row r="18" spans="1:23" ht="15.75" x14ac:dyDescent="0.25">
      <c r="A18" s="28">
        <v>12</v>
      </c>
      <c r="B18" s="20">
        <v>1908446145</v>
      </c>
      <c r="C18" s="31">
        <v>30000</v>
      </c>
      <c r="D18" s="29">
        <v>30000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30000</v>
      </c>
      <c r="N18" s="24">
        <f t="shared" si="1"/>
        <v>30000</v>
      </c>
      <c r="O18" s="25">
        <f t="shared" si="2"/>
        <v>825</v>
      </c>
      <c r="P18" s="26"/>
      <c r="Q18" s="26">
        <v>149</v>
      </c>
      <c r="R18" s="24">
        <f t="shared" si="3"/>
        <v>29026</v>
      </c>
      <c r="S18" s="25">
        <f t="shared" si="4"/>
        <v>285</v>
      </c>
      <c r="T18" s="55">
        <f t="shared" si="5"/>
        <v>136</v>
      </c>
      <c r="U18" s="61"/>
      <c r="V18" s="61">
        <v>216</v>
      </c>
      <c r="W18" s="64">
        <f t="shared" si="6"/>
        <v>28810</v>
      </c>
    </row>
    <row r="19" spans="1:23" ht="15.75" x14ac:dyDescent="0.25">
      <c r="A19" s="28">
        <v>13</v>
      </c>
      <c r="B19" s="20">
        <v>1908446146</v>
      </c>
      <c r="C19" s="20">
        <v>23183</v>
      </c>
      <c r="D19" s="29">
        <v>23183</v>
      </c>
      <c r="E19" s="30">
        <v>10</v>
      </c>
      <c r="F19" s="30">
        <v>70</v>
      </c>
      <c r="G19" s="30"/>
      <c r="H19" s="30">
        <v>250</v>
      </c>
      <c r="I19" s="20">
        <v>6</v>
      </c>
      <c r="J19" s="20"/>
      <c r="K19" s="20"/>
      <c r="L19" s="20"/>
      <c r="M19" s="20">
        <f t="shared" si="0"/>
        <v>26333</v>
      </c>
      <c r="N19" s="24">
        <f t="shared" si="1"/>
        <v>27479</v>
      </c>
      <c r="O19" s="25">
        <f t="shared" si="2"/>
        <v>724.15750000000003</v>
      </c>
      <c r="P19" s="26">
        <v>-230</v>
      </c>
      <c r="Q19" s="26">
        <v>130</v>
      </c>
      <c r="R19" s="24">
        <f t="shared" si="3"/>
        <v>26624.842499999999</v>
      </c>
      <c r="S19" s="25">
        <f t="shared" si="4"/>
        <v>250.1635</v>
      </c>
      <c r="T19" s="55">
        <f t="shared" si="5"/>
        <v>120.1635</v>
      </c>
      <c r="U19" s="61">
        <v>27</v>
      </c>
      <c r="V19" s="61">
        <v>153</v>
      </c>
      <c r="W19" s="64">
        <f t="shared" si="6"/>
        <v>26444.842499999999</v>
      </c>
    </row>
    <row r="20" spans="1:23" ht="15.75" x14ac:dyDescent="0.25">
      <c r="A20" s="28">
        <v>14</v>
      </c>
      <c r="B20" s="20">
        <v>1908446147</v>
      </c>
      <c r="C20" s="20">
        <v>3822</v>
      </c>
      <c r="D20" s="29">
        <v>3822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3822</v>
      </c>
      <c r="N20" s="24">
        <f t="shared" si="1"/>
        <v>3822</v>
      </c>
      <c r="O20" s="25">
        <f t="shared" si="2"/>
        <v>105.105</v>
      </c>
      <c r="P20" s="26"/>
      <c r="Q20" s="26">
        <v>100</v>
      </c>
      <c r="R20" s="24">
        <f t="shared" si="3"/>
        <v>3616.895</v>
      </c>
      <c r="S20" s="25">
        <f t="shared" si="4"/>
        <v>36.308999999999997</v>
      </c>
      <c r="T20" s="55">
        <f t="shared" si="5"/>
        <v>-63.691000000000003</v>
      </c>
      <c r="U20" s="61"/>
      <c r="V20" s="61">
        <v>18</v>
      </c>
      <c r="W20" s="64">
        <f t="shared" si="6"/>
        <v>3598.895</v>
      </c>
    </row>
    <row r="21" spans="1:23" ht="15.75" x14ac:dyDescent="0.25">
      <c r="A21" s="28">
        <v>15</v>
      </c>
      <c r="B21" s="20">
        <v>1908446148</v>
      </c>
      <c r="C21" s="20">
        <v>19000</v>
      </c>
      <c r="D21" s="29">
        <v>19000</v>
      </c>
      <c r="E21" s="30"/>
      <c r="F21" s="30"/>
      <c r="G21" s="30"/>
      <c r="H21" s="30">
        <v>30</v>
      </c>
      <c r="I21" s="20"/>
      <c r="J21" s="20"/>
      <c r="K21" s="20"/>
      <c r="L21" s="20"/>
      <c r="M21" s="20">
        <f t="shared" si="0"/>
        <v>19270</v>
      </c>
      <c r="N21" s="24">
        <f t="shared" si="1"/>
        <v>19270</v>
      </c>
      <c r="O21" s="25">
        <f t="shared" si="2"/>
        <v>529.92499999999995</v>
      </c>
      <c r="P21" s="26">
        <v>1100</v>
      </c>
      <c r="Q21" s="26">
        <v>40</v>
      </c>
      <c r="R21" s="24">
        <f t="shared" si="3"/>
        <v>18700.075000000001</v>
      </c>
      <c r="S21" s="25">
        <f t="shared" si="4"/>
        <v>183.065</v>
      </c>
      <c r="T21" s="55">
        <f t="shared" si="5"/>
        <v>143.065</v>
      </c>
      <c r="U21" s="61"/>
      <c r="V21" s="61">
        <v>126</v>
      </c>
      <c r="W21" s="64">
        <f t="shared" si="6"/>
        <v>18574.075000000001</v>
      </c>
    </row>
    <row r="22" spans="1:23" ht="15.75" x14ac:dyDescent="0.25">
      <c r="A22" s="28">
        <v>16</v>
      </c>
      <c r="B22" s="20">
        <v>1908446149</v>
      </c>
      <c r="C22" s="34">
        <v>41228</v>
      </c>
      <c r="D22" s="29">
        <v>41228</v>
      </c>
      <c r="E22" s="30">
        <v>10</v>
      </c>
      <c r="F22" s="30">
        <v>30</v>
      </c>
      <c r="G22" s="20"/>
      <c r="H22" s="30">
        <v>10</v>
      </c>
      <c r="I22" s="20">
        <v>10</v>
      </c>
      <c r="J22" s="20"/>
      <c r="K22" s="20"/>
      <c r="L22" s="20"/>
      <c r="M22" s="20">
        <f t="shared" si="0"/>
        <v>41818</v>
      </c>
      <c r="N22" s="24">
        <f t="shared" si="1"/>
        <v>43728</v>
      </c>
      <c r="O22" s="25">
        <f t="shared" si="2"/>
        <v>1149.9950000000001</v>
      </c>
      <c r="P22" s="26"/>
      <c r="Q22" s="26">
        <v>148</v>
      </c>
      <c r="R22" s="24">
        <f t="shared" si="3"/>
        <v>42430.004999999997</v>
      </c>
      <c r="S22" s="25">
        <f t="shared" si="4"/>
        <v>397.27100000000002</v>
      </c>
      <c r="T22" s="55">
        <f t="shared" si="5"/>
        <v>249.27100000000002</v>
      </c>
      <c r="U22" s="61"/>
      <c r="V22" s="61">
        <v>270</v>
      </c>
      <c r="W22" s="64">
        <f t="shared" si="6"/>
        <v>42160.004999999997</v>
      </c>
    </row>
    <row r="23" spans="1:23" ht="15.75" x14ac:dyDescent="0.25">
      <c r="A23" s="28">
        <v>17</v>
      </c>
      <c r="B23" s="20">
        <v>1908446150</v>
      </c>
      <c r="C23" s="20">
        <v>15000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120</v>
      </c>
      <c r="R23" s="24">
        <f t="shared" si="3"/>
        <v>14467.5</v>
      </c>
      <c r="S23" s="25">
        <f t="shared" si="4"/>
        <v>142.5</v>
      </c>
      <c r="T23" s="55">
        <f t="shared" si="5"/>
        <v>22.5</v>
      </c>
      <c r="U23" s="61"/>
      <c r="V23" s="61">
        <v>108</v>
      </c>
      <c r="W23" s="64">
        <f t="shared" si="6"/>
        <v>14359.5</v>
      </c>
    </row>
    <row r="24" spans="1:23" ht="15.75" x14ac:dyDescent="0.25">
      <c r="A24" s="28">
        <v>18</v>
      </c>
      <c r="B24" s="20">
        <v>1908446151</v>
      </c>
      <c r="C24" s="20">
        <v>27833</v>
      </c>
      <c r="D24" s="29">
        <v>27833</v>
      </c>
      <c r="E24" s="30">
        <v>20</v>
      </c>
      <c r="F24" s="30">
        <v>100</v>
      </c>
      <c r="G24" s="30"/>
      <c r="H24" s="30">
        <v>80</v>
      </c>
      <c r="I24" s="20">
        <v>20</v>
      </c>
      <c r="J24" s="20"/>
      <c r="K24" s="20"/>
      <c r="L24" s="20"/>
      <c r="M24" s="20">
        <f t="shared" si="0"/>
        <v>29953</v>
      </c>
      <c r="N24" s="24">
        <f t="shared" si="1"/>
        <v>33773</v>
      </c>
      <c r="O24" s="25">
        <f t="shared" si="2"/>
        <v>823.70749999999998</v>
      </c>
      <c r="P24" s="26"/>
      <c r="Q24" s="26">
        <v>129</v>
      </c>
      <c r="R24" s="24">
        <f t="shared" si="3"/>
        <v>32820.292499999996</v>
      </c>
      <c r="S24" s="25">
        <f t="shared" si="4"/>
        <v>284.55349999999999</v>
      </c>
      <c r="T24" s="55">
        <f t="shared" si="5"/>
        <v>155.55349999999999</v>
      </c>
      <c r="U24" s="61"/>
      <c r="V24" s="61">
        <v>90</v>
      </c>
      <c r="W24" s="64">
        <f t="shared" si="6"/>
        <v>32730.292499999996</v>
      </c>
    </row>
    <row r="25" spans="1:23" ht="15.75" x14ac:dyDescent="0.25">
      <c r="A25" s="28">
        <v>19</v>
      </c>
      <c r="B25" s="20">
        <v>1908446152</v>
      </c>
      <c r="C25" s="20">
        <v>16516</v>
      </c>
      <c r="D25" s="29">
        <v>16516</v>
      </c>
      <c r="E25" s="30">
        <v>20</v>
      </c>
      <c r="F25" s="30">
        <v>40</v>
      </c>
      <c r="G25" s="30"/>
      <c r="H25" s="30">
        <v>100</v>
      </c>
      <c r="I25" s="20"/>
      <c r="J25" s="20"/>
      <c r="K25" s="20"/>
      <c r="L25" s="20"/>
      <c r="M25" s="20">
        <f t="shared" si="0"/>
        <v>18216</v>
      </c>
      <c r="N25" s="24">
        <f t="shared" si="1"/>
        <v>18216</v>
      </c>
      <c r="O25" s="25">
        <f t="shared" si="2"/>
        <v>500.94</v>
      </c>
      <c r="P25" s="26"/>
      <c r="Q25" s="26">
        <v>107</v>
      </c>
      <c r="R25" s="24">
        <f t="shared" si="3"/>
        <v>17608.060000000001</v>
      </c>
      <c r="S25" s="25">
        <f t="shared" si="4"/>
        <v>173.05199999999999</v>
      </c>
      <c r="T25" s="55">
        <f t="shared" si="5"/>
        <v>66.051999999999992</v>
      </c>
      <c r="U25" s="61"/>
      <c r="V25" s="61">
        <v>108</v>
      </c>
      <c r="W25" s="64">
        <f t="shared" si="6"/>
        <v>17500.060000000001</v>
      </c>
    </row>
    <row r="26" spans="1:23" ht="15.75" x14ac:dyDescent="0.25">
      <c r="A26" s="28">
        <v>70</v>
      </c>
      <c r="B26" s="20">
        <v>1908446153</v>
      </c>
      <c r="C26" s="36">
        <v>8382</v>
      </c>
      <c r="D26" s="29">
        <v>8382</v>
      </c>
      <c r="E26" s="29">
        <v>50</v>
      </c>
      <c r="F26" s="30">
        <v>100</v>
      </c>
      <c r="G26" s="30"/>
      <c r="H26" s="30"/>
      <c r="I26" s="20"/>
      <c r="J26" s="20"/>
      <c r="K26" s="20"/>
      <c r="L26" s="20"/>
      <c r="M26" s="20">
        <f t="shared" si="0"/>
        <v>10382</v>
      </c>
      <c r="N26" s="24">
        <f t="shared" si="1"/>
        <v>10382</v>
      </c>
      <c r="O26" s="25">
        <f t="shared" si="2"/>
        <v>285.505</v>
      </c>
      <c r="P26" s="26"/>
      <c r="Q26" s="26">
        <v>95</v>
      </c>
      <c r="R26" s="24">
        <f t="shared" si="3"/>
        <v>10001.495000000001</v>
      </c>
      <c r="S26" s="25">
        <f t="shared" si="4"/>
        <v>98.628999999999991</v>
      </c>
      <c r="T26" s="55">
        <f t="shared" si="5"/>
        <v>3.6289999999999907</v>
      </c>
      <c r="U26" s="61"/>
      <c r="V26" s="61">
        <v>18</v>
      </c>
      <c r="W26" s="64">
        <f t="shared" si="6"/>
        <v>9983.4950000000008</v>
      </c>
    </row>
    <row r="27" spans="1:23" ht="19.5" thickBot="1" x14ac:dyDescent="0.35">
      <c r="A27" s="28">
        <v>21</v>
      </c>
      <c r="B27" s="20">
        <v>1908446154</v>
      </c>
      <c r="C27" s="20">
        <v>44394</v>
      </c>
      <c r="D27" s="37">
        <v>44394</v>
      </c>
      <c r="E27" s="38">
        <v>400</v>
      </c>
      <c r="F27" s="39">
        <v>600</v>
      </c>
      <c r="G27" s="39"/>
      <c r="H27" s="39">
        <v>500</v>
      </c>
      <c r="I27" s="31">
        <v>8</v>
      </c>
      <c r="J27" s="31"/>
      <c r="K27" s="31"/>
      <c r="L27" s="31"/>
      <c r="M27" s="31">
        <f t="shared" si="0"/>
        <v>62894</v>
      </c>
      <c r="N27" s="40">
        <f t="shared" si="1"/>
        <v>64422</v>
      </c>
      <c r="O27" s="42">
        <f t="shared" si="2"/>
        <v>1729.585</v>
      </c>
      <c r="P27" s="41"/>
      <c r="Q27" s="41">
        <v>150</v>
      </c>
      <c r="R27" s="40">
        <f t="shared" si="3"/>
        <v>62542.415000000001</v>
      </c>
      <c r="S27" s="42">
        <f t="shared" si="4"/>
        <v>597.49299999999994</v>
      </c>
      <c r="T27" s="56">
        <f t="shared" si="5"/>
        <v>447.49299999999994</v>
      </c>
      <c r="U27" s="103">
        <v>314</v>
      </c>
      <c r="V27" s="103">
        <v>315</v>
      </c>
      <c r="W27" s="64">
        <f t="shared" si="6"/>
        <v>61913.415000000001</v>
      </c>
    </row>
    <row r="28" spans="1:23" ht="16.5" thickBot="1" x14ac:dyDescent="0.3">
      <c r="A28" s="104" t="s">
        <v>38</v>
      </c>
      <c r="B28" s="105"/>
      <c r="C28" s="106"/>
      <c r="D28" s="44">
        <f>SUM(D7:D27)</f>
        <v>432815</v>
      </c>
      <c r="E28" s="45">
        <f>SUM(E7:E27)</f>
        <v>1010</v>
      </c>
      <c r="F28" s="45">
        <f t="shared" ref="F28:W28" si="7">SUM(F7:F27)</f>
        <v>1210</v>
      </c>
      <c r="G28" s="45">
        <f t="shared" si="7"/>
        <v>0</v>
      </c>
      <c r="H28" s="45">
        <f t="shared" si="7"/>
        <v>3730</v>
      </c>
      <c r="I28" s="45">
        <f t="shared" si="7"/>
        <v>89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0">
        <f t="shared" si="7"/>
        <v>498685</v>
      </c>
      <c r="N28" s="60">
        <f t="shared" si="7"/>
        <v>515684</v>
      </c>
      <c r="O28" s="80">
        <f t="shared" si="7"/>
        <v>13713.837500000001</v>
      </c>
      <c r="P28" s="60">
        <f t="shared" si="7"/>
        <v>870</v>
      </c>
      <c r="Q28" s="60">
        <f t="shared" si="7"/>
        <v>2268</v>
      </c>
      <c r="R28" s="60">
        <f t="shared" si="7"/>
        <v>499702.16250000003</v>
      </c>
      <c r="S28" s="60">
        <f t="shared" si="7"/>
        <v>4737.5075000000015</v>
      </c>
      <c r="T28" s="60">
        <f t="shared" si="7"/>
        <v>2469.5074999999997</v>
      </c>
      <c r="U28" s="60">
        <f t="shared" si="7"/>
        <v>713</v>
      </c>
      <c r="V28" s="60">
        <f t="shared" si="7"/>
        <v>2673</v>
      </c>
      <c r="W28" s="60">
        <f t="shared" si="7"/>
        <v>496316.16250000003</v>
      </c>
    </row>
    <row r="29" spans="1:23" ht="15.75" thickBot="1" x14ac:dyDescent="0.3">
      <c r="A29" s="107" t="s">
        <v>39</v>
      </c>
      <c r="B29" s="108"/>
      <c r="C29" s="109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3" x14ac:dyDescent="0.25">
      <c r="E31" t="s">
        <v>90</v>
      </c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W4"/>
    <mergeCell ref="N5:W5"/>
    <mergeCell ref="M29:W29"/>
  </mergeCells>
  <conditionalFormatting sqref="D29 E4:H6 E28:K29">
    <cfRule type="cellIs" dxfId="134" priority="73" operator="equal">
      <formula>212030016606640</formula>
    </cfRule>
  </conditionalFormatting>
  <conditionalFormatting sqref="D29 E4:E6 E28:K29">
    <cfRule type="cellIs" dxfId="133" priority="71" operator="equal">
      <formula>$E$4</formula>
    </cfRule>
    <cfRule type="cellIs" dxfId="132" priority="72" operator="equal">
      <formula>2120</formula>
    </cfRule>
  </conditionalFormatting>
  <conditionalFormatting sqref="D29:E29 F4:F6 F28:F29">
    <cfRule type="cellIs" dxfId="131" priority="69" operator="equal">
      <formula>$F$4</formula>
    </cfRule>
    <cfRule type="cellIs" dxfId="130" priority="70" operator="equal">
      <formula>300</formula>
    </cfRule>
  </conditionalFormatting>
  <conditionalFormatting sqref="G4:G6 G28:G29">
    <cfRule type="cellIs" dxfId="129" priority="67" operator="equal">
      <formula>$G$4</formula>
    </cfRule>
    <cfRule type="cellIs" dxfId="128" priority="68" operator="equal">
      <formula>1660</formula>
    </cfRule>
  </conditionalFormatting>
  <conditionalFormatting sqref="H4:H6 H28:H29">
    <cfRule type="cellIs" dxfId="127" priority="65" operator="equal">
      <formula>$H$4</formula>
    </cfRule>
    <cfRule type="cellIs" dxfId="126" priority="66" operator="equal">
      <formula>6640</formula>
    </cfRule>
  </conditionalFormatting>
  <conditionalFormatting sqref="T6:T28 U28:W28">
    <cfRule type="cellIs" dxfId="125" priority="64" operator="lessThan">
      <formula>0</formula>
    </cfRule>
  </conditionalFormatting>
  <conditionalFormatting sqref="T7:T27">
    <cfRule type="cellIs" dxfId="124" priority="61" operator="lessThan">
      <formula>0</formula>
    </cfRule>
    <cfRule type="cellIs" dxfId="123" priority="62" operator="lessThan">
      <formula>0</formula>
    </cfRule>
    <cfRule type="cellIs" dxfId="122" priority="63" operator="lessThan">
      <formula>0</formula>
    </cfRule>
  </conditionalFormatting>
  <conditionalFormatting sqref="E4:E6 E28:K28">
    <cfRule type="cellIs" dxfId="121" priority="60" operator="equal">
      <formula>$E$4</formula>
    </cfRule>
  </conditionalFormatting>
  <conditionalFormatting sqref="D28:D29 D6 D4:M4">
    <cfRule type="cellIs" dxfId="120" priority="59" operator="equal">
      <formula>$D$4</formula>
    </cfRule>
  </conditionalFormatting>
  <conditionalFormatting sqref="I4:I6 I28:I29">
    <cfRule type="cellIs" dxfId="119" priority="58" operator="equal">
      <formula>$I$4</formula>
    </cfRule>
  </conditionalFormatting>
  <conditionalFormatting sqref="J4:J6 J28:J29">
    <cfRule type="cellIs" dxfId="118" priority="57" operator="equal">
      <formula>$J$4</formula>
    </cfRule>
  </conditionalFormatting>
  <conditionalFormatting sqref="K4:K6 K28:K29">
    <cfRule type="cellIs" dxfId="117" priority="56" operator="equal">
      <formula>$K$4</formula>
    </cfRule>
  </conditionalFormatting>
  <conditionalFormatting sqref="M4:M6">
    <cfRule type="cellIs" dxfId="116" priority="55" operator="equal">
      <formula>$L$4</formula>
    </cfRule>
  </conditionalFormatting>
  <conditionalFormatting sqref="T7:T28 U28:W28">
    <cfRule type="cellIs" dxfId="115" priority="52" operator="lessThan">
      <formula>0</formula>
    </cfRule>
    <cfRule type="cellIs" dxfId="114" priority="53" operator="lessThan">
      <formula>0</formula>
    </cfRule>
    <cfRule type="cellIs" dxfId="113" priority="54" operator="lessThan">
      <formula>0</formula>
    </cfRule>
  </conditionalFormatting>
  <conditionalFormatting sqref="D5:K5">
    <cfRule type="cellIs" dxfId="112" priority="51" operator="greaterThan">
      <formula>0</formula>
    </cfRule>
  </conditionalFormatting>
  <conditionalFormatting sqref="T6:T28 U28:W28">
    <cfRule type="cellIs" dxfId="111" priority="50" operator="lessThan">
      <formula>0</formula>
    </cfRule>
  </conditionalFormatting>
  <conditionalFormatting sqref="T7:T27">
    <cfRule type="cellIs" dxfId="110" priority="47" operator="lessThan">
      <formula>0</formula>
    </cfRule>
    <cfRule type="cellIs" dxfId="109" priority="48" operator="lessThan">
      <formula>0</formula>
    </cfRule>
    <cfRule type="cellIs" dxfId="108" priority="49" operator="lessThan">
      <formula>0</formula>
    </cfRule>
  </conditionalFormatting>
  <conditionalFormatting sqref="T7:T28 U28:W28">
    <cfRule type="cellIs" dxfId="107" priority="44" operator="lessThan">
      <formula>0</formula>
    </cfRule>
    <cfRule type="cellIs" dxfId="106" priority="45" operator="lessThan">
      <formula>0</formula>
    </cfRule>
    <cfRule type="cellIs" dxfId="105" priority="46" operator="lessThan">
      <formula>0</formula>
    </cfRule>
  </conditionalFormatting>
  <conditionalFormatting sqref="D5:K5">
    <cfRule type="cellIs" dxfId="104" priority="43" operator="greaterThan">
      <formula>0</formula>
    </cfRule>
  </conditionalFormatting>
  <conditionalFormatting sqref="L4 L6 L28:L29">
    <cfRule type="cellIs" dxfId="103" priority="42" operator="equal">
      <formula>$L$4</formula>
    </cfRule>
  </conditionalFormatting>
  <conditionalFormatting sqref="D7:S7">
    <cfRule type="cellIs" dxfId="102" priority="41" operator="greaterThan">
      <formula>0</formula>
    </cfRule>
  </conditionalFormatting>
  <conditionalFormatting sqref="D9:S9">
    <cfRule type="cellIs" dxfId="101" priority="40" operator="greaterThan">
      <formula>0</formula>
    </cfRule>
  </conditionalFormatting>
  <conditionalFormatting sqref="D11:S11">
    <cfRule type="cellIs" dxfId="100" priority="39" operator="greaterThan">
      <formula>0</formula>
    </cfRule>
  </conditionalFormatting>
  <conditionalFormatting sqref="D13:S13">
    <cfRule type="cellIs" dxfId="99" priority="38" operator="greaterThan">
      <formula>0</formula>
    </cfRule>
  </conditionalFormatting>
  <conditionalFormatting sqref="D15:S15">
    <cfRule type="cellIs" dxfId="98" priority="37" operator="greaterThan">
      <formula>0</formula>
    </cfRule>
  </conditionalFormatting>
  <conditionalFormatting sqref="D17:S17">
    <cfRule type="cellIs" dxfId="97" priority="36" operator="greaterThan">
      <formula>0</formula>
    </cfRule>
  </conditionalFormatting>
  <conditionalFormatting sqref="D19:S19">
    <cfRule type="cellIs" dxfId="96" priority="35" operator="greaterThan">
      <formula>0</formula>
    </cfRule>
  </conditionalFormatting>
  <conditionalFormatting sqref="D21:S21">
    <cfRule type="cellIs" dxfId="95" priority="34" operator="greaterThan">
      <formula>0</formula>
    </cfRule>
  </conditionalFormatting>
  <conditionalFormatting sqref="D23:S23">
    <cfRule type="cellIs" dxfId="94" priority="33" operator="greaterThan">
      <formula>0</formula>
    </cfRule>
  </conditionalFormatting>
  <conditionalFormatting sqref="D25:S25">
    <cfRule type="cellIs" dxfId="93" priority="32" operator="greaterThan">
      <formula>0</formula>
    </cfRule>
  </conditionalFormatting>
  <conditionalFormatting sqref="D27:S27">
    <cfRule type="cellIs" dxfId="92" priority="31" operator="greaterThan">
      <formula>0</formula>
    </cfRule>
  </conditionalFormatting>
  <conditionalFormatting sqref="U6">
    <cfRule type="cellIs" dxfId="91" priority="6" operator="lessThan">
      <formula>0</formula>
    </cfRule>
  </conditionalFormatting>
  <conditionalFormatting sqref="U6">
    <cfRule type="cellIs" dxfId="90" priority="5" operator="lessThan">
      <formula>0</formula>
    </cfRule>
  </conditionalFormatting>
  <conditionalFormatting sqref="V6">
    <cfRule type="cellIs" dxfId="89" priority="4" operator="lessThan">
      <formula>0</formula>
    </cfRule>
  </conditionalFormatting>
  <conditionalFormatting sqref="V6">
    <cfRule type="cellIs" dxfId="88" priority="3" operator="lessThan">
      <formula>0</formula>
    </cfRule>
  </conditionalFormatting>
  <conditionalFormatting sqref="W6">
    <cfRule type="cellIs" dxfId="87" priority="2" operator="lessThan">
      <formula>0</formula>
    </cfRule>
  </conditionalFormatting>
  <conditionalFormatting sqref="W6">
    <cfRule type="cellIs" dxfId="86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20" sqref="J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40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'30'!D29</f>
        <v>767546</v>
      </c>
      <c r="E4" s="2">
        <f>'30'!E29</f>
        <v>4550</v>
      </c>
      <c r="F4" s="2">
        <f>'30'!F29</f>
        <v>13160</v>
      </c>
      <c r="G4" s="2">
        <f>'30'!G29</f>
        <v>0</v>
      </c>
      <c r="H4" s="2">
        <f>'30'!H29</f>
        <v>11470</v>
      </c>
      <c r="I4" s="2">
        <f>'30'!I29</f>
        <v>546</v>
      </c>
      <c r="J4" s="2">
        <f>'30'!J29</f>
        <v>180</v>
      </c>
      <c r="K4" s="2">
        <f>'30'!K29</f>
        <v>203</v>
      </c>
      <c r="L4" s="2">
        <f>'30'!L29</f>
        <v>39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7" t="s">
        <v>39</v>
      </c>
      <c r="B29" s="108"/>
      <c r="C29" s="109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66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6579355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400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297620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455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2220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329900</v>
      </c>
      <c r="N7" s="24">
        <f>D7+E7*20+F7*10+G7*9+H7*9+I7*191+J7*191+K7*182+L7*100</f>
        <v>363120</v>
      </c>
      <c r="O7" s="25">
        <f>M7*2.75%</f>
        <v>9072.25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2312</v>
      </c>
      <c r="R7" s="24">
        <f>M7-(M7*2.75%)+I7*191+J7*191+K7*182+L7*100-Q7</f>
        <v>351735.75</v>
      </c>
      <c r="S7" s="25">
        <f>M7*0.95%</f>
        <v>3134.0499999999997</v>
      </c>
      <c r="T7" s="27">
        <f>S7-Q7</f>
        <v>822.04999999999973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159198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1670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184428</v>
      </c>
      <c r="N8" s="24">
        <f t="shared" ref="N8:N27" si="1">D8+E8*20+F8*10+G8*9+H8*9+I8*191+J8*191+K8*182+L8*100</f>
        <v>199836</v>
      </c>
      <c r="O8" s="25">
        <f t="shared" ref="O8:O27" si="2">M8*2.75%</f>
        <v>5071.7700000000004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2734</v>
      </c>
      <c r="R8" s="24">
        <f t="shared" ref="R8:R27" si="3">M8-(M8*2.75%)+I8*191+J8*191+K8*182+L8*100-Q8</f>
        <v>192030.23</v>
      </c>
      <c r="S8" s="25">
        <f t="shared" ref="S8:S27" si="4">M8*0.95%</f>
        <v>1752.066</v>
      </c>
      <c r="T8" s="27">
        <f t="shared" ref="T8:T27" si="5">S8-Q8</f>
        <v>-981.93399999999997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496570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1190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5200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568490</v>
      </c>
      <c r="N9" s="24">
        <f t="shared" si="1"/>
        <v>585837</v>
      </c>
      <c r="O9" s="25">
        <f t="shared" si="2"/>
        <v>15633.475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3305</v>
      </c>
      <c r="R9" s="24">
        <f t="shared" si="3"/>
        <v>566898.52500000002</v>
      </c>
      <c r="S9" s="25">
        <f t="shared" si="4"/>
        <v>5400.6549999999997</v>
      </c>
      <c r="T9" s="27">
        <f t="shared" si="5"/>
        <v>2095.6549999999997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134943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40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580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96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143723</v>
      </c>
      <c r="N10" s="24">
        <f t="shared" si="1"/>
        <v>165589</v>
      </c>
      <c r="O10" s="25">
        <f t="shared" si="2"/>
        <v>3952.3825000000002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663</v>
      </c>
      <c r="R10" s="24">
        <f t="shared" si="3"/>
        <v>160973.61749999999</v>
      </c>
      <c r="S10" s="25">
        <f t="shared" si="4"/>
        <v>1365.3685</v>
      </c>
      <c r="T10" s="27">
        <f t="shared" si="5"/>
        <v>702.36850000000004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239252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620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3250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11</v>
      </c>
      <c r="M11" s="20">
        <f t="shared" si="0"/>
        <v>282252</v>
      </c>
      <c r="N11" s="24">
        <f t="shared" si="1"/>
        <v>305418</v>
      </c>
      <c r="O11" s="25">
        <f t="shared" si="2"/>
        <v>7761.93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1202</v>
      </c>
      <c r="R11" s="24">
        <f t="shared" si="3"/>
        <v>296454.07</v>
      </c>
      <c r="S11" s="25">
        <f t="shared" si="4"/>
        <v>2681.3939999999998</v>
      </c>
      <c r="T11" s="27">
        <f t="shared" si="5"/>
        <v>1479.3939999999998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162259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380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390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810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878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377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181409</v>
      </c>
      <c r="N12" s="24">
        <f t="shared" si="1"/>
        <v>439314</v>
      </c>
      <c r="O12" s="25">
        <f t="shared" si="2"/>
        <v>4988.7475000000004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1263</v>
      </c>
      <c r="R12" s="24">
        <f t="shared" si="3"/>
        <v>433062.2525</v>
      </c>
      <c r="S12" s="25">
        <f t="shared" si="4"/>
        <v>1723.3854999999999</v>
      </c>
      <c r="T12" s="27">
        <f t="shared" si="5"/>
        <v>460.38549999999987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189963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460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1280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415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85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3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212883</v>
      </c>
      <c r="N13" s="24">
        <f t="shared" si="1"/>
        <v>308929</v>
      </c>
      <c r="O13" s="25">
        <f t="shared" si="2"/>
        <v>5854.2825000000003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116</v>
      </c>
      <c r="R13" s="24">
        <f t="shared" si="3"/>
        <v>302958.71750000003</v>
      </c>
      <c r="S13" s="25">
        <f t="shared" si="4"/>
        <v>2022.3885</v>
      </c>
      <c r="T13" s="27">
        <f t="shared" si="5"/>
        <v>1906.3885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399736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5345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477101</v>
      </c>
      <c r="N14" s="24">
        <f t="shared" si="1"/>
        <v>496668</v>
      </c>
      <c r="O14" s="25">
        <f t="shared" si="2"/>
        <v>13120.2775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3143</v>
      </c>
      <c r="R14" s="24">
        <f t="shared" si="3"/>
        <v>480404.72249999997</v>
      </c>
      <c r="S14" s="25">
        <f t="shared" si="4"/>
        <v>4532.4594999999999</v>
      </c>
      <c r="T14" s="27">
        <f t="shared" si="5"/>
        <v>1389.4594999999999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534313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970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790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1710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55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577183</v>
      </c>
      <c r="N15" s="24">
        <f t="shared" si="1"/>
        <v>600945</v>
      </c>
      <c r="O15" s="25">
        <f t="shared" si="2"/>
        <v>15872.532499999999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3625</v>
      </c>
      <c r="R15" s="24">
        <f t="shared" si="3"/>
        <v>581447.46750000003</v>
      </c>
      <c r="S15" s="25">
        <f t="shared" si="4"/>
        <v>5483.2384999999995</v>
      </c>
      <c r="T15" s="27">
        <f t="shared" si="5"/>
        <v>1858.2384999999995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382123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630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3280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107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29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430993</v>
      </c>
      <c r="N16" s="24">
        <f t="shared" si="1"/>
        <v>466069</v>
      </c>
      <c r="O16" s="25">
        <f t="shared" si="2"/>
        <v>11852.307500000001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3572</v>
      </c>
      <c r="R16" s="24">
        <f t="shared" si="3"/>
        <v>450644.6925</v>
      </c>
      <c r="S16" s="25">
        <f t="shared" si="4"/>
        <v>4094.4335000000001</v>
      </c>
      <c r="T16" s="27">
        <f t="shared" si="5"/>
        <v>522.43350000000009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263596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290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2560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58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33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302186</v>
      </c>
      <c r="N17" s="24">
        <f t="shared" si="1"/>
        <v>319270</v>
      </c>
      <c r="O17" s="25">
        <f t="shared" si="2"/>
        <v>8310.1149999999998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1821</v>
      </c>
      <c r="R17" s="24">
        <f t="shared" si="3"/>
        <v>309138.88500000001</v>
      </c>
      <c r="S17" s="25">
        <f t="shared" si="4"/>
        <v>2870.7669999999998</v>
      </c>
      <c r="T17" s="27">
        <f t="shared" si="5"/>
        <v>1049.7669999999998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296080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95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2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306380</v>
      </c>
      <c r="N18" s="24">
        <f t="shared" si="1"/>
        <v>331277</v>
      </c>
      <c r="O18" s="25">
        <f t="shared" si="2"/>
        <v>8425.4500000000007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4005</v>
      </c>
      <c r="R18" s="24">
        <f t="shared" si="3"/>
        <v>318846.55</v>
      </c>
      <c r="S18" s="25">
        <f t="shared" si="4"/>
        <v>2910.61</v>
      </c>
      <c r="T18" s="27">
        <f t="shared" si="5"/>
        <v>-1094.3899999999999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375458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1660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120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400988</v>
      </c>
      <c r="N19" s="24">
        <f t="shared" si="1"/>
        <v>428458</v>
      </c>
      <c r="O19" s="25">
        <f t="shared" si="2"/>
        <v>11027.17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3270</v>
      </c>
      <c r="R19" s="24">
        <f t="shared" si="3"/>
        <v>414160.83</v>
      </c>
      <c r="S19" s="25">
        <f t="shared" si="4"/>
        <v>3809.386</v>
      </c>
      <c r="T19" s="27">
        <f t="shared" si="5"/>
        <v>539.38599999999997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169912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280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440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850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99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17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187562</v>
      </c>
      <c r="N20" s="24">
        <f t="shared" si="1"/>
        <v>209565</v>
      </c>
      <c r="O20" s="25">
        <f t="shared" si="2"/>
        <v>5157.9549999999999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3781</v>
      </c>
      <c r="R20" s="24">
        <f t="shared" si="3"/>
        <v>200626.04500000001</v>
      </c>
      <c r="S20" s="25">
        <f t="shared" si="4"/>
        <v>1781.8389999999999</v>
      </c>
      <c r="T20" s="27">
        <f t="shared" si="5"/>
        <v>-1999.1610000000001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186757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640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123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204507</v>
      </c>
      <c r="N21" s="24">
        <f t="shared" si="1"/>
        <v>229820</v>
      </c>
      <c r="O21" s="25">
        <f t="shared" si="2"/>
        <v>5623.9425000000001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587</v>
      </c>
      <c r="R21" s="24">
        <f t="shared" si="3"/>
        <v>223609.0575</v>
      </c>
      <c r="S21" s="25">
        <f t="shared" si="4"/>
        <v>1942.8164999999999</v>
      </c>
      <c r="T21" s="27">
        <f t="shared" si="5"/>
        <v>1355.8164999999999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461743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930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960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1210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209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501733</v>
      </c>
      <c r="N22" s="24">
        <f t="shared" si="1"/>
        <v>550752</v>
      </c>
      <c r="O22" s="25">
        <f t="shared" si="2"/>
        <v>13797.657499999999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3649</v>
      </c>
      <c r="R22" s="24">
        <f t="shared" si="3"/>
        <v>533305.34250000003</v>
      </c>
      <c r="S22" s="25">
        <f t="shared" si="4"/>
        <v>4766.4634999999998</v>
      </c>
      <c r="T22" s="27">
        <f t="shared" si="5"/>
        <v>1117.4634999999998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212844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220644</v>
      </c>
      <c r="N23" s="24">
        <f t="shared" si="1"/>
        <v>232834</v>
      </c>
      <c r="O23" s="25">
        <f t="shared" si="2"/>
        <v>6067.71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1900</v>
      </c>
      <c r="R23" s="24">
        <f t="shared" si="3"/>
        <v>224866.29</v>
      </c>
      <c r="S23" s="25">
        <f t="shared" si="4"/>
        <v>2096.1179999999999</v>
      </c>
      <c r="T23" s="27">
        <f t="shared" si="5"/>
        <v>196.11799999999994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525838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1120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1670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4510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106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607328</v>
      </c>
      <c r="N24" s="24">
        <f t="shared" si="1"/>
        <v>632124</v>
      </c>
      <c r="O24" s="25">
        <f t="shared" si="2"/>
        <v>16701.52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3177</v>
      </c>
      <c r="R24" s="24">
        <f t="shared" si="3"/>
        <v>612245.48</v>
      </c>
      <c r="S24" s="25">
        <f t="shared" si="4"/>
        <v>5769.616</v>
      </c>
      <c r="T24" s="27">
        <f t="shared" si="5"/>
        <v>2592.616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241286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320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320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1600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9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266456</v>
      </c>
      <c r="N25" s="24">
        <f t="shared" si="1"/>
        <v>287477</v>
      </c>
      <c r="O25" s="25">
        <f t="shared" si="2"/>
        <v>7327.54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2123</v>
      </c>
      <c r="R25" s="24">
        <f t="shared" si="3"/>
        <v>278026.45999999996</v>
      </c>
      <c r="S25" s="25">
        <f t="shared" si="4"/>
        <v>2531.3319999999999</v>
      </c>
      <c r="T25" s="27">
        <f t="shared" si="5"/>
        <v>408.33199999999988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237460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300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730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254280</v>
      </c>
      <c r="N26" s="24">
        <f t="shared" si="1"/>
        <v>285170</v>
      </c>
      <c r="O26" s="25">
        <f t="shared" si="2"/>
        <v>6992.7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2052</v>
      </c>
      <c r="R26" s="24">
        <f t="shared" si="3"/>
        <v>276125.3</v>
      </c>
      <c r="S26" s="25">
        <f t="shared" si="4"/>
        <v>2415.66</v>
      </c>
      <c r="T26" s="27">
        <f t="shared" si="5"/>
        <v>363.65999999999985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275588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400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670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600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8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47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295688</v>
      </c>
      <c r="N27" s="40">
        <f t="shared" si="1"/>
        <v>322769</v>
      </c>
      <c r="O27" s="25">
        <f t="shared" si="2"/>
        <v>8131.42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2450</v>
      </c>
      <c r="R27" s="24">
        <f t="shared" si="3"/>
        <v>312187.58</v>
      </c>
      <c r="S27" s="42">
        <f t="shared" si="4"/>
        <v>2809.0360000000001</v>
      </c>
      <c r="T27" s="43">
        <f t="shared" si="5"/>
        <v>359.03600000000006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6242539</v>
      </c>
      <c r="E28" s="45">
        <f>SUM(E7:E27)</f>
        <v>9810</v>
      </c>
      <c r="F28" s="45">
        <f t="shared" ref="F28:T28" si="6">SUM(F7:F27)</f>
        <v>12230</v>
      </c>
      <c r="G28" s="45">
        <f t="shared" si="6"/>
        <v>1570</v>
      </c>
      <c r="H28" s="45">
        <f t="shared" si="6"/>
        <v>40105</v>
      </c>
      <c r="I28" s="45">
        <f t="shared" si="6"/>
        <v>3085</v>
      </c>
      <c r="J28" s="45">
        <f t="shared" si="6"/>
        <v>608</v>
      </c>
      <c r="K28" s="45">
        <f t="shared" si="6"/>
        <v>652</v>
      </c>
      <c r="L28" s="45">
        <f t="shared" si="6"/>
        <v>11</v>
      </c>
      <c r="M28" s="45">
        <f t="shared" si="6"/>
        <v>6936114</v>
      </c>
      <c r="N28" s="45">
        <f t="shared" si="6"/>
        <v>7761241</v>
      </c>
      <c r="O28" s="46">
        <f t="shared" si="6"/>
        <v>190743.13500000001</v>
      </c>
      <c r="P28" s="45">
        <f t="shared" si="6"/>
        <v>0</v>
      </c>
      <c r="Q28" s="45">
        <f t="shared" si="6"/>
        <v>50750</v>
      </c>
      <c r="R28" s="45">
        <f t="shared" si="6"/>
        <v>7519747.8650000002</v>
      </c>
      <c r="S28" s="45">
        <f t="shared" si="6"/>
        <v>65893.083000000013</v>
      </c>
      <c r="T28" s="47">
        <f t="shared" si="6"/>
        <v>15143.082999999999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7" sqref="F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32" t="s">
        <v>85</v>
      </c>
      <c r="B1" s="133"/>
      <c r="C1" s="133"/>
      <c r="D1" s="134"/>
      <c r="E1" s="66"/>
      <c r="F1" s="66"/>
    </row>
    <row r="2" spans="1:6" ht="26.25" x14ac:dyDescent="0.4">
      <c r="A2" s="67" t="s">
        <v>67</v>
      </c>
      <c r="B2" s="68" t="s">
        <v>68</v>
      </c>
      <c r="C2" s="101" t="s">
        <v>84</v>
      </c>
      <c r="D2" s="100" t="s">
        <v>69</v>
      </c>
      <c r="E2" s="65"/>
      <c r="F2" s="65"/>
    </row>
    <row r="3" spans="1:6" ht="26.25" x14ac:dyDescent="0.4">
      <c r="A3" s="67" t="s">
        <v>23</v>
      </c>
      <c r="B3" s="67">
        <v>60000</v>
      </c>
      <c r="C3" s="71">
        <f>Total!E7*20+Total!F7*10+Total!G7*9+Total!H7*9</f>
        <v>32280</v>
      </c>
      <c r="D3" s="67">
        <f>B3-C3</f>
        <v>27720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25230</v>
      </c>
      <c r="D4" s="67">
        <f t="shared" ref="D4:D23" si="0">B4-C4</f>
        <v>9770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71920</v>
      </c>
      <c r="D5" s="67">
        <f t="shared" si="0"/>
        <v>3080</v>
      </c>
    </row>
    <row r="6" spans="1:6" ht="26.25" x14ac:dyDescent="0.4">
      <c r="A6" s="67" t="s">
        <v>25</v>
      </c>
      <c r="B6" s="67">
        <v>30000</v>
      </c>
      <c r="C6" s="71">
        <f>Total!E10*20+Total!F10*10+Total!G10*9+Total!H10*9</f>
        <v>8780</v>
      </c>
      <c r="D6" s="67">
        <f t="shared" si="0"/>
        <v>21220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43000</v>
      </c>
      <c r="D7" s="67">
        <f t="shared" si="0"/>
        <v>-8000</v>
      </c>
      <c r="F7" s="69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19150</v>
      </c>
      <c r="D8" s="67">
        <f t="shared" si="0"/>
        <v>10850</v>
      </c>
    </row>
    <row r="9" spans="1:6" ht="26.25" x14ac:dyDescent="0.4">
      <c r="A9" s="67" t="s">
        <v>41</v>
      </c>
      <c r="B9" s="67">
        <v>30000</v>
      </c>
      <c r="C9" s="67">
        <f>Total!E13*20+Total!F13*10+Total!G13*9+Total!H13*9</f>
        <v>22920</v>
      </c>
      <c r="D9" s="67">
        <f t="shared" si="0"/>
        <v>7080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77365</v>
      </c>
      <c r="D10" s="67">
        <f t="shared" si="0"/>
        <v>-7365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42870</v>
      </c>
      <c r="D11" s="67">
        <f t="shared" si="0"/>
        <v>27130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48870</v>
      </c>
      <c r="D12" s="67">
        <f t="shared" si="0"/>
        <v>21130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38590</v>
      </c>
      <c r="D13" s="67">
        <f t="shared" si="0"/>
        <v>16410</v>
      </c>
    </row>
    <row r="14" spans="1:6" ht="26.25" x14ac:dyDescent="0.4">
      <c r="A14" s="67" t="s">
        <v>52</v>
      </c>
      <c r="B14" s="67">
        <v>40000</v>
      </c>
      <c r="C14" s="71">
        <f>Total!E18*20+Total!F18*10+Total!G18*9+Total!H18*9</f>
        <v>10300</v>
      </c>
      <c r="D14" s="67">
        <f t="shared" si="0"/>
        <v>29700</v>
      </c>
    </row>
    <row r="15" spans="1:6" ht="26.25" x14ac:dyDescent="0.4">
      <c r="A15" s="67" t="s">
        <v>43</v>
      </c>
      <c r="B15" s="67">
        <v>55000</v>
      </c>
      <c r="C15" s="67">
        <f>Total!E19*20+Total!F19*10+Total!G19*9+Total!H19*9</f>
        <v>25530</v>
      </c>
      <c r="D15" s="67">
        <f t="shared" si="0"/>
        <v>29470</v>
      </c>
    </row>
    <row r="16" spans="1:6" ht="26.25" x14ac:dyDescent="0.4">
      <c r="A16" s="67" t="s">
        <v>44</v>
      </c>
      <c r="B16" s="67">
        <v>30000</v>
      </c>
      <c r="C16" s="67">
        <f>Total!E20*20+Total!F20*10+Total!G20*9+Total!H20*9</f>
        <v>17650</v>
      </c>
      <c r="D16" s="67">
        <f t="shared" si="0"/>
        <v>12350</v>
      </c>
    </row>
    <row r="17" spans="1:4" ht="26.25" x14ac:dyDescent="0.4">
      <c r="A17" s="67" t="s">
        <v>45</v>
      </c>
      <c r="B17" s="67">
        <v>30000</v>
      </c>
      <c r="C17" s="67">
        <f>Total!E21*20+Total!F21*10+Total!G21*9+Total!H21*9</f>
        <v>17750</v>
      </c>
      <c r="D17" s="67">
        <f t="shared" si="0"/>
        <v>12250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39990</v>
      </c>
      <c r="D18" s="67">
        <f t="shared" si="0"/>
        <v>35010</v>
      </c>
    </row>
    <row r="19" spans="1:4" ht="26.25" x14ac:dyDescent="0.4">
      <c r="A19" s="67" t="s">
        <v>34</v>
      </c>
      <c r="B19" s="67">
        <v>30000</v>
      </c>
      <c r="C19" s="71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81490</v>
      </c>
      <c r="D20" s="67">
        <f t="shared" si="0"/>
        <v>-6490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25170</v>
      </c>
      <c r="D21" s="67">
        <f t="shared" si="0"/>
        <v>9830</v>
      </c>
    </row>
    <row r="22" spans="1:4" ht="26.25" x14ac:dyDescent="0.4">
      <c r="A22" s="67" t="s">
        <v>46</v>
      </c>
      <c r="B22" s="67">
        <v>35000</v>
      </c>
      <c r="C22" s="67">
        <f>Total!E26*20+Total!F26*10+Total!G26*9+Total!H26*9</f>
        <v>16820</v>
      </c>
      <c r="D22" s="67">
        <f t="shared" si="0"/>
        <v>18180</v>
      </c>
    </row>
    <row r="23" spans="1:4" ht="26.25" x14ac:dyDescent="0.4">
      <c r="A23" s="67" t="s">
        <v>37</v>
      </c>
      <c r="B23" s="67">
        <v>35000</v>
      </c>
      <c r="C23" s="71">
        <f>Total!E27*20+Total!F27*10+Total!G27*9+Total!H27*9</f>
        <v>20100</v>
      </c>
      <c r="D23" s="67">
        <f t="shared" si="0"/>
        <v>14900</v>
      </c>
    </row>
    <row r="24" spans="1:4" ht="26.25" x14ac:dyDescent="0.4">
      <c r="A24" s="70" t="s">
        <v>70</v>
      </c>
      <c r="B24" s="70">
        <f>SUM(B3:B23)</f>
        <v>1000000</v>
      </c>
      <c r="C24" s="70">
        <f t="shared" ref="C24:D24" si="1">SUM(C3:C23)</f>
        <v>693575</v>
      </c>
      <c r="D24" s="70">
        <f t="shared" si="1"/>
        <v>306425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1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1" ht="18.75" x14ac:dyDescent="0.25">
      <c r="A3" s="114" t="s">
        <v>48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1" x14ac:dyDescent="0.25">
      <c r="A4" s="118" t="s">
        <v>1</v>
      </c>
      <c r="B4" s="118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1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49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6" priority="43" operator="equal">
      <formula>212030016606640</formula>
    </cfRule>
  </conditionalFormatting>
  <conditionalFormatting sqref="D29 E4:E6 E28:K29">
    <cfRule type="cellIs" dxfId="1285" priority="41" operator="equal">
      <formula>$E$4</formula>
    </cfRule>
    <cfRule type="cellIs" dxfId="1284" priority="42" operator="equal">
      <formula>2120</formula>
    </cfRule>
  </conditionalFormatting>
  <conditionalFormatting sqref="D29:E29 F4:F6 F28:F29">
    <cfRule type="cellIs" dxfId="1283" priority="39" operator="equal">
      <formula>$F$4</formula>
    </cfRule>
    <cfRule type="cellIs" dxfId="1282" priority="40" operator="equal">
      <formula>300</formula>
    </cfRule>
  </conditionalFormatting>
  <conditionalFormatting sqref="G4:G6 G28:G29">
    <cfRule type="cellIs" dxfId="1281" priority="37" operator="equal">
      <formula>$G$4</formula>
    </cfRule>
    <cfRule type="cellIs" dxfId="1280" priority="38" operator="equal">
      <formula>1660</formula>
    </cfRule>
  </conditionalFormatting>
  <conditionalFormatting sqref="H4:H6 H28:H29">
    <cfRule type="cellIs" dxfId="1279" priority="35" operator="equal">
      <formula>$H$4</formula>
    </cfRule>
    <cfRule type="cellIs" dxfId="1278" priority="36" operator="equal">
      <formula>6640</formula>
    </cfRule>
  </conditionalFormatting>
  <conditionalFormatting sqref="T6:T28">
    <cfRule type="cellIs" dxfId="1277" priority="34" operator="lessThan">
      <formula>0</formula>
    </cfRule>
  </conditionalFormatting>
  <conditionalFormatting sqref="T7:T27">
    <cfRule type="cellIs" dxfId="1276" priority="31" operator="lessThan">
      <formula>0</formula>
    </cfRule>
    <cfRule type="cellIs" dxfId="1275" priority="32" operator="lessThan">
      <formula>0</formula>
    </cfRule>
    <cfRule type="cellIs" dxfId="1274" priority="33" operator="lessThan">
      <formula>0</formula>
    </cfRule>
  </conditionalFormatting>
  <conditionalFormatting sqref="E4:E6 E28:K28">
    <cfRule type="cellIs" dxfId="1273" priority="30" operator="equal">
      <formula>$E$4</formula>
    </cfRule>
  </conditionalFormatting>
  <conditionalFormatting sqref="D28:D29 D6 D4:M4">
    <cfRule type="cellIs" dxfId="1272" priority="29" operator="equal">
      <formula>$D$4</formula>
    </cfRule>
  </conditionalFormatting>
  <conditionalFormatting sqref="I4:I6 I28:I29">
    <cfRule type="cellIs" dxfId="1271" priority="28" operator="equal">
      <formula>$I$4</formula>
    </cfRule>
  </conditionalFormatting>
  <conditionalFormatting sqref="J4:J6 J28:J29">
    <cfRule type="cellIs" dxfId="1270" priority="27" operator="equal">
      <formula>$J$4</formula>
    </cfRule>
  </conditionalFormatting>
  <conditionalFormatting sqref="K4:K6 K28:K29">
    <cfRule type="cellIs" dxfId="1269" priority="26" operator="equal">
      <formula>$K$4</formula>
    </cfRule>
  </conditionalFormatting>
  <conditionalFormatting sqref="M4:M6">
    <cfRule type="cellIs" dxfId="1268" priority="25" operator="equal">
      <formula>$L$4</formula>
    </cfRule>
  </conditionalFormatting>
  <conditionalFormatting sqref="T7:T28">
    <cfRule type="cellIs" dxfId="1267" priority="22" operator="lessThan">
      <formula>0</formula>
    </cfRule>
    <cfRule type="cellIs" dxfId="1266" priority="23" operator="lessThan">
      <formula>0</formula>
    </cfRule>
    <cfRule type="cellIs" dxfId="1265" priority="24" operator="lessThan">
      <formula>0</formula>
    </cfRule>
  </conditionalFormatting>
  <conditionalFormatting sqref="D5:K5">
    <cfRule type="cellIs" dxfId="1264" priority="21" operator="greaterThan">
      <formula>0</formula>
    </cfRule>
  </conditionalFormatting>
  <conditionalFormatting sqref="T6:T28">
    <cfRule type="cellIs" dxfId="1263" priority="20" operator="lessThan">
      <formula>0</formula>
    </cfRule>
  </conditionalFormatting>
  <conditionalFormatting sqref="T7:T27">
    <cfRule type="cellIs" dxfId="1262" priority="17" operator="lessThan">
      <formula>0</formula>
    </cfRule>
    <cfRule type="cellIs" dxfId="1261" priority="18" operator="lessThan">
      <formula>0</formula>
    </cfRule>
    <cfRule type="cellIs" dxfId="1260" priority="19" operator="lessThan">
      <formula>0</formula>
    </cfRule>
  </conditionalFormatting>
  <conditionalFormatting sqref="T7:T28">
    <cfRule type="cellIs" dxfId="1259" priority="14" operator="lessThan">
      <formula>0</formula>
    </cfRule>
    <cfRule type="cellIs" dxfId="1258" priority="15" operator="lessThan">
      <formula>0</formula>
    </cfRule>
    <cfRule type="cellIs" dxfId="1257" priority="16" operator="lessThan">
      <formula>0</formula>
    </cfRule>
  </conditionalFormatting>
  <conditionalFormatting sqref="D5:K5">
    <cfRule type="cellIs" dxfId="1256" priority="13" operator="greaterThan">
      <formula>0</formula>
    </cfRule>
  </conditionalFormatting>
  <conditionalFormatting sqref="L4 L6 L28:L29">
    <cfRule type="cellIs" dxfId="1255" priority="12" operator="equal">
      <formula>$L$4</formula>
    </cfRule>
  </conditionalFormatting>
  <conditionalFormatting sqref="D7:S7">
    <cfRule type="cellIs" dxfId="1254" priority="11" operator="greaterThan">
      <formula>0</formula>
    </cfRule>
  </conditionalFormatting>
  <conditionalFormatting sqref="D9:S9">
    <cfRule type="cellIs" dxfId="1253" priority="10" operator="greaterThan">
      <formula>0</formula>
    </cfRule>
  </conditionalFormatting>
  <conditionalFormatting sqref="D11:S11">
    <cfRule type="cellIs" dxfId="1252" priority="9" operator="greaterThan">
      <formula>0</formula>
    </cfRule>
  </conditionalFormatting>
  <conditionalFormatting sqref="D13:S13">
    <cfRule type="cellIs" dxfId="1251" priority="8" operator="greaterThan">
      <formula>0</formula>
    </cfRule>
  </conditionalFormatting>
  <conditionalFormatting sqref="D15:S15">
    <cfRule type="cellIs" dxfId="1250" priority="7" operator="greaterThan">
      <formula>0</formula>
    </cfRule>
  </conditionalFormatting>
  <conditionalFormatting sqref="D17:S17">
    <cfRule type="cellIs" dxfId="1249" priority="6" operator="greaterThan">
      <formula>0</formula>
    </cfRule>
  </conditionalFormatting>
  <conditionalFormatting sqref="D19:S19">
    <cfRule type="cellIs" dxfId="1248" priority="5" operator="greaterThan">
      <formula>0</formula>
    </cfRule>
  </conditionalFormatting>
  <conditionalFormatting sqref="D21:S21">
    <cfRule type="cellIs" dxfId="1247" priority="4" operator="greaterThan">
      <formula>0</formula>
    </cfRule>
  </conditionalFormatting>
  <conditionalFormatting sqref="D23:S23">
    <cfRule type="cellIs" dxfId="1246" priority="3" operator="greaterThan">
      <formula>0</formula>
    </cfRule>
  </conditionalFormatting>
  <conditionalFormatting sqref="D25:S25">
    <cfRule type="cellIs" dxfId="1245" priority="2" operator="greaterThan">
      <formula>0</formula>
    </cfRule>
  </conditionalFormatting>
  <conditionalFormatting sqref="D27:S27">
    <cfRule type="cellIs" dxfId="1244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51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3" priority="43" operator="equal">
      <formula>212030016606640</formula>
    </cfRule>
  </conditionalFormatting>
  <conditionalFormatting sqref="D29 E4:E6 E28:K29">
    <cfRule type="cellIs" dxfId="1242" priority="41" operator="equal">
      <formula>$E$4</formula>
    </cfRule>
    <cfRule type="cellIs" dxfId="1241" priority="42" operator="equal">
      <formula>2120</formula>
    </cfRule>
  </conditionalFormatting>
  <conditionalFormatting sqref="D29:E29 F4:F6 F28:F29">
    <cfRule type="cellIs" dxfId="1240" priority="39" operator="equal">
      <formula>$F$4</formula>
    </cfRule>
    <cfRule type="cellIs" dxfId="1239" priority="40" operator="equal">
      <formula>300</formula>
    </cfRule>
  </conditionalFormatting>
  <conditionalFormatting sqref="G4:G6 G28:G29">
    <cfRule type="cellIs" dxfId="1238" priority="37" operator="equal">
      <formula>$G$4</formula>
    </cfRule>
    <cfRule type="cellIs" dxfId="1237" priority="38" operator="equal">
      <formula>1660</formula>
    </cfRule>
  </conditionalFormatting>
  <conditionalFormatting sqref="H4:H6 H28:H29">
    <cfRule type="cellIs" dxfId="1236" priority="35" operator="equal">
      <formula>$H$4</formula>
    </cfRule>
    <cfRule type="cellIs" dxfId="1235" priority="36" operator="equal">
      <formula>6640</formula>
    </cfRule>
  </conditionalFormatting>
  <conditionalFormatting sqref="T6:T28">
    <cfRule type="cellIs" dxfId="1234" priority="34" operator="lessThan">
      <formula>0</formula>
    </cfRule>
  </conditionalFormatting>
  <conditionalFormatting sqref="T7:T27">
    <cfRule type="cellIs" dxfId="1233" priority="31" operator="lessThan">
      <formula>0</formula>
    </cfRule>
    <cfRule type="cellIs" dxfId="1232" priority="32" operator="lessThan">
      <formula>0</formula>
    </cfRule>
    <cfRule type="cellIs" dxfId="1231" priority="33" operator="lessThan">
      <formula>0</formula>
    </cfRule>
  </conditionalFormatting>
  <conditionalFormatting sqref="E4:E6 E28:K28">
    <cfRule type="cellIs" dxfId="1230" priority="30" operator="equal">
      <formula>$E$4</formula>
    </cfRule>
  </conditionalFormatting>
  <conditionalFormatting sqref="D28:D29 D6 D4:M4">
    <cfRule type="cellIs" dxfId="1229" priority="29" operator="equal">
      <formula>$D$4</formula>
    </cfRule>
  </conditionalFormatting>
  <conditionalFormatting sqref="I4:I6 I28:I29">
    <cfRule type="cellIs" dxfId="1228" priority="28" operator="equal">
      <formula>$I$4</formula>
    </cfRule>
  </conditionalFormatting>
  <conditionalFormatting sqref="J4:J6 J28:J29">
    <cfRule type="cellIs" dxfId="1227" priority="27" operator="equal">
      <formula>$J$4</formula>
    </cfRule>
  </conditionalFormatting>
  <conditionalFormatting sqref="K4:K6 K28:K29">
    <cfRule type="cellIs" dxfId="1226" priority="26" operator="equal">
      <formula>$K$4</formula>
    </cfRule>
  </conditionalFormatting>
  <conditionalFormatting sqref="M4:M6">
    <cfRule type="cellIs" dxfId="1225" priority="25" operator="equal">
      <formula>$L$4</formula>
    </cfRule>
  </conditionalFormatting>
  <conditionalFormatting sqref="T7:T28">
    <cfRule type="cellIs" dxfId="1224" priority="22" operator="lessThan">
      <formula>0</formula>
    </cfRule>
    <cfRule type="cellIs" dxfId="1223" priority="23" operator="lessThan">
      <formula>0</formula>
    </cfRule>
    <cfRule type="cellIs" dxfId="1222" priority="24" operator="lessThan">
      <formula>0</formula>
    </cfRule>
  </conditionalFormatting>
  <conditionalFormatting sqref="D5:K5">
    <cfRule type="cellIs" dxfId="1221" priority="21" operator="greaterThan">
      <formula>0</formula>
    </cfRule>
  </conditionalFormatting>
  <conditionalFormatting sqref="T6:T28">
    <cfRule type="cellIs" dxfId="1220" priority="20" operator="lessThan">
      <formula>0</formula>
    </cfRule>
  </conditionalFormatting>
  <conditionalFormatting sqref="T7:T27">
    <cfRule type="cellIs" dxfId="1219" priority="17" operator="lessThan">
      <formula>0</formula>
    </cfRule>
    <cfRule type="cellIs" dxfId="1218" priority="18" operator="lessThan">
      <formula>0</formula>
    </cfRule>
    <cfRule type="cellIs" dxfId="1217" priority="19" operator="lessThan">
      <formula>0</formula>
    </cfRule>
  </conditionalFormatting>
  <conditionalFormatting sqref="T7:T28">
    <cfRule type="cellIs" dxfId="1216" priority="14" operator="lessThan">
      <formula>0</formula>
    </cfRule>
    <cfRule type="cellIs" dxfId="1215" priority="15" operator="lessThan">
      <formula>0</formula>
    </cfRule>
    <cfRule type="cellIs" dxfId="1214" priority="16" operator="lessThan">
      <formula>0</formula>
    </cfRule>
  </conditionalFormatting>
  <conditionalFormatting sqref="D5:K5">
    <cfRule type="cellIs" dxfId="1213" priority="13" operator="greaterThan">
      <formula>0</formula>
    </cfRule>
  </conditionalFormatting>
  <conditionalFormatting sqref="L4 L6 L28:L29">
    <cfRule type="cellIs" dxfId="1212" priority="12" operator="equal">
      <formula>$L$4</formula>
    </cfRule>
  </conditionalFormatting>
  <conditionalFormatting sqref="D7:S7">
    <cfRule type="cellIs" dxfId="1211" priority="11" operator="greaterThan">
      <formula>0</formula>
    </cfRule>
  </conditionalFormatting>
  <conditionalFormatting sqref="D9:S9">
    <cfRule type="cellIs" dxfId="1210" priority="10" operator="greaterThan">
      <formula>0</formula>
    </cfRule>
  </conditionalFormatting>
  <conditionalFormatting sqref="D11:S11">
    <cfRule type="cellIs" dxfId="1209" priority="9" operator="greaterThan">
      <formula>0</formula>
    </cfRule>
  </conditionalFormatting>
  <conditionalFormatting sqref="D13:S13">
    <cfRule type="cellIs" dxfId="1208" priority="8" operator="greaterThan">
      <formula>0</formula>
    </cfRule>
  </conditionalFormatting>
  <conditionalFormatting sqref="D15:S15">
    <cfRule type="cellIs" dxfId="1207" priority="7" operator="greaterThan">
      <formula>0</formula>
    </cfRule>
  </conditionalFormatting>
  <conditionalFormatting sqref="D17:S17">
    <cfRule type="cellIs" dxfId="1206" priority="6" operator="greaterThan">
      <formula>0</formula>
    </cfRule>
  </conditionalFormatting>
  <conditionalFormatting sqref="D19:S19">
    <cfRule type="cellIs" dxfId="1205" priority="5" operator="greaterThan">
      <formula>0</formula>
    </cfRule>
  </conditionalFormatting>
  <conditionalFormatting sqref="D21:S21">
    <cfRule type="cellIs" dxfId="1204" priority="4" operator="greaterThan">
      <formula>0</formula>
    </cfRule>
  </conditionalFormatting>
  <conditionalFormatting sqref="D23:S23">
    <cfRule type="cellIs" dxfId="1203" priority="3" operator="greaterThan">
      <formula>0</formula>
    </cfRule>
  </conditionalFormatting>
  <conditionalFormatting sqref="D25:S25">
    <cfRule type="cellIs" dxfId="1202" priority="2" operator="greaterThan">
      <formula>0</formula>
    </cfRule>
  </conditionalFormatting>
  <conditionalFormatting sqref="D27:S27">
    <cfRule type="cellIs" dxfId="120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53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107" t="s">
        <v>39</v>
      </c>
      <c r="B29" s="108"/>
      <c r="C29" s="109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0" priority="43" operator="equal">
      <formula>212030016606640</formula>
    </cfRule>
  </conditionalFormatting>
  <conditionalFormatting sqref="D29 E4:E6 E28:K29">
    <cfRule type="cellIs" dxfId="1199" priority="41" operator="equal">
      <formula>$E$4</formula>
    </cfRule>
    <cfRule type="cellIs" dxfId="1198" priority="42" operator="equal">
      <formula>2120</formula>
    </cfRule>
  </conditionalFormatting>
  <conditionalFormatting sqref="D29:E29 F4:F6 F28:F29">
    <cfRule type="cellIs" dxfId="1197" priority="39" operator="equal">
      <formula>$F$4</formula>
    </cfRule>
    <cfRule type="cellIs" dxfId="1196" priority="40" operator="equal">
      <formula>300</formula>
    </cfRule>
  </conditionalFormatting>
  <conditionalFormatting sqref="G4:G6 G28:G29">
    <cfRule type="cellIs" dxfId="1195" priority="37" operator="equal">
      <formula>$G$4</formula>
    </cfRule>
    <cfRule type="cellIs" dxfId="1194" priority="38" operator="equal">
      <formula>1660</formula>
    </cfRule>
  </conditionalFormatting>
  <conditionalFormatting sqref="H4:H6 H28:H29">
    <cfRule type="cellIs" dxfId="1193" priority="35" operator="equal">
      <formula>$H$4</formula>
    </cfRule>
    <cfRule type="cellIs" dxfId="1192" priority="36" operator="equal">
      <formula>6640</formula>
    </cfRule>
  </conditionalFormatting>
  <conditionalFormatting sqref="T6:T28">
    <cfRule type="cellIs" dxfId="1191" priority="34" operator="lessThan">
      <formula>0</formula>
    </cfRule>
  </conditionalFormatting>
  <conditionalFormatting sqref="T7:T27">
    <cfRule type="cellIs" dxfId="1190" priority="31" operator="lessThan">
      <formula>0</formula>
    </cfRule>
    <cfRule type="cellIs" dxfId="1189" priority="32" operator="lessThan">
      <formula>0</formula>
    </cfRule>
    <cfRule type="cellIs" dxfId="1188" priority="33" operator="lessThan">
      <formula>0</formula>
    </cfRule>
  </conditionalFormatting>
  <conditionalFormatting sqref="E4:E6 E28:K28">
    <cfRule type="cellIs" dxfId="1187" priority="30" operator="equal">
      <formula>$E$4</formula>
    </cfRule>
  </conditionalFormatting>
  <conditionalFormatting sqref="D28:D29 D6 D4:M4">
    <cfRule type="cellIs" dxfId="1186" priority="29" operator="equal">
      <formula>$D$4</formula>
    </cfRule>
  </conditionalFormatting>
  <conditionalFormatting sqref="I4:I6 I28:I29">
    <cfRule type="cellIs" dxfId="1185" priority="28" operator="equal">
      <formula>$I$4</formula>
    </cfRule>
  </conditionalFormatting>
  <conditionalFormatting sqref="J4:J6 J28:J29">
    <cfRule type="cellIs" dxfId="1184" priority="27" operator="equal">
      <formula>$J$4</formula>
    </cfRule>
  </conditionalFormatting>
  <conditionalFormatting sqref="K4:K6 K28:K29">
    <cfRule type="cellIs" dxfId="1183" priority="26" operator="equal">
      <formula>$K$4</formula>
    </cfRule>
  </conditionalFormatting>
  <conditionalFormatting sqref="M4:M6">
    <cfRule type="cellIs" dxfId="1182" priority="25" operator="equal">
      <formula>$L$4</formula>
    </cfRule>
  </conditionalFormatting>
  <conditionalFormatting sqref="T7:T28">
    <cfRule type="cellIs" dxfId="1181" priority="22" operator="lessThan">
      <formula>0</formula>
    </cfRule>
    <cfRule type="cellIs" dxfId="1180" priority="23" operator="lessThan">
      <formula>0</formula>
    </cfRule>
    <cfRule type="cellIs" dxfId="1179" priority="24" operator="lessThan">
      <formula>0</formula>
    </cfRule>
  </conditionalFormatting>
  <conditionalFormatting sqref="D5:K5">
    <cfRule type="cellIs" dxfId="1178" priority="21" operator="greaterThan">
      <formula>0</formula>
    </cfRule>
  </conditionalFormatting>
  <conditionalFormatting sqref="T6:T28">
    <cfRule type="cellIs" dxfId="1177" priority="20" operator="lessThan">
      <formula>0</formula>
    </cfRule>
  </conditionalFormatting>
  <conditionalFormatting sqref="T7:T27">
    <cfRule type="cellIs" dxfId="1176" priority="17" operator="lessThan">
      <formula>0</formula>
    </cfRule>
    <cfRule type="cellIs" dxfId="1175" priority="18" operator="lessThan">
      <formula>0</formula>
    </cfRule>
    <cfRule type="cellIs" dxfId="1174" priority="19" operator="lessThan">
      <formula>0</formula>
    </cfRule>
  </conditionalFormatting>
  <conditionalFormatting sqref="T7:T28">
    <cfRule type="cellIs" dxfId="1173" priority="14" operator="lessThan">
      <formula>0</formula>
    </cfRule>
    <cfRule type="cellIs" dxfId="1172" priority="15" operator="lessThan">
      <formula>0</formula>
    </cfRule>
    <cfRule type="cellIs" dxfId="1171" priority="16" operator="lessThan">
      <formula>0</formula>
    </cfRule>
  </conditionalFormatting>
  <conditionalFormatting sqref="D5:K5">
    <cfRule type="cellIs" dxfId="1170" priority="13" operator="greaterThan">
      <formula>0</formula>
    </cfRule>
  </conditionalFormatting>
  <conditionalFormatting sqref="L4 L6 L28:L29">
    <cfRule type="cellIs" dxfId="1169" priority="12" operator="equal">
      <formula>$L$4</formula>
    </cfRule>
  </conditionalFormatting>
  <conditionalFormatting sqref="D7:S7">
    <cfRule type="cellIs" dxfId="1168" priority="11" operator="greaterThan">
      <formula>0</formula>
    </cfRule>
  </conditionalFormatting>
  <conditionalFormatting sqref="D9:S9">
    <cfRule type="cellIs" dxfId="1167" priority="10" operator="greaterThan">
      <formula>0</formula>
    </cfRule>
  </conditionalFormatting>
  <conditionalFormatting sqref="D11:S11">
    <cfRule type="cellIs" dxfId="1166" priority="9" operator="greaterThan">
      <formula>0</formula>
    </cfRule>
  </conditionalFormatting>
  <conditionalFormatting sqref="D13:S13">
    <cfRule type="cellIs" dxfId="1165" priority="8" operator="greaterThan">
      <formula>0</formula>
    </cfRule>
  </conditionalFormatting>
  <conditionalFormatting sqref="D15:S15">
    <cfRule type="cellIs" dxfId="1164" priority="7" operator="greaterThan">
      <formula>0</formula>
    </cfRule>
  </conditionalFormatting>
  <conditionalFormatting sqref="D17:S17">
    <cfRule type="cellIs" dxfId="1163" priority="6" operator="greaterThan">
      <formula>0</formula>
    </cfRule>
  </conditionalFormatting>
  <conditionalFormatting sqref="D19:S19">
    <cfRule type="cellIs" dxfId="1162" priority="5" operator="greaterThan">
      <formula>0</formula>
    </cfRule>
  </conditionalFormatting>
  <conditionalFormatting sqref="D21:S21">
    <cfRule type="cellIs" dxfId="1161" priority="4" operator="greaterThan">
      <formula>0</formula>
    </cfRule>
  </conditionalFormatting>
  <conditionalFormatting sqref="D23:S23">
    <cfRule type="cellIs" dxfId="1160" priority="3" operator="greaterThan">
      <formula>0</formula>
    </cfRule>
  </conditionalFormatting>
  <conditionalFormatting sqref="D25:S25">
    <cfRule type="cellIs" dxfId="1159" priority="2" operator="greaterThan">
      <formula>0</formula>
    </cfRule>
  </conditionalFormatting>
  <conditionalFormatting sqref="D27:S27">
    <cfRule type="cellIs" dxfId="1158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54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107" t="s">
        <v>39</v>
      </c>
      <c r="B29" s="108"/>
      <c r="C29" s="10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7" priority="43" operator="equal">
      <formula>212030016606640</formula>
    </cfRule>
  </conditionalFormatting>
  <conditionalFormatting sqref="D29 E4:E6 E28:K29">
    <cfRule type="cellIs" dxfId="1156" priority="41" operator="equal">
      <formula>$E$4</formula>
    </cfRule>
    <cfRule type="cellIs" dxfId="1155" priority="42" operator="equal">
      <formula>2120</formula>
    </cfRule>
  </conditionalFormatting>
  <conditionalFormatting sqref="D29:E29 F4:F6 F28:F29">
    <cfRule type="cellIs" dxfId="1154" priority="39" operator="equal">
      <formula>$F$4</formula>
    </cfRule>
    <cfRule type="cellIs" dxfId="1153" priority="40" operator="equal">
      <formula>300</formula>
    </cfRule>
  </conditionalFormatting>
  <conditionalFormatting sqref="G4:G6 G28:G29">
    <cfRule type="cellIs" dxfId="1152" priority="37" operator="equal">
      <formula>$G$4</formula>
    </cfRule>
    <cfRule type="cellIs" dxfId="1151" priority="38" operator="equal">
      <formula>1660</formula>
    </cfRule>
  </conditionalFormatting>
  <conditionalFormatting sqref="H4:H6 H28:H29">
    <cfRule type="cellIs" dxfId="1150" priority="35" operator="equal">
      <formula>$H$4</formula>
    </cfRule>
    <cfRule type="cellIs" dxfId="1149" priority="36" operator="equal">
      <formula>6640</formula>
    </cfRule>
  </conditionalFormatting>
  <conditionalFormatting sqref="T6:T28">
    <cfRule type="cellIs" dxfId="1148" priority="34" operator="lessThan">
      <formula>0</formula>
    </cfRule>
  </conditionalFormatting>
  <conditionalFormatting sqref="T7:T27">
    <cfRule type="cellIs" dxfId="1147" priority="31" operator="lessThan">
      <formula>0</formula>
    </cfRule>
    <cfRule type="cellIs" dxfId="1146" priority="32" operator="lessThan">
      <formula>0</formula>
    </cfRule>
    <cfRule type="cellIs" dxfId="1145" priority="33" operator="lessThan">
      <formula>0</formula>
    </cfRule>
  </conditionalFormatting>
  <conditionalFormatting sqref="E4:E6 E28:K28">
    <cfRule type="cellIs" dxfId="1144" priority="30" operator="equal">
      <formula>$E$4</formula>
    </cfRule>
  </conditionalFormatting>
  <conditionalFormatting sqref="D28:D29 D6 D4:M4">
    <cfRule type="cellIs" dxfId="1143" priority="29" operator="equal">
      <formula>$D$4</formula>
    </cfRule>
  </conditionalFormatting>
  <conditionalFormatting sqref="I4:I6 I28:I29">
    <cfRule type="cellIs" dxfId="1142" priority="28" operator="equal">
      <formula>$I$4</formula>
    </cfRule>
  </conditionalFormatting>
  <conditionalFormatting sqref="J4:J6 J28:J29">
    <cfRule type="cellIs" dxfId="1141" priority="27" operator="equal">
      <formula>$J$4</formula>
    </cfRule>
  </conditionalFormatting>
  <conditionalFormatting sqref="K4:K6 K28:K29">
    <cfRule type="cellIs" dxfId="1140" priority="26" operator="equal">
      <formula>$K$4</formula>
    </cfRule>
  </conditionalFormatting>
  <conditionalFormatting sqref="M4:M6">
    <cfRule type="cellIs" dxfId="1139" priority="25" operator="equal">
      <formula>$L$4</formula>
    </cfRule>
  </conditionalFormatting>
  <conditionalFormatting sqref="T7:T28">
    <cfRule type="cellIs" dxfId="1138" priority="22" operator="lessThan">
      <formula>0</formula>
    </cfRule>
    <cfRule type="cellIs" dxfId="1137" priority="23" operator="lessThan">
      <formula>0</formula>
    </cfRule>
    <cfRule type="cellIs" dxfId="1136" priority="24" operator="lessThan">
      <formula>0</formula>
    </cfRule>
  </conditionalFormatting>
  <conditionalFormatting sqref="D5:K5">
    <cfRule type="cellIs" dxfId="1135" priority="21" operator="greaterThan">
      <formula>0</formula>
    </cfRule>
  </conditionalFormatting>
  <conditionalFormatting sqref="T6:T28">
    <cfRule type="cellIs" dxfId="1134" priority="20" operator="lessThan">
      <formula>0</formula>
    </cfRule>
  </conditionalFormatting>
  <conditionalFormatting sqref="T7:T27">
    <cfRule type="cellIs" dxfId="1133" priority="17" operator="lessThan">
      <formula>0</formula>
    </cfRule>
    <cfRule type="cellIs" dxfId="1132" priority="18" operator="lessThan">
      <formula>0</formula>
    </cfRule>
    <cfRule type="cellIs" dxfId="1131" priority="19" operator="lessThan">
      <formula>0</formula>
    </cfRule>
  </conditionalFormatting>
  <conditionalFormatting sqref="T7:T28">
    <cfRule type="cellIs" dxfId="1130" priority="14" operator="lessThan">
      <formula>0</formula>
    </cfRule>
    <cfRule type="cellIs" dxfId="1129" priority="15" operator="lessThan">
      <formula>0</formula>
    </cfRule>
    <cfRule type="cellIs" dxfId="1128" priority="16" operator="lessThan">
      <formula>0</formula>
    </cfRule>
  </conditionalFormatting>
  <conditionalFormatting sqref="D5:K5">
    <cfRule type="cellIs" dxfId="1127" priority="13" operator="greaterThan">
      <formula>0</formula>
    </cfRule>
  </conditionalFormatting>
  <conditionalFormatting sqref="L4 L6 L28:L29">
    <cfRule type="cellIs" dxfId="1126" priority="12" operator="equal">
      <formula>$L$4</formula>
    </cfRule>
  </conditionalFormatting>
  <conditionalFormatting sqref="D7:S7">
    <cfRule type="cellIs" dxfId="1125" priority="11" operator="greaterThan">
      <formula>0</formula>
    </cfRule>
  </conditionalFormatting>
  <conditionalFormatting sqref="D9:S9">
    <cfRule type="cellIs" dxfId="1124" priority="10" operator="greaterThan">
      <formula>0</formula>
    </cfRule>
  </conditionalFormatting>
  <conditionalFormatting sqref="D11:S11">
    <cfRule type="cellIs" dxfId="1123" priority="9" operator="greaterThan">
      <formula>0</formula>
    </cfRule>
  </conditionalFormatting>
  <conditionalFormatting sqref="D13:S13">
    <cfRule type="cellIs" dxfId="1122" priority="8" operator="greaterThan">
      <formula>0</formula>
    </cfRule>
  </conditionalFormatting>
  <conditionalFormatting sqref="D15:S15">
    <cfRule type="cellIs" dxfId="1121" priority="7" operator="greaterThan">
      <formula>0</formula>
    </cfRule>
  </conditionalFormatting>
  <conditionalFormatting sqref="D17:S17">
    <cfRule type="cellIs" dxfId="1120" priority="6" operator="greaterThan">
      <formula>0</formula>
    </cfRule>
  </conditionalFormatting>
  <conditionalFormatting sqref="D19:S19">
    <cfRule type="cellIs" dxfId="1119" priority="5" operator="greaterThan">
      <formula>0</formula>
    </cfRule>
  </conditionalFormatting>
  <conditionalFormatting sqref="D21:S21">
    <cfRule type="cellIs" dxfId="1118" priority="4" operator="greaterThan">
      <formula>0</formula>
    </cfRule>
  </conditionalFormatting>
  <conditionalFormatting sqref="D23:S23">
    <cfRule type="cellIs" dxfId="1117" priority="3" operator="greaterThan">
      <formula>0</formula>
    </cfRule>
  </conditionalFormatting>
  <conditionalFormatting sqref="D25:S25">
    <cfRule type="cellIs" dxfId="1116" priority="2" operator="greaterThan">
      <formula>0</formula>
    </cfRule>
  </conditionalFormatting>
  <conditionalFormatting sqref="D27:S27">
    <cfRule type="cellIs" dxfId="1115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55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4" priority="43" operator="equal">
      <formula>212030016606640</formula>
    </cfRule>
  </conditionalFormatting>
  <conditionalFormatting sqref="D29 E4:E6 E28:K29">
    <cfRule type="cellIs" dxfId="1113" priority="41" operator="equal">
      <formula>$E$4</formula>
    </cfRule>
    <cfRule type="cellIs" dxfId="1112" priority="42" operator="equal">
      <formula>2120</formula>
    </cfRule>
  </conditionalFormatting>
  <conditionalFormatting sqref="D29:E29 F4:F6 F28:F29">
    <cfRule type="cellIs" dxfId="1111" priority="39" operator="equal">
      <formula>$F$4</formula>
    </cfRule>
    <cfRule type="cellIs" dxfId="1110" priority="40" operator="equal">
      <formula>300</formula>
    </cfRule>
  </conditionalFormatting>
  <conditionalFormatting sqref="G4:G6 G28:G29">
    <cfRule type="cellIs" dxfId="1109" priority="37" operator="equal">
      <formula>$G$4</formula>
    </cfRule>
    <cfRule type="cellIs" dxfId="1108" priority="38" operator="equal">
      <formula>1660</formula>
    </cfRule>
  </conditionalFormatting>
  <conditionalFormatting sqref="H4:H6 H28:H29">
    <cfRule type="cellIs" dxfId="1107" priority="35" operator="equal">
      <formula>$H$4</formula>
    </cfRule>
    <cfRule type="cellIs" dxfId="1106" priority="36" operator="equal">
      <formula>6640</formula>
    </cfRule>
  </conditionalFormatting>
  <conditionalFormatting sqref="T6:T28">
    <cfRule type="cellIs" dxfId="1105" priority="34" operator="lessThan">
      <formula>0</formula>
    </cfRule>
  </conditionalFormatting>
  <conditionalFormatting sqref="T7:T27">
    <cfRule type="cellIs" dxfId="1104" priority="31" operator="lessThan">
      <formula>0</formula>
    </cfRule>
    <cfRule type="cellIs" dxfId="1103" priority="32" operator="lessThan">
      <formula>0</formula>
    </cfRule>
    <cfRule type="cellIs" dxfId="1102" priority="33" operator="lessThan">
      <formula>0</formula>
    </cfRule>
  </conditionalFormatting>
  <conditionalFormatting sqref="E4:E6 E28:K28">
    <cfRule type="cellIs" dxfId="1101" priority="30" operator="equal">
      <formula>$E$4</formula>
    </cfRule>
  </conditionalFormatting>
  <conditionalFormatting sqref="D28:D29 D6 D4:M4">
    <cfRule type="cellIs" dxfId="1100" priority="29" operator="equal">
      <formula>$D$4</formula>
    </cfRule>
  </conditionalFormatting>
  <conditionalFormatting sqref="I4:I6 I28:I29">
    <cfRule type="cellIs" dxfId="1099" priority="28" operator="equal">
      <formula>$I$4</formula>
    </cfRule>
  </conditionalFormatting>
  <conditionalFormatting sqref="J4:J6 J28:J29">
    <cfRule type="cellIs" dxfId="1098" priority="27" operator="equal">
      <formula>$J$4</formula>
    </cfRule>
  </conditionalFormatting>
  <conditionalFormatting sqref="K4:K6 K28:K29">
    <cfRule type="cellIs" dxfId="1097" priority="26" operator="equal">
      <formula>$K$4</formula>
    </cfRule>
  </conditionalFormatting>
  <conditionalFormatting sqref="M4:M6">
    <cfRule type="cellIs" dxfId="1096" priority="25" operator="equal">
      <formula>$L$4</formula>
    </cfRule>
  </conditionalFormatting>
  <conditionalFormatting sqref="T7:T28">
    <cfRule type="cellIs" dxfId="1095" priority="22" operator="lessThan">
      <formula>0</formula>
    </cfRule>
    <cfRule type="cellIs" dxfId="1094" priority="23" operator="lessThan">
      <formula>0</formula>
    </cfRule>
    <cfRule type="cellIs" dxfId="1093" priority="24" operator="lessThan">
      <formula>0</formula>
    </cfRule>
  </conditionalFormatting>
  <conditionalFormatting sqref="D5:K5">
    <cfRule type="cellIs" dxfId="1092" priority="21" operator="greaterThan">
      <formula>0</formula>
    </cfRule>
  </conditionalFormatting>
  <conditionalFormatting sqref="T6:T28">
    <cfRule type="cellIs" dxfId="1091" priority="20" operator="lessThan">
      <formula>0</formula>
    </cfRule>
  </conditionalFormatting>
  <conditionalFormatting sqref="T7:T27">
    <cfRule type="cellIs" dxfId="1090" priority="17" operator="lessThan">
      <formula>0</formula>
    </cfRule>
    <cfRule type="cellIs" dxfId="1089" priority="18" operator="lessThan">
      <formula>0</formula>
    </cfRule>
    <cfRule type="cellIs" dxfId="1088" priority="19" operator="lessThan">
      <formula>0</formula>
    </cfRule>
  </conditionalFormatting>
  <conditionalFormatting sqref="T7:T28">
    <cfRule type="cellIs" dxfId="1087" priority="14" operator="lessThan">
      <formula>0</formula>
    </cfRule>
    <cfRule type="cellIs" dxfId="1086" priority="15" operator="lessThan">
      <formula>0</formula>
    </cfRule>
    <cfRule type="cellIs" dxfId="1085" priority="16" operator="lessThan">
      <formula>0</formula>
    </cfRule>
  </conditionalFormatting>
  <conditionalFormatting sqref="D5:K5">
    <cfRule type="cellIs" dxfId="1084" priority="13" operator="greaterThan">
      <formula>0</formula>
    </cfRule>
  </conditionalFormatting>
  <conditionalFormatting sqref="L4 L6 L28:L29">
    <cfRule type="cellIs" dxfId="1083" priority="12" operator="equal">
      <formula>$L$4</formula>
    </cfRule>
  </conditionalFormatting>
  <conditionalFormatting sqref="D7:S7">
    <cfRule type="cellIs" dxfId="1082" priority="11" operator="greaterThan">
      <formula>0</formula>
    </cfRule>
  </conditionalFormatting>
  <conditionalFormatting sqref="D9:S9">
    <cfRule type="cellIs" dxfId="1081" priority="10" operator="greaterThan">
      <formula>0</formula>
    </cfRule>
  </conditionalFormatting>
  <conditionalFormatting sqref="D11:S11">
    <cfRule type="cellIs" dxfId="1080" priority="9" operator="greaterThan">
      <formula>0</formula>
    </cfRule>
  </conditionalFormatting>
  <conditionalFormatting sqref="D13:S13">
    <cfRule type="cellIs" dxfId="1079" priority="8" operator="greaterThan">
      <formula>0</formula>
    </cfRule>
  </conditionalFormatting>
  <conditionalFormatting sqref="D15:S15">
    <cfRule type="cellIs" dxfId="1078" priority="7" operator="greaterThan">
      <formula>0</formula>
    </cfRule>
  </conditionalFormatting>
  <conditionalFormatting sqref="D17:S17">
    <cfRule type="cellIs" dxfId="1077" priority="6" operator="greaterThan">
      <formula>0</formula>
    </cfRule>
  </conditionalFormatting>
  <conditionalFormatting sqref="D19:S19">
    <cfRule type="cellIs" dxfId="1076" priority="5" operator="greaterThan">
      <formula>0</formula>
    </cfRule>
  </conditionalFormatting>
  <conditionalFormatting sqref="D21:S21">
    <cfRule type="cellIs" dxfId="1075" priority="4" operator="greaterThan">
      <formula>0</formula>
    </cfRule>
  </conditionalFormatting>
  <conditionalFormatting sqref="D23:S23">
    <cfRule type="cellIs" dxfId="1074" priority="3" operator="greaterThan">
      <formula>0</formula>
    </cfRule>
  </conditionalFormatting>
  <conditionalFormatting sqref="D25:S25">
    <cfRule type="cellIs" dxfId="1073" priority="2" operator="greaterThan">
      <formula>0</formula>
    </cfRule>
  </conditionalFormatting>
  <conditionalFormatting sqref="D27:S27">
    <cfRule type="cellIs" dxfId="107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56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43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44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45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46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104" t="s">
        <v>38</v>
      </c>
      <c r="B28" s="105"/>
      <c r="C28" s="106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107" t="s">
        <v>39</v>
      </c>
      <c r="B29" s="108"/>
      <c r="C29" s="109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1" priority="43" operator="equal">
      <formula>212030016606640</formula>
    </cfRule>
  </conditionalFormatting>
  <conditionalFormatting sqref="D29 E4:E6 E28:K29">
    <cfRule type="cellIs" dxfId="1070" priority="41" operator="equal">
      <formula>$E$4</formula>
    </cfRule>
    <cfRule type="cellIs" dxfId="1069" priority="42" operator="equal">
      <formula>2120</formula>
    </cfRule>
  </conditionalFormatting>
  <conditionalFormatting sqref="D29:E29 F4:F6 F28:F29">
    <cfRule type="cellIs" dxfId="1068" priority="39" operator="equal">
      <formula>$F$4</formula>
    </cfRule>
    <cfRule type="cellIs" dxfId="1067" priority="40" operator="equal">
      <formula>300</formula>
    </cfRule>
  </conditionalFormatting>
  <conditionalFormatting sqref="G4:G6 G28:G29">
    <cfRule type="cellIs" dxfId="1066" priority="37" operator="equal">
      <formula>$G$4</formula>
    </cfRule>
    <cfRule type="cellIs" dxfId="1065" priority="38" operator="equal">
      <formula>1660</formula>
    </cfRule>
  </conditionalFormatting>
  <conditionalFormatting sqref="H4:H6 H28:H29">
    <cfRule type="cellIs" dxfId="1064" priority="35" operator="equal">
      <formula>$H$4</formula>
    </cfRule>
    <cfRule type="cellIs" dxfId="1063" priority="36" operator="equal">
      <formula>6640</formula>
    </cfRule>
  </conditionalFormatting>
  <conditionalFormatting sqref="T6:T28">
    <cfRule type="cellIs" dxfId="1062" priority="34" operator="lessThan">
      <formula>0</formula>
    </cfRule>
  </conditionalFormatting>
  <conditionalFormatting sqref="T7:T27">
    <cfRule type="cellIs" dxfId="1061" priority="31" operator="lessThan">
      <formula>0</formula>
    </cfRule>
    <cfRule type="cellIs" dxfId="1060" priority="32" operator="lessThan">
      <formula>0</formula>
    </cfRule>
    <cfRule type="cellIs" dxfId="1059" priority="33" operator="lessThan">
      <formula>0</formula>
    </cfRule>
  </conditionalFormatting>
  <conditionalFormatting sqref="E4:E6 E28:K28">
    <cfRule type="cellIs" dxfId="1058" priority="30" operator="equal">
      <formula>$E$4</formula>
    </cfRule>
  </conditionalFormatting>
  <conditionalFormatting sqref="D28:D29 D6 D4:M4">
    <cfRule type="cellIs" dxfId="1057" priority="29" operator="equal">
      <formula>$D$4</formula>
    </cfRule>
  </conditionalFormatting>
  <conditionalFormatting sqref="I4:I6 I28:I29">
    <cfRule type="cellIs" dxfId="1056" priority="28" operator="equal">
      <formula>$I$4</formula>
    </cfRule>
  </conditionalFormatting>
  <conditionalFormatting sqref="J4:J6 J28:J29">
    <cfRule type="cellIs" dxfId="1055" priority="27" operator="equal">
      <formula>$J$4</formula>
    </cfRule>
  </conditionalFormatting>
  <conditionalFormatting sqref="K4:K6 K28:K29">
    <cfRule type="cellIs" dxfId="1054" priority="26" operator="equal">
      <formula>$K$4</formula>
    </cfRule>
  </conditionalFormatting>
  <conditionalFormatting sqref="M4:M6">
    <cfRule type="cellIs" dxfId="1053" priority="25" operator="equal">
      <formula>$L$4</formula>
    </cfRule>
  </conditionalFormatting>
  <conditionalFormatting sqref="T7:T28">
    <cfRule type="cellIs" dxfId="1052" priority="22" operator="lessThan">
      <formula>0</formula>
    </cfRule>
    <cfRule type="cellIs" dxfId="1051" priority="23" operator="lessThan">
      <formula>0</formula>
    </cfRule>
    <cfRule type="cellIs" dxfId="1050" priority="24" operator="lessThan">
      <formula>0</formula>
    </cfRule>
  </conditionalFormatting>
  <conditionalFormatting sqref="D5:K5">
    <cfRule type="cellIs" dxfId="1049" priority="21" operator="greaterThan">
      <formula>0</formula>
    </cfRule>
  </conditionalFormatting>
  <conditionalFormatting sqref="T6:T28">
    <cfRule type="cellIs" dxfId="1048" priority="20" operator="lessThan">
      <formula>0</formula>
    </cfRule>
  </conditionalFormatting>
  <conditionalFormatting sqref="T7:T27">
    <cfRule type="cellIs" dxfId="1047" priority="17" operator="lessThan">
      <formula>0</formula>
    </cfRule>
    <cfRule type="cellIs" dxfId="1046" priority="18" operator="lessThan">
      <formula>0</formula>
    </cfRule>
    <cfRule type="cellIs" dxfId="1045" priority="19" operator="lessThan">
      <formula>0</formula>
    </cfRule>
  </conditionalFormatting>
  <conditionalFormatting sqref="T7:T28">
    <cfRule type="cellIs" dxfId="1044" priority="14" operator="lessThan">
      <formula>0</formula>
    </cfRule>
    <cfRule type="cellIs" dxfId="1043" priority="15" operator="lessThan">
      <formula>0</formula>
    </cfRule>
    <cfRule type="cellIs" dxfId="1042" priority="16" operator="lessThan">
      <formula>0</formula>
    </cfRule>
  </conditionalFormatting>
  <conditionalFormatting sqref="D5:K5">
    <cfRule type="cellIs" dxfId="1041" priority="13" operator="greaterThan">
      <formula>0</formula>
    </cfRule>
  </conditionalFormatting>
  <conditionalFormatting sqref="L4 L6 L28:L29">
    <cfRule type="cellIs" dxfId="1040" priority="12" operator="equal">
      <formula>$L$4</formula>
    </cfRule>
  </conditionalFormatting>
  <conditionalFormatting sqref="D7:S7">
    <cfRule type="cellIs" dxfId="1039" priority="11" operator="greaterThan">
      <formula>0</formula>
    </cfRule>
  </conditionalFormatting>
  <conditionalFormatting sqref="D9:S9">
    <cfRule type="cellIs" dxfId="1038" priority="10" operator="greaterThan">
      <formula>0</formula>
    </cfRule>
  </conditionalFormatting>
  <conditionalFormatting sqref="D11:S11">
    <cfRule type="cellIs" dxfId="1037" priority="9" operator="greaterThan">
      <formula>0</formula>
    </cfRule>
  </conditionalFormatting>
  <conditionalFormatting sqref="D13:S13">
    <cfRule type="cellIs" dxfId="1036" priority="8" operator="greaterThan">
      <formula>0</formula>
    </cfRule>
  </conditionalFormatting>
  <conditionalFormatting sqref="D15:S15">
    <cfRule type="cellIs" dxfId="1035" priority="7" operator="greaterThan">
      <formula>0</formula>
    </cfRule>
  </conditionalFormatting>
  <conditionalFormatting sqref="D17:S17">
    <cfRule type="cellIs" dxfId="1034" priority="6" operator="greaterThan">
      <formula>0</formula>
    </cfRule>
  </conditionalFormatting>
  <conditionalFormatting sqref="D19:S19">
    <cfRule type="cellIs" dxfId="1033" priority="5" operator="greaterThan">
      <formula>0</formula>
    </cfRule>
  </conditionalFormatting>
  <conditionalFormatting sqref="D21:S21">
    <cfRule type="cellIs" dxfId="1032" priority="4" operator="greaterThan">
      <formula>0</formula>
    </cfRule>
  </conditionalFormatting>
  <conditionalFormatting sqref="D23:S23">
    <cfRule type="cellIs" dxfId="1031" priority="3" operator="greaterThan">
      <formula>0</formula>
    </cfRule>
  </conditionalFormatting>
  <conditionalFormatting sqref="D25:S25">
    <cfRule type="cellIs" dxfId="1030" priority="2" operator="greaterThan">
      <formula>0</formula>
    </cfRule>
  </conditionalFormatting>
  <conditionalFormatting sqref="D27:S27">
    <cfRule type="cellIs" dxfId="1029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2021-10-09T06:35:09Z</dcterms:modified>
</cp:coreProperties>
</file>