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240" yWindow="90" windowWidth="20055" windowHeight="7695" tabRatio="784" activeTab="8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D28" i="10" l="1"/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18" i="9" l="1"/>
  <c r="O18" i="11"/>
  <c r="O16" i="10"/>
  <c r="N28" i="11"/>
  <c r="L28" i="33"/>
  <c r="L29" i="33" s="1"/>
  <c r="O16" i="9"/>
  <c r="O18" i="8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28" i="16" s="1"/>
  <c r="O19" i="16"/>
  <c r="O27" i="16"/>
  <c r="O18" i="18"/>
  <c r="R10" i="19"/>
  <c r="R18" i="19"/>
  <c r="R26" i="19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R22" i="19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R23" i="33"/>
  <c r="S18" i="33"/>
  <c r="T18" i="33" s="1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S10" i="33" l="1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sele Sim 14</t>
        </r>
      </text>
    </comment>
    <comment ref="C1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9 tarikh porjonto paid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Commission Sep''21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Sim Sale 5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DD Sale 1</t>
        </r>
      </text>
    </comment>
    <comment ref="P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Haruner sim=5
kit=3 Sale add kore</t>
        </r>
      </text>
    </comment>
    <comment ref="K2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Sopon Bp Sale Kit 5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Harun Sim Sale 5</t>
        </r>
      </text>
    </comment>
    <comment ref="K2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Harun Kit Sale 3</t>
        </r>
      </text>
    </comment>
  </commentList>
</comments>
</file>

<file path=xl/sharedStrings.xml><?xml version="1.0" encoding="utf-8"?>
<sst xmlns="http://schemas.openxmlformats.org/spreadsheetml/2006/main" count="1482" uniqueCount="60">
  <si>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</si>
  <si>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</si>
  <si>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</si>
  <si>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</si>
  <si>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</si>
  <si>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</si>
  <si>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</si>
  <si>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</si>
  <si>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</si>
  <si>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</si>
  <si>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</si>
  <si>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</si>
  <si>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</si>
  <si>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</si>
  <si>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</si>
  <si>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</si>
  <si>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</si>
  <si>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</si>
  <si>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</si>
  <si>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</si>
  <si>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</si>
  <si>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</si>
  <si>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</si>
  <si>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</si>
  <si>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</si>
  <si>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</si>
  <si>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</si>
  <si>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</si>
  <si>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</si>
  <si>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</si>
  <si>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</si>
  <si>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</si>
  <si>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</si>
  <si>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</si>
  <si>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</si>
  <si>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</si>
  <si>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</si>
  <si>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</si>
  <si>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</si>
  <si>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</si>
  <si>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</si>
  <si>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</si>
  <si>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</si>
  <si>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</si>
  <si>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</si>
  <si>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</si>
  <si>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</si>
  <si>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</si>
  <si>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</si>
  <si>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</si>
  <si>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</si>
  <si>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</si>
  <si>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</si>
  <si>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</si>
  <si>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</si>
  <si>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</si>
  <si>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</si>
  <si>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</si>
  <si>
    <t>Date:11.09.2021</t>
  </si>
  <si>
    <t>Date:10.09.2021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</si>
</sst>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54" t="s">
        <v>38</v>
      </c>
      <c r="B28" s="55"/>
      <c r="C28" s="56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57" t="s">
        <v>39</v>
      </c>
      <c r="B29" s="58"/>
      <c r="C29" s="59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59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'9'!D29</f>
        <v>270424</v>
      </c>
      <c r="E4" s="2">
        <f>'9'!E29</f>
        <v>2730</v>
      </c>
      <c r="F4" s="2">
        <f>'9'!F29</f>
        <v>7700</v>
      </c>
      <c r="G4" s="2">
        <f>'9'!G29</f>
        <v>60</v>
      </c>
      <c r="H4" s="2">
        <f>'9'!H29</f>
        <v>7035</v>
      </c>
      <c r="I4" s="2">
        <f>'9'!I29</f>
        <v>1510</v>
      </c>
      <c r="J4" s="2">
        <f>'9'!J29</f>
        <v>564</v>
      </c>
      <c r="K4" s="2">
        <f>'9'!K29</f>
        <v>652</v>
      </c>
      <c r="L4" s="2">
        <f>'9'!L29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30777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14000</v>
      </c>
      <c r="N7" s="24">
        <f>D7+E7*20+F7*10+G7*9+H7*9+I7*191+J7*191+K7*182+L7*100</f>
        <v>14000</v>
      </c>
      <c r="O7" s="25">
        <f>M7*2.75%</f>
        <v>385</v>
      </c>
      <c r="P7" s="26"/>
      <c r="Q7" s="26"/>
      <c r="R7" s="24">
        <f>M7-(M7*2.75%)+I7*191+J7*191+K7*182+L7*100-Q7</f>
        <v>13615</v>
      </c>
      <c r="S7" s="25">
        <f>M7*0.95%</f>
        <v>133</v>
      </c>
      <c r="T7" s="27">
        <f>S7-Q7</f>
        <v>133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3434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3434</v>
      </c>
      <c r="N8" s="24">
        <f t="shared" ref="N8:N27" si="1">D8+E8*20+F8*10+G8*9+H8*9+I8*191+J8*191+K8*182+L8*100</f>
        <v>3434</v>
      </c>
      <c r="O8" s="25">
        <f t="shared" ref="O8:O27" si="2">M8*2.75%</f>
        <v>94.435000000000002</v>
      </c>
      <c r="P8" s="26"/>
      <c r="Q8" s="26"/>
      <c r="R8" s="24">
        <f t="shared" ref="R8:R27" si="3">M8-(M8*2.75%)+I8*191+J8*191+K8*182+L8*100-Q8</f>
        <v>3339.5650000000001</v>
      </c>
      <c r="S8" s="25">
        <f t="shared" ref="S8:S27" si="4">M8*0.95%</f>
        <v>32.622999999999998</v>
      </c>
      <c r="T8" s="27">
        <f t="shared" ref="T8:T27" si="5">S8-Q8</f>
        <v>32.622999999999998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14392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14392</v>
      </c>
      <c r="N9" s="24">
        <f t="shared" si="1"/>
        <v>14392</v>
      </c>
      <c r="O9" s="25">
        <f t="shared" si="2"/>
        <v>395.78000000000003</v>
      </c>
      <c r="P9" s="26">
        <v>-3000</v>
      </c>
      <c r="Q9" s="26"/>
      <c r="R9" s="24">
        <f t="shared" si="3"/>
        <v>13996.22</v>
      </c>
      <c r="S9" s="25">
        <f t="shared" si="4"/>
        <v>136.72399999999999</v>
      </c>
      <c r="T9" s="27">
        <f t="shared" si="5"/>
        <v>136.72399999999999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2879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2879</v>
      </c>
      <c r="N10" s="24">
        <f t="shared" si="1"/>
        <v>2879</v>
      </c>
      <c r="O10" s="25">
        <f t="shared" si="2"/>
        <v>79.172499999999999</v>
      </c>
      <c r="P10" s="26"/>
      <c r="Q10" s="26"/>
      <c r="R10" s="24">
        <f t="shared" si="3"/>
        <v>2799.8274999999999</v>
      </c>
      <c r="S10" s="25">
        <f t="shared" si="4"/>
        <v>27.3505</v>
      </c>
      <c r="T10" s="27">
        <f t="shared" si="5"/>
        <v>27.3505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27">
        <f t="shared" si="5"/>
        <v>29.297999999999998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2000</v>
      </c>
      <c r="N12" s="24">
        <f t="shared" si="1"/>
        <v>2000</v>
      </c>
      <c r="O12" s="25">
        <f t="shared" si="2"/>
        <v>55</v>
      </c>
      <c r="P12" s="26"/>
      <c r="Q12" s="26"/>
      <c r="R12" s="24">
        <f t="shared" si="3"/>
        <v>1945</v>
      </c>
      <c r="S12" s="25">
        <f t="shared" si="4"/>
        <v>19</v>
      </c>
      <c r="T12" s="27">
        <f t="shared" si="5"/>
        <v>19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14000</v>
      </c>
      <c r="N15" s="24">
        <f t="shared" si="1"/>
        <v>14000</v>
      </c>
      <c r="O15" s="25">
        <f t="shared" si="2"/>
        <v>385</v>
      </c>
      <c r="P15" s="26"/>
      <c r="Q15" s="26">
        <v>115</v>
      </c>
      <c r="R15" s="24">
        <f t="shared" si="3"/>
        <v>13500</v>
      </c>
      <c r="S15" s="25">
        <f t="shared" si="4"/>
        <v>133</v>
      </c>
      <c r="T15" s="27">
        <f t="shared" si="5"/>
        <v>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>
        <v>-1000</v>
      </c>
      <c r="Q16" s="26">
        <v>42</v>
      </c>
      <c r="R16" s="24">
        <f t="shared" si="3"/>
        <v>15500.495000000001</v>
      </c>
      <c r="S16" s="25">
        <f t="shared" si="4"/>
        <v>151.82900000000001</v>
      </c>
      <c r="T16" s="27">
        <f t="shared" si="5"/>
        <v>109.82900000000001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</v>
      </c>
      <c r="N17" s="24">
        <f t="shared" si="1"/>
        <v>2000</v>
      </c>
      <c r="O17" s="25">
        <f t="shared" si="2"/>
        <v>55</v>
      </c>
      <c r="P17" s="26"/>
      <c r="Q17" s="26"/>
      <c r="R17" s="24">
        <f t="shared" si="3"/>
        <v>1945</v>
      </c>
      <c r="S17" s="25">
        <f t="shared" si="4"/>
        <v>19</v>
      </c>
      <c r="T17" s="27">
        <f t="shared" si="5"/>
        <v>19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</v>
      </c>
      <c r="N18" s="24">
        <f t="shared" si="1"/>
        <v>6000</v>
      </c>
      <c r="O18" s="25">
        <f t="shared" si="2"/>
        <v>165</v>
      </c>
      <c r="P18" s="26"/>
      <c r="Q18" s="26"/>
      <c r="R18" s="24">
        <f t="shared" si="3"/>
        <v>5835</v>
      </c>
      <c r="S18" s="25">
        <f t="shared" si="4"/>
        <v>57</v>
      </c>
      <c r="T18" s="27">
        <f t="shared" si="5"/>
        <v>57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12542</v>
      </c>
      <c r="E19" s="30">
        <v>10</v>
      </c>
      <c r="F19" s="30"/>
      <c r="G19" s="30"/>
      <c r="H19" s="30">
        <v>20</v>
      </c>
      <c r="I19" s="20"/>
      <c r="J19" s="20"/>
      <c r="K19" s="20"/>
      <c r="L19" s="20"/>
      <c r="M19" s="20">
        <f t="shared" si="0"/>
        <v>12922</v>
      </c>
      <c r="N19" s="24">
        <f t="shared" si="1"/>
        <v>12922</v>
      </c>
      <c r="O19" s="25">
        <f t="shared" si="2"/>
        <v>355.35500000000002</v>
      </c>
      <c r="P19" s="26"/>
      <c r="Q19" s="26">
        <v>100</v>
      </c>
      <c r="R19" s="24">
        <f t="shared" si="3"/>
        <v>12466.645</v>
      </c>
      <c r="S19" s="25">
        <f t="shared" si="4"/>
        <v>122.759</v>
      </c>
      <c r="T19" s="27">
        <f t="shared" si="5"/>
        <v>22.759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3000</v>
      </c>
      <c r="N21" s="24">
        <f t="shared" si="1"/>
        <v>3000</v>
      </c>
      <c r="O21" s="25">
        <f t="shared" si="2"/>
        <v>82.5</v>
      </c>
      <c r="P21" s="26"/>
      <c r="Q21" s="26"/>
      <c r="R21" s="24">
        <f t="shared" si="3"/>
        <v>2917.5</v>
      </c>
      <c r="S21" s="25">
        <f t="shared" si="4"/>
        <v>28.5</v>
      </c>
      <c r="T21" s="27">
        <f t="shared" si="5"/>
        <v>28.5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9258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9258</v>
      </c>
      <c r="N22" s="24">
        <f t="shared" si="1"/>
        <v>9258</v>
      </c>
      <c r="O22" s="25">
        <f t="shared" si="2"/>
        <v>254.595</v>
      </c>
      <c r="P22" s="26"/>
      <c r="Q22" s="26"/>
      <c r="R22" s="24">
        <f t="shared" si="3"/>
        <v>9003.4050000000007</v>
      </c>
      <c r="S22" s="25">
        <f t="shared" si="4"/>
        <v>87.950999999999993</v>
      </c>
      <c r="T22" s="27">
        <f t="shared" si="5"/>
        <v>87.950999999999993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7710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7710</v>
      </c>
      <c r="N23" s="24">
        <f t="shared" si="1"/>
        <v>7710</v>
      </c>
      <c r="O23" s="25">
        <f t="shared" si="2"/>
        <v>212.02500000000001</v>
      </c>
      <c r="P23" s="26"/>
      <c r="Q23" s="26">
        <v>70</v>
      </c>
      <c r="R23" s="24">
        <f t="shared" si="3"/>
        <v>7427.9750000000004</v>
      </c>
      <c r="S23" s="25">
        <f t="shared" si="4"/>
        <v>73.245000000000005</v>
      </c>
      <c r="T23" s="27">
        <f t="shared" si="5"/>
        <v>3.2450000000000045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19248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19248</v>
      </c>
      <c r="N24" s="24">
        <f t="shared" si="1"/>
        <v>19248</v>
      </c>
      <c r="O24" s="25">
        <f t="shared" si="2"/>
        <v>529.32000000000005</v>
      </c>
      <c r="P24" s="26">
        <v>-5580</v>
      </c>
      <c r="Q24" s="26">
        <v>139</v>
      </c>
      <c r="R24" s="24">
        <f t="shared" si="3"/>
        <v>18579.68</v>
      </c>
      <c r="S24" s="25">
        <f t="shared" si="4"/>
        <v>182.85599999999999</v>
      </c>
      <c r="T24" s="27">
        <f t="shared" si="5"/>
        <v>43.855999999999995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11927</v>
      </c>
      <c r="E25" s="30">
        <v>10</v>
      </c>
      <c r="F25" s="30"/>
      <c r="G25" s="30"/>
      <c r="H25" s="30">
        <v>60</v>
      </c>
      <c r="I25" s="20">
        <v>19</v>
      </c>
      <c r="J25" s="20">
        <v>1</v>
      </c>
      <c r="K25" s="20">
        <v>3</v>
      </c>
      <c r="L25" s="20"/>
      <c r="M25" s="20">
        <f t="shared" si="0"/>
        <v>12667</v>
      </c>
      <c r="N25" s="24">
        <f t="shared" si="1"/>
        <v>17033</v>
      </c>
      <c r="O25" s="25">
        <f t="shared" si="2"/>
        <v>348.34250000000003</v>
      </c>
      <c r="P25" s="26"/>
      <c r="Q25" s="26">
        <v>100</v>
      </c>
      <c r="R25" s="24">
        <f t="shared" si="3"/>
        <v>16584.657500000001</v>
      </c>
      <c r="S25" s="25">
        <f t="shared" si="4"/>
        <v>120.3365</v>
      </c>
      <c r="T25" s="27">
        <f t="shared" si="5"/>
        <v>20.336500000000001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3598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3598</v>
      </c>
      <c r="N26" s="24">
        <f t="shared" si="1"/>
        <v>3598</v>
      </c>
      <c r="O26" s="25">
        <f t="shared" si="2"/>
        <v>98.945000000000007</v>
      </c>
      <c r="P26" s="26"/>
      <c r="Q26" s="26"/>
      <c r="R26" s="24">
        <f t="shared" si="3"/>
        <v>3499.0549999999998</v>
      </c>
      <c r="S26" s="25">
        <f t="shared" si="4"/>
        <v>34.180999999999997</v>
      </c>
      <c r="T26" s="27">
        <f t="shared" si="5"/>
        <v>34.180999999999997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10000</v>
      </c>
      <c r="N27" s="40">
        <f t="shared" si="1"/>
        <v>10000</v>
      </c>
      <c r="O27" s="25">
        <f t="shared" si="2"/>
        <v>275</v>
      </c>
      <c r="P27" s="41"/>
      <c r="Q27" s="41"/>
      <c r="R27" s="24">
        <f t="shared" si="3"/>
        <v>9725</v>
      </c>
      <c r="S27" s="42">
        <f t="shared" si="4"/>
        <v>95</v>
      </c>
      <c r="T27" s="43">
        <f t="shared" si="5"/>
        <v>95</v>
      </c>
    </row>
    <row r="28" spans="1:20" ht="16.5" thickBot="1" x14ac:dyDescent="0.3">
      <c r="A28" s="54" t="s">
        <v>38</v>
      </c>
      <c r="B28" s="55"/>
      <c r="C28" s="56"/>
      <c r="D28" s="44">
        <f>SUM(D7:D27)</f>
        <v>157624</v>
      </c>
      <c r="E28" s="45">
        <f>SUM(E7:E27)</f>
        <v>20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80</v>
      </c>
      <c r="I28" s="45">
        <f t="shared" si="6"/>
        <v>19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158744</v>
      </c>
      <c r="N28" s="45">
        <f t="shared" si="6"/>
        <v>163110</v>
      </c>
      <c r="O28" s="46">
        <f t="shared" si="6"/>
        <v>4365.4600000000009</v>
      </c>
      <c r="P28" s="45">
        <f t="shared" si="6"/>
        <v>-9580</v>
      </c>
      <c r="Q28" s="45">
        <f t="shared" si="6"/>
        <v>566</v>
      </c>
      <c r="R28" s="45">
        <f t="shared" si="6"/>
        <v>158178.54</v>
      </c>
      <c r="S28" s="45">
        <f t="shared" si="6"/>
        <v>1508.0680000000002</v>
      </c>
      <c r="T28" s="47">
        <f t="shared" si="6"/>
        <v>942.0680000000001</v>
      </c>
    </row>
    <row r="29" spans="1:20" ht="15.75" thickBot="1" x14ac:dyDescent="0.3">
      <c r="A29" s="57" t="s">
        <v>39</v>
      </c>
      <c r="B29" s="58"/>
      <c r="C29" s="59"/>
      <c r="D29" s="48">
        <f>D4+D5-D28</f>
        <v>143577</v>
      </c>
      <c r="E29" s="48">
        <f t="shared" ref="E29:L29" si="7">E4+E5-E28</f>
        <v>2710</v>
      </c>
      <c r="F29" s="48">
        <f t="shared" si="7"/>
        <v>7700</v>
      </c>
      <c r="G29" s="48">
        <f t="shared" si="7"/>
        <v>60</v>
      </c>
      <c r="H29" s="48">
        <f t="shared" si="7"/>
        <v>6955</v>
      </c>
      <c r="I29" s="48">
        <f t="shared" si="7"/>
        <v>1491</v>
      </c>
      <c r="J29" s="48">
        <f t="shared" si="7"/>
        <v>563</v>
      </c>
      <c r="K29" s="48">
        <f t="shared" si="7"/>
        <v>649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3" activePane="bottomLeft" state="frozen"/>
      <selection pane="bottomLeft" activeCell="R18" sqref="R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58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'10'!D29</f>
        <v>143577</v>
      </c>
      <c r="E4" s="2">
        <f>'10'!E29</f>
        <v>2710</v>
      </c>
      <c r="F4" s="2">
        <f>'10'!F29</f>
        <v>7700</v>
      </c>
      <c r="G4" s="2">
        <f>'10'!G29</f>
        <v>60</v>
      </c>
      <c r="H4" s="2">
        <f>'10'!H29</f>
        <v>6955</v>
      </c>
      <c r="I4" s="2">
        <f>'10'!I29</f>
        <v>1491</v>
      </c>
      <c r="J4" s="2">
        <f>'10'!J29</f>
        <v>563</v>
      </c>
      <c r="K4" s="2">
        <f>'10'!K29</f>
        <v>649</v>
      </c>
      <c r="L4" s="2">
        <f>'10'!L29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236866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4269</v>
      </c>
      <c r="E7" s="22"/>
      <c r="F7" s="22"/>
      <c r="G7" s="22"/>
      <c r="H7" s="22"/>
      <c r="I7" s="23">
        <v>10</v>
      </c>
      <c r="J7" s="23">
        <v>10</v>
      </c>
      <c r="K7" s="23"/>
      <c r="L7" s="23"/>
      <c r="M7" s="20">
        <f>D7+E7*20+F7*10+G7*9+H7*9</f>
        <v>4269</v>
      </c>
      <c r="N7" s="24">
        <f>D7+E7*20+F7*10+G7*9+H7*9+I7*191+J7*191+K7*182+L7*100</f>
        <v>8089</v>
      </c>
      <c r="O7" s="25">
        <f>M7*2.75%</f>
        <v>117.39749999999999</v>
      </c>
      <c r="P7" s="26"/>
      <c r="Q7" s="26">
        <v>102</v>
      </c>
      <c r="R7" s="24">
        <f>M7-(M7*2.75%)+I7*191+J7*191+K7*182+L7*100-Q7</f>
        <v>7869.6025</v>
      </c>
      <c r="S7" s="25">
        <f>M7*0.95%</f>
        <v>40.555500000000002</v>
      </c>
      <c r="T7" s="27">
        <f>S7-Q7</f>
        <v>-61.444499999999998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2739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4639</v>
      </c>
      <c r="N8" s="24">
        <f t="shared" ref="N8:N27" si="1">D8+E8*20+F8*10+G8*9+H8*9+I8*191+J8*191+K8*182+L8*100</f>
        <v>4639</v>
      </c>
      <c r="O8" s="25">
        <f t="shared" ref="O8:O27" si="2">M8*2.75%</f>
        <v>127.57250000000001</v>
      </c>
      <c r="P8" s="26"/>
      <c r="Q8" s="26">
        <v>260</v>
      </c>
      <c r="R8" s="24">
        <f t="shared" ref="R8:R27" si="3">M8-(M8*2.75%)+I8*191+J8*191+K8*182+L8*100-Q8</f>
        <v>4251.4274999999998</v>
      </c>
      <c r="S8" s="25">
        <f t="shared" ref="S8:S27" si="4">M8*0.95%</f>
        <v>44.070499999999996</v>
      </c>
      <c r="T8" s="27">
        <f t="shared" ref="T8:T27" si="5">S8-Q8</f>
        <v>-215.92950000000002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10631</v>
      </c>
      <c r="E9" s="30">
        <v>10</v>
      </c>
      <c r="F9" s="30">
        <v>100</v>
      </c>
      <c r="G9" s="30"/>
      <c r="H9" s="30">
        <v>250</v>
      </c>
      <c r="I9" s="20"/>
      <c r="J9" s="20"/>
      <c r="K9" s="20">
        <v>2</v>
      </c>
      <c r="L9" s="20"/>
      <c r="M9" s="20">
        <f t="shared" si="0"/>
        <v>14081</v>
      </c>
      <c r="N9" s="24">
        <f t="shared" si="1"/>
        <v>14445</v>
      </c>
      <c r="O9" s="25">
        <f t="shared" si="2"/>
        <v>387.22750000000002</v>
      </c>
      <c r="P9" s="26"/>
      <c r="Q9" s="26">
        <v>117</v>
      </c>
      <c r="R9" s="24">
        <f t="shared" si="3"/>
        <v>13940.772499999999</v>
      </c>
      <c r="S9" s="25">
        <f t="shared" si="4"/>
        <v>133.76949999999999</v>
      </c>
      <c r="T9" s="27">
        <f t="shared" si="5"/>
        <v>16.769499999999994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3005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3005</v>
      </c>
      <c r="N10" s="24">
        <f t="shared" si="1"/>
        <v>4151</v>
      </c>
      <c r="O10" s="25">
        <f t="shared" si="2"/>
        <v>82.637500000000003</v>
      </c>
      <c r="P10" s="26"/>
      <c r="Q10" s="26">
        <v>28</v>
      </c>
      <c r="R10" s="24">
        <f t="shared" si="3"/>
        <v>4040.3625000000002</v>
      </c>
      <c r="S10" s="25">
        <f t="shared" si="4"/>
        <v>28.547499999999999</v>
      </c>
      <c r="T10" s="27">
        <f t="shared" si="5"/>
        <v>0.54749999999999943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4681</v>
      </c>
      <c r="E11" s="30"/>
      <c r="F11" s="30"/>
      <c r="G11" s="32"/>
      <c r="H11" s="30"/>
      <c r="I11" s="20">
        <v>5</v>
      </c>
      <c r="J11" s="20">
        <v>1</v>
      </c>
      <c r="K11" s="20"/>
      <c r="L11" s="20"/>
      <c r="M11" s="20">
        <f t="shared" si="0"/>
        <v>4681</v>
      </c>
      <c r="N11" s="24">
        <f t="shared" si="1"/>
        <v>5827</v>
      </c>
      <c r="O11" s="25">
        <f t="shared" si="2"/>
        <v>128.72749999999999</v>
      </c>
      <c r="P11" s="26"/>
      <c r="Q11" s="26">
        <v>42</v>
      </c>
      <c r="R11" s="24">
        <f t="shared" si="3"/>
        <v>5656.2725</v>
      </c>
      <c r="S11" s="25">
        <f t="shared" si="4"/>
        <v>44.469499999999996</v>
      </c>
      <c r="T11" s="27">
        <f t="shared" si="5"/>
        <v>2.4694999999999965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3510</v>
      </c>
      <c r="N12" s="24">
        <f t="shared" si="1"/>
        <v>3510</v>
      </c>
      <c r="O12" s="25">
        <f t="shared" si="2"/>
        <v>96.525000000000006</v>
      </c>
      <c r="P12" s="26">
        <v>910</v>
      </c>
      <c r="Q12" s="26">
        <v>28</v>
      </c>
      <c r="R12" s="24">
        <f t="shared" si="3"/>
        <v>3385.4749999999999</v>
      </c>
      <c r="S12" s="25">
        <f t="shared" si="4"/>
        <v>33.344999999999999</v>
      </c>
      <c r="T12" s="27">
        <f t="shared" si="5"/>
        <v>5.3449999999999989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6486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6486</v>
      </c>
      <c r="N13" s="24">
        <f t="shared" si="1"/>
        <v>6486</v>
      </c>
      <c r="O13" s="25">
        <f t="shared" si="2"/>
        <v>178.36500000000001</v>
      </c>
      <c r="P13" s="26"/>
      <c r="Q13" s="26">
        <v>7</v>
      </c>
      <c r="R13" s="24">
        <f t="shared" si="3"/>
        <v>6300.6350000000002</v>
      </c>
      <c r="S13" s="25">
        <f t="shared" si="4"/>
        <v>61.616999999999997</v>
      </c>
      <c r="T13" s="27">
        <f t="shared" si="5"/>
        <v>54.616999999999997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14812</v>
      </c>
      <c r="E15" s="30"/>
      <c r="F15" s="30"/>
      <c r="G15" s="30">
        <v>10</v>
      </c>
      <c r="H15" s="30"/>
      <c r="I15" s="20">
        <v>13</v>
      </c>
      <c r="J15" s="20">
        <v>6</v>
      </c>
      <c r="K15" s="20">
        <v>13</v>
      </c>
      <c r="L15" s="20"/>
      <c r="M15" s="20">
        <f t="shared" si="0"/>
        <v>14902</v>
      </c>
      <c r="N15" s="24">
        <f t="shared" si="1"/>
        <v>20897</v>
      </c>
      <c r="O15" s="25">
        <f t="shared" si="2"/>
        <v>409.80500000000001</v>
      </c>
      <c r="P15" s="26">
        <v>56750</v>
      </c>
      <c r="Q15" s="26">
        <v>137</v>
      </c>
      <c r="R15" s="24">
        <f t="shared" si="3"/>
        <v>20350.195</v>
      </c>
      <c r="S15" s="25">
        <f t="shared" si="4"/>
        <v>141.56899999999999</v>
      </c>
      <c r="T15" s="27">
        <f t="shared" si="5"/>
        <v>4.5689999999999884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10842</v>
      </c>
      <c r="E16" s="30"/>
      <c r="F16" s="30"/>
      <c r="G16" s="30"/>
      <c r="H16" s="30">
        <v>40</v>
      </c>
      <c r="I16" s="20">
        <v>3</v>
      </c>
      <c r="J16" s="20"/>
      <c r="K16" s="20">
        <v>1</v>
      </c>
      <c r="L16" s="20"/>
      <c r="M16" s="20">
        <f t="shared" si="0"/>
        <v>11202</v>
      </c>
      <c r="N16" s="24">
        <f t="shared" si="1"/>
        <v>11957</v>
      </c>
      <c r="O16" s="25">
        <f t="shared" si="2"/>
        <v>308.05500000000001</v>
      </c>
      <c r="P16" s="26"/>
      <c r="Q16" s="26">
        <v>104</v>
      </c>
      <c r="R16" s="24">
        <f t="shared" si="3"/>
        <v>11544.945</v>
      </c>
      <c r="S16" s="25">
        <f t="shared" si="4"/>
        <v>106.419</v>
      </c>
      <c r="T16" s="27">
        <f t="shared" si="5"/>
        <v>2.4189999999999969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6570</v>
      </c>
      <c r="E17" s="30"/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7970</v>
      </c>
      <c r="N17" s="24">
        <f t="shared" si="1"/>
        <v>9880</v>
      </c>
      <c r="O17" s="25">
        <f t="shared" si="2"/>
        <v>219.17500000000001</v>
      </c>
      <c r="P17" s="26"/>
      <c r="Q17" s="26">
        <v>100</v>
      </c>
      <c r="R17" s="24">
        <f t="shared" si="3"/>
        <v>9560.8250000000007</v>
      </c>
      <c r="S17" s="25">
        <f t="shared" si="4"/>
        <v>75.715000000000003</v>
      </c>
      <c r="T17" s="27">
        <f t="shared" si="5"/>
        <v>-24.284999999999997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8025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8025</v>
      </c>
      <c r="N18" s="24">
        <f t="shared" si="1"/>
        <v>8025</v>
      </c>
      <c r="O18" s="25">
        <f t="shared" si="2"/>
        <v>220.6875</v>
      </c>
      <c r="P18" s="26"/>
      <c r="Q18" s="26">
        <v>154</v>
      </c>
      <c r="R18" s="24">
        <f t="shared" si="3"/>
        <v>7650.3125</v>
      </c>
      <c r="S18" s="25">
        <f t="shared" si="4"/>
        <v>76.237499999999997</v>
      </c>
      <c r="T18" s="27">
        <f t="shared" si="5"/>
        <v>-77.762500000000003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11621</v>
      </c>
      <c r="E19" s="30"/>
      <c r="F19" s="30"/>
      <c r="G19" s="30"/>
      <c r="H19" s="30">
        <v>70</v>
      </c>
      <c r="I19" s="20">
        <v>15</v>
      </c>
      <c r="J19" s="20"/>
      <c r="K19" s="20"/>
      <c r="L19" s="20"/>
      <c r="M19" s="20">
        <f t="shared" si="0"/>
        <v>12251</v>
      </c>
      <c r="N19" s="24">
        <f t="shared" si="1"/>
        <v>15116</v>
      </c>
      <c r="O19" s="25">
        <f t="shared" si="2"/>
        <v>336.90249999999997</v>
      </c>
      <c r="P19" s="26">
        <v>28740</v>
      </c>
      <c r="Q19" s="26">
        <v>100</v>
      </c>
      <c r="R19" s="24">
        <f t="shared" si="3"/>
        <v>14679.0975</v>
      </c>
      <c r="S19" s="25">
        <f t="shared" si="4"/>
        <v>116.3845</v>
      </c>
      <c r="T19" s="27">
        <f t="shared" si="5"/>
        <v>16.384500000000003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6431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6431</v>
      </c>
      <c r="N20" s="24">
        <f t="shared" si="1"/>
        <v>6431</v>
      </c>
      <c r="O20" s="25">
        <f t="shared" si="2"/>
        <v>176.85249999999999</v>
      </c>
      <c r="P20" s="26">
        <v>295</v>
      </c>
      <c r="Q20" s="26">
        <v>520</v>
      </c>
      <c r="R20" s="24">
        <f t="shared" si="3"/>
        <v>5734.1475</v>
      </c>
      <c r="S20" s="25">
        <f t="shared" si="4"/>
        <v>61.094499999999996</v>
      </c>
      <c r="T20" s="27">
        <f t="shared" si="5"/>
        <v>-458.90550000000002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3141</v>
      </c>
      <c r="E21" s="30">
        <v>200</v>
      </c>
      <c r="F21" s="30"/>
      <c r="G21" s="30"/>
      <c r="H21" s="30">
        <v>100</v>
      </c>
      <c r="I21" s="20"/>
      <c r="J21" s="20"/>
      <c r="K21" s="20">
        <v>5</v>
      </c>
      <c r="L21" s="20"/>
      <c r="M21" s="20">
        <f t="shared" si="0"/>
        <v>8041</v>
      </c>
      <c r="N21" s="24">
        <f t="shared" si="1"/>
        <v>8951</v>
      </c>
      <c r="O21" s="25">
        <f t="shared" si="2"/>
        <v>221.1275</v>
      </c>
      <c r="P21" s="26"/>
      <c r="Q21" s="26">
        <v>20</v>
      </c>
      <c r="R21" s="24">
        <f t="shared" si="3"/>
        <v>8709.8725000000013</v>
      </c>
      <c r="S21" s="25">
        <f t="shared" si="4"/>
        <v>76.389499999999998</v>
      </c>
      <c r="T21" s="27">
        <f t="shared" si="5"/>
        <v>56.389499999999998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9482</v>
      </c>
      <c r="E22" s="30"/>
      <c r="F22" s="30"/>
      <c r="G22" s="20"/>
      <c r="H22" s="30"/>
      <c r="I22" s="20">
        <v>8</v>
      </c>
      <c r="J22" s="20"/>
      <c r="K22" s="20"/>
      <c r="L22" s="20"/>
      <c r="M22" s="20">
        <f t="shared" si="0"/>
        <v>9482</v>
      </c>
      <c r="N22" s="24">
        <f t="shared" si="1"/>
        <v>11010</v>
      </c>
      <c r="O22" s="25">
        <f t="shared" si="2"/>
        <v>260.755</v>
      </c>
      <c r="P22" s="26"/>
      <c r="Q22" s="26">
        <v>100</v>
      </c>
      <c r="R22" s="24">
        <f t="shared" si="3"/>
        <v>10649.245000000001</v>
      </c>
      <c r="S22" s="25">
        <f t="shared" si="4"/>
        <v>90.078999999999994</v>
      </c>
      <c r="T22" s="27">
        <f t="shared" si="5"/>
        <v>-9.9210000000000065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4009</v>
      </c>
      <c r="N23" s="24">
        <f t="shared" si="1"/>
        <v>4009</v>
      </c>
      <c r="O23" s="25">
        <f t="shared" si="2"/>
        <v>110.2475</v>
      </c>
      <c r="P23" s="26"/>
      <c r="Q23" s="26">
        <v>40</v>
      </c>
      <c r="R23" s="24">
        <f t="shared" si="3"/>
        <v>3858.7525000000001</v>
      </c>
      <c r="S23" s="25">
        <f t="shared" si="4"/>
        <v>38.085499999999996</v>
      </c>
      <c r="T23" s="27">
        <f t="shared" si="5"/>
        <v>-1.9145000000000039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9455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9455</v>
      </c>
      <c r="N24" s="24">
        <f t="shared" si="1"/>
        <v>9455</v>
      </c>
      <c r="O24" s="25">
        <f t="shared" si="2"/>
        <v>260.01249999999999</v>
      </c>
      <c r="P24" s="26"/>
      <c r="Q24" s="26">
        <v>85</v>
      </c>
      <c r="R24" s="24">
        <f t="shared" si="3"/>
        <v>9109.9874999999993</v>
      </c>
      <c r="S24" s="25">
        <f t="shared" si="4"/>
        <v>89.822499999999991</v>
      </c>
      <c r="T24" s="27">
        <f t="shared" si="5"/>
        <v>4.8224999999999909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2574</v>
      </c>
      <c r="E25" s="30"/>
      <c r="F25" s="30"/>
      <c r="G25" s="30"/>
      <c r="H25" s="30"/>
      <c r="I25" s="20">
        <v>3</v>
      </c>
      <c r="J25" s="20">
        <v>6</v>
      </c>
      <c r="K25" s="20"/>
      <c r="L25" s="20"/>
      <c r="M25" s="20">
        <f t="shared" si="0"/>
        <v>2574</v>
      </c>
      <c r="N25" s="24">
        <f t="shared" si="1"/>
        <v>4293</v>
      </c>
      <c r="O25" s="25">
        <f t="shared" si="2"/>
        <v>70.784999999999997</v>
      </c>
      <c r="P25" s="26">
        <v>27400</v>
      </c>
      <c r="Q25" s="26">
        <v>54</v>
      </c>
      <c r="R25" s="24">
        <f t="shared" si="3"/>
        <v>4168.2150000000001</v>
      </c>
      <c r="S25" s="25">
        <f t="shared" si="4"/>
        <v>24.452999999999999</v>
      </c>
      <c r="T25" s="27">
        <f t="shared" si="5"/>
        <v>-29.547000000000001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9669</v>
      </c>
      <c r="E26" s="29"/>
      <c r="F26" s="30"/>
      <c r="G26" s="30"/>
      <c r="H26" s="30"/>
      <c r="I26" s="20">
        <v>16</v>
      </c>
      <c r="J26" s="20"/>
      <c r="K26" s="20"/>
      <c r="L26" s="20"/>
      <c r="M26" s="20">
        <f t="shared" si="0"/>
        <v>9669</v>
      </c>
      <c r="N26" s="24">
        <f t="shared" si="1"/>
        <v>12725</v>
      </c>
      <c r="O26" s="25">
        <f t="shared" si="2"/>
        <v>265.89749999999998</v>
      </c>
      <c r="P26" s="26">
        <v>810</v>
      </c>
      <c r="Q26" s="26">
        <v>84</v>
      </c>
      <c r="R26" s="24">
        <f t="shared" si="3"/>
        <v>12375.102500000001</v>
      </c>
      <c r="S26" s="25">
        <f t="shared" si="4"/>
        <v>91.855499999999992</v>
      </c>
      <c r="T26" s="27">
        <f t="shared" si="5"/>
        <v>7.8554999999999922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6654</v>
      </c>
      <c r="E27" s="38"/>
      <c r="F27" s="39"/>
      <c r="G27" s="39"/>
      <c r="H27" s="39"/>
      <c r="I27" s="31">
        <v>5</v>
      </c>
      <c r="J27" s="31"/>
      <c r="K27" s="31">
        <v>3</v>
      </c>
      <c r="L27" s="31"/>
      <c r="M27" s="31">
        <f t="shared" si="0"/>
        <v>6654</v>
      </c>
      <c r="N27" s="40">
        <f t="shared" si="1"/>
        <v>8155</v>
      </c>
      <c r="O27" s="25">
        <f t="shared" si="2"/>
        <v>182.98500000000001</v>
      </c>
      <c r="P27" s="41">
        <v>21000</v>
      </c>
      <c r="Q27" s="41">
        <v>100</v>
      </c>
      <c r="R27" s="24">
        <f t="shared" si="3"/>
        <v>7872.0150000000003</v>
      </c>
      <c r="S27" s="42">
        <f t="shared" si="4"/>
        <v>63.213000000000001</v>
      </c>
      <c r="T27" s="43">
        <f t="shared" si="5"/>
        <v>-36.786999999999999</v>
      </c>
    </row>
    <row r="28" spans="1:20" ht="16.5" thickBot="1" x14ac:dyDescent="0.3">
      <c r="A28" s="54" t="s">
        <v>38</v>
      </c>
      <c r="B28" s="55"/>
      <c r="C28" s="56"/>
      <c r="D28" s="44">
        <f>SUM(D7:D27)</f>
        <v>138606</v>
      </c>
      <c r="E28" s="45">
        <f>SUM(E7:E27)</f>
        <v>210</v>
      </c>
      <c r="F28" s="45">
        <f t="shared" ref="F28:T28" si="6">SUM(F7:F27)</f>
        <v>250</v>
      </c>
      <c r="G28" s="45">
        <f t="shared" si="6"/>
        <v>10</v>
      </c>
      <c r="H28" s="45">
        <f t="shared" si="6"/>
        <v>660</v>
      </c>
      <c r="I28" s="45">
        <f t="shared" si="6"/>
        <v>94</v>
      </c>
      <c r="J28" s="45">
        <f t="shared" si="6"/>
        <v>23</v>
      </c>
      <c r="K28" s="45">
        <f t="shared" si="6"/>
        <v>24</v>
      </c>
      <c r="L28" s="45">
        <f t="shared" si="6"/>
        <v>0</v>
      </c>
      <c r="M28" s="45">
        <f t="shared" si="6"/>
        <v>151336</v>
      </c>
      <c r="N28" s="45">
        <f t="shared" si="6"/>
        <v>178051</v>
      </c>
      <c r="O28" s="46">
        <f t="shared" si="6"/>
        <v>4161.74</v>
      </c>
      <c r="P28" s="45">
        <f t="shared" si="6"/>
        <v>135905</v>
      </c>
      <c r="Q28" s="45">
        <f t="shared" si="6"/>
        <v>2182</v>
      </c>
      <c r="R28" s="45">
        <f t="shared" si="6"/>
        <v>171707.26</v>
      </c>
      <c r="S28" s="45">
        <f t="shared" si="6"/>
        <v>1437.6919999999998</v>
      </c>
      <c r="T28" s="47">
        <f t="shared" si="6"/>
        <v>-744.30800000000022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2500</v>
      </c>
      <c r="F29" s="48">
        <f t="shared" si="7"/>
        <v>7450</v>
      </c>
      <c r="G29" s="48">
        <f t="shared" si="7"/>
        <v>50</v>
      </c>
      <c r="H29" s="48">
        <f t="shared" si="7"/>
        <v>6295</v>
      </c>
      <c r="I29" s="48">
        <f t="shared" si="7"/>
        <v>1397</v>
      </c>
      <c r="J29" s="48">
        <f t="shared" si="7"/>
        <v>540</v>
      </c>
      <c r="K29" s="48">
        <f t="shared" si="7"/>
        <v>625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F18" sqref="F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'11'!D29</f>
        <v>241837</v>
      </c>
      <c r="E4" s="2">
        <f>'11'!E29</f>
        <v>2500</v>
      </c>
      <c r="F4" s="2">
        <f>'11'!F29</f>
        <v>7450</v>
      </c>
      <c r="G4" s="2">
        <f>'11'!G29</f>
        <v>50</v>
      </c>
      <c r="H4" s="2">
        <f>'11'!H29</f>
        <v>6295</v>
      </c>
      <c r="I4" s="2">
        <f>'11'!I29</f>
        <v>1397</v>
      </c>
      <c r="J4" s="2">
        <f>'11'!J29</f>
        <v>540</v>
      </c>
      <c r="K4" s="2">
        <f>'11'!K29</f>
        <v>625</v>
      </c>
      <c r="L4" s="2">
        <f>'11'!L29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>
        <v>100</v>
      </c>
      <c r="F18" s="30">
        <v>150</v>
      </c>
      <c r="G18" s="30"/>
      <c r="H18" s="30"/>
      <c r="I18" s="20">
        <v>30</v>
      </c>
      <c r="J18" s="20"/>
      <c r="K18" s="20">
        <v>13</v>
      </c>
      <c r="L18" s="20"/>
      <c r="M18" s="20">
        <f t="shared" si="0"/>
        <v>3500</v>
      </c>
      <c r="N18" s="24">
        <f t="shared" si="1"/>
        <v>11596</v>
      </c>
      <c r="O18" s="25">
        <f t="shared" si="2"/>
        <v>96.25</v>
      </c>
      <c r="P18" s="26"/>
      <c r="Q18" s="26"/>
      <c r="R18" s="24">
        <f t="shared" si="3"/>
        <v>11499.75</v>
      </c>
      <c r="S18" s="25">
        <f t="shared" si="4"/>
        <v>33.25</v>
      </c>
      <c r="T18" s="27">
        <f t="shared" si="5"/>
        <v>33.25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100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0</v>
      </c>
      <c r="I28" s="45">
        <f t="shared" si="6"/>
        <v>30</v>
      </c>
      <c r="J28" s="45">
        <f t="shared" si="6"/>
        <v>0</v>
      </c>
      <c r="K28" s="45">
        <f t="shared" si="6"/>
        <v>13</v>
      </c>
      <c r="L28" s="45">
        <f t="shared" si="6"/>
        <v>0</v>
      </c>
      <c r="M28" s="45">
        <f t="shared" si="6"/>
        <v>3500</v>
      </c>
      <c r="N28" s="45">
        <f t="shared" si="6"/>
        <v>11596</v>
      </c>
      <c r="O28" s="46">
        <f t="shared" si="6"/>
        <v>96.25</v>
      </c>
      <c r="P28" s="45">
        <f t="shared" si="6"/>
        <v>0</v>
      </c>
      <c r="Q28" s="45">
        <f t="shared" si="6"/>
        <v>0</v>
      </c>
      <c r="R28" s="45">
        <f t="shared" si="6"/>
        <v>11499.75</v>
      </c>
      <c r="S28" s="45">
        <f t="shared" si="6"/>
        <v>33.25</v>
      </c>
      <c r="T28" s="47">
        <f t="shared" si="6"/>
        <v>33.25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2400</v>
      </c>
      <c r="F29" s="48">
        <f t="shared" si="7"/>
        <v>7300</v>
      </c>
      <c r="G29" s="48">
        <f t="shared" si="7"/>
        <v>50</v>
      </c>
      <c r="H29" s="48">
        <f t="shared" si="7"/>
        <v>6295</v>
      </c>
      <c r="I29" s="48">
        <f t="shared" si="7"/>
        <v>1367</v>
      </c>
      <c r="J29" s="48">
        <f t="shared" si="7"/>
        <v>540</v>
      </c>
      <c r="K29" s="48">
        <f t="shared" si="7"/>
        <v>612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'12'!D29</f>
        <v>241837</v>
      </c>
      <c r="E4" s="2">
        <f>'12'!E29</f>
        <v>2400</v>
      </c>
      <c r="F4" s="2">
        <f>'12'!F29</f>
        <v>7300</v>
      </c>
      <c r="G4" s="2">
        <f>'12'!G29</f>
        <v>50</v>
      </c>
      <c r="H4" s="2">
        <f>'12'!H29</f>
        <v>6295</v>
      </c>
      <c r="I4" s="2">
        <f>'12'!I29</f>
        <v>1367</v>
      </c>
      <c r="J4" s="2">
        <f>'12'!J29</f>
        <v>540</v>
      </c>
      <c r="K4" s="2">
        <f>'12'!K29</f>
        <v>612</v>
      </c>
      <c r="L4" s="2">
        <f>'12'!L29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2400</v>
      </c>
      <c r="F29" s="48">
        <f t="shared" si="7"/>
        <v>7300</v>
      </c>
      <c r="G29" s="48">
        <f t="shared" si="7"/>
        <v>50</v>
      </c>
      <c r="H29" s="48">
        <f t="shared" si="7"/>
        <v>6295</v>
      </c>
      <c r="I29" s="48">
        <f t="shared" si="7"/>
        <v>1367</v>
      </c>
      <c r="J29" s="48">
        <f t="shared" si="7"/>
        <v>540</v>
      </c>
      <c r="K29" s="48">
        <f t="shared" si="7"/>
        <v>612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'13'!D29</f>
        <v>241837</v>
      </c>
      <c r="E4" s="2">
        <f>'13'!E29</f>
        <v>2400</v>
      </c>
      <c r="F4" s="2">
        <f>'13'!F29</f>
        <v>7300</v>
      </c>
      <c r="G4" s="2">
        <f>'13'!G29</f>
        <v>50</v>
      </c>
      <c r="H4" s="2">
        <f>'13'!H29</f>
        <v>6295</v>
      </c>
      <c r="I4" s="2">
        <f>'13'!I29</f>
        <v>1367</v>
      </c>
      <c r="J4" s="2">
        <f>'13'!J29</f>
        <v>540</v>
      </c>
      <c r="K4" s="2">
        <f>'13'!K29</f>
        <v>612</v>
      </c>
      <c r="L4" s="2">
        <f>'13'!L29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2400</v>
      </c>
      <c r="F29" s="48">
        <f t="shared" si="7"/>
        <v>7300</v>
      </c>
      <c r="G29" s="48">
        <f t="shared" si="7"/>
        <v>50</v>
      </c>
      <c r="H29" s="48">
        <f t="shared" si="7"/>
        <v>6295</v>
      </c>
      <c r="I29" s="48">
        <f t="shared" si="7"/>
        <v>1367</v>
      </c>
      <c r="J29" s="48">
        <f t="shared" si="7"/>
        <v>540</v>
      </c>
      <c r="K29" s="48">
        <f t="shared" si="7"/>
        <v>612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'14'!D29</f>
        <v>241837</v>
      </c>
      <c r="E4" s="2">
        <f>'14'!E29</f>
        <v>2400</v>
      </c>
      <c r="F4" s="2">
        <f>'14'!F29</f>
        <v>7300</v>
      </c>
      <c r="G4" s="2">
        <f>'14'!G29</f>
        <v>50</v>
      </c>
      <c r="H4" s="2">
        <f>'14'!H29</f>
        <v>6295</v>
      </c>
      <c r="I4" s="2">
        <f>'14'!I29</f>
        <v>1367</v>
      </c>
      <c r="J4" s="2">
        <f>'14'!J29</f>
        <v>540</v>
      </c>
      <c r="K4" s="2">
        <f>'14'!K29</f>
        <v>612</v>
      </c>
      <c r="L4" s="2">
        <f>'14'!L29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2400</v>
      </c>
      <c r="F29" s="48">
        <f t="shared" si="7"/>
        <v>7300</v>
      </c>
      <c r="G29" s="48">
        <f t="shared" si="7"/>
        <v>50</v>
      </c>
      <c r="H29" s="48">
        <f t="shared" si="7"/>
        <v>6295</v>
      </c>
      <c r="I29" s="48">
        <f t="shared" si="7"/>
        <v>1367</v>
      </c>
      <c r="J29" s="48">
        <f t="shared" si="7"/>
        <v>540</v>
      </c>
      <c r="K29" s="48">
        <f t="shared" si="7"/>
        <v>612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'15'!D29</f>
        <v>241837</v>
      </c>
      <c r="E4" s="2">
        <f>'15'!E29</f>
        <v>2400</v>
      </c>
      <c r="F4" s="2">
        <f>'15'!F29</f>
        <v>7300</v>
      </c>
      <c r="G4" s="2">
        <f>'15'!G29</f>
        <v>50</v>
      </c>
      <c r="H4" s="2">
        <f>'15'!H29</f>
        <v>6295</v>
      </c>
      <c r="I4" s="2">
        <f>'15'!I29</f>
        <v>1367</v>
      </c>
      <c r="J4" s="2">
        <f>'15'!J29</f>
        <v>540</v>
      </c>
      <c r="K4" s="2">
        <f>'15'!K29</f>
        <v>612</v>
      </c>
      <c r="L4" s="2">
        <f>'15'!L29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2400</v>
      </c>
      <c r="F29" s="48">
        <f t="shared" si="7"/>
        <v>7300</v>
      </c>
      <c r="G29" s="48">
        <f t="shared" si="7"/>
        <v>50</v>
      </c>
      <c r="H29" s="48">
        <f t="shared" si="7"/>
        <v>6295</v>
      </c>
      <c r="I29" s="48">
        <f t="shared" si="7"/>
        <v>1367</v>
      </c>
      <c r="J29" s="48">
        <f t="shared" si="7"/>
        <v>540</v>
      </c>
      <c r="K29" s="48">
        <f t="shared" si="7"/>
        <v>612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'16'!D29</f>
        <v>241837</v>
      </c>
      <c r="E4" s="2">
        <f>'16'!E29</f>
        <v>2400</v>
      </c>
      <c r="F4" s="2">
        <f>'16'!F29</f>
        <v>7300</v>
      </c>
      <c r="G4" s="2">
        <f>'16'!G29</f>
        <v>50</v>
      </c>
      <c r="H4" s="2">
        <f>'16'!H29</f>
        <v>6295</v>
      </c>
      <c r="I4" s="2">
        <f>'16'!I29</f>
        <v>1367</v>
      </c>
      <c r="J4" s="2">
        <f>'16'!J29</f>
        <v>540</v>
      </c>
      <c r="K4" s="2">
        <f>'16'!K29</f>
        <v>612</v>
      </c>
      <c r="L4" s="2">
        <f>'16'!L29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2400</v>
      </c>
      <c r="F29" s="48">
        <f t="shared" si="7"/>
        <v>7300</v>
      </c>
      <c r="G29" s="48">
        <f t="shared" si="7"/>
        <v>50</v>
      </c>
      <c r="H29" s="48">
        <f t="shared" si="7"/>
        <v>6295</v>
      </c>
      <c r="I29" s="48">
        <f t="shared" si="7"/>
        <v>1367</v>
      </c>
      <c r="J29" s="48">
        <f t="shared" si="7"/>
        <v>540</v>
      </c>
      <c r="K29" s="48">
        <f t="shared" si="7"/>
        <v>612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'17'!D29</f>
        <v>241837</v>
      </c>
      <c r="E4" s="2">
        <f>'17'!E29</f>
        <v>2400</v>
      </c>
      <c r="F4" s="2">
        <f>'17'!F29</f>
        <v>7300</v>
      </c>
      <c r="G4" s="2">
        <f>'17'!G29</f>
        <v>50</v>
      </c>
      <c r="H4" s="2">
        <f>'17'!H29</f>
        <v>6295</v>
      </c>
      <c r="I4" s="2">
        <f>'17'!I29</f>
        <v>1367</v>
      </c>
      <c r="J4" s="2">
        <f>'17'!J29</f>
        <v>540</v>
      </c>
      <c r="K4" s="2">
        <f>'17'!K29</f>
        <v>612</v>
      </c>
      <c r="L4" s="2">
        <f>'17'!L29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2400</v>
      </c>
      <c r="F29" s="48">
        <f t="shared" si="7"/>
        <v>7300</v>
      </c>
      <c r="G29" s="48">
        <f t="shared" si="7"/>
        <v>50</v>
      </c>
      <c r="H29" s="48">
        <f t="shared" si="7"/>
        <v>6295</v>
      </c>
      <c r="I29" s="48">
        <f t="shared" si="7"/>
        <v>1367</v>
      </c>
      <c r="J29" s="48">
        <f t="shared" si="7"/>
        <v>540</v>
      </c>
      <c r="K29" s="48">
        <f t="shared" si="7"/>
        <v>612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'18'!D29</f>
        <v>241837</v>
      </c>
      <c r="E4" s="2">
        <f>'18'!E29</f>
        <v>2400</v>
      </c>
      <c r="F4" s="2">
        <f>'18'!F29</f>
        <v>7300</v>
      </c>
      <c r="G4" s="2">
        <f>'18'!G29</f>
        <v>50</v>
      </c>
      <c r="H4" s="2">
        <f>'18'!H29</f>
        <v>6295</v>
      </c>
      <c r="I4" s="2">
        <f>'18'!I29</f>
        <v>1367</v>
      </c>
      <c r="J4" s="2">
        <f>'18'!J29</f>
        <v>540</v>
      </c>
      <c r="K4" s="2">
        <f>'18'!K29</f>
        <v>612</v>
      </c>
      <c r="L4" s="2">
        <f>'18'!L29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2400</v>
      </c>
      <c r="F29" s="48">
        <f t="shared" si="7"/>
        <v>7300</v>
      </c>
      <c r="G29" s="48">
        <f t="shared" si="7"/>
        <v>50</v>
      </c>
      <c r="H29" s="48">
        <f t="shared" si="7"/>
        <v>6295</v>
      </c>
      <c r="I29" s="48">
        <f t="shared" si="7"/>
        <v>1367</v>
      </c>
      <c r="J29" s="48">
        <f t="shared" si="7"/>
        <v>540</v>
      </c>
      <c r="K29" s="48">
        <f t="shared" si="7"/>
        <v>612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A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2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2" ht="18.75" x14ac:dyDescent="0.25">
      <c r="A3" s="64" t="s">
        <v>48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2" x14ac:dyDescent="0.25">
      <c r="A4" s="68" t="s">
        <v>1</v>
      </c>
      <c r="B4" s="68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69"/>
      <c r="O4" s="69"/>
      <c r="P4" s="69"/>
      <c r="Q4" s="69"/>
      <c r="R4" s="69"/>
      <c r="S4" s="69"/>
      <c r="T4" s="69"/>
    </row>
    <row r="5" spans="1:22" x14ac:dyDescent="0.25">
      <c r="A5" s="68" t="s">
        <v>2</v>
      </c>
      <c r="B5" s="6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42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43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44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45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46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47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54" t="s">
        <v>38</v>
      </c>
      <c r="B28" s="55"/>
      <c r="C28" s="56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57" t="s">
        <v>39</v>
      </c>
      <c r="B29" s="58"/>
      <c r="C29" s="59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'19'!D29</f>
        <v>241837</v>
      </c>
      <c r="E4" s="2">
        <f>'19'!E29</f>
        <v>2400</v>
      </c>
      <c r="F4" s="2">
        <f>'19'!F29</f>
        <v>7300</v>
      </c>
      <c r="G4" s="2">
        <f>'19'!G29</f>
        <v>50</v>
      </c>
      <c r="H4" s="2">
        <f>'19'!H29</f>
        <v>6295</v>
      </c>
      <c r="I4" s="2">
        <f>'19'!I29</f>
        <v>1367</v>
      </c>
      <c r="J4" s="2">
        <f>'19'!J29</f>
        <v>540</v>
      </c>
      <c r="K4" s="2">
        <f>'19'!K29</f>
        <v>612</v>
      </c>
      <c r="L4" s="2">
        <f>'19'!L29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2400</v>
      </c>
      <c r="F29" s="48">
        <f t="shared" si="7"/>
        <v>7300</v>
      </c>
      <c r="G29" s="48">
        <f t="shared" si="7"/>
        <v>50</v>
      </c>
      <c r="H29" s="48">
        <f t="shared" si="7"/>
        <v>6295</v>
      </c>
      <c r="I29" s="48">
        <f t="shared" si="7"/>
        <v>1367</v>
      </c>
      <c r="J29" s="48">
        <f t="shared" si="7"/>
        <v>540</v>
      </c>
      <c r="K29" s="48">
        <f t="shared" si="7"/>
        <v>612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'20'!D29</f>
        <v>241837</v>
      </c>
      <c r="E4" s="2">
        <f>'20'!E29</f>
        <v>2400</v>
      </c>
      <c r="F4" s="2">
        <f>'20'!F29</f>
        <v>7300</v>
      </c>
      <c r="G4" s="2">
        <f>'20'!G29</f>
        <v>50</v>
      </c>
      <c r="H4" s="2">
        <f>'20'!H29</f>
        <v>6295</v>
      </c>
      <c r="I4" s="2">
        <f>'20'!I29</f>
        <v>1367</v>
      </c>
      <c r="J4" s="2">
        <f>'20'!J29</f>
        <v>540</v>
      </c>
      <c r="K4" s="2">
        <f>'20'!K29</f>
        <v>612</v>
      </c>
      <c r="L4" s="2">
        <f>'20'!L29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2400</v>
      </c>
      <c r="F29" s="48">
        <f t="shared" si="7"/>
        <v>7300</v>
      </c>
      <c r="G29" s="48">
        <f t="shared" si="7"/>
        <v>50</v>
      </c>
      <c r="H29" s="48">
        <f t="shared" si="7"/>
        <v>6295</v>
      </c>
      <c r="I29" s="48">
        <f t="shared" si="7"/>
        <v>1367</v>
      </c>
      <c r="J29" s="48">
        <f t="shared" si="7"/>
        <v>540</v>
      </c>
      <c r="K29" s="48">
        <f t="shared" si="7"/>
        <v>612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'21'!D29</f>
        <v>241837</v>
      </c>
      <c r="E4" s="2">
        <f>'21'!E29</f>
        <v>2400</v>
      </c>
      <c r="F4" s="2">
        <f>'21'!F29</f>
        <v>7300</v>
      </c>
      <c r="G4" s="2">
        <f>'21'!G29</f>
        <v>50</v>
      </c>
      <c r="H4" s="2">
        <f>'21'!H29</f>
        <v>6295</v>
      </c>
      <c r="I4" s="2">
        <f>'21'!I29</f>
        <v>1367</v>
      </c>
      <c r="J4" s="2">
        <f>'21'!J29</f>
        <v>540</v>
      </c>
      <c r="K4" s="2">
        <f>'21'!K29</f>
        <v>612</v>
      </c>
      <c r="L4" s="2">
        <f>'21'!L29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2400</v>
      </c>
      <c r="F29" s="48">
        <f t="shared" si="7"/>
        <v>7300</v>
      </c>
      <c r="G29" s="48">
        <f t="shared" si="7"/>
        <v>50</v>
      </c>
      <c r="H29" s="48">
        <f t="shared" si="7"/>
        <v>6295</v>
      </c>
      <c r="I29" s="48">
        <f t="shared" si="7"/>
        <v>1367</v>
      </c>
      <c r="J29" s="48">
        <f t="shared" si="7"/>
        <v>540</v>
      </c>
      <c r="K29" s="48">
        <f t="shared" si="7"/>
        <v>612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'22'!D29</f>
        <v>241837</v>
      </c>
      <c r="E4" s="2">
        <f>'22'!E29</f>
        <v>2400</v>
      </c>
      <c r="F4" s="2">
        <f>'22'!F29</f>
        <v>7300</v>
      </c>
      <c r="G4" s="2">
        <f>'22'!G29</f>
        <v>50</v>
      </c>
      <c r="H4" s="2">
        <f>'22'!H29</f>
        <v>6295</v>
      </c>
      <c r="I4" s="2">
        <f>'22'!I29</f>
        <v>1367</v>
      </c>
      <c r="J4" s="2">
        <f>'22'!J29</f>
        <v>540</v>
      </c>
      <c r="K4" s="2">
        <f>'22'!K29</f>
        <v>612</v>
      </c>
      <c r="L4" s="2">
        <f>'22'!L29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2400</v>
      </c>
      <c r="F29" s="48">
        <f t="shared" si="7"/>
        <v>7300</v>
      </c>
      <c r="G29" s="48">
        <f t="shared" si="7"/>
        <v>50</v>
      </c>
      <c r="H29" s="48">
        <f t="shared" si="7"/>
        <v>6295</v>
      </c>
      <c r="I29" s="48">
        <f t="shared" si="7"/>
        <v>1367</v>
      </c>
      <c r="J29" s="48">
        <f t="shared" si="7"/>
        <v>540</v>
      </c>
      <c r="K29" s="48">
        <f t="shared" si="7"/>
        <v>612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'23'!D29</f>
        <v>241837</v>
      </c>
      <c r="E4" s="2">
        <f>'23'!E29</f>
        <v>2400</v>
      </c>
      <c r="F4" s="2">
        <f>'23'!F29</f>
        <v>7300</v>
      </c>
      <c r="G4" s="2">
        <f>'23'!G29</f>
        <v>50</v>
      </c>
      <c r="H4" s="2">
        <f>'23'!H29</f>
        <v>6295</v>
      </c>
      <c r="I4" s="2">
        <f>'23'!I29</f>
        <v>1367</v>
      </c>
      <c r="J4" s="2">
        <f>'23'!J29</f>
        <v>540</v>
      </c>
      <c r="K4" s="2">
        <f>'23'!K29</f>
        <v>612</v>
      </c>
      <c r="L4" s="2">
        <f>'23'!L29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2400</v>
      </c>
      <c r="F29" s="48">
        <f t="shared" si="7"/>
        <v>7300</v>
      </c>
      <c r="G29" s="48">
        <f t="shared" si="7"/>
        <v>50</v>
      </c>
      <c r="H29" s="48">
        <f t="shared" si="7"/>
        <v>6295</v>
      </c>
      <c r="I29" s="48">
        <f t="shared" si="7"/>
        <v>1367</v>
      </c>
      <c r="J29" s="48">
        <f t="shared" si="7"/>
        <v>540</v>
      </c>
      <c r="K29" s="48">
        <f t="shared" si="7"/>
        <v>612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'24'!D29</f>
        <v>241837</v>
      </c>
      <c r="E4" s="2">
        <f>'24'!E29</f>
        <v>2400</v>
      </c>
      <c r="F4" s="2">
        <f>'24'!F29</f>
        <v>7300</v>
      </c>
      <c r="G4" s="2">
        <f>'24'!G29</f>
        <v>50</v>
      </c>
      <c r="H4" s="2">
        <f>'24'!H29</f>
        <v>6295</v>
      </c>
      <c r="I4" s="2">
        <f>'24'!I29</f>
        <v>1367</v>
      </c>
      <c r="J4" s="2">
        <f>'24'!J29</f>
        <v>540</v>
      </c>
      <c r="K4" s="2">
        <f>'24'!K29</f>
        <v>612</v>
      </c>
      <c r="L4" s="2">
        <f>'24'!L29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2400</v>
      </c>
      <c r="F29" s="48">
        <f t="shared" si="7"/>
        <v>7300</v>
      </c>
      <c r="G29" s="48">
        <f t="shared" si="7"/>
        <v>50</v>
      </c>
      <c r="H29" s="48">
        <f t="shared" si="7"/>
        <v>6295</v>
      </c>
      <c r="I29" s="48">
        <f t="shared" si="7"/>
        <v>1367</v>
      </c>
      <c r="J29" s="48">
        <f t="shared" si="7"/>
        <v>540</v>
      </c>
      <c r="K29" s="48">
        <f t="shared" si="7"/>
        <v>612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'25'!D29</f>
        <v>241837</v>
      </c>
      <c r="E4" s="2">
        <f>'25'!E29</f>
        <v>2400</v>
      </c>
      <c r="F4" s="2">
        <f>'25'!F29</f>
        <v>7300</v>
      </c>
      <c r="G4" s="2">
        <f>'25'!G29</f>
        <v>50</v>
      </c>
      <c r="H4" s="2">
        <f>'25'!H29</f>
        <v>6295</v>
      </c>
      <c r="I4" s="2">
        <f>'25'!I29</f>
        <v>1367</v>
      </c>
      <c r="J4" s="2">
        <f>'25'!J29</f>
        <v>540</v>
      </c>
      <c r="K4" s="2">
        <f>'25'!K29</f>
        <v>612</v>
      </c>
      <c r="L4" s="2">
        <f>'25'!L29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2400</v>
      </c>
      <c r="F29" s="48">
        <f t="shared" si="7"/>
        <v>7300</v>
      </c>
      <c r="G29" s="48">
        <f t="shared" si="7"/>
        <v>50</v>
      </c>
      <c r="H29" s="48">
        <f t="shared" si="7"/>
        <v>6295</v>
      </c>
      <c r="I29" s="48">
        <f t="shared" si="7"/>
        <v>1367</v>
      </c>
      <c r="J29" s="48">
        <f t="shared" si="7"/>
        <v>540</v>
      </c>
      <c r="K29" s="48">
        <f t="shared" si="7"/>
        <v>612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'26'!D29</f>
        <v>241837</v>
      </c>
      <c r="E4" s="2">
        <f>'26'!E29</f>
        <v>2400</v>
      </c>
      <c r="F4" s="2">
        <f>'26'!F29</f>
        <v>7300</v>
      </c>
      <c r="G4" s="2">
        <f>'26'!G29</f>
        <v>50</v>
      </c>
      <c r="H4" s="2">
        <f>'26'!H29</f>
        <v>6295</v>
      </c>
      <c r="I4" s="2">
        <f>'26'!I29</f>
        <v>1367</v>
      </c>
      <c r="J4" s="2">
        <f>'26'!J29</f>
        <v>540</v>
      </c>
      <c r="K4" s="2">
        <f>'26'!K29</f>
        <v>612</v>
      </c>
      <c r="L4" s="2">
        <f>'26'!L29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2400</v>
      </c>
      <c r="F29" s="48">
        <f t="shared" si="7"/>
        <v>7300</v>
      </c>
      <c r="G29" s="48">
        <f t="shared" si="7"/>
        <v>50</v>
      </c>
      <c r="H29" s="48">
        <f t="shared" si="7"/>
        <v>6295</v>
      </c>
      <c r="I29" s="48">
        <f t="shared" si="7"/>
        <v>1367</v>
      </c>
      <c r="J29" s="48">
        <f t="shared" si="7"/>
        <v>540</v>
      </c>
      <c r="K29" s="48">
        <f t="shared" si="7"/>
        <v>612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'27'!D29</f>
        <v>241837</v>
      </c>
      <c r="E4" s="2">
        <f>'27'!E29</f>
        <v>2400</v>
      </c>
      <c r="F4" s="2">
        <f>'27'!F29</f>
        <v>7300</v>
      </c>
      <c r="G4" s="2">
        <f>'27'!G29</f>
        <v>50</v>
      </c>
      <c r="H4" s="2">
        <f>'27'!H29</f>
        <v>6295</v>
      </c>
      <c r="I4" s="2">
        <f>'27'!I29</f>
        <v>1367</v>
      </c>
      <c r="J4" s="2">
        <f>'27'!J29</f>
        <v>540</v>
      </c>
      <c r="K4" s="2">
        <f>'27'!K29</f>
        <v>612</v>
      </c>
      <c r="L4" s="2">
        <f>'27'!L29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2400</v>
      </c>
      <c r="F29" s="48">
        <f t="shared" si="7"/>
        <v>7300</v>
      </c>
      <c r="G29" s="48">
        <f t="shared" si="7"/>
        <v>50</v>
      </c>
      <c r="H29" s="48">
        <f t="shared" si="7"/>
        <v>6295</v>
      </c>
      <c r="I29" s="48">
        <f t="shared" si="7"/>
        <v>1367</v>
      </c>
      <c r="J29" s="48">
        <f t="shared" si="7"/>
        <v>540</v>
      </c>
      <c r="K29" s="48">
        <f t="shared" si="7"/>
        <v>612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'28'!D29</f>
        <v>241837</v>
      </c>
      <c r="E4" s="2">
        <f>'28'!E29</f>
        <v>2400</v>
      </c>
      <c r="F4" s="2">
        <f>'28'!F29</f>
        <v>7300</v>
      </c>
      <c r="G4" s="2">
        <f>'28'!G29</f>
        <v>50</v>
      </c>
      <c r="H4" s="2">
        <f>'28'!H29</f>
        <v>6295</v>
      </c>
      <c r="I4" s="2">
        <f>'28'!I29</f>
        <v>1367</v>
      </c>
      <c r="J4" s="2">
        <f>'28'!J29</f>
        <v>540</v>
      </c>
      <c r="K4" s="2">
        <f>'28'!K29</f>
        <v>612</v>
      </c>
      <c r="L4" s="2">
        <f>'28'!L29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2400</v>
      </c>
      <c r="F29" s="48">
        <f t="shared" si="7"/>
        <v>7300</v>
      </c>
      <c r="G29" s="48">
        <f t="shared" si="7"/>
        <v>50</v>
      </c>
      <c r="H29" s="48">
        <f t="shared" si="7"/>
        <v>6295</v>
      </c>
      <c r="I29" s="48">
        <f t="shared" si="7"/>
        <v>1367</v>
      </c>
      <c r="J29" s="48">
        <f t="shared" si="7"/>
        <v>540</v>
      </c>
      <c r="K29" s="48">
        <f t="shared" si="7"/>
        <v>612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'29'!D29</f>
        <v>241837</v>
      </c>
      <c r="E4" s="2">
        <f>'29'!E29</f>
        <v>2400</v>
      </c>
      <c r="F4" s="2">
        <f>'29'!F29</f>
        <v>7300</v>
      </c>
      <c r="G4" s="2">
        <f>'29'!G29</f>
        <v>50</v>
      </c>
      <c r="H4" s="2">
        <f>'29'!H29</f>
        <v>6295</v>
      </c>
      <c r="I4" s="2">
        <f>'29'!I29</f>
        <v>1367</v>
      </c>
      <c r="J4" s="2">
        <f>'29'!J29</f>
        <v>540</v>
      </c>
      <c r="K4" s="2">
        <f>'29'!K29</f>
        <v>612</v>
      </c>
      <c r="L4" s="2">
        <f>'29'!L29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2400</v>
      </c>
      <c r="F29" s="48">
        <f t="shared" si="7"/>
        <v>7300</v>
      </c>
      <c r="G29" s="48">
        <f t="shared" si="7"/>
        <v>50</v>
      </c>
      <c r="H29" s="48">
        <f t="shared" si="7"/>
        <v>6295</v>
      </c>
      <c r="I29" s="48">
        <f t="shared" si="7"/>
        <v>1367</v>
      </c>
      <c r="J29" s="48">
        <f t="shared" si="7"/>
        <v>540</v>
      </c>
      <c r="K29" s="48">
        <f t="shared" si="7"/>
        <v>612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'30'!D29</f>
        <v>241837</v>
      </c>
      <c r="E4" s="2">
        <f>'30'!E29</f>
        <v>2400</v>
      </c>
      <c r="F4" s="2">
        <f>'30'!F29</f>
        <v>7300</v>
      </c>
      <c r="G4" s="2">
        <f>'30'!G29</f>
        <v>50</v>
      </c>
      <c r="H4" s="2">
        <f>'30'!H29</f>
        <v>6295</v>
      </c>
      <c r="I4" s="2">
        <f>'30'!I29</f>
        <v>1367</v>
      </c>
      <c r="J4" s="2">
        <f>'30'!J29</f>
        <v>540</v>
      </c>
      <c r="K4" s="2">
        <f>'30'!K29</f>
        <v>612</v>
      </c>
      <c r="L4" s="2">
        <f>'30'!L29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2400</v>
      </c>
      <c r="F29" s="48">
        <f t="shared" si="7"/>
        <v>7300</v>
      </c>
      <c r="G29" s="48">
        <f t="shared" si="7"/>
        <v>50</v>
      </c>
      <c r="H29" s="48">
        <f t="shared" si="7"/>
        <v>6295</v>
      </c>
      <c r="I29" s="48">
        <f t="shared" si="7"/>
        <v>1367</v>
      </c>
      <c r="J29" s="48">
        <f t="shared" si="7"/>
        <v>540</v>
      </c>
      <c r="K29" s="48">
        <f t="shared" si="7"/>
        <v>612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G33" sqref="G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/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1773826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109527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105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220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14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24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113607</v>
      </c>
      <c r="N7" s="24">
        <f>D7+E7*20+F7*10+G7*9+H7*9+I7*191+J7*191+K7*182+L7*100</f>
        <v>122559</v>
      </c>
      <c r="O7" s="25">
        <f>M7*2.75%</f>
        <v>3124.1925000000001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863</v>
      </c>
      <c r="R7" s="24">
        <f>M7-(M7*2.75%)+I7*191+J7*191+K7*182+L7*100-Q7</f>
        <v>118571.8075</v>
      </c>
      <c r="S7" s="25">
        <f>M7*0.95%</f>
        <v>1079.2665</v>
      </c>
      <c r="T7" s="27">
        <f>S7-Q7</f>
        <v>216.26649999999995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45118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110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350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50168</v>
      </c>
      <c r="N8" s="24">
        <f t="shared" ref="N8:N27" si="1">D8+E8*20+F8*10+G8*9+H8*9+I8*191+J8*191+K8*182+L8*100</f>
        <v>52078</v>
      </c>
      <c r="O8" s="25">
        <f t="shared" ref="O8:O27" si="2">M8*2.75%</f>
        <v>1379.6200000000001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1154</v>
      </c>
      <c r="R8" s="24">
        <f t="shared" ref="R8:R27" si="3">M8-(M8*2.75%)+I8*191+J8*191+K8*182+L8*100-Q8</f>
        <v>49544.38</v>
      </c>
      <c r="S8" s="25">
        <f t="shared" ref="S8:S27" si="4">M8*0.95%</f>
        <v>476.596</v>
      </c>
      <c r="T8" s="27">
        <f t="shared" ref="T8:T27" si="5">S8-Q8</f>
        <v>-677.404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160953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110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300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1230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18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4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177223</v>
      </c>
      <c r="N9" s="24">
        <f t="shared" si="1"/>
        <v>181389</v>
      </c>
      <c r="O9" s="25">
        <f t="shared" si="2"/>
        <v>4873.6324999999997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1073</v>
      </c>
      <c r="R9" s="24">
        <f t="shared" si="3"/>
        <v>175442.36749999999</v>
      </c>
      <c r="S9" s="25">
        <f t="shared" si="4"/>
        <v>1683.6185</v>
      </c>
      <c r="T9" s="27">
        <f t="shared" si="5"/>
        <v>610.61850000000004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42851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20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120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44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44431</v>
      </c>
      <c r="N10" s="24">
        <f t="shared" si="1"/>
        <v>54700</v>
      </c>
      <c r="O10" s="25">
        <f t="shared" si="2"/>
        <v>1221.8525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195</v>
      </c>
      <c r="R10" s="24">
        <f t="shared" si="3"/>
        <v>53283.147499999999</v>
      </c>
      <c r="S10" s="25">
        <f t="shared" si="4"/>
        <v>422.09449999999998</v>
      </c>
      <c r="T10" s="27">
        <f t="shared" si="5"/>
        <v>227.09449999999998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90606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260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1150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50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6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106856</v>
      </c>
      <c r="N11" s="24">
        <f t="shared" si="1"/>
        <v>118262</v>
      </c>
      <c r="O11" s="25">
        <f t="shared" si="2"/>
        <v>2938.54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386</v>
      </c>
      <c r="R11" s="24">
        <f t="shared" si="3"/>
        <v>114937.46</v>
      </c>
      <c r="S11" s="25">
        <f t="shared" si="4"/>
        <v>1015.1319999999999</v>
      </c>
      <c r="T11" s="27">
        <f t="shared" si="5"/>
        <v>629.13199999999995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53913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150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19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35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55763</v>
      </c>
      <c r="N12" s="24">
        <f t="shared" si="1"/>
        <v>65762</v>
      </c>
      <c r="O12" s="25">
        <f t="shared" si="2"/>
        <v>1533.4825000000001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734</v>
      </c>
      <c r="R12" s="24">
        <f t="shared" si="3"/>
        <v>63494.517500000002</v>
      </c>
      <c r="S12" s="25">
        <f t="shared" si="4"/>
        <v>529.74850000000004</v>
      </c>
      <c r="T12" s="27">
        <f t="shared" si="5"/>
        <v>-204.25149999999996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65155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65155</v>
      </c>
      <c r="N13" s="24">
        <f t="shared" si="1"/>
        <v>65155</v>
      </c>
      <c r="O13" s="25">
        <f t="shared" si="2"/>
        <v>1791.7625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17</v>
      </c>
      <c r="R13" s="24">
        <f t="shared" si="3"/>
        <v>63346.237500000003</v>
      </c>
      <c r="S13" s="25">
        <f t="shared" si="4"/>
        <v>618.97249999999997</v>
      </c>
      <c r="T13" s="27">
        <f t="shared" si="5"/>
        <v>601.97249999999997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70510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520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76190</v>
      </c>
      <c r="N14" s="24">
        <f t="shared" si="1"/>
        <v>91144</v>
      </c>
      <c r="O14" s="25">
        <f t="shared" si="2"/>
        <v>2095.2249999999999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976</v>
      </c>
      <c r="R14" s="24">
        <f t="shared" si="3"/>
        <v>88072.774999999994</v>
      </c>
      <c r="S14" s="25">
        <f t="shared" si="4"/>
        <v>723.80499999999995</v>
      </c>
      <c r="T14" s="27">
        <f t="shared" si="5"/>
        <v>-252.19500000000005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182273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70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150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440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16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189223</v>
      </c>
      <c r="N15" s="24">
        <f t="shared" si="1"/>
        <v>199775</v>
      </c>
      <c r="O15" s="25">
        <f t="shared" si="2"/>
        <v>5203.6324999999997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1308</v>
      </c>
      <c r="R15" s="24">
        <f t="shared" si="3"/>
        <v>193263.36749999999</v>
      </c>
      <c r="S15" s="25">
        <f t="shared" si="4"/>
        <v>1797.6185</v>
      </c>
      <c r="T15" s="27">
        <f t="shared" si="5"/>
        <v>489.61850000000004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121892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110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67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8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133272</v>
      </c>
      <c r="N16" s="24">
        <f t="shared" si="1"/>
        <v>147525</v>
      </c>
      <c r="O16" s="25">
        <f t="shared" si="2"/>
        <v>3664.98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984</v>
      </c>
      <c r="R16" s="24">
        <f t="shared" si="3"/>
        <v>142876.02000000002</v>
      </c>
      <c r="S16" s="25">
        <f t="shared" si="4"/>
        <v>1266.0840000000001</v>
      </c>
      <c r="T16" s="27">
        <f t="shared" si="5"/>
        <v>282.08400000000006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71262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50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600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20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6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81162</v>
      </c>
      <c r="N17" s="24">
        <f t="shared" si="1"/>
        <v>86074</v>
      </c>
      <c r="O17" s="25">
        <f t="shared" si="2"/>
        <v>2231.9549999999999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495</v>
      </c>
      <c r="R17" s="24">
        <f t="shared" si="3"/>
        <v>83347.044999999998</v>
      </c>
      <c r="S17" s="25">
        <f t="shared" si="4"/>
        <v>771.03899999999999</v>
      </c>
      <c r="T17" s="27">
        <f t="shared" si="5"/>
        <v>276.03899999999999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80561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200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300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80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26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87561</v>
      </c>
      <c r="N18" s="24">
        <f t="shared" si="1"/>
        <v>107573</v>
      </c>
      <c r="O18" s="25">
        <f t="shared" si="2"/>
        <v>2407.9275000000002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1352</v>
      </c>
      <c r="R18" s="24">
        <f t="shared" si="3"/>
        <v>103813.07249999999</v>
      </c>
      <c r="S18" s="25">
        <f t="shared" si="4"/>
        <v>831.82949999999994</v>
      </c>
      <c r="T18" s="27">
        <f t="shared" si="5"/>
        <v>-520.17050000000006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128400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60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270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500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48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136890</v>
      </c>
      <c r="N19" s="24">
        <f t="shared" si="1"/>
        <v>148242</v>
      </c>
      <c r="O19" s="25">
        <f t="shared" si="2"/>
        <v>3764.4749999999999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1020</v>
      </c>
      <c r="R19" s="24">
        <f t="shared" si="3"/>
        <v>143457.52499999999</v>
      </c>
      <c r="S19" s="25">
        <f t="shared" si="4"/>
        <v>1300.4549999999999</v>
      </c>
      <c r="T19" s="27">
        <f t="shared" si="5"/>
        <v>280.45499999999993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56995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56995</v>
      </c>
      <c r="N20" s="24">
        <f t="shared" si="1"/>
        <v>57905</v>
      </c>
      <c r="O20" s="25">
        <f t="shared" si="2"/>
        <v>1567.3625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1361</v>
      </c>
      <c r="R20" s="24">
        <f t="shared" si="3"/>
        <v>54976.637499999997</v>
      </c>
      <c r="S20" s="25">
        <f t="shared" si="4"/>
        <v>541.45249999999999</v>
      </c>
      <c r="T20" s="27">
        <f t="shared" si="5"/>
        <v>-819.54750000000001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65260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200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100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160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42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71700</v>
      </c>
      <c r="N21" s="24">
        <f t="shared" si="1"/>
        <v>80632</v>
      </c>
      <c r="O21" s="25">
        <f t="shared" si="2"/>
        <v>1971.75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192</v>
      </c>
      <c r="R21" s="24">
        <f t="shared" si="3"/>
        <v>78468.25</v>
      </c>
      <c r="S21" s="25">
        <f t="shared" si="4"/>
        <v>681.15</v>
      </c>
      <c r="T21" s="27">
        <f t="shared" si="5"/>
        <v>489.15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131473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570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250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107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151423</v>
      </c>
      <c r="N22" s="24">
        <f t="shared" si="1"/>
        <v>175500</v>
      </c>
      <c r="O22" s="25">
        <f t="shared" si="2"/>
        <v>4164.1324999999997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1103</v>
      </c>
      <c r="R22" s="24">
        <f t="shared" si="3"/>
        <v>170232.86749999999</v>
      </c>
      <c r="S22" s="25">
        <f t="shared" si="4"/>
        <v>1438.5184999999999</v>
      </c>
      <c r="T22" s="27">
        <f t="shared" si="5"/>
        <v>335.5184999999999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69564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20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69564</v>
      </c>
      <c r="N23" s="24">
        <f t="shared" si="1"/>
        <v>75204</v>
      </c>
      <c r="O23" s="25">
        <f t="shared" si="2"/>
        <v>1913.01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600</v>
      </c>
      <c r="R23" s="24">
        <f t="shared" si="3"/>
        <v>72690.990000000005</v>
      </c>
      <c r="S23" s="25">
        <f t="shared" si="4"/>
        <v>660.85799999999995</v>
      </c>
      <c r="T23" s="27">
        <f t="shared" si="5"/>
        <v>60.857999999999947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178188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100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200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790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36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189298</v>
      </c>
      <c r="N24" s="24">
        <f t="shared" si="1"/>
        <v>197994</v>
      </c>
      <c r="O24" s="25">
        <f t="shared" si="2"/>
        <v>5205.6949999999997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1175</v>
      </c>
      <c r="R24" s="24">
        <f t="shared" si="3"/>
        <v>191613.30499999999</v>
      </c>
      <c r="S24" s="25">
        <f t="shared" si="4"/>
        <v>1798.3309999999999</v>
      </c>
      <c r="T24" s="27">
        <f t="shared" si="5"/>
        <v>623.3309999999999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77441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60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120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620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52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7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13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85421</v>
      </c>
      <c r="N25" s="24">
        <f t="shared" si="1"/>
        <v>99056</v>
      </c>
      <c r="O25" s="25">
        <f t="shared" si="2"/>
        <v>2349.0774999999999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730</v>
      </c>
      <c r="R25" s="24">
        <f t="shared" si="3"/>
        <v>95976.922500000001</v>
      </c>
      <c r="S25" s="25">
        <f t="shared" si="4"/>
        <v>811.49950000000001</v>
      </c>
      <c r="T25" s="27">
        <f t="shared" si="5"/>
        <v>81.499500000000012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80967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100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50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260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31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85807</v>
      </c>
      <c r="N26" s="24">
        <f t="shared" si="1"/>
        <v>93548</v>
      </c>
      <c r="O26" s="25">
        <f t="shared" si="2"/>
        <v>2359.6925000000001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713</v>
      </c>
      <c r="R26" s="24">
        <f t="shared" si="3"/>
        <v>90475.307499999995</v>
      </c>
      <c r="S26" s="25">
        <f t="shared" si="4"/>
        <v>815.16649999999993</v>
      </c>
      <c r="T26" s="27">
        <f t="shared" si="5"/>
        <v>102.16649999999993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79810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24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13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79810</v>
      </c>
      <c r="N27" s="40">
        <f t="shared" si="1"/>
        <v>86760</v>
      </c>
      <c r="O27" s="25">
        <f t="shared" si="2"/>
        <v>2194.7750000000001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700</v>
      </c>
      <c r="R27" s="24">
        <f t="shared" si="3"/>
        <v>83865.225000000006</v>
      </c>
      <c r="S27" s="42">
        <f t="shared" si="4"/>
        <v>758.19499999999994</v>
      </c>
      <c r="T27" s="43">
        <f t="shared" si="5"/>
        <v>58.194999999999936</v>
      </c>
    </row>
    <row r="28" spans="1:20" ht="16.5" thickBot="1" x14ac:dyDescent="0.3">
      <c r="A28" s="54" t="s">
        <v>38</v>
      </c>
      <c r="B28" s="55"/>
      <c r="C28" s="56"/>
      <c r="D28" s="44">
        <f>SUM(D7:D27)</f>
        <v>1962719</v>
      </c>
      <c r="E28" s="45">
        <f>SUM(E7:E27)</f>
        <v>1960</v>
      </c>
      <c r="F28" s="45">
        <f t="shared" ref="F28:T28" si="6">SUM(F7:F27)</f>
        <v>3090</v>
      </c>
      <c r="G28" s="45">
        <f t="shared" si="6"/>
        <v>20</v>
      </c>
      <c r="H28" s="45">
        <f t="shared" si="6"/>
        <v>8280</v>
      </c>
      <c r="I28" s="45">
        <f t="shared" si="6"/>
        <v>764</v>
      </c>
      <c r="J28" s="45">
        <f t="shared" si="6"/>
        <v>48</v>
      </c>
      <c r="K28" s="45">
        <f t="shared" si="6"/>
        <v>243</v>
      </c>
      <c r="L28" s="45">
        <f t="shared" si="6"/>
        <v>0</v>
      </c>
      <c r="M28" s="45">
        <f t="shared" si="6"/>
        <v>2107519</v>
      </c>
      <c r="N28" s="45">
        <f t="shared" si="6"/>
        <v>2306837</v>
      </c>
      <c r="O28" s="46">
        <f t="shared" si="6"/>
        <v>57956.772500000006</v>
      </c>
      <c r="P28" s="45">
        <f t="shared" si="6"/>
        <v>0</v>
      </c>
      <c r="Q28" s="45">
        <f t="shared" si="6"/>
        <v>17131</v>
      </c>
      <c r="R28" s="45">
        <f t="shared" si="6"/>
        <v>2231749.2275</v>
      </c>
      <c r="S28" s="45">
        <f t="shared" si="6"/>
        <v>20021.430499999999</v>
      </c>
      <c r="T28" s="47">
        <f t="shared" si="6"/>
        <v>2890.4304999999995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2400</v>
      </c>
      <c r="F29" s="48">
        <f t="shared" si="7"/>
        <v>7300</v>
      </c>
      <c r="G29" s="48">
        <f t="shared" si="7"/>
        <v>50</v>
      </c>
      <c r="H29" s="48">
        <f t="shared" si="7"/>
        <v>6295</v>
      </c>
      <c r="I29" s="48">
        <f t="shared" si="7"/>
        <v>1367</v>
      </c>
      <c r="J29" s="48">
        <f t="shared" si="7"/>
        <v>540</v>
      </c>
      <c r="K29" s="48">
        <f t="shared" si="7"/>
        <v>612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3" activePane="bottomLeft" state="frozen"/>
      <selection pane="bottomLeft" activeCell="P19" sqref="P1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1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1" ht="18.75" x14ac:dyDescent="0.25">
      <c r="A3" s="64" t="s">
        <v>49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1" x14ac:dyDescent="0.25">
      <c r="A4" s="68" t="s">
        <v>1</v>
      </c>
      <c r="B4" s="68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69"/>
      <c r="O4" s="69"/>
      <c r="P4" s="69"/>
      <c r="Q4" s="69"/>
      <c r="R4" s="69"/>
      <c r="S4" s="69"/>
      <c r="T4" s="69"/>
    </row>
    <row r="5" spans="1:21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54" t="s">
        <v>38</v>
      </c>
      <c r="B28" s="55"/>
      <c r="C28" s="56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57" t="s">
        <v>39</v>
      </c>
      <c r="B29" s="58"/>
      <c r="C29" s="59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5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52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2000</v>
      </c>
      <c r="N27" s="40">
        <f t="shared" si="1"/>
        <v>2000</v>
      </c>
      <c r="O27" s="25">
        <f t="shared" si="2"/>
        <v>55</v>
      </c>
      <c r="P27" s="41"/>
      <c r="Q27" s="41"/>
      <c r="R27" s="24">
        <f t="shared" si="3"/>
        <v>1945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54" t="s">
        <v>38</v>
      </c>
      <c r="B28" s="55"/>
      <c r="C28" s="56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126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223486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216610.9325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57" t="s">
        <v>39</v>
      </c>
      <c r="B29" s="58"/>
      <c r="C29" s="59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1299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zoomScaleNormal="100" workbookViewId="0">
      <selection activeCell="P19" sqref="P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54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1299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16461</v>
      </c>
      <c r="N27" s="40">
        <f t="shared" si="1"/>
        <v>17416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16863.322500000002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54" t="s">
        <v>38</v>
      </c>
      <c r="B28" s="55"/>
      <c r="C28" s="56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73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253556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245111.79749999999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55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54" t="s">
        <v>38</v>
      </c>
      <c r="B28" s="55"/>
      <c r="C28" s="56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28200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54" t="s">
        <v>38</v>
      </c>
      <c r="B28" s="55"/>
      <c r="C28" s="56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102885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57" t="s">
        <v>39</v>
      </c>
      <c r="B29" s="58"/>
      <c r="C29" s="5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abSelected="1" workbookViewId="0">
      <pane ySplit="6" topLeftCell="A10" activePane="bottomLeft" state="frozen"/>
      <selection pane="bottomLeft" activeCell="K12" sqref="K1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11000</v>
      </c>
      <c r="N7" s="24">
        <f>D7+E7*20+F7*10+G7*9+H7*9+I7*191+J7*191+K7*182+L7*100</f>
        <v>11910</v>
      </c>
      <c r="O7" s="25">
        <f>M7*2.75%</f>
        <v>302.5</v>
      </c>
      <c r="P7" s="26"/>
      <c r="Q7" s="26">
        <v>107</v>
      </c>
      <c r="R7" s="24">
        <f>M7-(M7*2.75%)+I7*191+J7*191+K7*182+L7*100-Q7</f>
        <v>11500.5</v>
      </c>
      <c r="S7" s="25">
        <f>M7*0.95%</f>
        <v>104.5</v>
      </c>
      <c r="T7" s="27">
        <f>S7-Q7</f>
        <v>-2.5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7250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7250</v>
      </c>
      <c r="N8" s="24">
        <f t="shared" ref="N8:N27" si="1">D8+E8*20+F8*10+G8*9+H8*9+I8*191+J8*191+K8*182+L8*100</f>
        <v>7250</v>
      </c>
      <c r="O8" s="25">
        <f t="shared" ref="O8:O27" si="2">M8*2.75%</f>
        <v>199.375</v>
      </c>
      <c r="P8" s="26"/>
      <c r="Q8" s="26"/>
      <c r="R8" s="24">
        <f t="shared" ref="R8:R27" si="3">M8-(M8*2.75%)+I8*191+J8*191+K8*182+L8*100-Q8</f>
        <v>7050.625</v>
      </c>
      <c r="S8" s="25">
        <f t="shared" ref="S8:S27" si="4">M8*0.95%</f>
        <v>68.875</v>
      </c>
      <c r="T8" s="27">
        <f t="shared" ref="T8:T27" si="5">S8-Q8</f>
        <v>68.875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20914</v>
      </c>
      <c r="E9" s="30"/>
      <c r="F9" s="30"/>
      <c r="G9" s="30"/>
      <c r="H9" s="30">
        <v>230</v>
      </c>
      <c r="I9" s="20"/>
      <c r="J9" s="20"/>
      <c r="K9" s="20"/>
      <c r="L9" s="20"/>
      <c r="M9" s="20">
        <f t="shared" si="0"/>
        <v>22984</v>
      </c>
      <c r="N9" s="24">
        <f t="shared" si="1"/>
        <v>22984</v>
      </c>
      <c r="O9" s="25">
        <f t="shared" si="2"/>
        <v>632.06000000000006</v>
      </c>
      <c r="P9" s="26">
        <v>-4000</v>
      </c>
      <c r="Q9" s="26">
        <v>121</v>
      </c>
      <c r="R9" s="24">
        <f t="shared" si="3"/>
        <v>22230.94</v>
      </c>
      <c r="S9" s="25">
        <f t="shared" si="4"/>
        <v>218.34799999999998</v>
      </c>
      <c r="T9" s="27">
        <f t="shared" si="5"/>
        <v>97.347999999999985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8658</v>
      </c>
      <c r="E10" s="30"/>
      <c r="F10" s="30"/>
      <c r="G10" s="30"/>
      <c r="H10" s="30">
        <v>20</v>
      </c>
      <c r="I10" s="20">
        <v>3</v>
      </c>
      <c r="J10" s="20"/>
      <c r="K10" s="20"/>
      <c r="L10" s="20"/>
      <c r="M10" s="20">
        <f t="shared" si="0"/>
        <v>8838</v>
      </c>
      <c r="N10" s="24">
        <f t="shared" si="1"/>
        <v>9411</v>
      </c>
      <c r="O10" s="25">
        <f t="shared" si="2"/>
        <v>243.04499999999999</v>
      </c>
      <c r="P10" s="26"/>
      <c r="Q10" s="26">
        <v>27</v>
      </c>
      <c r="R10" s="24">
        <f t="shared" si="3"/>
        <v>9140.9549999999999</v>
      </c>
      <c r="S10" s="25">
        <f t="shared" si="4"/>
        <v>83.960999999999999</v>
      </c>
      <c r="T10" s="27">
        <f t="shared" si="5"/>
        <v>56.960999999999999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7866</v>
      </c>
      <c r="E11" s="30">
        <v>50</v>
      </c>
      <c r="F11" s="30"/>
      <c r="G11" s="32"/>
      <c r="H11" s="30">
        <v>100</v>
      </c>
      <c r="I11" s="20">
        <v>17</v>
      </c>
      <c r="J11" s="20"/>
      <c r="K11" s="20"/>
      <c r="L11" s="20"/>
      <c r="M11" s="20">
        <f t="shared" si="0"/>
        <v>9766</v>
      </c>
      <c r="N11" s="24">
        <f t="shared" si="1"/>
        <v>13013</v>
      </c>
      <c r="O11" s="25">
        <f t="shared" si="2"/>
        <v>268.565</v>
      </c>
      <c r="P11" s="26"/>
      <c r="Q11" s="26">
        <v>37</v>
      </c>
      <c r="R11" s="24">
        <f t="shared" si="3"/>
        <v>12707.434999999999</v>
      </c>
      <c r="S11" s="25">
        <f t="shared" si="4"/>
        <v>92.777000000000001</v>
      </c>
      <c r="T11" s="27">
        <f t="shared" si="5"/>
        <v>55.777000000000001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7948</v>
      </c>
      <c r="E12" s="30"/>
      <c r="F12" s="30">
        <v>20</v>
      </c>
      <c r="G12" s="30"/>
      <c r="H12" s="30">
        <v>50</v>
      </c>
      <c r="I12" s="20"/>
      <c r="J12" s="20"/>
      <c r="K12" s="20"/>
      <c r="L12" s="20"/>
      <c r="M12" s="20">
        <f t="shared" si="0"/>
        <v>8598</v>
      </c>
      <c r="N12" s="24">
        <f t="shared" si="1"/>
        <v>8598</v>
      </c>
      <c r="O12" s="25">
        <f t="shared" si="2"/>
        <v>236.44499999999999</v>
      </c>
      <c r="P12" s="26"/>
      <c r="Q12" s="26">
        <v>31</v>
      </c>
      <c r="R12" s="24">
        <f t="shared" si="3"/>
        <v>8330.5550000000003</v>
      </c>
      <c r="S12" s="25">
        <f t="shared" si="4"/>
        <v>81.680999999999997</v>
      </c>
      <c r="T12" s="27">
        <f t="shared" si="5"/>
        <v>50.680999999999997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9253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9253</v>
      </c>
      <c r="N13" s="24">
        <f t="shared" si="1"/>
        <v>9253</v>
      </c>
      <c r="O13" s="25">
        <f t="shared" si="2"/>
        <v>254.45750000000001</v>
      </c>
      <c r="P13" s="26"/>
      <c r="Q13" s="26">
        <v>3</v>
      </c>
      <c r="R13" s="24">
        <f t="shared" si="3"/>
        <v>8995.5424999999996</v>
      </c>
      <c r="S13" s="25">
        <f t="shared" si="4"/>
        <v>87.903499999999994</v>
      </c>
      <c r="T13" s="27">
        <f t="shared" si="5"/>
        <v>84.903499999999994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10110</v>
      </c>
      <c r="E14" s="30"/>
      <c r="F14" s="30"/>
      <c r="G14" s="30"/>
      <c r="H14" s="30">
        <v>200</v>
      </c>
      <c r="I14" s="20"/>
      <c r="J14" s="20"/>
      <c r="K14" s="20">
        <v>5</v>
      </c>
      <c r="L14" s="20"/>
      <c r="M14" s="20">
        <f t="shared" si="0"/>
        <v>11910</v>
      </c>
      <c r="N14" s="24">
        <f t="shared" si="1"/>
        <v>12820</v>
      </c>
      <c r="O14" s="25">
        <f t="shared" si="2"/>
        <v>327.52499999999998</v>
      </c>
      <c r="P14" s="26">
        <v>-2000</v>
      </c>
      <c r="Q14" s="26">
        <v>142</v>
      </c>
      <c r="R14" s="24">
        <f t="shared" si="3"/>
        <v>12350.475</v>
      </c>
      <c r="S14" s="25">
        <f t="shared" si="4"/>
        <v>113.145</v>
      </c>
      <c r="T14" s="27">
        <f t="shared" si="5"/>
        <v>-28.855000000000004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21771</v>
      </c>
      <c r="E15" s="30">
        <v>20</v>
      </c>
      <c r="F15" s="30"/>
      <c r="G15" s="30"/>
      <c r="H15" s="30">
        <v>300</v>
      </c>
      <c r="I15" s="20"/>
      <c r="J15" s="20"/>
      <c r="K15" s="20"/>
      <c r="L15" s="20"/>
      <c r="M15" s="20">
        <f t="shared" si="0"/>
        <v>24871</v>
      </c>
      <c r="N15" s="24">
        <f t="shared" si="1"/>
        <v>24871</v>
      </c>
      <c r="O15" s="25">
        <f t="shared" si="2"/>
        <v>683.95249999999999</v>
      </c>
      <c r="P15" s="26"/>
      <c r="Q15" s="26">
        <v>137</v>
      </c>
      <c r="R15" s="24">
        <f t="shared" si="3"/>
        <v>24050.047500000001</v>
      </c>
      <c r="S15" s="25">
        <f t="shared" si="4"/>
        <v>236.27449999999999</v>
      </c>
      <c r="T15" s="27">
        <f t="shared" si="5"/>
        <v>99.274499999999989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15974</v>
      </c>
      <c r="E16" s="30"/>
      <c r="F16" s="30"/>
      <c r="G16" s="30"/>
      <c r="H16" s="30">
        <v>250</v>
      </c>
      <c r="I16" s="20">
        <v>19</v>
      </c>
      <c r="J16" s="20"/>
      <c r="K16" s="20"/>
      <c r="L16" s="20"/>
      <c r="M16" s="20">
        <f t="shared" si="0"/>
        <v>18224</v>
      </c>
      <c r="N16" s="24">
        <f t="shared" si="1"/>
        <v>21853</v>
      </c>
      <c r="O16" s="25">
        <f t="shared" si="2"/>
        <v>501.16</v>
      </c>
      <c r="P16" s="26"/>
      <c r="Q16" s="26">
        <v>117</v>
      </c>
      <c r="R16" s="24">
        <f t="shared" si="3"/>
        <v>21234.84</v>
      </c>
      <c r="S16" s="25">
        <f t="shared" si="4"/>
        <v>173.12799999999999</v>
      </c>
      <c r="T16" s="27">
        <f t="shared" si="5"/>
        <v>56.127999999999986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19200</v>
      </c>
      <c r="E17" s="30"/>
      <c r="F17" s="30">
        <v>40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20500</v>
      </c>
      <c r="N17" s="24">
        <f t="shared" si="1"/>
        <v>21455</v>
      </c>
      <c r="O17" s="25">
        <f t="shared" si="2"/>
        <v>563.75</v>
      </c>
      <c r="P17" s="26"/>
      <c r="Q17" s="26">
        <v>91</v>
      </c>
      <c r="R17" s="24">
        <f t="shared" si="3"/>
        <v>20800.25</v>
      </c>
      <c r="S17" s="25">
        <f t="shared" si="4"/>
        <v>194.75</v>
      </c>
      <c r="T17" s="27">
        <f t="shared" si="5"/>
        <v>103.75</v>
      </c>
    </row>
    <row r="18" spans="1:21" ht="15.75" x14ac:dyDescent="0.25">
      <c r="A18" s="28">
        <v>12</v>
      </c>
      <c r="B18" s="20">
        <v>1908446145</v>
      </c>
      <c r="C18" s="31" t="s">
        <v>53</v>
      </c>
      <c r="D18" s="29">
        <v>11000</v>
      </c>
      <c r="E18" s="30">
        <v>100</v>
      </c>
      <c r="F18" s="30">
        <v>150</v>
      </c>
      <c r="G18" s="30"/>
      <c r="H18" s="30"/>
      <c r="I18" s="20">
        <v>30</v>
      </c>
      <c r="J18" s="20"/>
      <c r="K18" s="20">
        <v>13</v>
      </c>
      <c r="L18" s="20"/>
      <c r="M18" s="20">
        <f t="shared" si="0"/>
        <v>14500</v>
      </c>
      <c r="N18" s="24">
        <f t="shared" si="1"/>
        <v>22596</v>
      </c>
      <c r="O18" s="25">
        <f t="shared" si="2"/>
        <v>398.75</v>
      </c>
      <c r="P18" s="26"/>
      <c r="Q18" s="26">
        <v>97</v>
      </c>
      <c r="R18" s="24">
        <f t="shared" si="3"/>
        <v>22100.25</v>
      </c>
      <c r="S18" s="25">
        <f t="shared" si="4"/>
        <v>137.75</v>
      </c>
      <c r="T18" s="27">
        <f t="shared" si="5"/>
        <v>40.75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9">
        <v>10418</v>
      </c>
      <c r="E19" s="30">
        <v>20</v>
      </c>
      <c r="F19" s="30">
        <v>100</v>
      </c>
      <c r="G19" s="30"/>
      <c r="H19" s="30">
        <v>150</v>
      </c>
      <c r="I19" s="20">
        <v>10</v>
      </c>
      <c r="J19" s="20"/>
      <c r="K19" s="20"/>
      <c r="L19" s="20"/>
      <c r="M19" s="20">
        <f t="shared" si="0"/>
        <v>13168</v>
      </c>
      <c r="N19" s="24">
        <f t="shared" si="1"/>
        <v>15078</v>
      </c>
      <c r="O19" s="25">
        <f t="shared" si="2"/>
        <v>362.12</v>
      </c>
      <c r="P19" s="26"/>
      <c r="Q19" s="26">
        <v>100</v>
      </c>
      <c r="R19" s="24">
        <f t="shared" si="3"/>
        <v>14615.88</v>
      </c>
      <c r="S19" s="25">
        <f t="shared" si="4"/>
        <v>125.096</v>
      </c>
      <c r="T19" s="27">
        <f t="shared" si="5"/>
        <v>25.096000000000004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>
        <v>-205</v>
      </c>
      <c r="Q20" s="26">
        <v>120</v>
      </c>
      <c r="R20" s="24">
        <f t="shared" si="3"/>
        <v>9605</v>
      </c>
      <c r="S20" s="25">
        <f t="shared" si="4"/>
        <v>95</v>
      </c>
      <c r="T20" s="27">
        <f t="shared" si="5"/>
        <v>-25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9">
        <v>8230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8230</v>
      </c>
      <c r="N21" s="24">
        <f t="shared" si="1"/>
        <v>9758</v>
      </c>
      <c r="O21" s="25">
        <f t="shared" si="2"/>
        <v>226.32499999999999</v>
      </c>
      <c r="P21" s="26"/>
      <c r="Q21" s="26">
        <v>21</v>
      </c>
      <c r="R21" s="24">
        <f t="shared" si="3"/>
        <v>9510.6749999999993</v>
      </c>
      <c r="S21" s="25">
        <f t="shared" si="4"/>
        <v>78.185000000000002</v>
      </c>
      <c r="T21" s="27">
        <f t="shared" si="5"/>
        <v>57.185000000000002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23395</v>
      </c>
      <c r="E22" s="30">
        <v>500</v>
      </c>
      <c r="F22" s="30">
        <v>500</v>
      </c>
      <c r="G22" s="20"/>
      <c r="H22" s="30"/>
      <c r="I22" s="20">
        <v>30</v>
      </c>
      <c r="J22" s="20"/>
      <c r="K22" s="20"/>
      <c r="L22" s="20"/>
      <c r="M22" s="20">
        <f t="shared" si="0"/>
        <v>38395</v>
      </c>
      <c r="N22" s="24">
        <f t="shared" si="1"/>
        <v>44125</v>
      </c>
      <c r="O22" s="25">
        <f t="shared" si="2"/>
        <v>1055.8625</v>
      </c>
      <c r="P22" s="26">
        <v>-40</v>
      </c>
      <c r="Q22" s="26">
        <v>149</v>
      </c>
      <c r="R22" s="24">
        <f t="shared" si="3"/>
        <v>42920.137499999997</v>
      </c>
      <c r="S22" s="25">
        <f t="shared" si="4"/>
        <v>364.7525</v>
      </c>
      <c r="T22" s="27">
        <f t="shared" si="5"/>
        <v>215.7525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8605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8605</v>
      </c>
      <c r="N23" s="24">
        <f t="shared" si="1"/>
        <v>8605</v>
      </c>
      <c r="O23" s="25">
        <f t="shared" si="2"/>
        <v>236.63749999999999</v>
      </c>
      <c r="P23" s="26">
        <v>24700</v>
      </c>
      <c r="Q23" s="26">
        <v>80</v>
      </c>
      <c r="R23" s="24">
        <f t="shared" si="3"/>
        <v>8288.3624999999993</v>
      </c>
      <c r="S23" s="25">
        <f t="shared" si="4"/>
        <v>81.747500000000002</v>
      </c>
      <c r="T23" s="27">
        <f t="shared" si="5"/>
        <v>1.7475000000000023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>
        <v>100</v>
      </c>
      <c r="G24" s="30"/>
      <c r="H24" s="30">
        <v>200</v>
      </c>
      <c r="I24" s="20">
        <v>5</v>
      </c>
      <c r="J24" s="20"/>
      <c r="K24" s="20">
        <v>5</v>
      </c>
      <c r="L24" s="20"/>
      <c r="M24" s="20">
        <f t="shared" si="0"/>
        <v>27800</v>
      </c>
      <c r="N24" s="24">
        <f t="shared" si="1"/>
        <v>29665</v>
      </c>
      <c r="O24" s="25">
        <f t="shared" si="2"/>
        <v>764.5</v>
      </c>
      <c r="P24" s="26"/>
      <c r="Q24" s="26">
        <v>130</v>
      </c>
      <c r="R24" s="24">
        <f t="shared" si="3"/>
        <v>28770.5</v>
      </c>
      <c r="S24" s="25">
        <f t="shared" si="4"/>
        <v>264.09999999999997</v>
      </c>
      <c r="T24" s="27">
        <f t="shared" si="5"/>
        <v>134.09999999999997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10181</v>
      </c>
      <c r="E25" s="30">
        <v>50</v>
      </c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11821</v>
      </c>
      <c r="N25" s="24">
        <f t="shared" si="1"/>
        <v>11821</v>
      </c>
      <c r="O25" s="25">
        <f t="shared" si="2"/>
        <v>325.07749999999999</v>
      </c>
      <c r="P25" s="26"/>
      <c r="Q25" s="26">
        <v>91</v>
      </c>
      <c r="R25" s="24">
        <f t="shared" si="3"/>
        <v>11404.922500000001</v>
      </c>
      <c r="S25" s="25">
        <f t="shared" si="4"/>
        <v>112.29949999999999</v>
      </c>
      <c r="T25" s="27">
        <f t="shared" si="5"/>
        <v>21.299499999999995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9">
        <v>8639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8639</v>
      </c>
      <c r="N26" s="24">
        <f t="shared" si="1"/>
        <v>9594</v>
      </c>
      <c r="O26" s="25">
        <f t="shared" si="2"/>
        <v>237.57249999999999</v>
      </c>
      <c r="P26" s="26"/>
      <c r="Q26" s="26">
        <v>56</v>
      </c>
      <c r="R26" s="24">
        <f t="shared" si="3"/>
        <v>9300.4274999999998</v>
      </c>
      <c r="S26" s="25">
        <f t="shared" si="4"/>
        <v>82.070499999999996</v>
      </c>
      <c r="T26" s="27">
        <f t="shared" si="5"/>
        <v>26.070499999999996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15000</v>
      </c>
      <c r="N27" s="40">
        <f t="shared" si="1"/>
        <v>15000</v>
      </c>
      <c r="O27" s="25">
        <f t="shared" si="2"/>
        <v>412.5</v>
      </c>
      <c r="P27" s="41">
        <v>16000</v>
      </c>
      <c r="Q27" s="41">
        <v>100</v>
      </c>
      <c r="R27" s="24">
        <f t="shared" si="3"/>
        <v>14487.5</v>
      </c>
      <c r="S27" s="42">
        <f t="shared" si="4"/>
        <v>142.5</v>
      </c>
      <c r="T27" s="43">
        <f t="shared" si="5"/>
        <v>42.5</v>
      </c>
    </row>
    <row r="28" spans="1:21" ht="16.5" thickBot="1" x14ac:dyDescent="0.3">
      <c r="A28" s="54" t="s">
        <v>38</v>
      </c>
      <c r="B28" s="55"/>
      <c r="C28" s="56"/>
      <c r="D28" s="44">
        <f>SUM(D7:D27)</f>
        <v>270412</v>
      </c>
      <c r="E28" s="45">
        <f>SUM(E7:E27)</f>
        <v>740</v>
      </c>
      <c r="F28" s="45">
        <f t="shared" ref="F28:T28" si="6">SUM(F7:F27)</f>
        <v>920</v>
      </c>
      <c r="G28" s="45">
        <f t="shared" si="6"/>
        <v>0</v>
      </c>
      <c r="H28" s="45">
        <f t="shared" si="6"/>
        <v>1660</v>
      </c>
      <c r="I28" s="45">
        <f t="shared" si="6"/>
        <v>132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309352</v>
      </c>
      <c r="N28" s="45">
        <f t="shared" si="6"/>
        <v>339660</v>
      </c>
      <c r="O28" s="46">
        <f t="shared" si="6"/>
        <v>8507.18</v>
      </c>
      <c r="P28" s="45">
        <f t="shared" si="6"/>
        <v>34455</v>
      </c>
      <c r="Q28" s="45">
        <f t="shared" si="6"/>
        <v>1757</v>
      </c>
      <c r="R28" s="45">
        <f t="shared" si="6"/>
        <v>329395.81999999995</v>
      </c>
      <c r="S28" s="45">
        <f t="shared" si="6"/>
        <v>2938.8439999999996</v>
      </c>
      <c r="T28" s="47">
        <f t="shared" si="6"/>
        <v>1181.8439999999998</v>
      </c>
    </row>
    <row r="29" spans="1:21" ht="15.75" thickBot="1" x14ac:dyDescent="0.3">
      <c r="A29" s="57" t="s">
        <v>39</v>
      </c>
      <c r="B29" s="58"/>
      <c r="C29" s="59"/>
      <c r="D29" s="48">
        <f>D4+D5-D28</f>
        <v>270424</v>
      </c>
      <c r="E29" s="48">
        <f t="shared" ref="E29:L29" si="7">E4+E5-E28</f>
        <v>2730</v>
      </c>
      <c r="F29" s="48">
        <f t="shared" si="7"/>
        <v>7700</v>
      </c>
      <c r="G29" s="48">
        <f t="shared" si="7"/>
        <v>60</v>
      </c>
      <c r="H29" s="48">
        <f t="shared" si="7"/>
        <v>7035</v>
      </c>
      <c r="I29" s="48">
        <f t="shared" si="7"/>
        <v>1510</v>
      </c>
      <c r="J29" s="48">
        <f t="shared" si="7"/>
        <v>564</v>
      </c>
      <c r="K29" s="48">
        <f t="shared" si="7"/>
        <v>652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1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2021-09-12T04:54:51Z</dcterms:modified>
</cp:coreProperties>
</file>