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4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44525"/>
</workbook>
</file>

<file path=xl/calcChain.xml><?xml version="1.0" encoding="utf-8"?>
<calcChain xmlns="http://schemas.openxmlformats.org/spreadsheetml/2006/main">
  <c r="I38" i="33" l="1"/>
  <c r="I36" i="33"/>
  <c r="F33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E33" i="33" l="1"/>
  <c r="M4" i="5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N14" i="33" s="1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H7" i="33"/>
  <c r="I7" i="33"/>
  <c r="J7" i="33"/>
  <c r="J28" i="33" s="1"/>
  <c r="K7" i="33"/>
  <c r="K28" i="33" s="1"/>
  <c r="K29" i="33" s="1"/>
  <c r="L7" i="33"/>
  <c r="D8" i="33"/>
  <c r="M8" i="33" s="1"/>
  <c r="O8" i="33" s="1"/>
  <c r="D9" i="33"/>
  <c r="D10" i="33"/>
  <c r="D11" i="33"/>
  <c r="D12" i="33"/>
  <c r="N12" i="33" s="1"/>
  <c r="D13" i="33"/>
  <c r="D14" i="33"/>
  <c r="D15" i="33"/>
  <c r="D16" i="33"/>
  <c r="N16" i="33" s="1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N28" i="28" l="1"/>
  <c r="O26" i="27"/>
  <c r="I28" i="33"/>
  <c r="I29" i="33" s="1"/>
  <c r="N25" i="33"/>
  <c r="M21" i="33"/>
  <c r="S21" i="33" s="1"/>
  <c r="T21" i="33" s="1"/>
  <c r="N13" i="33"/>
  <c r="E28" i="33"/>
  <c r="E29" i="33" s="1"/>
  <c r="O22" i="25"/>
  <c r="O12" i="24"/>
  <c r="N28" i="25"/>
  <c r="G29" i="25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25"/>
  <c r="N11" i="33"/>
  <c r="M10" i="33"/>
  <c r="R10" i="33" s="1"/>
  <c r="N15" i="33"/>
  <c r="M18" i="33"/>
  <c r="R18" i="33" s="1"/>
  <c r="N21" i="33"/>
  <c r="N22" i="33"/>
  <c r="M24" i="33"/>
  <c r="R24" i="33" s="1"/>
  <c r="M26" i="33"/>
  <c r="R26" i="33" s="1"/>
  <c r="G33" i="33"/>
  <c r="H28" i="33"/>
  <c r="H29" i="33" s="1"/>
  <c r="M9" i="33"/>
  <c r="S9" i="33" s="1"/>
  <c r="T9" i="33" s="1"/>
  <c r="N9" i="33"/>
  <c r="H29" i="24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24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F29" i="33"/>
  <c r="J29" i="33"/>
  <c r="D28" i="33"/>
  <c r="D29" i="33" s="1"/>
  <c r="O26" i="33"/>
  <c r="O12" i="33"/>
  <c r="M7" i="33"/>
  <c r="S7" i="33" s="1"/>
  <c r="T7" i="33" s="1"/>
  <c r="N7" i="33"/>
  <c r="R19" i="33"/>
  <c r="R21" i="33"/>
  <c r="R27" i="33"/>
  <c r="S8" i="33"/>
  <c r="T8" i="33" s="1"/>
  <c r="O15" i="33"/>
  <c r="S18" i="33"/>
  <c r="T18" i="33" s="1"/>
  <c r="O19" i="33"/>
  <c r="O21" i="33"/>
  <c r="S24" i="33"/>
  <c r="T24" i="33" s="1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5" i="33" l="1"/>
  <c r="O24" i="33"/>
  <c r="E34" i="33"/>
  <c r="O23" i="33"/>
  <c r="O27" i="33"/>
  <c r="S12" i="33"/>
  <c r="T12" i="33" s="1"/>
  <c r="R23" i="33"/>
  <c r="R13" i="33"/>
  <c r="O10" i="33"/>
  <c r="S10" i="33"/>
  <c r="T10" i="33" s="1"/>
  <c r="O9" i="33"/>
  <c r="R9" i="33"/>
  <c r="O11" i="33"/>
  <c r="R11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E35" i="33" l="1"/>
  <c r="F34" i="33"/>
  <c r="F35" i="33" s="1"/>
  <c r="T28" i="33"/>
  <c r="O28" i="33"/>
  <c r="S28" i="33"/>
  <c r="R28" i="33"/>
  <c r="G34" i="33" l="1"/>
  <c r="U28" i="33" s="1"/>
  <c r="G35" i="33"/>
</calcChain>
</file>

<file path=xl/sharedStrings.xml><?xml version="1.0" encoding="utf-8"?>
<sst xmlns="http://schemas.openxmlformats.org/spreadsheetml/2006/main" count="1521" uniqueCount="61">
  <si>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</si>
  <si>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</si>
  <si>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</si>
  <si>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</si>
  <si>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</si>
  <si>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</si>
  <si>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</si>
  <si>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</si>
  <si>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</si>
  <si>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</si>
  <si>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</si>
  <si>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</si>
  <si>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</si>
  <si>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</si>
  <si>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</si>
  <si>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</si>
  <si>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</si>
  <si>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</si>
  <si>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</si>
  <si>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</si>
  <si>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</si>
  <si>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</si>
  <si>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</si>
  <si>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</si>
  <si>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</si>
  <si>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</si>
  <si>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</si>
  <si>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</si>
  <si>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</si>
  <si>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</si>
  <si>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</si>
  <si>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</si>
  <si>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</si>
  <si>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</si>
  <si>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</si>
  <si>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</si>
  <si>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</si>
  <si>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</si>
  <si>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</si>
  <si>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</si>
  <si>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</si>
  <si>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</si>
  <si>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</si>
  <si>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</si>
  <si>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</si>
  <si>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</si>
  <si>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</si>
  <si>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</si>
  <si>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</si>
  <si>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</si>
  <si>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</si>
  <si>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Date:25.11.2021</t>
  </si>
  <si>
    <t>Opening Stock</t>
  </si>
  <si>
    <t>Sales</t>
  </si>
  <si>
    <t>Closing Stock</t>
  </si>
  <si>
    <t>Retail Comm</t>
  </si>
  <si>
    <t>Stock Value</t>
  </si>
  <si>
    <t>Stock Type</t>
  </si>
  <si>
    <t>Cell Daffodils- Sales &amp; Stock Report</t>
  </si>
  <si>
    <t>Date:27.11.2021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</si>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</sst>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" fontId="0" fillId="0" borderId="0" xfId="0" applyNumberFormat="1"/>
    <xf numFmtId="2" fontId="12" fillId="4" borderId="5" xfId="0" applyNumberFormat="1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2" fontId="11" fillId="12" borderId="5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textRotation="75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 textRotation="83"/>
    </xf>
    <xf numFmtId="0" fontId="3" fillId="11" borderId="10" xfId="0" applyFont="1" applyFill="1" applyBorder="1" applyAlignment="1">
      <alignment horizontal="center" vertical="center" textRotation="83"/>
    </xf>
    <xf numFmtId="0" fontId="3" fillId="11" borderId="12" xfId="0" applyFont="1" applyFill="1" applyBorder="1" applyAlignment="1">
      <alignment horizontal="center" vertical="center" textRotation="83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48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/>
      <c r="E4" s="2"/>
      <c r="F4" s="2"/>
      <c r="G4" s="2"/>
      <c r="H4" s="2"/>
      <c r="I4" s="2"/>
      <c r="J4" s="2"/>
      <c r="K4" s="2"/>
      <c r="L4" s="3"/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'9'!D29</f>
        <v>0</v>
      </c>
      <c r="E4" s="2">
        <f>'9'!E29</f>
        <v>0</v>
      </c>
      <c r="F4" s="2">
        <f>'9'!F29</f>
        <v>0</v>
      </c>
      <c r="G4" s="2">
        <f>'9'!G29</f>
        <v>0</v>
      </c>
      <c r="H4" s="2">
        <f>'9'!H29</f>
        <v>0</v>
      </c>
      <c r="I4" s="2">
        <f>'9'!I29</f>
        <v>0</v>
      </c>
      <c r="J4" s="2">
        <f>'9'!J29</f>
        <v>0</v>
      </c>
      <c r="K4" s="2">
        <f>'9'!K29</f>
        <v>0</v>
      </c>
      <c r="L4" s="2">
        <f>'9'!L29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'10'!D29</f>
        <v>0</v>
      </c>
      <c r="E4" s="2">
        <f>'10'!E29</f>
        <v>0</v>
      </c>
      <c r="F4" s="2">
        <f>'10'!F29</f>
        <v>0</v>
      </c>
      <c r="G4" s="2">
        <f>'10'!G29</f>
        <v>0</v>
      </c>
      <c r="H4" s="2">
        <f>'10'!H29</f>
        <v>0</v>
      </c>
      <c r="I4" s="2">
        <f>'10'!I29</f>
        <v>0</v>
      </c>
      <c r="J4" s="2">
        <f>'10'!J29</f>
        <v>0</v>
      </c>
      <c r="K4" s="2">
        <f>'10'!K29</f>
        <v>0</v>
      </c>
      <c r="L4" s="2">
        <f>'10'!L29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'11'!D29</f>
        <v>0</v>
      </c>
      <c r="E4" s="2">
        <f>'11'!E29</f>
        <v>0</v>
      </c>
      <c r="F4" s="2">
        <f>'11'!F29</f>
        <v>0</v>
      </c>
      <c r="G4" s="2">
        <f>'11'!G29</f>
        <v>0</v>
      </c>
      <c r="H4" s="2">
        <f>'11'!H29</f>
        <v>0</v>
      </c>
      <c r="I4" s="2">
        <f>'11'!I29</f>
        <v>0</v>
      </c>
      <c r="J4" s="2">
        <f>'11'!J29</f>
        <v>0</v>
      </c>
      <c r="K4" s="2">
        <f>'11'!K29</f>
        <v>0</v>
      </c>
      <c r="L4" s="2">
        <f>'11'!L29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'12'!D29</f>
        <v>0</v>
      </c>
      <c r="E4" s="2">
        <f>'12'!E29</f>
        <v>0</v>
      </c>
      <c r="F4" s="2">
        <f>'12'!F29</f>
        <v>0</v>
      </c>
      <c r="G4" s="2">
        <f>'12'!G29</f>
        <v>0</v>
      </c>
      <c r="H4" s="2">
        <f>'12'!H29</f>
        <v>0</v>
      </c>
      <c r="I4" s="2">
        <f>'12'!I29</f>
        <v>0</v>
      </c>
      <c r="J4" s="2">
        <f>'12'!J29</f>
        <v>0</v>
      </c>
      <c r="K4" s="2">
        <f>'12'!K29</f>
        <v>0</v>
      </c>
      <c r="L4" s="2">
        <f>'12'!L29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'13'!D29</f>
        <v>0</v>
      </c>
      <c r="E4" s="2">
        <f>'13'!E29</f>
        <v>0</v>
      </c>
      <c r="F4" s="2">
        <f>'13'!F29</f>
        <v>0</v>
      </c>
      <c r="G4" s="2">
        <f>'13'!G29</f>
        <v>0</v>
      </c>
      <c r="H4" s="2">
        <f>'13'!H29</f>
        <v>0</v>
      </c>
      <c r="I4" s="2">
        <f>'13'!I29</f>
        <v>0</v>
      </c>
      <c r="J4" s="2">
        <f>'13'!J29</f>
        <v>0</v>
      </c>
      <c r="K4" s="2">
        <f>'13'!K29</f>
        <v>0</v>
      </c>
      <c r="L4" s="2">
        <f>'13'!L29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'14'!D29</f>
        <v>0</v>
      </c>
      <c r="E4" s="2">
        <f>'14'!E29</f>
        <v>0</v>
      </c>
      <c r="F4" s="2">
        <f>'14'!F29</f>
        <v>0</v>
      </c>
      <c r="G4" s="2">
        <f>'14'!G29</f>
        <v>0</v>
      </c>
      <c r="H4" s="2">
        <f>'14'!H29</f>
        <v>0</v>
      </c>
      <c r="I4" s="2">
        <f>'14'!I29</f>
        <v>0</v>
      </c>
      <c r="J4" s="2">
        <f>'14'!J29</f>
        <v>0</v>
      </c>
      <c r="K4" s="2">
        <f>'14'!K29</f>
        <v>0</v>
      </c>
      <c r="L4" s="2">
        <f>'14'!L29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'15'!D29</f>
        <v>0</v>
      </c>
      <c r="E4" s="2">
        <f>'15'!E29</f>
        <v>0</v>
      </c>
      <c r="F4" s="2">
        <f>'15'!F29</f>
        <v>0</v>
      </c>
      <c r="G4" s="2">
        <f>'15'!G29</f>
        <v>0</v>
      </c>
      <c r="H4" s="2">
        <f>'15'!H29</f>
        <v>0</v>
      </c>
      <c r="I4" s="2">
        <f>'15'!I29</f>
        <v>0</v>
      </c>
      <c r="J4" s="2">
        <f>'15'!J29</f>
        <v>0</v>
      </c>
      <c r="K4" s="2">
        <f>'15'!K29</f>
        <v>0</v>
      </c>
      <c r="L4" s="2">
        <f>'15'!L29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'16'!D29</f>
        <v>0</v>
      </c>
      <c r="E4" s="2">
        <f>'16'!E29</f>
        <v>0</v>
      </c>
      <c r="F4" s="2">
        <f>'16'!F29</f>
        <v>0</v>
      </c>
      <c r="G4" s="2">
        <f>'16'!G29</f>
        <v>0</v>
      </c>
      <c r="H4" s="2">
        <f>'16'!H29</f>
        <v>0</v>
      </c>
      <c r="I4" s="2">
        <f>'16'!I29</f>
        <v>0</v>
      </c>
      <c r="J4" s="2">
        <f>'16'!J29</f>
        <v>0</v>
      </c>
      <c r="K4" s="2">
        <f>'16'!K29</f>
        <v>0</v>
      </c>
      <c r="L4" s="2">
        <f>'16'!L29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'17'!D29</f>
        <v>0</v>
      </c>
      <c r="E4" s="2">
        <f>'17'!E29</f>
        <v>0</v>
      </c>
      <c r="F4" s="2">
        <f>'17'!F29</f>
        <v>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0</v>
      </c>
      <c r="K4" s="2">
        <f>'17'!K29</f>
        <v>0</v>
      </c>
      <c r="L4" s="2">
        <f>'17'!L29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'18'!D29</f>
        <v>0</v>
      </c>
      <c r="E4" s="2">
        <f>'18'!E29</f>
        <v>0</v>
      </c>
      <c r="F4" s="2">
        <f>'18'!F29</f>
        <v>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0</v>
      </c>
      <c r="K4" s="2">
        <f>'18'!K29</f>
        <v>0</v>
      </c>
      <c r="L4" s="2">
        <f>'18'!L29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'1'!D29</f>
        <v>0</v>
      </c>
      <c r="E4" s="2">
        <f>'1'!E29</f>
        <v>0</v>
      </c>
      <c r="F4" s="2">
        <f>'1'!F29</f>
        <v>0</v>
      </c>
      <c r="G4" s="2">
        <f>'1'!G29</f>
        <v>0</v>
      </c>
      <c r="H4" s="2">
        <f>'1'!H29</f>
        <v>0</v>
      </c>
      <c r="I4" s="2">
        <f>'1'!I29</f>
        <v>0</v>
      </c>
      <c r="J4" s="2">
        <f>'1'!J29</f>
        <v>0</v>
      </c>
      <c r="K4" s="2">
        <f>'1'!K29</f>
        <v>0</v>
      </c>
      <c r="L4" s="2">
        <f>'1'!L29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'19'!D29</f>
        <v>0</v>
      </c>
      <c r="E4" s="2">
        <f>'19'!E29</f>
        <v>0</v>
      </c>
      <c r="F4" s="2">
        <f>'19'!F29</f>
        <v>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0</v>
      </c>
      <c r="K4" s="2">
        <f>'19'!K29</f>
        <v>0</v>
      </c>
      <c r="L4" s="2">
        <f>'19'!L29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'20'!D29</f>
        <v>0</v>
      </c>
      <c r="E4" s="2">
        <f>'20'!E29</f>
        <v>0</v>
      </c>
      <c r="F4" s="2">
        <f>'20'!F29</f>
        <v>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0</v>
      </c>
      <c r="K4" s="2">
        <f>'20'!K29</f>
        <v>0</v>
      </c>
      <c r="L4" s="2">
        <f>'20'!L29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'21'!D29</f>
        <v>0</v>
      </c>
      <c r="E4" s="2">
        <f>'21'!E29</f>
        <v>0</v>
      </c>
      <c r="F4" s="2">
        <f>'21'!F29</f>
        <v>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0</v>
      </c>
      <c r="K4" s="2">
        <f>'21'!K29</f>
        <v>0</v>
      </c>
      <c r="L4" s="2">
        <f>'21'!L29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'22'!D29</f>
        <v>0</v>
      </c>
      <c r="E4" s="2">
        <f>'22'!E29</f>
        <v>0</v>
      </c>
      <c r="F4" s="2">
        <f>'22'!F29</f>
        <v>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0</v>
      </c>
      <c r="K4" s="2">
        <f>'22'!K29</f>
        <v>0</v>
      </c>
      <c r="L4" s="2">
        <f>'22'!L29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51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'23'!D29</f>
        <v>0</v>
      </c>
      <c r="E4" s="2">
        <f>'23'!E29</f>
        <v>0</v>
      </c>
      <c r="F4" s="2">
        <f>'23'!F29</f>
        <v>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0</v>
      </c>
      <c r="K4" s="2">
        <f>'23'!K29</f>
        <v>0</v>
      </c>
      <c r="L4" s="2">
        <f>'23'!L29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>
        <v>1500</v>
      </c>
      <c r="F5" s="4">
        <v>2500</v>
      </c>
      <c r="G5" s="4">
        <v>1500</v>
      </c>
      <c r="H5" s="4">
        <v>20000</v>
      </c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1500</v>
      </c>
      <c r="F29" s="48">
        <f t="shared" si="8"/>
        <v>2500</v>
      </c>
      <c r="G29" s="48">
        <f t="shared" si="8"/>
        <v>1500</v>
      </c>
      <c r="H29" s="48">
        <f t="shared" si="8"/>
        <v>20000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8" activePane="bottomLeft" state="frozen"/>
      <selection pane="bottomLeft" activeCell="O31" sqref="O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'24'!D29</f>
        <v>0</v>
      </c>
      <c r="E4" s="2">
        <f>'24'!E29</f>
        <v>1500</v>
      </c>
      <c r="F4" s="2">
        <f>'24'!F29</f>
        <v>2500</v>
      </c>
      <c r="G4" s="2">
        <f>'24'!G29</f>
        <v>1500</v>
      </c>
      <c r="H4" s="2">
        <f>'24'!H29</f>
        <v>20000</v>
      </c>
      <c r="I4" s="2">
        <f>'24'!I29</f>
        <v>0</v>
      </c>
      <c r="J4" s="2">
        <f>'24'!J29</f>
        <v>0</v>
      </c>
      <c r="K4" s="2">
        <f>'24'!K29</f>
        <v>0</v>
      </c>
      <c r="L4" s="2">
        <f>'24'!L29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>
        <v>50</v>
      </c>
      <c r="G7" s="22"/>
      <c r="H7" s="22">
        <v>500</v>
      </c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4500</v>
      </c>
      <c r="N8" s="24">
        <f t="shared" ref="N8:N27" si="1">D8+E8*20+F8*10+G8*9+H8*9+I8*191+J8*191+K8*182+L8*100</f>
        <v>4500</v>
      </c>
      <c r="O8" s="25">
        <f t="shared" ref="O8:O27" si="2">M8*2.75%</f>
        <v>123.75</v>
      </c>
      <c r="P8" s="26"/>
      <c r="Q8" s="26"/>
      <c r="R8" s="24">
        <f t="shared" ref="R8:R27" si="3">M8-(M8*2.75%)+I8*191+J8*191+K8*182+L8*100-Q8</f>
        <v>4376.25</v>
      </c>
      <c r="S8" s="25">
        <f t="shared" ref="S8:S27" si="4">M8*0.95%</f>
        <v>42.75</v>
      </c>
      <c r="T8" s="27">
        <f t="shared" ref="T8:T27" si="5">S8-Q8</f>
        <v>42.75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>
        <v>50</v>
      </c>
      <c r="F9" s="30">
        <v>100</v>
      </c>
      <c r="G9" s="30"/>
      <c r="H9" s="30">
        <v>1000</v>
      </c>
      <c r="I9" s="20"/>
      <c r="J9" s="20"/>
      <c r="K9" s="20"/>
      <c r="L9" s="20"/>
      <c r="M9" s="20">
        <f t="shared" si="0"/>
        <v>11000</v>
      </c>
      <c r="N9" s="24">
        <f t="shared" si="1"/>
        <v>11000</v>
      </c>
      <c r="O9" s="25">
        <f t="shared" si="2"/>
        <v>302.5</v>
      </c>
      <c r="P9" s="26"/>
      <c r="Q9" s="26"/>
      <c r="R9" s="24">
        <f t="shared" si="3"/>
        <v>10697.5</v>
      </c>
      <c r="S9" s="25">
        <f t="shared" si="4"/>
        <v>104.5</v>
      </c>
      <c r="T9" s="27">
        <f t="shared" si="5"/>
        <v>104.5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>
        <v>50</v>
      </c>
      <c r="G10" s="30"/>
      <c r="H10" s="30">
        <v>250</v>
      </c>
      <c r="I10" s="20"/>
      <c r="J10" s="20"/>
      <c r="K10" s="20"/>
      <c r="L10" s="20"/>
      <c r="M10" s="20">
        <f t="shared" si="0"/>
        <v>2750</v>
      </c>
      <c r="N10" s="24">
        <f t="shared" si="1"/>
        <v>2750</v>
      </c>
      <c r="O10" s="25">
        <f t="shared" si="2"/>
        <v>75.625</v>
      </c>
      <c r="P10" s="26"/>
      <c r="Q10" s="26"/>
      <c r="R10" s="24">
        <f t="shared" si="3"/>
        <v>2674.375</v>
      </c>
      <c r="S10" s="25">
        <f t="shared" si="4"/>
        <v>26.125</v>
      </c>
      <c r="T10" s="27">
        <f t="shared" si="5"/>
        <v>26.125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>
        <v>500</v>
      </c>
      <c r="I17" s="20"/>
      <c r="J17" s="20"/>
      <c r="K17" s="20"/>
      <c r="L17" s="20"/>
      <c r="M17" s="20">
        <f t="shared" si="0"/>
        <v>4500</v>
      </c>
      <c r="N17" s="24">
        <f t="shared" si="1"/>
        <v>4500</v>
      </c>
      <c r="O17" s="25">
        <f t="shared" si="2"/>
        <v>123.75</v>
      </c>
      <c r="P17" s="26"/>
      <c r="Q17" s="26"/>
      <c r="R17" s="24">
        <f t="shared" si="3"/>
        <v>4376.25</v>
      </c>
      <c r="S17" s="25">
        <f t="shared" si="4"/>
        <v>42.75</v>
      </c>
      <c r="T17" s="27">
        <f t="shared" si="5"/>
        <v>42.75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>
        <v>40</v>
      </c>
      <c r="F22" s="30">
        <v>20</v>
      </c>
      <c r="G22" s="20"/>
      <c r="H22" s="30">
        <v>600</v>
      </c>
      <c r="I22" s="20"/>
      <c r="J22" s="20"/>
      <c r="K22" s="20"/>
      <c r="L22" s="20"/>
      <c r="M22" s="20">
        <f t="shared" si="0"/>
        <v>6400</v>
      </c>
      <c r="N22" s="24">
        <f t="shared" si="1"/>
        <v>6400</v>
      </c>
      <c r="O22" s="25">
        <f t="shared" si="2"/>
        <v>176</v>
      </c>
      <c r="P22" s="26"/>
      <c r="Q22" s="26"/>
      <c r="R22" s="24">
        <f t="shared" si="3"/>
        <v>6224</v>
      </c>
      <c r="S22" s="25">
        <f t="shared" si="4"/>
        <v>60.8</v>
      </c>
      <c r="T22" s="27">
        <f t="shared" si="5"/>
        <v>60.8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90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3350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34150</v>
      </c>
      <c r="N28" s="45">
        <f t="shared" si="7"/>
        <v>34150</v>
      </c>
      <c r="O28" s="46">
        <f t="shared" si="7"/>
        <v>939.125</v>
      </c>
      <c r="P28" s="45">
        <f t="shared" si="7"/>
        <v>0</v>
      </c>
      <c r="Q28" s="45">
        <f t="shared" si="7"/>
        <v>0</v>
      </c>
      <c r="R28" s="45">
        <f t="shared" si="7"/>
        <v>33210.875</v>
      </c>
      <c r="S28" s="45">
        <f t="shared" si="7"/>
        <v>324.42500000000001</v>
      </c>
      <c r="T28" s="47">
        <f t="shared" si="7"/>
        <v>324.42500000000001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'25'!D29</f>
        <v>0</v>
      </c>
      <c r="E4" s="2">
        <f>'25'!E29</f>
        <v>1410</v>
      </c>
      <c r="F4" s="2">
        <f>'25'!F29</f>
        <v>2280</v>
      </c>
      <c r="G4" s="2">
        <f>'25'!G29</f>
        <v>1500</v>
      </c>
      <c r="H4" s="2">
        <f>'25'!H29</f>
        <v>16650</v>
      </c>
      <c r="I4" s="2">
        <f>'25'!I29</f>
        <v>0</v>
      </c>
      <c r="J4" s="2">
        <f>'25'!J29</f>
        <v>0</v>
      </c>
      <c r="K4" s="2">
        <f>'25'!K29</f>
        <v>0</v>
      </c>
      <c r="L4" s="2">
        <f>'25'!L29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59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'26'!D29</f>
        <v>0</v>
      </c>
      <c r="E4" s="2">
        <f>'26'!E29</f>
        <v>1410</v>
      </c>
      <c r="F4" s="2">
        <f>'26'!F29</f>
        <v>2280</v>
      </c>
      <c r="G4" s="2">
        <f>'26'!G29</f>
        <v>1500</v>
      </c>
      <c r="H4" s="2">
        <f>'26'!H29</f>
        <v>16650</v>
      </c>
      <c r="I4" s="2">
        <f>'26'!I29</f>
        <v>0</v>
      </c>
      <c r="J4" s="2">
        <f>'26'!J29</f>
        <v>0</v>
      </c>
      <c r="K4" s="2">
        <f>'26'!K29</f>
        <v>0</v>
      </c>
      <c r="L4" s="2">
        <f>'26'!L29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2250</v>
      </c>
      <c r="N8" s="24">
        <f t="shared" ref="N8:N27" si="1">D8+E8*20+F8*10+G8*9+H8*9+I8*191+J8*191+K8*182+L8*100</f>
        <v>2250</v>
      </c>
      <c r="O8" s="25">
        <f t="shared" ref="O8:O27" si="2">M8*2.75%</f>
        <v>61.875</v>
      </c>
      <c r="P8" s="26"/>
      <c r="Q8" s="26"/>
      <c r="R8" s="24">
        <f t="shared" ref="R8:R27" si="3">M8-(M8*2.75%)+I8*191+J8*191+K8*182+L8*100-Q8</f>
        <v>2188.125</v>
      </c>
      <c r="S8" s="25">
        <f t="shared" ref="S8:S27" si="4">M8*0.95%</f>
        <v>21.375</v>
      </c>
      <c r="T8" s="27">
        <f t="shared" ref="T8:T27" si="5">S8-Q8</f>
        <v>21.375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>
        <v>500</v>
      </c>
      <c r="I13" s="20"/>
      <c r="J13" s="20"/>
      <c r="K13" s="20"/>
      <c r="L13" s="20"/>
      <c r="M13" s="20">
        <f t="shared" si="0"/>
        <v>4500</v>
      </c>
      <c r="N13" s="24">
        <f t="shared" si="1"/>
        <v>4500</v>
      </c>
      <c r="O13" s="25">
        <f t="shared" si="2"/>
        <v>123.75</v>
      </c>
      <c r="P13" s="26"/>
      <c r="Q13" s="26"/>
      <c r="R13" s="24">
        <f t="shared" si="3"/>
        <v>4376.25</v>
      </c>
      <c r="S13" s="25">
        <f t="shared" si="4"/>
        <v>42.75</v>
      </c>
      <c r="T13" s="27">
        <f t="shared" si="5"/>
        <v>42.75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>
        <v>50</v>
      </c>
      <c r="H16" s="30">
        <v>230</v>
      </c>
      <c r="I16" s="20"/>
      <c r="J16" s="20"/>
      <c r="K16" s="20"/>
      <c r="L16" s="20"/>
      <c r="M16" s="20">
        <f t="shared" si="0"/>
        <v>2520</v>
      </c>
      <c r="N16" s="24">
        <f t="shared" si="1"/>
        <v>2520</v>
      </c>
      <c r="O16" s="25">
        <f t="shared" si="2"/>
        <v>69.3</v>
      </c>
      <c r="P16" s="26"/>
      <c r="Q16" s="26"/>
      <c r="R16" s="24">
        <f t="shared" si="3"/>
        <v>2450.6999999999998</v>
      </c>
      <c r="S16" s="25">
        <f t="shared" si="4"/>
        <v>23.939999999999998</v>
      </c>
      <c r="T16" s="27">
        <f t="shared" si="5"/>
        <v>23.939999999999998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>
        <v>30</v>
      </c>
      <c r="F19" s="30">
        <v>20</v>
      </c>
      <c r="G19" s="30">
        <v>80</v>
      </c>
      <c r="H19" s="30">
        <v>1500</v>
      </c>
      <c r="I19" s="20"/>
      <c r="J19" s="20"/>
      <c r="K19" s="20"/>
      <c r="L19" s="20"/>
      <c r="M19" s="20">
        <f t="shared" si="0"/>
        <v>15020</v>
      </c>
      <c r="N19" s="24">
        <f t="shared" si="1"/>
        <v>15020</v>
      </c>
      <c r="O19" s="25">
        <f t="shared" si="2"/>
        <v>413.05</v>
      </c>
      <c r="P19" s="26"/>
      <c r="Q19" s="26"/>
      <c r="R19" s="24">
        <f t="shared" si="3"/>
        <v>14606.95</v>
      </c>
      <c r="S19" s="25">
        <f t="shared" si="4"/>
        <v>142.69</v>
      </c>
      <c r="T19" s="27">
        <f t="shared" si="5"/>
        <v>142.69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>
        <v>60</v>
      </c>
      <c r="I22" s="20"/>
      <c r="J22" s="20"/>
      <c r="K22" s="20"/>
      <c r="L22" s="20"/>
      <c r="M22" s="20">
        <f t="shared" si="0"/>
        <v>540</v>
      </c>
      <c r="N22" s="24">
        <f t="shared" si="1"/>
        <v>540</v>
      </c>
      <c r="O22" s="25">
        <f t="shared" si="2"/>
        <v>14.85</v>
      </c>
      <c r="P22" s="26"/>
      <c r="Q22" s="26"/>
      <c r="R22" s="24">
        <f t="shared" si="3"/>
        <v>525.15</v>
      </c>
      <c r="S22" s="25">
        <f t="shared" si="4"/>
        <v>5.13</v>
      </c>
      <c r="T22" s="27">
        <f t="shared" si="5"/>
        <v>5.13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>
        <v>400</v>
      </c>
      <c r="I24" s="20"/>
      <c r="J24" s="20"/>
      <c r="K24" s="20"/>
      <c r="L24" s="20"/>
      <c r="M24" s="20">
        <f t="shared" si="0"/>
        <v>3600</v>
      </c>
      <c r="N24" s="24">
        <f t="shared" si="1"/>
        <v>3600</v>
      </c>
      <c r="O24" s="25">
        <f t="shared" si="2"/>
        <v>99</v>
      </c>
      <c r="P24" s="26"/>
      <c r="Q24" s="26"/>
      <c r="R24" s="24">
        <f t="shared" si="3"/>
        <v>3501</v>
      </c>
      <c r="S24" s="25">
        <f t="shared" si="4"/>
        <v>34.199999999999996</v>
      </c>
      <c r="T24" s="27">
        <f t="shared" si="5"/>
        <v>34.199999999999996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30</v>
      </c>
      <c r="F28" s="45">
        <f t="shared" ref="F28:T28" si="7">SUM(F7:F27)</f>
        <v>20</v>
      </c>
      <c r="G28" s="45">
        <f t="shared" si="7"/>
        <v>130</v>
      </c>
      <c r="H28" s="45">
        <f t="shared" si="7"/>
        <v>2940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28430</v>
      </c>
      <c r="N28" s="45">
        <f t="shared" si="7"/>
        <v>28430</v>
      </c>
      <c r="O28" s="46">
        <f t="shared" si="7"/>
        <v>781.82500000000005</v>
      </c>
      <c r="P28" s="45">
        <f t="shared" si="7"/>
        <v>0</v>
      </c>
      <c r="Q28" s="45">
        <f t="shared" si="7"/>
        <v>0</v>
      </c>
      <c r="R28" s="45">
        <f t="shared" si="7"/>
        <v>27648.175000000003</v>
      </c>
      <c r="S28" s="45">
        <f t="shared" si="7"/>
        <v>270.08499999999998</v>
      </c>
      <c r="T28" s="47">
        <f t="shared" si="7"/>
        <v>270.08499999999998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1380</v>
      </c>
      <c r="F29" s="48">
        <f t="shared" si="8"/>
        <v>2260</v>
      </c>
      <c r="G29" s="48">
        <f t="shared" si="8"/>
        <v>1370</v>
      </c>
      <c r="H29" s="48">
        <f t="shared" si="8"/>
        <v>13710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N28" sqref="N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'27'!D29</f>
        <v>0</v>
      </c>
      <c r="E4" s="2">
        <f>'27'!E29</f>
        <v>1380</v>
      </c>
      <c r="F4" s="2">
        <f>'27'!F29</f>
        <v>2260</v>
      </c>
      <c r="G4" s="2">
        <f>'27'!G29</f>
        <v>1370</v>
      </c>
      <c r="H4" s="2">
        <f>'27'!H29</f>
        <v>13710</v>
      </c>
      <c r="I4" s="2">
        <f>'27'!I29</f>
        <v>0</v>
      </c>
      <c r="J4" s="2">
        <f>'27'!J29</f>
        <v>0</v>
      </c>
      <c r="K4" s="2">
        <f>'27'!K29</f>
        <v>0</v>
      </c>
      <c r="L4" s="2">
        <f>'27'!L29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2250</v>
      </c>
      <c r="N8" s="24">
        <f t="shared" ref="N8:N27" si="1">D8+E8*20+F8*10+G8*9+H8*9+I8*191+J8*191+K8*182+L8*100</f>
        <v>2250</v>
      </c>
      <c r="O8" s="25">
        <f t="shared" ref="O8:O27" si="2">M8*2.75%</f>
        <v>61.875</v>
      </c>
      <c r="P8" s="26"/>
      <c r="Q8" s="26"/>
      <c r="R8" s="24">
        <f t="shared" ref="R8:R27" si="3">M8-(M8*2.75%)+I8*191+J8*191+K8*182+L8*100-Q8</f>
        <v>2188.125</v>
      </c>
      <c r="S8" s="25">
        <f t="shared" ref="S8:S27" si="4">M8*0.95%</f>
        <v>21.375</v>
      </c>
      <c r="T8" s="27">
        <f t="shared" ref="T8:T27" si="5">S8-Q8</f>
        <v>21.375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>
        <v>50</v>
      </c>
      <c r="F14" s="30">
        <v>100</v>
      </c>
      <c r="G14" s="30">
        <v>120</v>
      </c>
      <c r="H14" s="30">
        <v>250</v>
      </c>
      <c r="I14" s="20"/>
      <c r="J14" s="20"/>
      <c r="K14" s="20"/>
      <c r="L14" s="20"/>
      <c r="M14" s="20">
        <f t="shared" si="0"/>
        <v>5330</v>
      </c>
      <c r="N14" s="24">
        <f t="shared" si="1"/>
        <v>5330</v>
      </c>
      <c r="O14" s="25">
        <f t="shared" si="2"/>
        <v>146.57499999999999</v>
      </c>
      <c r="P14" s="26"/>
      <c r="Q14" s="26"/>
      <c r="R14" s="24">
        <f t="shared" si="3"/>
        <v>5183.4250000000002</v>
      </c>
      <c r="S14" s="25">
        <f t="shared" si="4"/>
        <v>50.634999999999998</v>
      </c>
      <c r="T14" s="27">
        <f t="shared" si="5"/>
        <v>50.634999999999998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>
        <v>60</v>
      </c>
      <c r="H16" s="30">
        <v>710</v>
      </c>
      <c r="I16" s="20"/>
      <c r="J16" s="20"/>
      <c r="K16" s="20"/>
      <c r="L16" s="20"/>
      <c r="M16" s="20">
        <f t="shared" si="0"/>
        <v>6930</v>
      </c>
      <c r="N16" s="24">
        <f t="shared" si="1"/>
        <v>6930</v>
      </c>
      <c r="O16" s="25">
        <f t="shared" si="2"/>
        <v>190.57499999999999</v>
      </c>
      <c r="P16" s="26"/>
      <c r="Q16" s="26"/>
      <c r="R16" s="24">
        <f t="shared" si="3"/>
        <v>6739.4250000000002</v>
      </c>
      <c r="S16" s="25">
        <f t="shared" si="4"/>
        <v>65.834999999999994</v>
      </c>
      <c r="T16" s="27">
        <f t="shared" si="5"/>
        <v>65.834999999999994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>
        <v>130</v>
      </c>
      <c r="F24" s="30">
        <v>250</v>
      </c>
      <c r="G24" s="30">
        <v>250</v>
      </c>
      <c r="H24" s="30">
        <v>2000</v>
      </c>
      <c r="I24" s="20"/>
      <c r="J24" s="20"/>
      <c r="K24" s="20"/>
      <c r="L24" s="20"/>
      <c r="M24" s="20">
        <f t="shared" si="0"/>
        <v>25350</v>
      </c>
      <c r="N24" s="24">
        <f t="shared" si="1"/>
        <v>25350</v>
      </c>
      <c r="O24" s="25">
        <f t="shared" si="2"/>
        <v>697.125</v>
      </c>
      <c r="P24" s="26"/>
      <c r="Q24" s="26"/>
      <c r="R24" s="24">
        <f t="shared" si="3"/>
        <v>24652.875</v>
      </c>
      <c r="S24" s="25">
        <f t="shared" si="4"/>
        <v>240.82499999999999</v>
      </c>
      <c r="T24" s="27">
        <f t="shared" si="5"/>
        <v>240.82499999999999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>
        <v>20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2300</v>
      </c>
      <c r="N26" s="24">
        <f t="shared" si="1"/>
        <v>2300</v>
      </c>
      <c r="O26" s="25">
        <f t="shared" si="2"/>
        <v>63.25</v>
      </c>
      <c r="P26" s="26"/>
      <c r="Q26" s="26"/>
      <c r="R26" s="24">
        <f t="shared" si="3"/>
        <v>2236.75</v>
      </c>
      <c r="S26" s="25">
        <f t="shared" si="4"/>
        <v>21.849999999999998</v>
      </c>
      <c r="T26" s="27">
        <f t="shared" si="5"/>
        <v>21.849999999999998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200</v>
      </c>
      <c r="F28" s="45">
        <f t="shared" ref="F28:T28" si="7">SUM(F7:F27)</f>
        <v>450</v>
      </c>
      <c r="G28" s="45">
        <f t="shared" si="7"/>
        <v>430</v>
      </c>
      <c r="H28" s="45">
        <f t="shared" si="7"/>
        <v>3310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42160</v>
      </c>
      <c r="N28" s="45">
        <f t="shared" si="7"/>
        <v>42160</v>
      </c>
      <c r="O28" s="46">
        <f t="shared" si="7"/>
        <v>1159.4000000000001</v>
      </c>
      <c r="P28" s="45">
        <f t="shared" si="7"/>
        <v>0</v>
      </c>
      <c r="Q28" s="45">
        <f t="shared" si="7"/>
        <v>0</v>
      </c>
      <c r="R28" s="45">
        <f t="shared" si="7"/>
        <v>41000.6</v>
      </c>
      <c r="S28" s="45">
        <f t="shared" si="7"/>
        <v>400.52</v>
      </c>
      <c r="T28" s="47">
        <f t="shared" si="7"/>
        <v>400.52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1180</v>
      </c>
      <c r="F29" s="48">
        <f t="shared" si="8"/>
        <v>1810</v>
      </c>
      <c r="G29" s="48">
        <f t="shared" si="8"/>
        <v>940</v>
      </c>
      <c r="H29" s="48">
        <f t="shared" si="8"/>
        <v>10400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'28'!D29</f>
        <v>0</v>
      </c>
      <c r="E4" s="2">
        <f>'28'!E29</f>
        <v>1180</v>
      </c>
      <c r="F4" s="2">
        <f>'28'!F29</f>
        <v>1810</v>
      </c>
      <c r="G4" s="2">
        <f>'28'!G29</f>
        <v>940</v>
      </c>
      <c r="H4" s="2">
        <f>'28'!H29</f>
        <v>10400</v>
      </c>
      <c r="I4" s="2">
        <f>'28'!I29</f>
        <v>0</v>
      </c>
      <c r="J4" s="2">
        <f>'28'!J29</f>
        <v>0</v>
      </c>
      <c r="K4" s="2">
        <f>'28'!K29</f>
        <v>0</v>
      </c>
      <c r="L4" s="2">
        <f>'28'!L29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1180</v>
      </c>
      <c r="F29" s="48">
        <f t="shared" si="8"/>
        <v>1810</v>
      </c>
      <c r="G29" s="48">
        <f t="shared" si="8"/>
        <v>940</v>
      </c>
      <c r="H29" s="48">
        <f t="shared" si="8"/>
        <v>10400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'2'!D29</f>
        <v>0</v>
      </c>
      <c r="E4" s="2">
        <f>'2'!E29</f>
        <v>0</v>
      </c>
      <c r="F4" s="2">
        <f>'2'!F29</f>
        <v>0</v>
      </c>
      <c r="G4" s="2">
        <f>'2'!G29</f>
        <v>0</v>
      </c>
      <c r="H4" s="2">
        <f>'2'!H29</f>
        <v>0</v>
      </c>
      <c r="I4" s="2">
        <f>'2'!I29</f>
        <v>0</v>
      </c>
      <c r="J4" s="2">
        <f>'2'!J29</f>
        <v>0</v>
      </c>
      <c r="K4" s="2">
        <f>'2'!K29</f>
        <v>0</v>
      </c>
      <c r="L4" s="2">
        <f>'2'!L29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'29'!D29</f>
        <v>0</v>
      </c>
      <c r="E4" s="2">
        <f>'29'!E29</f>
        <v>1180</v>
      </c>
      <c r="F4" s="2">
        <f>'29'!F29</f>
        <v>1810</v>
      </c>
      <c r="G4" s="2">
        <f>'29'!G29</f>
        <v>940</v>
      </c>
      <c r="H4" s="2">
        <f>'29'!H29</f>
        <v>10400</v>
      </c>
      <c r="I4" s="2">
        <f>'29'!I29</f>
        <v>0</v>
      </c>
      <c r="J4" s="2">
        <f>'29'!J29</f>
        <v>0</v>
      </c>
      <c r="K4" s="2">
        <f>'29'!K29</f>
        <v>0</v>
      </c>
      <c r="L4" s="2">
        <f>'29'!L29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1180</v>
      </c>
      <c r="F29" s="48">
        <f t="shared" si="8"/>
        <v>1810</v>
      </c>
      <c r="G29" s="48">
        <f t="shared" si="8"/>
        <v>940</v>
      </c>
      <c r="H29" s="48">
        <f t="shared" si="8"/>
        <v>10400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'30'!D29</f>
        <v>0</v>
      </c>
      <c r="E4" s="2">
        <f>'30'!E29</f>
        <v>1180</v>
      </c>
      <c r="F4" s="2">
        <f>'30'!F29</f>
        <v>1810</v>
      </c>
      <c r="G4" s="2">
        <f>'30'!G29</f>
        <v>940</v>
      </c>
      <c r="H4" s="2">
        <f>'30'!H29</f>
        <v>10400</v>
      </c>
      <c r="I4" s="2">
        <f>'30'!I29</f>
        <v>0</v>
      </c>
      <c r="J4" s="2">
        <f>'30'!J29</f>
        <v>0</v>
      </c>
      <c r="K4" s="2">
        <f>'30'!K29</f>
        <v>0</v>
      </c>
      <c r="L4" s="2">
        <f>'30'!L29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1180</v>
      </c>
      <c r="F29" s="48">
        <f t="shared" si="8"/>
        <v>1810</v>
      </c>
      <c r="G29" s="48">
        <f t="shared" si="8"/>
        <v>940</v>
      </c>
      <c r="H29" s="48">
        <f t="shared" si="8"/>
        <v>10400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D1" workbookViewId="0">
      <pane ySplit="6" topLeftCell="A24" activePane="bottomLeft" state="frozen"/>
      <selection pane="bottomLeft" activeCell="G34" sqref="G34"/>
    </sheetView>
  </sheetViews>
  <sheetFormatPr defaultRowHeight="15" x14ac:dyDescent="0.25"/>
  <cols>
    <col min="2" max="2" width="22.5703125" customWidth="1"/>
    <col min="3" max="3" width="12.28515625" customWidth="1"/>
    <col min="4" max="4" width="17.28515625" bestFit="1" customWidth="1"/>
    <col min="5" max="5" width="14.140625" bestFit="1" customWidth="1"/>
    <col min="6" max="6" width="15.140625" bestFit="1" customWidth="1"/>
    <col min="7" max="7" width="15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/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'1'!D4</f>
        <v>0</v>
      </c>
      <c r="E4" s="2">
        <f>'1'!E4</f>
        <v>0</v>
      </c>
      <c r="F4" s="2">
        <f>'1'!F4</f>
        <v>0</v>
      </c>
      <c r="G4" s="2">
        <f>'1'!G4</f>
        <v>0</v>
      </c>
      <c r="H4" s="2">
        <f>'1'!H4</f>
        <v>0</v>
      </c>
      <c r="I4" s="2">
        <f>'1'!I4</f>
        <v>0</v>
      </c>
      <c r="J4" s="2">
        <f>'1'!J4</f>
        <v>0</v>
      </c>
      <c r="K4" s="2">
        <f>'1'!K4</f>
        <v>0</v>
      </c>
      <c r="L4" s="2">
        <f>'1'!L4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2500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9000</v>
      </c>
      <c r="N8" s="24">
        <f t="shared" ref="N8:N27" si="1">D8+E8*20+F8*10+G8*9+H8*9+I8*191+J8*191+K8*182+L8*100</f>
        <v>9000</v>
      </c>
      <c r="O8" s="25">
        <f t="shared" ref="O8:O27" si="2">M8*2.75%</f>
        <v>247.5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8752.5</v>
      </c>
      <c r="S8" s="25">
        <f t="shared" ref="S8:S27" si="4">M8*0.95%</f>
        <v>85.5</v>
      </c>
      <c r="T8" s="27">
        <f t="shared" ref="T8:T27" si="5">S8-Q8</f>
        <v>85.5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1000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11000</v>
      </c>
      <c r="N9" s="24">
        <f t="shared" si="1"/>
        <v>11000</v>
      </c>
      <c r="O9" s="25">
        <f t="shared" si="2"/>
        <v>302.5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10697.5</v>
      </c>
      <c r="S9" s="25">
        <f t="shared" si="4"/>
        <v>104.5</v>
      </c>
      <c r="T9" s="27">
        <f t="shared" si="5"/>
        <v>104.5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2750</v>
      </c>
      <c r="N10" s="24">
        <f t="shared" si="1"/>
        <v>2750</v>
      </c>
      <c r="O10" s="25">
        <f t="shared" si="2"/>
        <v>75.625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2674.375</v>
      </c>
      <c r="S10" s="25">
        <f t="shared" si="4"/>
        <v>26.125</v>
      </c>
      <c r="T10" s="27">
        <f t="shared" si="5"/>
        <v>26.125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4500</v>
      </c>
      <c r="N13" s="24">
        <f t="shared" si="1"/>
        <v>4500</v>
      </c>
      <c r="O13" s="25">
        <f t="shared" si="2"/>
        <v>123.75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4376.25</v>
      </c>
      <c r="S13" s="25">
        <f t="shared" si="4"/>
        <v>42.75</v>
      </c>
      <c r="T13" s="27">
        <f t="shared" si="5"/>
        <v>42.75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120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5330</v>
      </c>
      <c r="N14" s="24">
        <f t="shared" si="1"/>
        <v>5330</v>
      </c>
      <c r="O14" s="25">
        <f t="shared" si="2"/>
        <v>146.57499999999999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5183.4250000000002</v>
      </c>
      <c r="S14" s="25">
        <f t="shared" si="4"/>
        <v>50.634999999999998</v>
      </c>
      <c r="T14" s="27">
        <f t="shared" si="5"/>
        <v>50.634999999999998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110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9450</v>
      </c>
      <c r="N16" s="24">
        <f t="shared" si="1"/>
        <v>9450</v>
      </c>
      <c r="O16" s="25">
        <f t="shared" si="2"/>
        <v>259.875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9190.125</v>
      </c>
      <c r="S16" s="25">
        <f t="shared" si="4"/>
        <v>89.774999999999991</v>
      </c>
      <c r="T16" s="27">
        <f t="shared" si="5"/>
        <v>89.774999999999991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4500</v>
      </c>
      <c r="N17" s="24">
        <f t="shared" si="1"/>
        <v>4500</v>
      </c>
      <c r="O17" s="25">
        <f t="shared" si="2"/>
        <v>123.75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4376.25</v>
      </c>
      <c r="S17" s="25">
        <f t="shared" si="4"/>
        <v>42.75</v>
      </c>
      <c r="T17" s="27">
        <f t="shared" si="5"/>
        <v>42.75</v>
      </c>
    </row>
    <row r="18" spans="1:21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80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15020</v>
      </c>
      <c r="N19" s="24">
        <f t="shared" si="1"/>
        <v>15020</v>
      </c>
      <c r="O19" s="25">
        <f t="shared" si="2"/>
        <v>413.05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14606.95</v>
      </c>
      <c r="S19" s="25">
        <f t="shared" si="4"/>
        <v>142.69</v>
      </c>
      <c r="T19" s="27">
        <f t="shared" si="5"/>
        <v>142.69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6940</v>
      </c>
      <c r="N22" s="24">
        <f t="shared" si="1"/>
        <v>6940</v>
      </c>
      <c r="O22" s="25">
        <f t="shared" si="2"/>
        <v>190.85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6749.15</v>
      </c>
      <c r="S22" s="25">
        <f t="shared" si="4"/>
        <v>65.929999999999993</v>
      </c>
      <c r="T22" s="27">
        <f t="shared" si="5"/>
        <v>65.929999999999993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250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28950</v>
      </c>
      <c r="N24" s="24">
        <f t="shared" si="1"/>
        <v>28950</v>
      </c>
      <c r="O24" s="25">
        <f t="shared" si="2"/>
        <v>796.125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28153.875</v>
      </c>
      <c r="S24" s="25">
        <f t="shared" si="4"/>
        <v>275.02499999999998</v>
      </c>
      <c r="T24" s="27">
        <f t="shared" si="5"/>
        <v>275.02499999999998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2300</v>
      </c>
      <c r="N26" s="24">
        <f t="shared" si="1"/>
        <v>2300</v>
      </c>
      <c r="O26" s="25">
        <f t="shared" si="2"/>
        <v>63.25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2236.75</v>
      </c>
      <c r="S26" s="25">
        <f t="shared" si="4"/>
        <v>21.849999999999998</v>
      </c>
      <c r="T26" s="27">
        <f t="shared" si="5"/>
        <v>21.849999999999998</v>
      </c>
    </row>
    <row r="27" spans="1:21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320</v>
      </c>
      <c r="F28" s="45">
        <f t="shared" ref="F28:T28" si="7">SUM(F7:F27)</f>
        <v>690</v>
      </c>
      <c r="G28" s="45">
        <f t="shared" si="7"/>
        <v>560</v>
      </c>
      <c r="H28" s="45">
        <f t="shared" si="7"/>
        <v>9600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104740</v>
      </c>
      <c r="N28" s="45">
        <f t="shared" si="7"/>
        <v>104740</v>
      </c>
      <c r="O28" s="46">
        <f t="shared" si="7"/>
        <v>2880.35</v>
      </c>
      <c r="P28" s="45">
        <f t="shared" si="7"/>
        <v>0</v>
      </c>
      <c r="Q28" s="45">
        <f t="shared" si="7"/>
        <v>0</v>
      </c>
      <c r="R28" s="45">
        <f t="shared" si="7"/>
        <v>101859.65</v>
      </c>
      <c r="S28" s="45">
        <f t="shared" si="7"/>
        <v>995.02999999999986</v>
      </c>
      <c r="T28" s="47">
        <f t="shared" si="7"/>
        <v>995.02999999999986</v>
      </c>
      <c r="U28" s="55">
        <f>R28-G34</f>
        <v>52.369999999995343</v>
      </c>
    </row>
    <row r="29" spans="1:21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1180</v>
      </c>
      <c r="F29" s="48">
        <f t="shared" si="8"/>
        <v>1810</v>
      </c>
      <c r="G29" s="48">
        <f t="shared" si="8"/>
        <v>940</v>
      </c>
      <c r="H29" s="48">
        <f t="shared" si="8"/>
        <v>10400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1" ht="18.75" x14ac:dyDescent="0.25">
      <c r="A31" s="49"/>
      <c r="B31" s="49"/>
      <c r="C31" s="59"/>
      <c r="D31" s="77" t="s">
        <v>58</v>
      </c>
      <c r="E31" s="77"/>
      <c r="F31" s="77"/>
      <c r="G31" s="77"/>
      <c r="H31" s="51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</row>
    <row r="32" spans="1:21" ht="18.75" x14ac:dyDescent="0.25">
      <c r="C32" s="59"/>
      <c r="D32" s="53" t="s">
        <v>57</v>
      </c>
      <c r="E32" s="53" t="s">
        <v>56</v>
      </c>
      <c r="F32" s="53" t="s">
        <v>55</v>
      </c>
      <c r="G32" s="53" t="s">
        <v>20</v>
      </c>
    </row>
    <row r="33" spans="3:9" ht="18.75" x14ac:dyDescent="0.25">
      <c r="C33" s="59"/>
      <c r="D33" s="57" t="s">
        <v>52</v>
      </c>
      <c r="E33" s="57">
        <f>E5*20+F5*10+G5*9+H5*9</f>
        <v>248500</v>
      </c>
      <c r="F33" s="58">
        <f>E33*2.8%</f>
        <v>6957.9999999999991</v>
      </c>
      <c r="G33" s="58">
        <f>E33-F33</f>
        <v>241542</v>
      </c>
    </row>
    <row r="34" spans="3:9" ht="18.75" x14ac:dyDescent="0.25">
      <c r="C34" s="59"/>
      <c r="D34" s="57" t="s">
        <v>53</v>
      </c>
      <c r="E34" s="57">
        <f>E28*20+F28*10+G28*9+H28*9</f>
        <v>104740</v>
      </c>
      <c r="F34" s="58">
        <f>E34*2.8%</f>
        <v>2932.72</v>
      </c>
      <c r="G34" s="58">
        <f t="shared" ref="G34:G35" si="9">E34-F34</f>
        <v>101807.28</v>
      </c>
      <c r="I34">
        <v>33194</v>
      </c>
    </row>
    <row r="35" spans="3:9" ht="18.75" x14ac:dyDescent="0.25">
      <c r="C35" s="59"/>
      <c r="D35" s="54" t="s">
        <v>54</v>
      </c>
      <c r="E35" s="54">
        <f>E33-E34</f>
        <v>143760</v>
      </c>
      <c r="F35" s="54">
        <f>F33-F34</f>
        <v>4025.2799999999993</v>
      </c>
      <c r="G35" s="56">
        <f t="shared" si="9"/>
        <v>139734.72</v>
      </c>
    </row>
    <row r="36" spans="3:9" x14ac:dyDescent="0.25">
      <c r="I36" s="60">
        <f>G34-I34</f>
        <v>68613.279999999999</v>
      </c>
    </row>
    <row r="37" spans="3:9" x14ac:dyDescent="0.25">
      <c r="I37">
        <v>380</v>
      </c>
    </row>
    <row r="38" spans="3:9" x14ac:dyDescent="0.25">
      <c r="I38" s="60">
        <f>I36-I37</f>
        <v>68233.279999999999</v>
      </c>
    </row>
    <row r="42" spans="3:9" x14ac:dyDescent="0.25">
      <c r="E42" t="s">
        <v>60</v>
      </c>
    </row>
  </sheetData>
  <mergeCells count="11">
    <mergeCell ref="D31:G31"/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E14" sqref="E14"/>
    </sheetView>
  </sheetViews>
  <sheetFormatPr defaultRowHeight="15" x14ac:dyDescent="0.25"/>
  <cols>
    <col min="2" max="2" width="6.7109375" customWidth="1"/>
    <col min="3" max="3" width="17.85546875" customWidth="1"/>
    <col min="4" max="4" width="15.42578125" customWidth="1"/>
    <col min="5" max="5" width="15.5703125" customWidth="1"/>
    <col min="6" max="6" width="15.85546875" customWidth="1"/>
  </cols>
  <sheetData>
    <row r="2" spans="2:6" ht="18.75" x14ac:dyDescent="0.25">
      <c r="B2" s="78" t="s">
        <v>51</v>
      </c>
      <c r="C2" s="77" t="s">
        <v>58</v>
      </c>
      <c r="D2" s="77"/>
      <c r="E2" s="77"/>
      <c r="F2" s="77"/>
    </row>
    <row r="3" spans="2:6" ht="18.75" x14ac:dyDescent="0.25">
      <c r="B3" s="79"/>
      <c r="C3" s="53" t="s">
        <v>57</v>
      </c>
      <c r="D3" s="53" t="s">
        <v>56</v>
      </c>
      <c r="E3" s="53" t="s">
        <v>55</v>
      </c>
      <c r="F3" s="53" t="s">
        <v>20</v>
      </c>
    </row>
    <row r="4" spans="2:6" ht="18.75" x14ac:dyDescent="0.25">
      <c r="B4" s="79"/>
      <c r="C4" s="57" t="s">
        <v>52</v>
      </c>
      <c r="D4" s="57">
        <v>248500</v>
      </c>
      <c r="E4" s="58">
        <v>7082.25</v>
      </c>
      <c r="F4" s="58">
        <v>241417.75</v>
      </c>
    </row>
    <row r="5" spans="2:6" ht="18.75" x14ac:dyDescent="0.25">
      <c r="B5" s="79"/>
      <c r="C5" s="57" t="s">
        <v>53</v>
      </c>
      <c r="D5" s="57">
        <v>34150</v>
      </c>
      <c r="E5" s="58">
        <v>973.27500000000009</v>
      </c>
      <c r="F5" s="58">
        <v>33176.724999999999</v>
      </c>
    </row>
    <row r="6" spans="2:6" ht="18.75" x14ac:dyDescent="0.25">
      <c r="B6" s="80"/>
      <c r="C6" s="54" t="s">
        <v>54</v>
      </c>
      <c r="D6" s="54">
        <v>214350</v>
      </c>
      <c r="E6" s="56">
        <v>6108.9750000000004</v>
      </c>
      <c r="F6" s="56">
        <v>208241.02499999999</v>
      </c>
    </row>
  </sheetData>
  <mergeCells count="2">
    <mergeCell ref="B2:B6"/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'3'!D29</f>
        <v>0</v>
      </c>
      <c r="E4" s="2">
        <f>'3'!E29</f>
        <v>0</v>
      </c>
      <c r="F4" s="2">
        <f>'3'!F29</f>
        <v>0</v>
      </c>
      <c r="G4" s="2">
        <f>'3'!G29</f>
        <v>0</v>
      </c>
      <c r="H4" s="2">
        <f>'3'!H29</f>
        <v>0</v>
      </c>
      <c r="I4" s="2">
        <f>'3'!I29</f>
        <v>0</v>
      </c>
      <c r="J4" s="2">
        <f>'3'!J29</f>
        <v>0</v>
      </c>
      <c r="K4" s="2">
        <f>'3'!K29</f>
        <v>0</v>
      </c>
      <c r="L4" s="2">
        <f>'3'!L29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'4'!D29</f>
        <v>0</v>
      </c>
      <c r="E4" s="2">
        <f>'4'!E29</f>
        <v>0</v>
      </c>
      <c r="F4" s="2">
        <f>'4'!F29</f>
        <v>0</v>
      </c>
      <c r="G4" s="2">
        <f>'4'!G29</f>
        <v>0</v>
      </c>
      <c r="H4" s="2">
        <f>'4'!H29</f>
        <v>0</v>
      </c>
      <c r="I4" s="2">
        <f>'4'!I29</f>
        <v>0</v>
      </c>
      <c r="J4" s="2">
        <f>'4'!J29</f>
        <v>0</v>
      </c>
      <c r="K4" s="2">
        <f>'4'!K29</f>
        <v>0</v>
      </c>
      <c r="L4" s="2">
        <f>'4'!L29</f>
        <v>0</v>
      </c>
      <c r="M4" s="2">
        <f>'4'!M29</f>
        <v>0</v>
      </c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'5'!D29</f>
        <v>0</v>
      </c>
      <c r="E4" s="2">
        <f>'5'!E29</f>
        <v>0</v>
      </c>
      <c r="F4" s="2">
        <f>'5'!F29</f>
        <v>0</v>
      </c>
      <c r="G4" s="2">
        <f>'5'!G29</f>
        <v>0</v>
      </c>
      <c r="H4" s="2">
        <f>'5'!H29</f>
        <v>0</v>
      </c>
      <c r="I4" s="2">
        <f>'5'!I29</f>
        <v>0</v>
      </c>
      <c r="J4" s="2">
        <f>'5'!J29</f>
        <v>0</v>
      </c>
      <c r="K4" s="2">
        <f>'5'!K29</f>
        <v>0</v>
      </c>
      <c r="L4" s="2">
        <f>'5'!L29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'6'!D29</f>
        <v>0</v>
      </c>
      <c r="E4" s="2">
        <f>'6'!E29</f>
        <v>0</v>
      </c>
      <c r="F4" s="2">
        <f>'6'!F29</f>
        <v>0</v>
      </c>
      <c r="G4" s="2">
        <f>'6'!G29</f>
        <v>0</v>
      </c>
      <c r="H4" s="2">
        <f>'6'!H29</f>
        <v>0</v>
      </c>
      <c r="I4" s="2">
        <f>'6'!I29</f>
        <v>0</v>
      </c>
      <c r="J4" s="2">
        <f>'6'!J29</f>
        <v>0</v>
      </c>
      <c r="K4" s="2">
        <f>'6'!K29</f>
        <v>0</v>
      </c>
      <c r="L4" s="2">
        <f>'6'!L29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'7'!D29</f>
        <v>0</v>
      </c>
      <c r="E4" s="2">
        <f>'7'!E29</f>
        <v>0</v>
      </c>
      <c r="F4" s="2">
        <f>'7'!F29</f>
        <v>0</v>
      </c>
      <c r="G4" s="2">
        <f>'7'!G29</f>
        <v>0</v>
      </c>
      <c r="H4" s="2">
        <f>'7'!H29</f>
        <v>0</v>
      </c>
      <c r="I4" s="2">
        <f>'7'!I29</f>
        <v>0</v>
      </c>
      <c r="J4" s="2">
        <f>'7'!J29</f>
        <v>0</v>
      </c>
      <c r="K4" s="2">
        <f>'7'!K29</f>
        <v>0</v>
      </c>
      <c r="L4" s="2">
        <f>'7'!L29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'8'!D29</f>
        <v>0</v>
      </c>
      <c r="E4" s="2">
        <f>'8'!E29</f>
        <v>0</v>
      </c>
      <c r="F4" s="2">
        <f>'8'!F29</f>
        <v>0</v>
      </c>
      <c r="G4" s="2">
        <f>'8'!G29</f>
        <v>0</v>
      </c>
      <c r="H4" s="2">
        <f>'8'!H29</f>
        <v>0</v>
      </c>
      <c r="I4" s="2">
        <f>'8'!I29</f>
        <v>0</v>
      </c>
      <c r="J4" s="2">
        <f>'8'!J29</f>
        <v>0</v>
      </c>
      <c r="K4" s="2">
        <f>'8'!K29</f>
        <v>0</v>
      </c>
      <c r="L4" s="2">
        <f>'8'!L29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2021-11-28T16:43:25Z</dcterms:modified>
</cp:coreProperties>
</file>