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-45" windowWidth="20520" windowHeight="7920"/>
  </bookViews>
  <sheets>
    <sheet name="Daily Sales" sheetId="34" r:id="rId1"/>
    <sheet name="Allocatoin" sheetId="33" r:id="rId2"/>
  </sheets>
  <calcPr calcId="124519"/>
</workbook>
</file>

<file path=xl/calcChain.xml><?xml version="1.0" encoding="utf-8"?>
<calcChain xmlns="http://schemas.openxmlformats.org/spreadsheetml/2006/main">
  <c r="AC9" i="34"/>
  <c r="AC10"/>
  <c r="AC11"/>
  <c r="AC12"/>
  <c r="AC13"/>
  <c r="AC14"/>
  <c r="M35" l="1"/>
  <c r="M37" s="1"/>
  <c r="M39" s="1"/>
  <c r="H29" i="33"/>
  <c r="AR39" i="34"/>
  <c r="M40" l="1"/>
  <c r="AQ29"/>
  <c r="AP29"/>
  <c r="AN29"/>
  <c r="AM29"/>
  <c r="AL29"/>
  <c r="AK29"/>
  <c r="AJ29"/>
  <c r="AB29"/>
  <c r="AA29"/>
  <c r="Z29"/>
  <c r="Y29"/>
  <c r="X29"/>
  <c r="W29"/>
  <c r="V29"/>
  <c r="U29"/>
  <c r="T29"/>
  <c r="S29"/>
  <c r="R29"/>
  <c r="R30" s="1"/>
  <c r="Q29"/>
  <c r="Q30" s="1"/>
  <c r="P29"/>
  <c r="P30" s="1"/>
  <c r="O29"/>
  <c r="O30" s="1"/>
  <c r="N29"/>
  <c r="N30" s="1"/>
  <c r="M29"/>
  <c r="M30" s="1"/>
  <c r="L29"/>
  <c r="L30" s="1"/>
  <c r="K29"/>
  <c r="K30" s="1"/>
  <c r="J29"/>
  <c r="J30" s="1"/>
  <c r="I29"/>
  <c r="I30" s="1"/>
  <c r="H29"/>
  <c r="H30" s="1"/>
  <c r="G29"/>
  <c r="G30" s="1"/>
  <c r="F29"/>
  <c r="F30" s="1"/>
  <c r="E29"/>
  <c r="E30" s="1"/>
  <c r="D29"/>
  <c r="AI28"/>
  <c r="AH28"/>
  <c r="AG28"/>
  <c r="AE28"/>
  <c r="AD28"/>
  <c r="AF28" s="1"/>
  <c r="AC28"/>
  <c r="AI27"/>
  <c r="AH27"/>
  <c r="AG27"/>
  <c r="AE27"/>
  <c r="AD27"/>
  <c r="AF27" s="1"/>
  <c r="AC27"/>
  <c r="AI26"/>
  <c r="AH26"/>
  <c r="AG26"/>
  <c r="AE26"/>
  <c r="AD26"/>
  <c r="AF26" s="1"/>
  <c r="AC26"/>
  <c r="AI25"/>
  <c r="AH25"/>
  <c r="AG25"/>
  <c r="AE25"/>
  <c r="AD25"/>
  <c r="AF25" s="1"/>
  <c r="AC25"/>
  <c r="AI24"/>
  <c r="AH24"/>
  <c r="AG24"/>
  <c r="AE24"/>
  <c r="AD24"/>
  <c r="AF24" s="1"/>
  <c r="AC24"/>
  <c r="AI23"/>
  <c r="AH23"/>
  <c r="AG23"/>
  <c r="AE23"/>
  <c r="AD23"/>
  <c r="AF23" s="1"/>
  <c r="AC23"/>
  <c r="AI22"/>
  <c r="AH22"/>
  <c r="AG22"/>
  <c r="AE22"/>
  <c r="AD22"/>
  <c r="AF22" s="1"/>
  <c r="AC22"/>
  <c r="AI21"/>
  <c r="AH21"/>
  <c r="AG21"/>
  <c r="AE21"/>
  <c r="AD21"/>
  <c r="AF21" s="1"/>
  <c r="AC21"/>
  <c r="AI20"/>
  <c r="AH20"/>
  <c r="AG20"/>
  <c r="AE20"/>
  <c r="AD20"/>
  <c r="AF20" s="1"/>
  <c r="AC20"/>
  <c r="AI19"/>
  <c r="AH19"/>
  <c r="AG19"/>
  <c r="AE19"/>
  <c r="AD19"/>
  <c r="AF19" s="1"/>
  <c r="AC19"/>
  <c r="AO18"/>
  <c r="AI18"/>
  <c r="AH18"/>
  <c r="AG18"/>
  <c r="AE18"/>
  <c r="AD18"/>
  <c r="AF18" s="1"/>
  <c r="AC18"/>
  <c r="AO17"/>
  <c r="AI17"/>
  <c r="AH17"/>
  <c r="AG17"/>
  <c r="AE17"/>
  <c r="AD17"/>
  <c r="AF17" s="1"/>
  <c r="AC17"/>
  <c r="AO16"/>
  <c r="AI16"/>
  <c r="AH16"/>
  <c r="AG16"/>
  <c r="AE16"/>
  <c r="AD16"/>
  <c r="AF16" s="1"/>
  <c r="AC16"/>
  <c r="AO15"/>
  <c r="AI15"/>
  <c r="AH15"/>
  <c r="AG15"/>
  <c r="AE15"/>
  <c r="AD15"/>
  <c r="AF15" s="1"/>
  <c r="AC15"/>
  <c r="AO14"/>
  <c r="AI14"/>
  <c r="AH14"/>
  <c r="AG14"/>
  <c r="AE14"/>
  <c r="AD14"/>
  <c r="AF14" s="1"/>
  <c r="AO13"/>
  <c r="AI13"/>
  <c r="AH13"/>
  <c r="AG13"/>
  <c r="AE13"/>
  <c r="AD13"/>
  <c r="AF13" s="1"/>
  <c r="AO12"/>
  <c r="AI12"/>
  <c r="AH12"/>
  <c r="AG12"/>
  <c r="AE12"/>
  <c r="AD12"/>
  <c r="AF12" s="1"/>
  <c r="AO11"/>
  <c r="AI11"/>
  <c r="AH11"/>
  <c r="AG11"/>
  <c r="AE11"/>
  <c r="AD11"/>
  <c r="AF11" s="1"/>
  <c r="AO10"/>
  <c r="AI10"/>
  <c r="AH10"/>
  <c r="AG10"/>
  <c r="AE10"/>
  <c r="AD10"/>
  <c r="AF10" s="1"/>
  <c r="AO9"/>
  <c r="AI9"/>
  <c r="AH9"/>
  <c r="AG9"/>
  <c r="AE9"/>
  <c r="AD9"/>
  <c r="AF9" s="1"/>
  <c r="AO8"/>
  <c r="AI8"/>
  <c r="AH8"/>
  <c r="AG8"/>
  <c r="AE8"/>
  <c r="AD8"/>
  <c r="AF8" s="1"/>
  <c r="AC8"/>
  <c r="AO7"/>
  <c r="AI7"/>
  <c r="AH7"/>
  <c r="AG7"/>
  <c r="AE7"/>
  <c r="AD7"/>
  <c r="AF7" s="1"/>
  <c r="AC7"/>
  <c r="M29" i="33"/>
  <c r="L29"/>
  <c r="J29"/>
  <c r="I29"/>
  <c r="G29"/>
  <c r="F29"/>
  <c r="E29"/>
  <c r="D29"/>
  <c r="AR14" i="34" l="1"/>
  <c r="AR16"/>
  <c r="AR9"/>
  <c r="AR13"/>
  <c r="AR18"/>
  <c r="AR10"/>
  <c r="AR8"/>
  <c r="AR12"/>
  <c r="AR11"/>
  <c r="AR17"/>
  <c r="AR15"/>
  <c r="AR7"/>
  <c r="AS13"/>
  <c r="AT13" s="1"/>
  <c r="AI29"/>
  <c r="AS19"/>
  <c r="AT19" s="1"/>
  <c r="AS23"/>
  <c r="AT23" s="1"/>
  <c r="AS25"/>
  <c r="AT25" s="1"/>
  <c r="AS20"/>
  <c r="AT20" s="1"/>
  <c r="AS22"/>
  <c r="AT22" s="1"/>
  <c r="AS24"/>
  <c r="AT24" s="1"/>
  <c r="AS26"/>
  <c r="AT26" s="1"/>
  <c r="AS28"/>
  <c r="AT28" s="1"/>
  <c r="AS10"/>
  <c r="AT10" s="1"/>
  <c r="AS18"/>
  <c r="AT18" s="1"/>
  <c r="AS11"/>
  <c r="AT11" s="1"/>
  <c r="AS12"/>
  <c r="AT12" s="1"/>
  <c r="AS9"/>
  <c r="AT9" s="1"/>
  <c r="AH29"/>
  <c r="AS7"/>
  <c r="AT7" s="1"/>
  <c r="AO29"/>
  <c r="AS15"/>
  <c r="AT15" s="1"/>
  <c r="AS16"/>
  <c r="AT16" s="1"/>
  <c r="AS17"/>
  <c r="AT17" s="1"/>
  <c r="AS14"/>
  <c r="AT14" s="1"/>
  <c r="AG29"/>
  <c r="AE29"/>
  <c r="AC29"/>
  <c r="AS27"/>
  <c r="AT27" s="1"/>
  <c r="AR19"/>
  <c r="AR21"/>
  <c r="AR23"/>
  <c r="AR25"/>
  <c r="AR27"/>
  <c r="AD29"/>
  <c r="AR20"/>
  <c r="AR22"/>
  <c r="AR24"/>
  <c r="AR26"/>
  <c r="AR28"/>
  <c r="AS21"/>
  <c r="AT21" s="1"/>
  <c r="AF29"/>
  <c r="AS8"/>
  <c r="AT8" s="1"/>
  <c r="AR29" l="1"/>
  <c r="AS29"/>
  <c r="AT29"/>
</calcChain>
</file>

<file path=xl/sharedStrings.xml><?xml version="1.0" encoding="utf-8"?>
<sst xmlns="http://schemas.openxmlformats.org/spreadsheetml/2006/main" count="122" uniqueCount="93">
  <si>
    <t>RSO Name</t>
  </si>
  <si>
    <t>i-Top up</t>
  </si>
  <si>
    <t>50 S.Card</t>
  </si>
  <si>
    <t>Sim (M2M)</t>
  </si>
  <si>
    <t>SME SIM</t>
  </si>
  <si>
    <t>SME POST Paid</t>
  </si>
  <si>
    <t>PCO SIM</t>
  </si>
  <si>
    <t>DUP: SIM</t>
  </si>
  <si>
    <t>EV SWAP SIM</t>
  </si>
  <si>
    <t xml:space="preserve"> SWAP Point SIM</t>
  </si>
  <si>
    <t>I top Valu</t>
  </si>
  <si>
    <t>D.I top Up Comm</t>
  </si>
  <si>
    <t>i top Up Out Comm</t>
  </si>
  <si>
    <t>D. S Card Comm</t>
  </si>
  <si>
    <t>Act Value</t>
  </si>
  <si>
    <t xml:space="preserve">              </t>
  </si>
  <si>
    <t>Saf comm</t>
  </si>
  <si>
    <t>Recharge comm</t>
  </si>
  <si>
    <t>D. Total Comm</t>
  </si>
  <si>
    <t>D Sim Comm</t>
  </si>
  <si>
    <t>Net Profit</t>
  </si>
  <si>
    <t>Out S Card Comm</t>
  </si>
  <si>
    <t>20 S.Card</t>
  </si>
  <si>
    <t>10 S.Card</t>
  </si>
  <si>
    <t>S/C Discount</t>
  </si>
  <si>
    <t>30 S.Card</t>
  </si>
  <si>
    <t>999 S.Card</t>
  </si>
  <si>
    <t>Clasic Sim</t>
  </si>
  <si>
    <t>75 S.Card</t>
  </si>
  <si>
    <t>19 S.Card</t>
  </si>
  <si>
    <t>I top Discount</t>
  </si>
  <si>
    <t>10Tk MB</t>
  </si>
  <si>
    <t>9 Voice</t>
  </si>
  <si>
    <t xml:space="preserve">  </t>
  </si>
  <si>
    <t>Set</t>
  </si>
  <si>
    <t>Cost</t>
  </si>
  <si>
    <t>04 S.Card</t>
  </si>
  <si>
    <t>499 S.Card</t>
  </si>
  <si>
    <t>05 S.Card</t>
  </si>
  <si>
    <t>9 MB</t>
  </si>
  <si>
    <t>29  S.Card</t>
  </si>
  <si>
    <t>SL.No.</t>
  </si>
  <si>
    <t>Sim Discount</t>
  </si>
  <si>
    <t>Gift</t>
  </si>
  <si>
    <t>Due</t>
  </si>
  <si>
    <t>Bijoy</t>
  </si>
  <si>
    <t>Robiul</t>
  </si>
  <si>
    <t>Iqbal</t>
  </si>
  <si>
    <t>Ramjan</t>
  </si>
  <si>
    <t>Rony</t>
  </si>
  <si>
    <t>Nayeem</t>
  </si>
  <si>
    <t>Mamun</t>
  </si>
  <si>
    <t>Ankur</t>
  </si>
  <si>
    <t>Imran</t>
  </si>
  <si>
    <t>Riko</t>
  </si>
  <si>
    <t>RSO POS</t>
  </si>
  <si>
    <t>Hello Daffodils</t>
  </si>
  <si>
    <t>Closing Sock Card</t>
  </si>
  <si>
    <t>Opening Stock Card</t>
  </si>
  <si>
    <t>TOTAL Sales =</t>
  </si>
  <si>
    <t xml:space="preserve">Hello Daffodils </t>
  </si>
  <si>
    <t>550,Kanaikhali Natore</t>
  </si>
  <si>
    <t>Distributor:Banglalink</t>
  </si>
  <si>
    <t>Allocation Sheet</t>
  </si>
  <si>
    <t>Sim (Regular)</t>
  </si>
  <si>
    <t>DD Sim</t>
  </si>
  <si>
    <t xml:space="preserve">EV SWAP </t>
  </si>
  <si>
    <t xml:space="preserve">Sim Swap </t>
  </si>
  <si>
    <t>Signature</t>
  </si>
  <si>
    <t>TOTAL</t>
  </si>
  <si>
    <t>Aslam</t>
  </si>
  <si>
    <t>Total</t>
  </si>
  <si>
    <t>Before Due(+)</t>
  </si>
  <si>
    <t>S.N</t>
  </si>
  <si>
    <t>55 Kanaikhali,Natore</t>
  </si>
  <si>
    <t>Today Due(-)</t>
  </si>
  <si>
    <t>Lifting</t>
  </si>
  <si>
    <t>Sales Value</t>
  </si>
  <si>
    <t>Retail Commi</t>
  </si>
  <si>
    <t>Rubel</t>
  </si>
  <si>
    <t>Due List</t>
  </si>
  <si>
    <t>Total Sales</t>
  </si>
  <si>
    <t>Total Cash</t>
  </si>
  <si>
    <t>Total Due</t>
  </si>
  <si>
    <t>Diposite</t>
  </si>
  <si>
    <t>On Hand</t>
  </si>
  <si>
    <t>09.12.2020</t>
  </si>
  <si>
    <t>10.12.2020</t>
  </si>
  <si>
    <t>Date :13-12-2020</t>
  </si>
  <si>
    <t>12.12.2020</t>
  </si>
  <si>
    <t>Balance Transfer</t>
  </si>
  <si>
    <t>Date: 13-12-2020</t>
  </si>
  <si>
    <t>13.12.2020</t>
  </si>
</sst>
</file>

<file path=xl/styles.xml><?xml version="1.0" encoding="utf-8"?>
<styleSheet xmlns="http://schemas.openxmlformats.org/spreadsheetml/2006/main">
  <fonts count="17"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10"/>
      <name val="Arial"/>
      <family val="2"/>
    </font>
    <font>
      <sz val="12"/>
      <name val="Arial"/>
      <family val="2"/>
    </font>
    <font>
      <i/>
      <sz val="10"/>
      <name val="Arial"/>
      <family val="2"/>
    </font>
    <font>
      <sz val="25"/>
      <name val="Arial"/>
      <family val="2"/>
    </font>
    <font>
      <sz val="15"/>
      <name val="Arial"/>
      <family val="2"/>
    </font>
    <font>
      <b/>
      <sz val="13.5"/>
      <color rgb="FFFF0000"/>
      <name val="Arial"/>
      <family val="2"/>
    </font>
    <font>
      <b/>
      <sz val="17"/>
      <name val="Cambria"/>
      <family val="1"/>
      <scheme val="major"/>
    </font>
    <font>
      <b/>
      <sz val="16"/>
      <name val="Arial"/>
      <family val="2"/>
    </font>
    <font>
      <b/>
      <sz val="12"/>
      <color rgb="FFFF0000"/>
      <name val="Arial"/>
      <family val="2"/>
    </font>
    <font>
      <b/>
      <sz val="14"/>
      <name val="Arial"/>
      <family val="2"/>
    </font>
    <font>
      <b/>
      <sz val="12"/>
      <name val="Calibri"/>
      <family val="2"/>
      <scheme val="minor"/>
    </font>
    <font>
      <b/>
      <sz val="13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84">
    <xf numFmtId="0" fontId="0" fillId="0" borderId="0" xfId="0"/>
    <xf numFmtId="0" fontId="0" fillId="0" borderId="0" xfId="0" applyFill="1" applyAlignment="1">
      <alignment horizontal="center" vertical="center" wrapText="1"/>
    </xf>
    <xf numFmtId="0" fontId="4" fillId="0" borderId="0" xfId="0" applyFont="1" applyFill="1" applyAlignment="1">
      <alignment horizontal="center" vertical="center" wrapText="1"/>
    </xf>
    <xf numFmtId="1" fontId="1" fillId="0" borderId="1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2" fontId="2" fillId="0" borderId="2" xfId="0" applyNumberFormat="1" applyFont="1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 vertical="center"/>
    </xf>
    <xf numFmtId="2" fontId="6" fillId="2" borderId="3" xfId="0" applyNumberFormat="1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1" fontId="1" fillId="0" borderId="0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2" fontId="2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2" fontId="6" fillId="8" borderId="3" xfId="0" applyNumberFormat="1" applyFont="1" applyFill="1" applyBorder="1" applyAlignment="1">
      <alignment horizontal="center" vertical="center"/>
    </xf>
    <xf numFmtId="1" fontId="5" fillId="0" borderId="1" xfId="0" applyNumberFormat="1" applyFont="1" applyFill="1" applyBorder="1" applyAlignment="1">
      <alignment horizontal="center" vertical="center"/>
    </xf>
    <xf numFmtId="1" fontId="2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ill="1" applyAlignment="1">
      <alignment horizontal="center" vertical="center"/>
    </xf>
    <xf numFmtId="0" fontId="4" fillId="0" borderId="0" xfId="0" applyFont="1" applyFill="1" applyBorder="1" applyAlignment="1">
      <alignment horizontal="center" vertical="center" wrapText="1"/>
    </xf>
    <xf numFmtId="2" fontId="0" fillId="0" borderId="0" xfId="0" applyNumberFormat="1" applyFill="1" applyBorder="1" applyAlignment="1">
      <alignment horizontal="center" vertical="center"/>
    </xf>
    <xf numFmtId="2" fontId="6" fillId="2" borderId="5" xfId="0" applyNumberFormat="1" applyFont="1" applyFill="1" applyBorder="1" applyAlignment="1">
      <alignment horizontal="center" vertical="center"/>
    </xf>
    <xf numFmtId="2" fontId="2" fillId="0" borderId="4" xfId="0" applyNumberFormat="1" applyFont="1" applyFill="1" applyBorder="1" applyAlignment="1">
      <alignment horizontal="center" vertical="center"/>
    </xf>
    <xf numFmtId="2" fontId="2" fillId="0" borderId="6" xfId="0" applyNumberFormat="1" applyFont="1" applyFill="1" applyBorder="1" applyAlignment="1">
      <alignment horizontal="center" vertical="center"/>
    </xf>
    <xf numFmtId="1" fontId="0" fillId="0" borderId="4" xfId="0" applyNumberFormat="1" applyFill="1" applyBorder="1" applyAlignment="1">
      <alignment horizontal="center" vertical="center"/>
    </xf>
    <xf numFmtId="1" fontId="0" fillId="0" borderId="6" xfId="0" applyNumberFormat="1" applyFill="1" applyBorder="1" applyAlignment="1">
      <alignment horizontal="center" vertical="center"/>
    </xf>
    <xf numFmtId="2" fontId="6" fillId="2" borderId="7" xfId="0" applyNumberFormat="1" applyFont="1" applyFill="1" applyBorder="1" applyAlignment="1">
      <alignment horizontal="center" vertical="center"/>
    </xf>
    <xf numFmtId="0" fontId="4" fillId="14" borderId="8" xfId="0" applyFont="1" applyFill="1" applyBorder="1" applyAlignment="1">
      <alignment horizontal="center" vertical="center"/>
    </xf>
    <xf numFmtId="0" fontId="3" fillId="14" borderId="8" xfId="0" applyFont="1" applyFill="1" applyBorder="1" applyAlignment="1">
      <alignment horizontal="center" vertical="center"/>
    </xf>
    <xf numFmtId="1" fontId="4" fillId="15" borderId="8" xfId="0" applyNumberFormat="1" applyFont="1" applyFill="1" applyBorder="1" applyAlignment="1">
      <alignment horizontal="center" vertical="center"/>
    </xf>
    <xf numFmtId="1" fontId="3" fillId="16" borderId="8" xfId="0" applyNumberFormat="1" applyFont="1" applyFill="1" applyBorder="1" applyAlignment="1">
      <alignment horizontal="center" vertical="center"/>
    </xf>
    <xf numFmtId="0" fontId="4" fillId="15" borderId="8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left" vertical="center"/>
    </xf>
    <xf numFmtId="0" fontId="6" fillId="0" borderId="2" xfId="0" applyFont="1" applyFill="1" applyBorder="1" applyAlignment="1">
      <alignment horizontal="left"/>
    </xf>
    <xf numFmtId="1" fontId="6" fillId="0" borderId="2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left"/>
    </xf>
    <xf numFmtId="1" fontId="6" fillId="0" borderId="1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16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1" fontId="6" fillId="0" borderId="4" xfId="0" applyNumberFormat="1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7" xfId="0" applyNumberFormat="1" applyFill="1" applyBorder="1" applyAlignment="1">
      <alignment horizontal="center" vertical="center"/>
    </xf>
    <xf numFmtId="2" fontId="6" fillId="0" borderId="2" xfId="0" applyNumberFormat="1" applyFont="1" applyFill="1" applyBorder="1" applyAlignment="1">
      <alignment horizontal="center" vertical="center"/>
    </xf>
    <xf numFmtId="2" fontId="6" fillId="0" borderId="1" xfId="0" applyNumberFormat="1" applyFont="1" applyFill="1" applyBorder="1" applyAlignment="1">
      <alignment horizontal="center" vertical="center"/>
    </xf>
    <xf numFmtId="2" fontId="6" fillId="0" borderId="4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1" fontId="1" fillId="0" borderId="17" xfId="0" applyNumberFormat="1" applyFont="1" applyFill="1" applyBorder="1" applyAlignment="1">
      <alignment horizontal="center" vertical="center"/>
    </xf>
    <xf numFmtId="1" fontId="1" fillId="0" borderId="18" xfId="0" applyNumberFormat="1" applyFont="1" applyFill="1" applyBorder="1" applyAlignment="1">
      <alignment horizontal="center" vertical="center"/>
    </xf>
    <xf numFmtId="1" fontId="1" fillId="0" borderId="4" xfId="0" applyNumberFormat="1" applyFont="1" applyFill="1" applyBorder="1" applyAlignment="1">
      <alignment horizontal="center" vertical="center"/>
    </xf>
    <xf numFmtId="1" fontId="1" fillId="0" borderId="19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 wrapText="1"/>
    </xf>
    <xf numFmtId="0" fontId="1" fillId="0" borderId="0" xfId="0" applyFont="1" applyFill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1" fontId="2" fillId="2" borderId="23" xfId="0" applyNumberFormat="1" applyFont="1" applyFill="1" applyBorder="1" applyAlignment="1">
      <alignment horizontal="center" vertical="center" wrapText="1"/>
    </xf>
    <xf numFmtId="1" fontId="2" fillId="2" borderId="35" xfId="0" applyNumberFormat="1" applyFont="1" applyFill="1" applyBorder="1" applyAlignment="1">
      <alignment horizontal="center" vertical="center" wrapText="1"/>
    </xf>
    <xf numFmtId="1" fontId="2" fillId="2" borderId="9" xfId="0" applyNumberFormat="1" applyFont="1" applyFill="1" applyBorder="1" applyAlignment="1">
      <alignment horizontal="center" vertical="center" wrapText="1"/>
    </xf>
    <xf numFmtId="1" fontId="2" fillId="2" borderId="36" xfId="0" applyNumberFormat="1" applyFont="1" applyFill="1" applyBorder="1" applyAlignment="1">
      <alignment horizontal="center" vertical="center" wrapText="1"/>
    </xf>
    <xf numFmtId="1" fontId="0" fillId="16" borderId="1" xfId="0" applyNumberFormat="1" applyFill="1" applyBorder="1" applyAlignment="1">
      <alignment horizontal="center" vertical="center"/>
    </xf>
    <xf numFmtId="0" fontId="0" fillId="16" borderId="1" xfId="0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29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5" fillId="0" borderId="30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1" fontId="1" fillId="0" borderId="31" xfId="0" applyNumberFormat="1" applyFont="1" applyFill="1" applyBorder="1" applyAlignment="1">
      <alignment horizontal="center" vertical="center"/>
    </xf>
    <xf numFmtId="10" fontId="1" fillId="0" borderId="29" xfId="0" applyNumberFormat="1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5" fillId="0" borderId="32" xfId="0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34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4" fillId="15" borderId="1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0" fontId="3" fillId="9" borderId="38" xfId="0" applyFont="1" applyFill="1" applyBorder="1" applyAlignment="1">
      <alignment horizontal="center" vertical="center"/>
    </xf>
    <xf numFmtId="0" fontId="3" fillId="9" borderId="39" xfId="0" applyFont="1" applyFill="1" applyBorder="1" applyAlignment="1">
      <alignment horizontal="center" vertical="center"/>
    </xf>
    <xf numFmtId="0" fontId="3" fillId="9" borderId="40" xfId="0" applyFont="1" applyFill="1" applyBorder="1" applyAlignment="1">
      <alignment horizontal="center" vertical="center"/>
    </xf>
    <xf numFmtId="0" fontId="3" fillId="9" borderId="41" xfId="0" applyFont="1" applyFill="1" applyBorder="1" applyAlignment="1">
      <alignment horizontal="center" vertical="center"/>
    </xf>
    <xf numFmtId="0" fontId="3" fillId="3" borderId="41" xfId="0" applyFont="1" applyFill="1" applyBorder="1" applyAlignment="1">
      <alignment horizontal="center" vertical="center"/>
    </xf>
    <xf numFmtId="0" fontId="3" fillId="3" borderId="42" xfId="0" applyFont="1" applyFill="1" applyBorder="1" applyAlignment="1">
      <alignment horizontal="center" vertical="center"/>
    </xf>
    <xf numFmtId="0" fontId="3" fillId="10" borderId="38" xfId="0" applyFont="1" applyFill="1" applyBorder="1" applyAlignment="1">
      <alignment horizontal="center" vertical="center"/>
    </xf>
    <xf numFmtId="0" fontId="3" fillId="10" borderId="41" xfId="0" applyFont="1" applyFill="1" applyBorder="1" applyAlignment="1">
      <alignment horizontal="center" vertical="center"/>
    </xf>
    <xf numFmtId="0" fontId="3" fillId="10" borderId="39" xfId="0" applyFont="1" applyFill="1" applyBorder="1" applyAlignment="1">
      <alignment horizontal="center" vertical="center"/>
    </xf>
    <xf numFmtId="0" fontId="3" fillId="4" borderId="41" xfId="0" applyFont="1" applyFill="1" applyBorder="1" applyAlignment="1">
      <alignment horizontal="center" vertical="center"/>
    </xf>
    <xf numFmtId="0" fontId="3" fillId="11" borderId="41" xfId="0" applyFont="1" applyFill="1" applyBorder="1" applyAlignment="1">
      <alignment horizontal="center" vertical="center"/>
    </xf>
    <xf numFmtId="0" fontId="1" fillId="11" borderId="41" xfId="0" applyFont="1" applyFill="1" applyBorder="1" applyAlignment="1">
      <alignment horizontal="center" vertical="center"/>
    </xf>
    <xf numFmtId="0" fontId="3" fillId="12" borderId="41" xfId="0" applyFont="1" applyFill="1" applyBorder="1" applyAlignment="1">
      <alignment horizontal="center" vertical="center"/>
    </xf>
    <xf numFmtId="0" fontId="3" fillId="5" borderId="41" xfId="0" applyFont="1" applyFill="1" applyBorder="1" applyAlignment="1">
      <alignment horizontal="center" vertical="center"/>
    </xf>
    <xf numFmtId="0" fontId="3" fillId="6" borderId="41" xfId="0" applyFont="1" applyFill="1" applyBorder="1" applyAlignment="1">
      <alignment horizontal="center" vertical="center"/>
    </xf>
    <xf numFmtId="0" fontId="3" fillId="13" borderId="42" xfId="0" applyFont="1" applyFill="1" applyBorder="1" applyAlignment="1">
      <alignment horizontal="center" vertical="center"/>
    </xf>
    <xf numFmtId="0" fontId="3" fillId="12" borderId="43" xfId="0" applyFont="1" applyFill="1" applyBorder="1" applyAlignment="1">
      <alignment horizontal="center" vertical="center"/>
    </xf>
    <xf numFmtId="0" fontId="3" fillId="6" borderId="43" xfId="0" applyFont="1" applyFill="1" applyBorder="1" applyAlignment="1">
      <alignment horizontal="center" vertical="center"/>
    </xf>
    <xf numFmtId="0" fontId="3" fillId="7" borderId="43" xfId="0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0" fillId="0" borderId="6" xfId="0" applyNumberFormat="1" applyFill="1" applyBorder="1" applyAlignment="1">
      <alignment horizontal="center" vertical="center"/>
    </xf>
    <xf numFmtId="1" fontId="2" fillId="2" borderId="8" xfId="0" applyNumberFormat="1" applyFont="1" applyFill="1" applyBorder="1" applyAlignment="1">
      <alignment horizontal="center" vertical="center" wrapText="1"/>
    </xf>
    <xf numFmtId="1" fontId="2" fillId="2" borderId="12" xfId="0" applyNumberFormat="1" applyFont="1" applyFill="1" applyBorder="1" applyAlignment="1">
      <alignment horizontal="center" vertical="center" wrapText="1"/>
    </xf>
    <xf numFmtId="2" fontId="2" fillId="2" borderId="12" xfId="0" applyNumberFormat="1" applyFont="1" applyFill="1" applyBorder="1" applyAlignment="1">
      <alignment horizontal="center" vertical="center" wrapText="1"/>
    </xf>
    <xf numFmtId="1" fontId="2" fillId="2" borderId="20" xfId="0" applyNumberFormat="1" applyFont="1" applyFill="1" applyBorder="1" applyAlignment="1">
      <alignment horizontal="center" vertical="center" wrapText="1"/>
    </xf>
    <xf numFmtId="1" fontId="2" fillId="2" borderId="24" xfId="0" applyNumberFormat="1" applyFont="1" applyFill="1" applyBorder="1" applyAlignment="1">
      <alignment horizontal="center" vertical="center" wrapText="1"/>
    </xf>
    <xf numFmtId="1" fontId="2" fillId="0" borderId="0" xfId="0" applyNumberFormat="1" applyFont="1" applyFill="1" applyBorder="1" applyAlignment="1">
      <alignment horizontal="center" vertical="center" wrapText="1"/>
    </xf>
    <xf numFmtId="0" fontId="4" fillId="15" borderId="11" xfId="0" applyFont="1" applyFill="1" applyBorder="1" applyAlignment="1">
      <alignment horizontal="center" vertical="center"/>
    </xf>
    <xf numFmtId="0" fontId="4" fillId="14" borderId="10" xfId="0" applyFont="1" applyFill="1" applyBorder="1" applyAlignment="1">
      <alignment horizontal="center" vertical="center"/>
    </xf>
    <xf numFmtId="2" fontId="4" fillId="14" borderId="8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/>
    </xf>
    <xf numFmtId="1" fontId="4" fillId="0" borderId="0" xfId="0" applyNumberFormat="1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0" fontId="4" fillId="14" borderId="1" xfId="0" applyFont="1" applyFill="1" applyBorder="1" applyAlignment="1">
      <alignment horizontal="center" vertical="center"/>
    </xf>
    <xf numFmtId="0" fontId="5" fillId="16" borderId="1" xfId="0" applyFont="1" applyFill="1" applyBorder="1" applyAlignment="1">
      <alignment horizontal="center" vertical="center"/>
    </xf>
    <xf numFmtId="1" fontId="2" fillId="18" borderId="1" xfId="0" applyNumberFormat="1" applyFon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/>
    </xf>
    <xf numFmtId="1" fontId="2" fillId="14" borderId="1" xfId="0" applyNumberFormat="1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0" fontId="13" fillId="14" borderId="1" xfId="0" applyFont="1" applyFill="1" applyBorder="1" applyAlignment="1">
      <alignment horizontal="center" vertical="center"/>
    </xf>
    <xf numFmtId="1" fontId="13" fillId="14" borderId="1" xfId="0" applyNumberFormat="1" applyFont="1" applyFill="1" applyBorder="1" applyAlignment="1">
      <alignment horizontal="center" vertical="center"/>
    </xf>
    <xf numFmtId="0" fontId="6" fillId="14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28" xfId="0" applyFont="1" applyFill="1" applyBorder="1" applyAlignment="1">
      <alignment vertical="center"/>
    </xf>
    <xf numFmtId="0" fontId="2" fillId="0" borderId="14" xfId="0" applyFont="1" applyFill="1" applyBorder="1" applyAlignment="1">
      <alignment horizontal="center" vertical="center"/>
    </xf>
    <xf numFmtId="1" fontId="2" fillId="0" borderId="29" xfId="0" applyNumberFormat="1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1" fontId="2" fillId="0" borderId="31" xfId="0" applyNumberFormat="1" applyFont="1" applyFill="1" applyBorder="1" applyAlignment="1">
      <alignment horizontal="center" vertical="center"/>
    </xf>
    <xf numFmtId="0" fontId="2" fillId="0" borderId="29" xfId="0" applyFont="1" applyFill="1" applyBorder="1" applyAlignment="1">
      <alignment horizontal="center" vertical="center"/>
    </xf>
    <xf numFmtId="0" fontId="2" fillId="0" borderId="33" xfId="0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6" fillId="0" borderId="9" xfId="0" applyFont="1" applyFill="1" applyBorder="1" applyAlignment="1">
      <alignment horizontal="center" vertical="center" wrapText="1"/>
    </xf>
    <xf numFmtId="0" fontId="16" fillId="0" borderId="22" xfId="0" applyFont="1" applyFill="1" applyBorder="1" applyAlignment="1">
      <alignment horizontal="center" vertical="center" wrapText="1"/>
    </xf>
    <xf numFmtId="0" fontId="16" fillId="0" borderId="8" xfId="0" applyFont="1" applyFill="1" applyBorder="1" applyAlignment="1">
      <alignment horizontal="center" vertical="center" wrapText="1"/>
    </xf>
    <xf numFmtId="0" fontId="16" fillId="0" borderId="11" xfId="0" applyFont="1" applyFill="1" applyBorder="1" applyAlignment="1">
      <alignment horizontal="center" vertical="center" wrapText="1"/>
    </xf>
    <xf numFmtId="0" fontId="13" fillId="14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8" xfId="0" applyFont="1" applyFill="1" applyBorder="1" applyAlignment="1">
      <alignment horizontal="center" vertical="center"/>
    </xf>
    <xf numFmtId="0" fontId="2" fillId="0" borderId="44" xfId="0" applyFont="1" applyFill="1" applyBorder="1" applyAlignment="1">
      <alignment horizontal="center" vertical="center"/>
    </xf>
    <xf numFmtId="0" fontId="2" fillId="0" borderId="31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1" fontId="2" fillId="19" borderId="1" xfId="0" applyNumberFormat="1" applyFont="1" applyFill="1" applyBorder="1" applyAlignment="1">
      <alignment horizontal="center" vertical="center"/>
    </xf>
    <xf numFmtId="0" fontId="2" fillId="19" borderId="1" xfId="0" applyFont="1" applyFill="1" applyBorder="1" applyAlignment="1">
      <alignment horizontal="center" vertical="center"/>
    </xf>
    <xf numFmtId="0" fontId="14" fillId="17" borderId="1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12" fillId="0" borderId="0" xfId="0" applyFont="1" applyFill="1" applyAlignment="1">
      <alignment horizontal="center" vertical="center"/>
    </xf>
    <xf numFmtId="0" fontId="9" fillId="0" borderId="37" xfId="0" applyFont="1" applyFill="1" applyBorder="1" applyAlignment="1">
      <alignment horizontal="center" vertical="center"/>
    </xf>
    <xf numFmtId="0" fontId="9" fillId="0" borderId="13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3" fillId="16" borderId="22" xfId="0" applyFont="1" applyFill="1" applyBorder="1" applyAlignment="1">
      <alignment horizontal="center" vertical="center"/>
    </xf>
    <xf numFmtId="0" fontId="3" fillId="16" borderId="23" xfId="0" applyFont="1" applyFill="1" applyBorder="1" applyAlignment="1">
      <alignment horizontal="center" vertical="center"/>
    </xf>
    <xf numFmtId="1" fontId="14" fillId="17" borderId="45" xfId="0" applyNumberFormat="1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 wrapText="1"/>
    </xf>
    <xf numFmtId="0" fontId="1" fillId="2" borderId="35" xfId="0" applyFont="1" applyFill="1" applyBorder="1" applyAlignment="1">
      <alignment horizontal="center" vertical="center" wrapText="1"/>
    </xf>
    <xf numFmtId="0" fontId="1" fillId="2" borderId="36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21" xfId="0" applyFont="1" applyFill="1" applyBorder="1" applyAlignment="1">
      <alignment horizontal="left" vertical="center"/>
    </xf>
    <xf numFmtId="0" fontId="1" fillId="0" borderId="25" xfId="0" applyFont="1" applyFill="1" applyBorder="1" applyAlignment="1">
      <alignment horizontal="left" vertical="center"/>
    </xf>
    <xf numFmtId="0" fontId="1" fillId="0" borderId="26" xfId="0" applyFont="1" applyFill="1" applyBorder="1" applyAlignment="1">
      <alignment horizontal="left" vertical="center"/>
    </xf>
    <xf numFmtId="0" fontId="2" fillId="0" borderId="27" xfId="0" applyFont="1" applyFill="1" applyBorder="1" applyAlignment="1">
      <alignment horizontal="center" vertical="center"/>
    </xf>
    <xf numFmtId="0" fontId="2" fillId="0" borderId="28" xfId="0" applyFont="1" applyFill="1" applyBorder="1" applyAlignment="1">
      <alignment horizontal="center" vertical="center"/>
    </xf>
  </cellXfs>
  <cellStyles count="1">
    <cellStyle name="Normal" xfId="0" builtinId="0"/>
  </cellStyles>
  <dxfs count="3"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</xdr:row>
      <xdr:rowOff>66675</xdr:rowOff>
    </xdr:from>
    <xdr:to>
      <xdr:col>13</xdr:col>
      <xdr:colOff>57150</xdr:colOff>
      <xdr:row>5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609975" y="390525"/>
          <a:ext cx="1828800" cy="285750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D65539"/>
  <sheetViews>
    <sheetView tabSelected="1" workbookViewId="0">
      <pane xSplit="15" ySplit="9" topLeftCell="P29" activePane="bottomRight" state="frozen"/>
      <selection pane="topRight" activeCell="P1" sqref="P1"/>
      <selection pane="bottomLeft" activeCell="A10" sqref="A10"/>
      <selection pane="bottomRight" activeCell="P30" sqref="P30"/>
    </sheetView>
  </sheetViews>
  <sheetFormatPr defaultRowHeight="12.75"/>
  <cols>
    <col min="1" max="1" width="7.7109375" style="4" bestFit="1" customWidth="1"/>
    <col min="2" max="2" width="16.42578125" style="4" customWidth="1"/>
    <col min="3" max="3" width="11.85546875" style="4" bestFit="1" customWidth="1"/>
    <col min="4" max="4" width="11.85546875" style="4" customWidth="1"/>
    <col min="5" max="6" width="11.5703125" style="4" hidden="1" customWidth="1"/>
    <col min="7" max="9" width="10.42578125" style="4" hidden="1" customWidth="1"/>
    <col min="10" max="10" width="11" style="4" hidden="1" customWidth="1"/>
    <col min="11" max="11" width="10.5703125" style="4" customWidth="1"/>
    <col min="12" max="12" width="10.42578125" style="4" hidden="1" customWidth="1"/>
    <col min="13" max="13" width="10.7109375" style="4" bestFit="1" customWidth="1"/>
    <col min="14" max="14" width="7.140625" style="4" hidden="1" customWidth="1"/>
    <col min="15" max="15" width="12.42578125" style="4" bestFit="1" customWidth="1"/>
    <col min="16" max="16" width="10.7109375" style="4" customWidth="1"/>
    <col min="17" max="18" width="10.42578125" style="4" hidden="1" customWidth="1"/>
    <col min="19" max="19" width="11" style="4" hidden="1" customWidth="1"/>
    <col min="20" max="20" width="11.140625" style="4" hidden="1" customWidth="1"/>
    <col min="21" max="22" width="4.140625" style="4" hidden="1" customWidth="1"/>
    <col min="23" max="23" width="9" style="4" hidden="1" customWidth="1"/>
    <col min="24" max="24" width="10.28515625" style="4" hidden="1" customWidth="1"/>
    <col min="25" max="25" width="8.85546875" style="4" hidden="1" customWidth="1"/>
    <col min="26" max="26" width="9.28515625" style="4" hidden="1" customWidth="1"/>
    <col min="27" max="27" width="9.85546875" style="4" hidden="1" customWidth="1"/>
    <col min="28" max="28" width="15.140625" style="4" hidden="1" customWidth="1"/>
    <col min="29" max="29" width="13.140625" style="4" bestFit="1" customWidth="1"/>
    <col min="30" max="30" width="10.28515625" style="4" hidden="1" customWidth="1"/>
    <col min="31" max="31" width="11.7109375" style="4" hidden="1" customWidth="1"/>
    <col min="32" max="32" width="10.140625" style="4" hidden="1" customWidth="1"/>
    <col min="33" max="33" width="11.5703125" style="4" hidden="1" customWidth="1"/>
    <col min="34" max="34" width="10.28515625" style="4" hidden="1" customWidth="1"/>
    <col min="35" max="35" width="14" style="4" hidden="1" customWidth="1"/>
    <col min="36" max="36" width="10.7109375" style="4" hidden="1" customWidth="1"/>
    <col min="37" max="37" width="10.140625" style="4" hidden="1" customWidth="1"/>
    <col min="38" max="39" width="9.28515625" style="4" hidden="1" customWidth="1"/>
    <col min="40" max="40" width="14.28515625" style="4" hidden="1" customWidth="1"/>
    <col min="41" max="41" width="14.28515625" style="4" customWidth="1"/>
    <col min="42" max="42" width="7.7109375" style="4" bestFit="1" customWidth="1"/>
    <col min="43" max="43" width="8.140625" style="4" customWidth="1"/>
    <col min="44" max="44" width="10.85546875" style="4" bestFit="1" customWidth="1"/>
    <col min="45" max="45" width="15.85546875" style="4" bestFit="1" customWidth="1"/>
    <col min="46" max="46" width="10.7109375" style="4" bestFit="1" customWidth="1"/>
    <col min="47" max="47" width="10.140625" style="4" bestFit="1" customWidth="1"/>
    <col min="48" max="48" width="11.85546875" style="4" customWidth="1"/>
    <col min="49" max="16384" width="9.140625" style="4"/>
  </cols>
  <sheetData>
    <row r="1" spans="1:56" ht="30.75">
      <c r="A1" s="162" t="s">
        <v>56</v>
      </c>
      <c r="B1" s="162"/>
      <c r="C1" s="162"/>
      <c r="D1" s="162"/>
      <c r="E1" s="162"/>
      <c r="F1" s="162"/>
      <c r="G1" s="162"/>
      <c r="H1" s="162"/>
      <c r="I1" s="162"/>
      <c r="J1" s="162"/>
      <c r="K1" s="162"/>
      <c r="L1" s="162"/>
      <c r="M1" s="162"/>
      <c r="N1" s="162"/>
      <c r="O1" s="162"/>
      <c r="P1" s="162"/>
      <c r="Q1" s="162"/>
      <c r="R1" s="162"/>
      <c r="S1" s="162"/>
      <c r="T1" s="162"/>
      <c r="U1" s="162"/>
      <c r="V1" s="162"/>
      <c r="W1" s="162"/>
      <c r="X1" s="162"/>
      <c r="Y1" s="162"/>
      <c r="Z1" s="162"/>
      <c r="AA1" s="162"/>
      <c r="AB1" s="162"/>
      <c r="AC1" s="162"/>
      <c r="AD1" s="162"/>
      <c r="AE1" s="162"/>
      <c r="AF1" s="162"/>
      <c r="AG1" s="162"/>
      <c r="AH1" s="162"/>
      <c r="AI1" s="162"/>
      <c r="AJ1" s="162"/>
      <c r="AK1" s="162"/>
      <c r="AL1" s="162"/>
      <c r="AM1" s="162"/>
      <c r="AN1" s="162"/>
      <c r="AO1" s="162"/>
      <c r="AP1" s="162"/>
      <c r="AQ1" s="162"/>
      <c r="AR1" s="162"/>
      <c r="AS1" s="162"/>
      <c r="AT1" s="162"/>
    </row>
    <row r="2" spans="1:56" ht="21" thickBot="1">
      <c r="A2" s="163" t="s">
        <v>74</v>
      </c>
      <c r="B2" s="163"/>
      <c r="C2" s="163"/>
      <c r="D2" s="163"/>
      <c r="E2" s="163"/>
      <c r="F2" s="163"/>
      <c r="G2" s="163"/>
      <c r="H2" s="163"/>
      <c r="I2" s="163"/>
      <c r="J2" s="163"/>
      <c r="K2" s="163"/>
      <c r="L2" s="163"/>
      <c r="M2" s="163"/>
      <c r="N2" s="163"/>
      <c r="O2" s="163"/>
      <c r="P2" s="163"/>
      <c r="Q2" s="163"/>
      <c r="R2" s="163"/>
      <c r="S2" s="163"/>
      <c r="T2" s="163"/>
      <c r="U2" s="163"/>
      <c r="V2" s="163"/>
      <c r="W2" s="163"/>
      <c r="X2" s="163"/>
      <c r="Y2" s="163"/>
      <c r="Z2" s="163"/>
      <c r="AA2" s="163"/>
      <c r="AB2" s="163"/>
      <c r="AC2" s="163"/>
      <c r="AD2" s="163"/>
      <c r="AE2" s="163"/>
      <c r="AF2" s="163"/>
      <c r="AG2" s="163"/>
      <c r="AH2" s="163"/>
      <c r="AI2" s="163"/>
      <c r="AJ2" s="163"/>
      <c r="AK2" s="163"/>
      <c r="AL2" s="163"/>
      <c r="AM2" s="163"/>
      <c r="AN2" s="163"/>
      <c r="AO2" s="163"/>
      <c r="AP2" s="163"/>
      <c r="AQ2" s="163"/>
      <c r="AR2" s="163"/>
      <c r="AS2" s="163"/>
      <c r="AT2" s="163"/>
    </row>
    <row r="3" spans="1:56" ht="18.75">
      <c r="A3" s="164" t="s">
        <v>91</v>
      </c>
      <c r="B3" s="165"/>
      <c r="C3" s="166"/>
      <c r="D3" s="166"/>
      <c r="E3" s="166"/>
      <c r="F3" s="166"/>
      <c r="G3" s="166"/>
      <c r="H3" s="166"/>
      <c r="I3" s="166"/>
      <c r="J3" s="166"/>
      <c r="K3" s="166"/>
      <c r="L3" s="166"/>
      <c r="M3" s="166"/>
      <c r="N3" s="166"/>
      <c r="O3" s="166"/>
      <c r="P3" s="166"/>
      <c r="Q3" s="166"/>
      <c r="R3" s="166"/>
      <c r="S3" s="166"/>
      <c r="T3" s="166"/>
      <c r="U3" s="166"/>
      <c r="V3" s="166"/>
      <c r="W3" s="166"/>
      <c r="X3" s="166"/>
      <c r="Y3" s="166"/>
      <c r="Z3" s="166"/>
      <c r="AA3" s="166"/>
      <c r="AB3" s="166"/>
      <c r="AC3" s="166"/>
      <c r="AD3" s="166"/>
      <c r="AE3" s="166"/>
      <c r="AF3" s="166"/>
      <c r="AG3" s="166"/>
      <c r="AH3" s="166"/>
      <c r="AI3" s="166"/>
      <c r="AJ3" s="166"/>
      <c r="AK3" s="166"/>
      <c r="AL3" s="166"/>
      <c r="AM3" s="166"/>
      <c r="AN3" s="166"/>
      <c r="AO3" s="166"/>
      <c r="AP3" s="166"/>
      <c r="AQ3" s="166"/>
      <c r="AR3" s="166"/>
      <c r="AS3" s="166"/>
      <c r="AT3" s="166"/>
    </row>
    <row r="4" spans="1:56" ht="15">
      <c r="A4" s="167" t="s">
        <v>58</v>
      </c>
      <c r="B4" s="167"/>
      <c r="C4" s="168"/>
      <c r="D4" s="168"/>
      <c r="E4" s="91">
        <v>0</v>
      </c>
      <c r="F4" s="91">
        <v>0</v>
      </c>
      <c r="G4" s="91">
        <v>0</v>
      </c>
      <c r="H4" s="91">
        <v>0</v>
      </c>
      <c r="I4" s="91">
        <v>0</v>
      </c>
      <c r="J4" s="91">
        <v>0</v>
      </c>
      <c r="K4" s="92">
        <v>2380</v>
      </c>
      <c r="L4" s="92">
        <v>300</v>
      </c>
      <c r="M4" s="167">
        <v>630</v>
      </c>
      <c r="N4" s="167"/>
      <c r="O4" s="92">
        <v>1770</v>
      </c>
      <c r="P4" s="92">
        <v>7210</v>
      </c>
      <c r="Q4" s="91">
        <v>0</v>
      </c>
      <c r="R4" s="91">
        <v>0</v>
      </c>
      <c r="S4" s="91"/>
      <c r="T4" s="91"/>
      <c r="U4" s="91"/>
      <c r="V4" s="91"/>
      <c r="W4" s="91"/>
      <c r="X4" s="91"/>
      <c r="Y4" s="91"/>
      <c r="Z4" s="91"/>
      <c r="AA4" s="91"/>
      <c r="AB4" s="91"/>
      <c r="AC4" s="168"/>
      <c r="AD4" s="168"/>
      <c r="AE4" s="168"/>
      <c r="AF4" s="168"/>
      <c r="AG4" s="168"/>
      <c r="AH4" s="168"/>
      <c r="AI4" s="168"/>
      <c r="AJ4" s="168"/>
      <c r="AK4" s="168"/>
      <c r="AL4" s="168"/>
      <c r="AM4" s="168"/>
      <c r="AN4" s="168"/>
      <c r="AO4" s="168"/>
      <c r="AP4" s="168"/>
      <c r="AQ4" s="168"/>
      <c r="AR4" s="168"/>
      <c r="AS4" s="168"/>
      <c r="AT4" s="168"/>
      <c r="AV4" s="6"/>
      <c r="AW4" s="6"/>
      <c r="AX4" s="6"/>
      <c r="AY4" s="6"/>
      <c r="AZ4" s="6"/>
      <c r="BA4" s="6"/>
      <c r="BB4" s="6"/>
      <c r="BC4" s="6"/>
      <c r="BD4" s="6"/>
    </row>
    <row r="5" spans="1:56" ht="15">
      <c r="A5" s="167" t="s">
        <v>76</v>
      </c>
      <c r="B5" s="167"/>
      <c r="C5" s="168"/>
      <c r="D5" s="168"/>
      <c r="E5" s="91"/>
      <c r="F5" s="91"/>
      <c r="G5" s="91"/>
      <c r="H5" s="91"/>
      <c r="I5" s="91"/>
      <c r="J5" s="91"/>
      <c r="K5" s="92">
        <v>0</v>
      </c>
      <c r="L5" s="92"/>
      <c r="M5" s="92">
        <v>0</v>
      </c>
      <c r="N5" s="92"/>
      <c r="O5" s="92">
        <v>0</v>
      </c>
      <c r="P5" s="92">
        <v>0</v>
      </c>
      <c r="Q5" s="91"/>
      <c r="R5" s="91"/>
      <c r="S5" s="91"/>
      <c r="T5" s="91"/>
      <c r="U5" s="91"/>
      <c r="V5" s="91"/>
      <c r="W5" s="91"/>
      <c r="X5" s="91"/>
      <c r="Y5" s="91"/>
      <c r="Z5" s="91"/>
      <c r="AA5" s="91"/>
      <c r="AB5" s="91"/>
      <c r="AC5" s="168"/>
      <c r="AD5" s="168"/>
      <c r="AE5" s="168"/>
      <c r="AF5" s="168"/>
      <c r="AG5" s="168"/>
      <c r="AH5" s="168"/>
      <c r="AI5" s="168"/>
      <c r="AJ5" s="168"/>
      <c r="AK5" s="168"/>
      <c r="AL5" s="168"/>
      <c r="AM5" s="168"/>
      <c r="AN5" s="168"/>
      <c r="AO5" s="168"/>
      <c r="AP5" s="168"/>
      <c r="AQ5" s="168"/>
      <c r="AR5" s="168"/>
      <c r="AS5" s="168"/>
      <c r="AT5" s="168"/>
      <c r="AV5" s="6"/>
      <c r="AW5" s="6"/>
      <c r="AX5" s="6"/>
      <c r="AY5" s="6"/>
      <c r="AZ5" s="6"/>
      <c r="BA5" s="6"/>
      <c r="BB5" s="6"/>
      <c r="BC5" s="6"/>
      <c r="BD5" s="6"/>
    </row>
    <row r="6" spans="1:56" s="2" customFormat="1" ht="30" customHeight="1" thickBot="1">
      <c r="A6" s="93" t="s">
        <v>41</v>
      </c>
      <c r="B6" s="94" t="s">
        <v>55</v>
      </c>
      <c r="C6" s="95" t="s">
        <v>0</v>
      </c>
      <c r="D6" s="96" t="s">
        <v>1</v>
      </c>
      <c r="E6" s="96" t="s">
        <v>26</v>
      </c>
      <c r="F6" s="97" t="s">
        <v>37</v>
      </c>
      <c r="G6" s="96" t="s">
        <v>28</v>
      </c>
      <c r="H6" s="97" t="s">
        <v>2</v>
      </c>
      <c r="I6" s="97" t="s">
        <v>25</v>
      </c>
      <c r="J6" s="98" t="s">
        <v>40</v>
      </c>
      <c r="K6" s="99" t="s">
        <v>22</v>
      </c>
      <c r="L6" s="97" t="s">
        <v>29</v>
      </c>
      <c r="M6" s="100" t="s">
        <v>23</v>
      </c>
      <c r="N6" s="97" t="s">
        <v>31</v>
      </c>
      <c r="O6" s="100" t="s">
        <v>39</v>
      </c>
      <c r="P6" s="101" t="s">
        <v>32</v>
      </c>
      <c r="Q6" s="95" t="s">
        <v>38</v>
      </c>
      <c r="R6" s="96" t="s">
        <v>36</v>
      </c>
      <c r="S6" s="102" t="s">
        <v>3</v>
      </c>
      <c r="T6" s="102" t="s">
        <v>27</v>
      </c>
      <c r="U6" s="102" t="s">
        <v>43</v>
      </c>
      <c r="V6" s="103" t="s">
        <v>34</v>
      </c>
      <c r="W6" s="104" t="s">
        <v>4</v>
      </c>
      <c r="X6" s="104" t="s">
        <v>5</v>
      </c>
      <c r="Y6" s="104" t="s">
        <v>6</v>
      </c>
      <c r="Z6" s="104" t="s">
        <v>7</v>
      </c>
      <c r="AA6" s="104" t="s">
        <v>8</v>
      </c>
      <c r="AB6" s="104" t="s">
        <v>9</v>
      </c>
      <c r="AC6" s="105" t="s">
        <v>77</v>
      </c>
      <c r="AD6" s="96" t="s">
        <v>10</v>
      </c>
      <c r="AE6" s="106" t="s">
        <v>12</v>
      </c>
      <c r="AF6" s="107" t="s">
        <v>11</v>
      </c>
      <c r="AG6" s="106" t="s">
        <v>21</v>
      </c>
      <c r="AH6" s="107" t="s">
        <v>13</v>
      </c>
      <c r="AI6" s="107" t="s">
        <v>19</v>
      </c>
      <c r="AJ6" s="102" t="s">
        <v>16</v>
      </c>
      <c r="AK6" s="102" t="s">
        <v>17</v>
      </c>
      <c r="AL6" s="102" t="s">
        <v>42</v>
      </c>
      <c r="AM6" s="102" t="s">
        <v>30</v>
      </c>
      <c r="AN6" s="102" t="s">
        <v>24</v>
      </c>
      <c r="AO6" s="102" t="s">
        <v>78</v>
      </c>
      <c r="AP6" s="103" t="s">
        <v>44</v>
      </c>
      <c r="AQ6" s="108" t="s">
        <v>35</v>
      </c>
      <c r="AR6" s="109" t="s">
        <v>14</v>
      </c>
      <c r="AS6" s="110" t="s">
        <v>18</v>
      </c>
      <c r="AT6" s="111" t="s">
        <v>20</v>
      </c>
      <c r="AU6" s="25"/>
      <c r="AV6" s="25"/>
      <c r="AW6" s="25"/>
      <c r="AX6" s="25"/>
      <c r="AY6" s="25"/>
      <c r="AZ6" s="25"/>
      <c r="BA6" s="25"/>
      <c r="BB6" s="25"/>
      <c r="BC6" s="25"/>
      <c r="BD6" s="25"/>
    </row>
    <row r="7" spans="1:56" ht="15.75">
      <c r="A7" s="38">
        <v>1</v>
      </c>
      <c r="B7" s="39">
        <v>1908446134</v>
      </c>
      <c r="C7" s="40" t="s">
        <v>47</v>
      </c>
      <c r="D7" s="41">
        <v>43178</v>
      </c>
      <c r="E7" s="42"/>
      <c r="F7" s="41"/>
      <c r="G7" s="42"/>
      <c r="H7" s="42"/>
      <c r="I7" s="42"/>
      <c r="J7" s="42"/>
      <c r="K7" s="42">
        <v>10</v>
      </c>
      <c r="L7" s="42"/>
      <c r="M7" s="42">
        <v>30</v>
      </c>
      <c r="N7" s="42"/>
      <c r="O7" s="42">
        <v>20</v>
      </c>
      <c r="P7" s="42">
        <v>90</v>
      </c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55">
        <f>D7*1+E7*999+F7*499+G7*75+H7*50+I7*30+K7*20+L7*19+M7*10+P7*9+N7*10+J7*29+S7*191+V7*4744+W7*110+X7*450+Y7*110+Z7*110+AA7*200+AB7*182+U7*30+T7*350+R7*4+Q7*5+O7*9</f>
        <v>44668</v>
      </c>
      <c r="AD7" s="8">
        <f t="shared" ref="AD7:AD28" si="0">D7*1</f>
        <v>43178</v>
      </c>
      <c r="AE7" s="9">
        <f t="shared" ref="AE7:AE28" si="1">D7*2.75%</f>
        <v>1187.395</v>
      </c>
      <c r="AF7" s="9">
        <f t="shared" ref="AF7:AF28" si="2">AD7*0.95%</f>
        <v>410.19099999999997</v>
      </c>
      <c r="AG7" s="9">
        <f>SUM(E7*999+F7*499+G7*75+H7*50+I7*30+K7*20+L7*19+M7*10+P7*9+N7*10+J7*29+R7*4+Q7*5+O7*9)*2.8%</f>
        <v>41.72</v>
      </c>
      <c r="AH7" s="9">
        <f t="shared" ref="AH7:AH28" si="3">SUM(E7*999+F7*499+G7*75+H7*50+I7*30+J7*29+K7*20+L7*19+M7*10+N7*10+O7*9+P7*9+Q7*5+R7*4)*0.95%</f>
        <v>14.154999999999999</v>
      </c>
      <c r="AI7" s="9">
        <f>V7*0+W7*0+Y7*0+Z7*0+U7*0+AA7*0+AB7*9+S7*0</f>
        <v>0</v>
      </c>
      <c r="AJ7" s="17"/>
      <c r="AK7" s="17"/>
      <c r="AL7" s="17"/>
      <c r="AM7" s="17"/>
      <c r="AN7" s="17">
        <v>0</v>
      </c>
      <c r="AO7" s="112">
        <f>SUM(D7:P7)*2.75%</f>
        <v>1191.52</v>
      </c>
      <c r="AP7" s="58"/>
      <c r="AQ7" s="59">
        <v>247</v>
      </c>
      <c r="AR7" s="27">
        <f>AC7-AE7-AG7-AJ7-AK7-AL7-AM7-AN7-AP7-AQ7</f>
        <v>43191.885000000002</v>
      </c>
      <c r="AS7" s="52">
        <f t="shared" ref="AS7:AS19" si="4">AF7+AH7+AI7</f>
        <v>424.34599999999995</v>
      </c>
      <c r="AT7" s="52">
        <f t="shared" ref="AT7:AT19" si="5">AS7-AQ7-AN7</f>
        <v>177.34599999999995</v>
      </c>
      <c r="AU7" s="12"/>
      <c r="AV7" s="26"/>
      <c r="AW7" s="6"/>
      <c r="AX7" s="6"/>
      <c r="AY7" s="6"/>
      <c r="AZ7" s="6"/>
      <c r="BA7" s="6"/>
      <c r="BB7" s="6"/>
      <c r="BC7" s="6"/>
      <c r="BD7" s="6"/>
    </row>
    <row r="8" spans="1:56" ht="15.75">
      <c r="A8" s="43">
        <v>2</v>
      </c>
      <c r="B8" s="44">
        <v>1908446136</v>
      </c>
      <c r="C8" s="45" t="s">
        <v>48</v>
      </c>
      <c r="D8" s="46">
        <v>12659</v>
      </c>
      <c r="E8" s="47"/>
      <c r="F8" s="46"/>
      <c r="G8" s="47"/>
      <c r="H8" s="47"/>
      <c r="I8" s="47"/>
      <c r="J8" s="47"/>
      <c r="K8" s="47"/>
      <c r="L8" s="47"/>
      <c r="M8" s="47"/>
      <c r="N8" s="47"/>
      <c r="O8" s="47"/>
      <c r="P8" s="47">
        <v>120</v>
      </c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56">
        <f t="shared" ref="AC8:AC28" si="6">D8*1+E8*999+F8*499+G8*75+H8*50+I8*30+K8*20+L8*19+M8*10+P8*9+N8*10+J8*29+S8*191+V8*4744+W8*110+X8*450+Y8*110+Z8*110+AA8*200+AB8*182+U8*30+T8*350+R8*4+Q8*5+O8*9</f>
        <v>13739</v>
      </c>
      <c r="AD8" s="7">
        <f t="shared" si="0"/>
        <v>12659</v>
      </c>
      <c r="AE8" s="19">
        <f t="shared" si="1"/>
        <v>348.1225</v>
      </c>
      <c r="AF8" s="19">
        <f t="shared" si="2"/>
        <v>120.26049999999999</v>
      </c>
      <c r="AG8" s="9">
        <f t="shared" ref="AG8:AG28" si="7">SUM(E8*999+F8*499+G8*75+H8*50+I8*30+K8*20+L8*19+M8*10+P8*9+N8*10+J8*29+R8*4+Q8*5+O8*9)*2.75%</f>
        <v>29.7</v>
      </c>
      <c r="AH8" s="19">
        <f t="shared" si="3"/>
        <v>10.26</v>
      </c>
      <c r="AI8" s="19">
        <f t="shared" ref="AI8:AI28" si="8">V8*0+W8*0+Y8*0+Z8*0+U8*0+AA8*0+AB8*9+S8*0</f>
        <v>0</v>
      </c>
      <c r="AJ8" s="10"/>
      <c r="AK8" s="10"/>
      <c r="AL8" s="10"/>
      <c r="AM8" s="10"/>
      <c r="AN8" s="17">
        <v>0</v>
      </c>
      <c r="AO8" s="112">
        <f t="shared" ref="AO8:AO18" si="9">SUM(D8:P8)*2.75%</f>
        <v>351.42250000000001</v>
      </c>
      <c r="AP8" s="3"/>
      <c r="AQ8" s="59">
        <v>111</v>
      </c>
      <c r="AR8" s="27">
        <f t="shared" ref="AR8:AR18" si="10">AC8-AE8-AG8-AJ8-AK8-AL8-AM8-AN8-AP8-AQ8</f>
        <v>13250.1775</v>
      </c>
      <c r="AS8" s="53">
        <f t="shared" si="4"/>
        <v>130.5205</v>
      </c>
      <c r="AT8" s="53">
        <f t="shared" si="5"/>
        <v>19.520499999999998</v>
      </c>
      <c r="AU8" s="6"/>
      <c r="AV8" s="63"/>
      <c r="AW8" s="6"/>
      <c r="AX8" s="6"/>
      <c r="AY8" s="6"/>
      <c r="AZ8" s="6"/>
      <c r="BA8" s="6"/>
      <c r="BB8" s="6"/>
      <c r="BC8" s="6"/>
      <c r="BD8" s="6"/>
    </row>
    <row r="9" spans="1:56" ht="15.75">
      <c r="A9" s="43">
        <v>3</v>
      </c>
      <c r="B9" s="44">
        <v>1908446137</v>
      </c>
      <c r="C9" s="45" t="s">
        <v>49</v>
      </c>
      <c r="D9" s="46">
        <v>11926</v>
      </c>
      <c r="E9" s="47"/>
      <c r="F9" s="46"/>
      <c r="G9" s="47"/>
      <c r="H9" s="47"/>
      <c r="I9" s="47"/>
      <c r="J9" s="47"/>
      <c r="K9" s="47"/>
      <c r="L9" s="47"/>
      <c r="M9" s="47"/>
      <c r="N9" s="47"/>
      <c r="O9" s="47"/>
      <c r="P9" s="47">
        <v>80</v>
      </c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56">
        <f t="shared" si="6"/>
        <v>12646</v>
      </c>
      <c r="AD9" s="7">
        <f t="shared" si="0"/>
        <v>11926</v>
      </c>
      <c r="AE9" s="19">
        <f t="shared" si="1"/>
        <v>327.96499999999997</v>
      </c>
      <c r="AF9" s="19">
        <f t="shared" si="2"/>
        <v>113.297</v>
      </c>
      <c r="AG9" s="9">
        <f t="shared" si="7"/>
        <v>19.8</v>
      </c>
      <c r="AH9" s="19">
        <f t="shared" si="3"/>
        <v>6.84</v>
      </c>
      <c r="AI9" s="19">
        <f t="shared" si="8"/>
        <v>0</v>
      </c>
      <c r="AJ9" s="10"/>
      <c r="AK9" s="10"/>
      <c r="AL9" s="10"/>
      <c r="AM9" s="10"/>
      <c r="AN9" s="17">
        <v>0</v>
      </c>
      <c r="AO9" s="112">
        <f t="shared" si="9"/>
        <v>330.16500000000002</v>
      </c>
      <c r="AP9" s="3"/>
      <c r="AQ9" s="59">
        <v>88</v>
      </c>
      <c r="AR9" s="27">
        <f t="shared" si="10"/>
        <v>12210.235000000001</v>
      </c>
      <c r="AS9" s="53">
        <f t="shared" si="4"/>
        <v>120.137</v>
      </c>
      <c r="AT9" s="53">
        <f t="shared" si="5"/>
        <v>32.137</v>
      </c>
      <c r="AU9" s="6"/>
      <c r="AV9" s="124"/>
      <c r="AW9" s="5"/>
      <c r="AX9" s="5"/>
      <c r="AY9" s="5"/>
      <c r="AZ9" s="5"/>
      <c r="BA9" s="6"/>
      <c r="BB9" s="6"/>
      <c r="BC9" s="6"/>
      <c r="BD9" s="6"/>
    </row>
    <row r="10" spans="1:56" ht="15.75">
      <c r="A10" s="43">
        <v>4</v>
      </c>
      <c r="B10" s="44">
        <v>1908446139</v>
      </c>
      <c r="C10" s="45" t="s">
        <v>50</v>
      </c>
      <c r="D10" s="46">
        <v>8796</v>
      </c>
      <c r="E10" s="47"/>
      <c r="F10" s="46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56">
        <f t="shared" si="6"/>
        <v>8796</v>
      </c>
      <c r="AD10" s="7">
        <f>D10*1</f>
        <v>8796</v>
      </c>
      <c r="AE10" s="19">
        <f>D10*2.75%</f>
        <v>241.89000000000001</v>
      </c>
      <c r="AF10" s="19">
        <f>AD10*0.95%</f>
        <v>83.561999999999998</v>
      </c>
      <c r="AG10" s="9">
        <f t="shared" si="7"/>
        <v>0</v>
      </c>
      <c r="AH10" s="19">
        <f t="shared" si="3"/>
        <v>0</v>
      </c>
      <c r="AI10" s="19">
        <f>V10*0+W10*0+Y10*0+Z10*0+U10*0+AA10*0+AB10*9+S10*0</f>
        <v>0</v>
      </c>
      <c r="AJ10" s="10"/>
      <c r="AK10" s="10"/>
      <c r="AL10" s="10"/>
      <c r="AM10" s="10"/>
      <c r="AN10" s="17">
        <v>0</v>
      </c>
      <c r="AO10" s="112">
        <f t="shared" si="9"/>
        <v>241.89000000000001</v>
      </c>
      <c r="AP10" s="3"/>
      <c r="AQ10" s="59">
        <v>74</v>
      </c>
      <c r="AR10" s="27">
        <f t="shared" si="10"/>
        <v>8480.11</v>
      </c>
      <c r="AS10" s="53">
        <f>AF10+AH10+AI10</f>
        <v>83.561999999999998</v>
      </c>
      <c r="AT10" s="53">
        <f>AS10-AQ10-AN10</f>
        <v>9.5619999999999976</v>
      </c>
      <c r="AU10" s="6"/>
      <c r="AV10" s="124"/>
      <c r="AW10" s="5"/>
      <c r="AX10" s="5"/>
      <c r="AY10" s="5"/>
      <c r="AZ10" s="5"/>
      <c r="BA10" s="6"/>
      <c r="BB10" s="6"/>
      <c r="BC10" s="6"/>
      <c r="BD10" s="6"/>
    </row>
    <row r="11" spans="1:56" ht="15.75">
      <c r="A11" s="43">
        <v>5</v>
      </c>
      <c r="B11" s="44">
        <v>1908446141</v>
      </c>
      <c r="C11" s="45" t="s">
        <v>79</v>
      </c>
      <c r="D11" s="46">
        <v>29710</v>
      </c>
      <c r="E11" s="47"/>
      <c r="F11" s="46"/>
      <c r="G11" s="47"/>
      <c r="H11" s="47"/>
      <c r="I11" s="47"/>
      <c r="J11" s="47"/>
      <c r="K11" s="47"/>
      <c r="L11" s="47"/>
      <c r="M11" s="47"/>
      <c r="N11" s="47"/>
      <c r="O11" s="47">
        <v>20</v>
      </c>
      <c r="P11" s="47">
        <v>80</v>
      </c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56">
        <f t="shared" si="6"/>
        <v>30610</v>
      </c>
      <c r="AD11" s="7">
        <f t="shared" si="0"/>
        <v>29710</v>
      </c>
      <c r="AE11" s="19">
        <f t="shared" si="1"/>
        <v>817.02499999999998</v>
      </c>
      <c r="AF11" s="19">
        <f t="shared" si="2"/>
        <v>282.245</v>
      </c>
      <c r="AG11" s="9">
        <f t="shared" si="7"/>
        <v>24.75</v>
      </c>
      <c r="AH11" s="19">
        <f t="shared" si="3"/>
        <v>8.5499999999999989</v>
      </c>
      <c r="AI11" s="19">
        <f t="shared" si="8"/>
        <v>0</v>
      </c>
      <c r="AJ11" s="10"/>
      <c r="AK11" s="10"/>
      <c r="AL11" s="10"/>
      <c r="AM11" s="10"/>
      <c r="AN11" s="17">
        <v>0</v>
      </c>
      <c r="AO11" s="112">
        <f t="shared" si="9"/>
        <v>819.77499999999998</v>
      </c>
      <c r="AP11" s="3"/>
      <c r="AQ11" s="59">
        <v>208</v>
      </c>
      <c r="AR11" s="27">
        <f t="shared" si="10"/>
        <v>29560.224999999999</v>
      </c>
      <c r="AS11" s="53">
        <f t="shared" si="4"/>
        <v>290.79500000000002</v>
      </c>
      <c r="AT11" s="53">
        <f t="shared" si="5"/>
        <v>82.795000000000016</v>
      </c>
      <c r="AU11" s="6"/>
      <c r="AV11" s="16"/>
      <c r="AW11" s="5"/>
      <c r="AX11" s="5"/>
      <c r="AY11" s="5"/>
      <c r="AZ11" s="5"/>
      <c r="BA11" s="6"/>
      <c r="BB11" s="6"/>
      <c r="BC11" s="6"/>
      <c r="BD11" s="6"/>
    </row>
    <row r="12" spans="1:56" ht="15.75">
      <c r="A12" s="43">
        <v>6</v>
      </c>
      <c r="B12" s="44">
        <v>1908446143</v>
      </c>
      <c r="C12" s="45" t="s">
        <v>46</v>
      </c>
      <c r="D12" s="46">
        <v>16904</v>
      </c>
      <c r="E12" s="47"/>
      <c r="F12" s="46"/>
      <c r="G12" s="47"/>
      <c r="H12" s="47"/>
      <c r="I12" s="47"/>
      <c r="J12" s="47"/>
      <c r="K12" s="47"/>
      <c r="L12" s="47"/>
      <c r="M12" s="47"/>
      <c r="N12" s="47"/>
      <c r="O12" s="47"/>
      <c r="P12" s="47">
        <v>30</v>
      </c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56">
        <f t="shared" si="6"/>
        <v>17174</v>
      </c>
      <c r="AD12" s="7">
        <f>D12*1</f>
        <v>16904</v>
      </c>
      <c r="AE12" s="19">
        <f>D12*2.75%</f>
        <v>464.86</v>
      </c>
      <c r="AF12" s="19">
        <f>AD12*0.95%</f>
        <v>160.58799999999999</v>
      </c>
      <c r="AG12" s="9">
        <f t="shared" si="7"/>
        <v>7.4249999999999998</v>
      </c>
      <c r="AH12" s="19">
        <f t="shared" si="3"/>
        <v>2.5649999999999999</v>
      </c>
      <c r="AI12" s="19">
        <f>V12*0+W12*0+Y12*0+Z12*0+U12*0+AA12*0+AB12*9+S12*0</f>
        <v>0</v>
      </c>
      <c r="AJ12" s="10"/>
      <c r="AK12" s="10"/>
      <c r="AL12" s="10"/>
      <c r="AM12" s="10"/>
      <c r="AN12" s="17">
        <v>0</v>
      </c>
      <c r="AO12" s="112">
        <f t="shared" si="9"/>
        <v>465.685</v>
      </c>
      <c r="AP12" s="3"/>
      <c r="AQ12" s="59">
        <v>132</v>
      </c>
      <c r="AR12" s="27">
        <f t="shared" si="10"/>
        <v>16569.715</v>
      </c>
      <c r="AS12" s="53">
        <f>AF12+AH12+AI12</f>
        <v>163.15299999999999</v>
      </c>
      <c r="AT12" s="53">
        <f>AS12-AQ12-AN12</f>
        <v>31.152999999999992</v>
      </c>
      <c r="AU12" s="6"/>
      <c r="AV12" s="124"/>
      <c r="AW12" s="5"/>
      <c r="AX12" s="5"/>
      <c r="AY12" s="5"/>
      <c r="AZ12" s="5"/>
      <c r="BA12" s="6"/>
      <c r="BB12" s="6"/>
      <c r="BC12" s="6"/>
      <c r="BD12" s="6"/>
    </row>
    <row r="13" spans="1:56" ht="15.75">
      <c r="A13" s="43">
        <v>7</v>
      </c>
      <c r="B13" s="44">
        <v>1908446146</v>
      </c>
      <c r="C13" s="45" t="s">
        <v>52</v>
      </c>
      <c r="D13" s="46">
        <v>11035</v>
      </c>
      <c r="E13" s="47"/>
      <c r="F13" s="46"/>
      <c r="G13" s="47"/>
      <c r="H13" s="47"/>
      <c r="I13" s="47"/>
      <c r="J13" s="47"/>
      <c r="K13" s="47"/>
      <c r="L13" s="47"/>
      <c r="M13" s="47"/>
      <c r="N13" s="47"/>
      <c r="O13" s="47"/>
      <c r="P13" s="4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56">
        <f t="shared" si="6"/>
        <v>11035</v>
      </c>
      <c r="AD13" s="7">
        <f t="shared" si="0"/>
        <v>11035</v>
      </c>
      <c r="AE13" s="19">
        <f t="shared" si="1"/>
        <v>303.46249999999998</v>
      </c>
      <c r="AF13" s="19">
        <f t="shared" si="2"/>
        <v>104.8325</v>
      </c>
      <c r="AG13" s="9">
        <f t="shared" si="7"/>
        <v>0</v>
      </c>
      <c r="AH13" s="19">
        <f t="shared" si="3"/>
        <v>0</v>
      </c>
      <c r="AI13" s="19">
        <f t="shared" si="8"/>
        <v>0</v>
      </c>
      <c r="AJ13" s="10"/>
      <c r="AK13" s="10"/>
      <c r="AL13" s="10"/>
      <c r="AM13" s="10"/>
      <c r="AN13" s="17">
        <v>0</v>
      </c>
      <c r="AO13" s="112">
        <f t="shared" si="9"/>
        <v>303.46249999999998</v>
      </c>
      <c r="AP13" s="3"/>
      <c r="AQ13" s="59">
        <v>106</v>
      </c>
      <c r="AR13" s="27">
        <f t="shared" si="10"/>
        <v>10625.5375</v>
      </c>
      <c r="AS13" s="53">
        <f t="shared" si="4"/>
        <v>104.8325</v>
      </c>
      <c r="AT13" s="53">
        <f t="shared" si="5"/>
        <v>-1.167500000000004</v>
      </c>
      <c r="AU13" s="6"/>
      <c r="AV13" s="124"/>
      <c r="AW13" s="5"/>
      <c r="AX13" s="5"/>
      <c r="AY13" s="5"/>
      <c r="AZ13" s="5"/>
      <c r="BA13" s="6"/>
      <c r="BB13" s="6"/>
      <c r="BC13" s="6"/>
      <c r="BD13" s="6"/>
    </row>
    <row r="14" spans="1:56" ht="15.75">
      <c r="A14" s="43">
        <v>8</v>
      </c>
      <c r="B14" s="44">
        <v>1908446148</v>
      </c>
      <c r="C14" s="45" t="s">
        <v>70</v>
      </c>
      <c r="D14" s="46">
        <v>17989</v>
      </c>
      <c r="E14" s="47"/>
      <c r="F14" s="46"/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56">
        <f t="shared" si="6"/>
        <v>17989</v>
      </c>
      <c r="AD14" s="7">
        <f t="shared" si="0"/>
        <v>17989</v>
      </c>
      <c r="AE14" s="19">
        <f t="shared" si="1"/>
        <v>494.69749999999999</v>
      </c>
      <c r="AF14" s="19">
        <f t="shared" si="2"/>
        <v>170.8955</v>
      </c>
      <c r="AG14" s="9">
        <f t="shared" si="7"/>
        <v>0</v>
      </c>
      <c r="AH14" s="19">
        <f t="shared" si="3"/>
        <v>0</v>
      </c>
      <c r="AI14" s="19">
        <f t="shared" si="8"/>
        <v>0</v>
      </c>
      <c r="AJ14" s="10"/>
      <c r="AK14" s="10"/>
      <c r="AL14" s="10"/>
      <c r="AM14" s="10"/>
      <c r="AN14" s="17">
        <v>0</v>
      </c>
      <c r="AO14" s="112">
        <f t="shared" si="9"/>
        <v>494.69749999999999</v>
      </c>
      <c r="AP14" s="3"/>
      <c r="AQ14" s="59">
        <v>260</v>
      </c>
      <c r="AR14" s="27">
        <f t="shared" si="10"/>
        <v>17234.302500000002</v>
      </c>
      <c r="AS14" s="53">
        <f t="shared" si="4"/>
        <v>170.8955</v>
      </c>
      <c r="AT14" s="53">
        <f t="shared" si="5"/>
        <v>-89.104500000000002</v>
      </c>
      <c r="AU14" s="6"/>
      <c r="AV14" s="124"/>
      <c r="AW14" s="5"/>
      <c r="AX14" s="5"/>
      <c r="AY14" s="5"/>
      <c r="AZ14" s="5"/>
      <c r="BA14" s="6"/>
      <c r="BB14" s="6"/>
      <c r="BC14" s="6"/>
      <c r="BD14" s="6"/>
    </row>
    <row r="15" spans="1:56" ht="17.25">
      <c r="A15" s="43">
        <v>9</v>
      </c>
      <c r="B15" s="44">
        <v>1908446149</v>
      </c>
      <c r="C15" s="45" t="s">
        <v>53</v>
      </c>
      <c r="D15" s="46">
        <v>18724</v>
      </c>
      <c r="E15" s="47"/>
      <c r="F15" s="46"/>
      <c r="G15" s="47"/>
      <c r="H15" s="47"/>
      <c r="I15" s="47"/>
      <c r="J15" s="47"/>
      <c r="K15" s="47"/>
      <c r="L15" s="47"/>
      <c r="M15" s="47">
        <v>50</v>
      </c>
      <c r="N15" s="47"/>
      <c r="O15" s="47"/>
      <c r="P15" s="47">
        <v>120</v>
      </c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56">
        <f t="shared" si="6"/>
        <v>20304</v>
      </c>
      <c r="AD15" s="7">
        <f t="shared" si="0"/>
        <v>18724</v>
      </c>
      <c r="AE15" s="19">
        <f t="shared" si="1"/>
        <v>514.91</v>
      </c>
      <c r="AF15" s="19">
        <f t="shared" si="2"/>
        <v>177.87799999999999</v>
      </c>
      <c r="AG15" s="9">
        <f t="shared" si="7"/>
        <v>43.45</v>
      </c>
      <c r="AH15" s="19">
        <f t="shared" si="3"/>
        <v>15.01</v>
      </c>
      <c r="AI15" s="19">
        <f t="shared" si="8"/>
        <v>0</v>
      </c>
      <c r="AJ15" s="10"/>
      <c r="AK15" s="10"/>
      <c r="AL15" s="10"/>
      <c r="AM15" s="10"/>
      <c r="AN15" s="17">
        <v>0</v>
      </c>
      <c r="AO15" s="112">
        <f t="shared" si="9"/>
        <v>519.58500000000004</v>
      </c>
      <c r="AP15" s="3"/>
      <c r="AQ15" s="59">
        <v>190</v>
      </c>
      <c r="AR15" s="27">
        <f t="shared" si="10"/>
        <v>19555.64</v>
      </c>
      <c r="AS15" s="53">
        <f>AF15+AH15+AI15</f>
        <v>192.88799999999998</v>
      </c>
      <c r="AT15" s="53">
        <f>AS15-AQ15-AN15</f>
        <v>2.8879999999999768</v>
      </c>
      <c r="AU15" s="6"/>
      <c r="AV15" s="124"/>
      <c r="AW15" s="123"/>
      <c r="AX15" s="123"/>
      <c r="AY15" s="5"/>
      <c r="AZ15" s="5"/>
      <c r="BA15" s="6"/>
      <c r="BB15" s="6"/>
      <c r="BC15" s="6"/>
      <c r="BD15" s="6"/>
    </row>
    <row r="16" spans="1:56" ht="15.75">
      <c r="A16" s="43">
        <v>10</v>
      </c>
      <c r="B16" s="44">
        <v>1908446150</v>
      </c>
      <c r="C16" s="45" t="s">
        <v>54</v>
      </c>
      <c r="D16" s="46">
        <v>10379</v>
      </c>
      <c r="E16" s="47"/>
      <c r="F16" s="46"/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56">
        <f t="shared" si="6"/>
        <v>10379</v>
      </c>
      <c r="AD16" s="7">
        <f t="shared" si="0"/>
        <v>10379</v>
      </c>
      <c r="AE16" s="19">
        <f t="shared" si="1"/>
        <v>285.42250000000001</v>
      </c>
      <c r="AF16" s="19">
        <f t="shared" si="2"/>
        <v>98.600499999999997</v>
      </c>
      <c r="AG16" s="9">
        <f t="shared" si="7"/>
        <v>0</v>
      </c>
      <c r="AH16" s="19">
        <f t="shared" si="3"/>
        <v>0</v>
      </c>
      <c r="AI16" s="19">
        <f t="shared" si="8"/>
        <v>0</v>
      </c>
      <c r="AJ16" s="10"/>
      <c r="AK16" s="10"/>
      <c r="AL16" s="10"/>
      <c r="AM16" s="10"/>
      <c r="AN16" s="17">
        <v>0</v>
      </c>
      <c r="AO16" s="112">
        <f t="shared" si="9"/>
        <v>285.42250000000001</v>
      </c>
      <c r="AP16" s="3"/>
      <c r="AQ16" s="59">
        <v>110</v>
      </c>
      <c r="AR16" s="27">
        <f t="shared" si="10"/>
        <v>9983.5774999999994</v>
      </c>
      <c r="AS16" s="53">
        <f t="shared" si="4"/>
        <v>98.600499999999997</v>
      </c>
      <c r="AT16" s="53">
        <f t="shared" si="5"/>
        <v>-11.399500000000003</v>
      </c>
      <c r="AU16" s="6"/>
      <c r="AV16" s="124"/>
      <c r="AW16" s="5"/>
      <c r="AX16" s="5"/>
      <c r="AY16" s="5"/>
      <c r="AZ16" s="5"/>
      <c r="BA16" s="6"/>
      <c r="BB16" s="6"/>
      <c r="BC16" s="6"/>
      <c r="BD16" s="6"/>
    </row>
    <row r="17" spans="1:56" ht="15.75">
      <c r="A17" s="43">
        <v>11</v>
      </c>
      <c r="B17" s="44">
        <v>1908446151</v>
      </c>
      <c r="C17" s="45" t="s">
        <v>51</v>
      </c>
      <c r="D17" s="46">
        <v>19948</v>
      </c>
      <c r="E17" s="47"/>
      <c r="F17" s="46"/>
      <c r="G17" s="47"/>
      <c r="H17" s="47"/>
      <c r="I17" s="47"/>
      <c r="J17" s="47"/>
      <c r="K17" s="47">
        <v>50</v>
      </c>
      <c r="L17" s="47"/>
      <c r="M17" s="47">
        <v>50</v>
      </c>
      <c r="N17" s="47"/>
      <c r="O17" s="47">
        <v>20</v>
      </c>
      <c r="P17" s="47">
        <v>50</v>
      </c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56">
        <f t="shared" si="6"/>
        <v>22078</v>
      </c>
      <c r="AD17" s="7">
        <f>D17*1</f>
        <v>19948</v>
      </c>
      <c r="AE17" s="19">
        <f>D17*2.75%</f>
        <v>548.57000000000005</v>
      </c>
      <c r="AF17" s="19">
        <f>AD17*0.95%</f>
        <v>189.506</v>
      </c>
      <c r="AG17" s="9">
        <f t="shared" si="7"/>
        <v>58.575000000000003</v>
      </c>
      <c r="AH17" s="19">
        <f t="shared" si="3"/>
        <v>20.234999999999999</v>
      </c>
      <c r="AI17" s="19">
        <f>V17*0+W17*0+Y17*0+Z17*0+U17*0+AA17*0+AB17*9+S17*0</f>
        <v>0</v>
      </c>
      <c r="AJ17" s="10"/>
      <c r="AK17" s="10"/>
      <c r="AL17" s="10"/>
      <c r="AM17" s="10"/>
      <c r="AN17" s="17">
        <v>0</v>
      </c>
      <c r="AO17" s="112">
        <f t="shared" si="9"/>
        <v>553.245</v>
      </c>
      <c r="AP17" s="3"/>
      <c r="AQ17" s="59">
        <v>122</v>
      </c>
      <c r="AR17" s="27">
        <f t="shared" si="10"/>
        <v>21348.855</v>
      </c>
      <c r="AS17" s="53">
        <f>AF17+AH17+AI17</f>
        <v>209.74099999999999</v>
      </c>
      <c r="AT17" s="53">
        <f>AS17-AQ17-AN17</f>
        <v>87.740999999999985</v>
      </c>
      <c r="AU17" s="6"/>
      <c r="AV17" s="124"/>
      <c r="AW17" s="5"/>
      <c r="AX17" s="5"/>
      <c r="AY17" s="5"/>
      <c r="AZ17" s="5"/>
      <c r="BA17" s="6"/>
      <c r="BB17" s="6"/>
      <c r="BC17" s="6"/>
      <c r="BD17" s="6"/>
    </row>
    <row r="18" spans="1:56" ht="16.5" thickBot="1">
      <c r="A18" s="43">
        <v>12</v>
      </c>
      <c r="B18" s="44">
        <v>1908446152</v>
      </c>
      <c r="C18" s="45" t="s">
        <v>45</v>
      </c>
      <c r="D18" s="46">
        <v>7095</v>
      </c>
      <c r="E18" s="47"/>
      <c r="F18" s="46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56">
        <f t="shared" si="6"/>
        <v>7095</v>
      </c>
      <c r="AD18" s="7">
        <f>D18*1</f>
        <v>7095</v>
      </c>
      <c r="AE18" s="19">
        <f>D18*2.75%</f>
        <v>195.11250000000001</v>
      </c>
      <c r="AF18" s="19">
        <f>AD18*0.95%</f>
        <v>67.402500000000003</v>
      </c>
      <c r="AG18" s="9">
        <f t="shared" si="7"/>
        <v>0</v>
      </c>
      <c r="AH18" s="19">
        <f t="shared" si="3"/>
        <v>0</v>
      </c>
      <c r="AI18" s="19">
        <f>V18*0+W18*0+Y18*0+Z18*0+U18*0+AA18*0+AB18*9+S18*0</f>
        <v>0</v>
      </c>
      <c r="AJ18" s="10"/>
      <c r="AK18" s="10"/>
      <c r="AL18" s="10"/>
      <c r="AM18" s="10"/>
      <c r="AN18" s="17">
        <v>0</v>
      </c>
      <c r="AO18" s="112">
        <f t="shared" si="9"/>
        <v>195.11250000000001</v>
      </c>
      <c r="AP18" s="3"/>
      <c r="AQ18" s="59">
        <v>100</v>
      </c>
      <c r="AR18" s="27">
        <f t="shared" si="10"/>
        <v>6799.8874999999998</v>
      </c>
      <c r="AS18" s="53">
        <f>AF18+AH18+AI18</f>
        <v>67.402500000000003</v>
      </c>
      <c r="AT18" s="53">
        <f>AS18-AQ18-AN18</f>
        <v>-32.597499999999997</v>
      </c>
      <c r="AU18" s="6"/>
      <c r="AV18" s="124"/>
      <c r="AW18" s="5"/>
      <c r="AX18" s="5"/>
      <c r="AY18" s="5"/>
      <c r="AZ18" s="5"/>
      <c r="BA18" s="6"/>
      <c r="BB18" s="6"/>
      <c r="BC18" s="6"/>
      <c r="BD18" s="6"/>
    </row>
    <row r="19" spans="1:56" ht="15.75" hidden="1">
      <c r="A19" s="43">
        <v>13</v>
      </c>
      <c r="B19" s="47"/>
      <c r="C19" s="20"/>
      <c r="D19" s="46"/>
      <c r="E19" s="47"/>
      <c r="F19" s="46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56">
        <f t="shared" si="6"/>
        <v>0</v>
      </c>
      <c r="AD19" s="7">
        <f t="shared" si="0"/>
        <v>0</v>
      </c>
      <c r="AE19" s="19">
        <f t="shared" si="1"/>
        <v>0</v>
      </c>
      <c r="AF19" s="19">
        <f t="shared" si="2"/>
        <v>0</v>
      </c>
      <c r="AG19" s="9">
        <f t="shared" si="7"/>
        <v>0</v>
      </c>
      <c r="AH19" s="19">
        <f t="shared" si="3"/>
        <v>0</v>
      </c>
      <c r="AI19" s="19">
        <f t="shared" si="8"/>
        <v>0</v>
      </c>
      <c r="AJ19" s="10"/>
      <c r="AK19" s="10"/>
      <c r="AL19" s="10"/>
      <c r="AM19" s="10"/>
      <c r="AN19" s="17">
        <v>0</v>
      </c>
      <c r="AO19" s="112"/>
      <c r="AP19" s="3"/>
      <c r="AQ19" s="60"/>
      <c r="AR19" s="21">
        <f t="shared" ref="AR19:AR28" si="11">AC19-AE19-AG19-AJ19-AK19-AL19-AM19-AN19-AP19-AQ19</f>
        <v>0</v>
      </c>
      <c r="AS19" s="53">
        <f t="shared" si="4"/>
        <v>0</v>
      </c>
      <c r="AT19" s="53">
        <f t="shared" si="5"/>
        <v>0</v>
      </c>
      <c r="AU19" s="6"/>
      <c r="AV19" s="26"/>
      <c r="AW19" s="6"/>
      <c r="AX19" s="6"/>
      <c r="AY19" s="6"/>
      <c r="AZ19" s="6"/>
      <c r="BA19" s="6"/>
      <c r="BB19" s="6"/>
      <c r="BC19" s="6"/>
      <c r="BD19" s="6"/>
    </row>
    <row r="20" spans="1:56" ht="15.75" hidden="1">
      <c r="A20" s="43">
        <v>14</v>
      </c>
      <c r="B20" s="47"/>
      <c r="C20" s="20"/>
      <c r="D20" s="46"/>
      <c r="E20" s="47"/>
      <c r="F20" s="46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56">
        <f t="shared" si="6"/>
        <v>0</v>
      </c>
      <c r="AD20" s="7">
        <f t="shared" si="0"/>
        <v>0</v>
      </c>
      <c r="AE20" s="19">
        <f t="shared" si="1"/>
        <v>0</v>
      </c>
      <c r="AF20" s="19">
        <f t="shared" si="2"/>
        <v>0</v>
      </c>
      <c r="AG20" s="9">
        <f t="shared" si="7"/>
        <v>0</v>
      </c>
      <c r="AH20" s="19">
        <f t="shared" si="3"/>
        <v>0</v>
      </c>
      <c r="AI20" s="19">
        <f t="shared" si="8"/>
        <v>0</v>
      </c>
      <c r="AJ20" s="10"/>
      <c r="AK20" s="10"/>
      <c r="AL20" s="10"/>
      <c r="AM20" s="10"/>
      <c r="AN20" s="17">
        <v>0</v>
      </c>
      <c r="AO20" s="112"/>
      <c r="AP20" s="3"/>
      <c r="AQ20" s="60"/>
      <c r="AR20" s="21">
        <f>AC20-AE20-AG20-AJ20-AK20-AL20-AM20-AN20-AP20-AQ20</f>
        <v>0</v>
      </c>
      <c r="AS20" s="53">
        <f>AF20+AH20+AI20</f>
        <v>0</v>
      </c>
      <c r="AT20" s="53">
        <f>AS20-AQ20-AN20</f>
        <v>0</v>
      </c>
      <c r="AU20" s="6"/>
      <c r="AV20" s="26"/>
      <c r="AW20" s="6"/>
      <c r="AX20" s="6"/>
      <c r="AY20" s="6"/>
      <c r="AZ20" s="6"/>
      <c r="BA20" s="6"/>
      <c r="BB20" s="6"/>
      <c r="BC20" s="6"/>
      <c r="BD20" s="6"/>
    </row>
    <row r="21" spans="1:56" ht="15.75" hidden="1">
      <c r="A21" s="43">
        <v>15</v>
      </c>
      <c r="B21" s="47"/>
      <c r="C21" s="22"/>
      <c r="D21" s="46"/>
      <c r="E21" s="47"/>
      <c r="F21" s="46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56">
        <f t="shared" si="6"/>
        <v>0</v>
      </c>
      <c r="AD21" s="7">
        <f t="shared" si="0"/>
        <v>0</v>
      </c>
      <c r="AE21" s="19">
        <f t="shared" si="1"/>
        <v>0</v>
      </c>
      <c r="AF21" s="19">
        <f t="shared" si="2"/>
        <v>0</v>
      </c>
      <c r="AG21" s="9">
        <f t="shared" si="7"/>
        <v>0</v>
      </c>
      <c r="AH21" s="19">
        <f t="shared" si="3"/>
        <v>0</v>
      </c>
      <c r="AI21" s="19">
        <f t="shared" si="8"/>
        <v>0</v>
      </c>
      <c r="AJ21" s="10"/>
      <c r="AK21" s="10"/>
      <c r="AL21" s="10"/>
      <c r="AM21" s="10"/>
      <c r="AN21" s="17">
        <v>0</v>
      </c>
      <c r="AO21" s="112"/>
      <c r="AP21" s="3"/>
      <c r="AQ21" s="60"/>
      <c r="AR21" s="11">
        <f t="shared" si="11"/>
        <v>0</v>
      </c>
      <c r="AS21" s="53">
        <f t="shared" ref="AS21:AS28" si="12">AF21+AH21+AI21</f>
        <v>0</v>
      </c>
      <c r="AT21" s="53">
        <f t="shared" ref="AT21:AT28" si="13">AS21-AQ21-AN21</f>
        <v>0</v>
      </c>
      <c r="AU21" s="6"/>
      <c r="AV21" s="26"/>
      <c r="AW21" s="6"/>
      <c r="AX21" s="6"/>
      <c r="AY21" s="6"/>
      <c r="AZ21" s="6"/>
      <c r="BA21" s="6"/>
      <c r="BB21" s="6"/>
      <c r="BC21" s="6"/>
      <c r="BD21" s="6"/>
    </row>
    <row r="22" spans="1:56" ht="15.75" hidden="1">
      <c r="A22" s="43">
        <v>16</v>
      </c>
      <c r="B22" s="47"/>
      <c r="C22" s="22"/>
      <c r="D22" s="46"/>
      <c r="E22" s="47"/>
      <c r="F22" s="46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56">
        <f t="shared" si="6"/>
        <v>0</v>
      </c>
      <c r="AD22" s="7">
        <f t="shared" si="0"/>
        <v>0</v>
      </c>
      <c r="AE22" s="19">
        <f t="shared" si="1"/>
        <v>0</v>
      </c>
      <c r="AF22" s="19">
        <f t="shared" si="2"/>
        <v>0</v>
      </c>
      <c r="AG22" s="9">
        <f t="shared" si="7"/>
        <v>0</v>
      </c>
      <c r="AH22" s="19">
        <f t="shared" si="3"/>
        <v>0</v>
      </c>
      <c r="AI22" s="19">
        <f t="shared" si="8"/>
        <v>0</v>
      </c>
      <c r="AJ22" s="10"/>
      <c r="AK22" s="10"/>
      <c r="AL22" s="10"/>
      <c r="AM22" s="10"/>
      <c r="AN22" s="17">
        <v>0</v>
      </c>
      <c r="AO22" s="112"/>
      <c r="AP22" s="3"/>
      <c r="AQ22" s="60"/>
      <c r="AR22" s="11">
        <f>AC22-AE22-AG22-AJ22-AK22-AL22-AM22-AN22-AP22-AQ22</f>
        <v>0</v>
      </c>
      <c r="AS22" s="53">
        <f>AF22+AH22+AI22</f>
        <v>0</v>
      </c>
      <c r="AT22" s="53">
        <f>AS22-AQ22-AN22</f>
        <v>0</v>
      </c>
      <c r="AU22" s="6"/>
      <c r="AV22" s="26"/>
      <c r="AW22" s="6"/>
      <c r="AX22" s="6"/>
      <c r="AY22" s="6"/>
      <c r="AZ22" s="6"/>
      <c r="BA22" s="6"/>
      <c r="BB22" s="6"/>
      <c r="BC22" s="6"/>
      <c r="BD22" s="6"/>
    </row>
    <row r="23" spans="1:56" ht="15.75" hidden="1">
      <c r="A23" s="43">
        <v>17</v>
      </c>
      <c r="B23" s="47"/>
      <c r="C23" s="20"/>
      <c r="D23" s="46"/>
      <c r="E23" s="47"/>
      <c r="F23" s="46"/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56">
        <f t="shared" si="6"/>
        <v>0</v>
      </c>
      <c r="AD23" s="7">
        <f t="shared" si="0"/>
        <v>0</v>
      </c>
      <c r="AE23" s="19">
        <f t="shared" si="1"/>
        <v>0</v>
      </c>
      <c r="AF23" s="19">
        <f t="shared" si="2"/>
        <v>0</v>
      </c>
      <c r="AG23" s="9">
        <f t="shared" si="7"/>
        <v>0</v>
      </c>
      <c r="AH23" s="19">
        <f t="shared" si="3"/>
        <v>0</v>
      </c>
      <c r="AI23" s="19">
        <f t="shared" si="8"/>
        <v>0</v>
      </c>
      <c r="AJ23" s="10"/>
      <c r="AK23" s="10"/>
      <c r="AL23" s="10"/>
      <c r="AM23" s="10"/>
      <c r="AN23" s="17">
        <v>0</v>
      </c>
      <c r="AO23" s="112"/>
      <c r="AP23" s="3"/>
      <c r="AQ23" s="60"/>
      <c r="AR23" s="11">
        <f t="shared" si="11"/>
        <v>0</v>
      </c>
      <c r="AS23" s="53">
        <f t="shared" si="12"/>
        <v>0</v>
      </c>
      <c r="AT23" s="53">
        <f t="shared" si="13"/>
        <v>0</v>
      </c>
      <c r="AU23" s="6"/>
      <c r="AV23" s="26"/>
      <c r="AW23" s="6"/>
      <c r="AX23" s="6"/>
      <c r="AY23" s="6"/>
      <c r="AZ23" s="6"/>
      <c r="BA23" s="6"/>
      <c r="BB23" s="6"/>
      <c r="BC23" s="6"/>
      <c r="BD23" s="6"/>
    </row>
    <row r="24" spans="1:56" ht="15.75" hidden="1">
      <c r="A24" s="43">
        <v>18</v>
      </c>
      <c r="B24" s="47"/>
      <c r="C24" s="20"/>
      <c r="D24" s="46"/>
      <c r="E24" s="47"/>
      <c r="F24" s="46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56">
        <f t="shared" si="6"/>
        <v>0</v>
      </c>
      <c r="AD24" s="7">
        <f t="shared" si="0"/>
        <v>0</v>
      </c>
      <c r="AE24" s="19">
        <f t="shared" si="1"/>
        <v>0</v>
      </c>
      <c r="AF24" s="19">
        <f t="shared" si="2"/>
        <v>0</v>
      </c>
      <c r="AG24" s="9">
        <f t="shared" si="7"/>
        <v>0</v>
      </c>
      <c r="AH24" s="19">
        <f t="shared" si="3"/>
        <v>0</v>
      </c>
      <c r="AI24" s="19">
        <f t="shared" si="8"/>
        <v>0</v>
      </c>
      <c r="AJ24" s="7"/>
      <c r="AK24" s="7"/>
      <c r="AL24" s="20"/>
      <c r="AM24" s="20"/>
      <c r="AN24" s="17">
        <v>0</v>
      </c>
      <c r="AO24" s="112"/>
      <c r="AP24" s="3"/>
      <c r="AQ24" s="60"/>
      <c r="AR24" s="11">
        <f t="shared" si="11"/>
        <v>0</v>
      </c>
      <c r="AS24" s="53">
        <f t="shared" si="12"/>
        <v>0</v>
      </c>
      <c r="AT24" s="53">
        <f t="shared" si="13"/>
        <v>0</v>
      </c>
      <c r="AU24" s="6"/>
      <c r="AV24" s="26"/>
      <c r="AW24" s="6"/>
      <c r="AX24" s="6"/>
      <c r="AY24" s="6"/>
      <c r="AZ24" s="6"/>
      <c r="BA24" s="6"/>
      <c r="BB24" s="6"/>
      <c r="BC24" s="6"/>
      <c r="BD24" s="6"/>
    </row>
    <row r="25" spans="1:56" ht="15.75" hidden="1">
      <c r="A25" s="43">
        <v>19</v>
      </c>
      <c r="B25" s="47"/>
      <c r="C25" s="20"/>
      <c r="D25" s="46"/>
      <c r="E25" s="47"/>
      <c r="F25" s="46"/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56">
        <f t="shared" si="6"/>
        <v>0</v>
      </c>
      <c r="AD25" s="7">
        <f t="shared" si="0"/>
        <v>0</v>
      </c>
      <c r="AE25" s="19">
        <f t="shared" si="1"/>
        <v>0</v>
      </c>
      <c r="AF25" s="19">
        <f t="shared" si="2"/>
        <v>0</v>
      </c>
      <c r="AG25" s="9">
        <f t="shared" si="7"/>
        <v>0</v>
      </c>
      <c r="AH25" s="19">
        <f t="shared" si="3"/>
        <v>0</v>
      </c>
      <c r="AI25" s="19">
        <f t="shared" si="8"/>
        <v>0</v>
      </c>
      <c r="AJ25" s="10"/>
      <c r="AK25" s="10"/>
      <c r="AL25" s="10"/>
      <c r="AM25" s="10"/>
      <c r="AN25" s="17">
        <v>0</v>
      </c>
      <c r="AO25" s="112"/>
      <c r="AP25" s="3"/>
      <c r="AQ25" s="60"/>
      <c r="AR25" s="11">
        <f t="shared" si="11"/>
        <v>0</v>
      </c>
      <c r="AS25" s="53">
        <f t="shared" si="12"/>
        <v>0</v>
      </c>
      <c r="AT25" s="53">
        <f t="shared" si="13"/>
        <v>0</v>
      </c>
      <c r="AU25" s="6"/>
      <c r="AV25" s="26"/>
      <c r="AW25" s="6"/>
      <c r="AX25" s="6"/>
      <c r="AY25" s="6"/>
      <c r="AZ25" s="6"/>
      <c r="BA25" s="6"/>
      <c r="BB25" s="6"/>
      <c r="BC25" s="6"/>
      <c r="BD25" s="6"/>
    </row>
    <row r="26" spans="1:56" ht="15.75" hidden="1">
      <c r="A26" s="43">
        <v>20</v>
      </c>
      <c r="B26" s="47"/>
      <c r="C26" s="20"/>
      <c r="D26" s="46"/>
      <c r="E26" s="47"/>
      <c r="F26" s="46"/>
      <c r="G26" s="47"/>
      <c r="H26" s="47"/>
      <c r="I26" s="47"/>
      <c r="J26" s="47"/>
      <c r="K26" s="46"/>
      <c r="L26" s="47"/>
      <c r="M26" s="47"/>
      <c r="N26" s="47"/>
      <c r="O26" s="47"/>
      <c r="P26" s="4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56">
        <f t="shared" si="6"/>
        <v>0</v>
      </c>
      <c r="AD26" s="7">
        <f t="shared" si="0"/>
        <v>0</v>
      </c>
      <c r="AE26" s="19">
        <f t="shared" si="1"/>
        <v>0</v>
      </c>
      <c r="AF26" s="19">
        <f t="shared" si="2"/>
        <v>0</v>
      </c>
      <c r="AG26" s="9">
        <f t="shared" si="7"/>
        <v>0</v>
      </c>
      <c r="AH26" s="19">
        <f t="shared" si="3"/>
        <v>0</v>
      </c>
      <c r="AI26" s="19">
        <f t="shared" si="8"/>
        <v>0</v>
      </c>
      <c r="AJ26" s="10"/>
      <c r="AK26" s="10"/>
      <c r="AL26" s="10"/>
      <c r="AM26" s="10"/>
      <c r="AN26" s="17">
        <v>0</v>
      </c>
      <c r="AO26" s="112"/>
      <c r="AP26" s="3"/>
      <c r="AQ26" s="60"/>
      <c r="AR26" s="11">
        <f t="shared" si="11"/>
        <v>0</v>
      </c>
      <c r="AS26" s="53">
        <f t="shared" si="12"/>
        <v>0</v>
      </c>
      <c r="AT26" s="53">
        <f t="shared" si="13"/>
        <v>0</v>
      </c>
      <c r="AU26" s="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5.75" hidden="1">
      <c r="A27" s="43">
        <v>21</v>
      </c>
      <c r="B27" s="47"/>
      <c r="C27" s="20"/>
      <c r="D27" s="46"/>
      <c r="E27" s="47"/>
      <c r="F27" s="46"/>
      <c r="G27" s="47"/>
      <c r="H27" s="47"/>
      <c r="I27" s="47"/>
      <c r="J27" s="47"/>
      <c r="K27" s="46"/>
      <c r="L27" s="47"/>
      <c r="M27" s="47"/>
      <c r="N27" s="47"/>
      <c r="O27" s="47"/>
      <c r="P27" s="4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56">
        <f t="shared" si="6"/>
        <v>0</v>
      </c>
      <c r="AD27" s="7">
        <f t="shared" si="0"/>
        <v>0</v>
      </c>
      <c r="AE27" s="19">
        <f t="shared" si="1"/>
        <v>0</v>
      </c>
      <c r="AF27" s="19">
        <f t="shared" si="2"/>
        <v>0</v>
      </c>
      <c r="AG27" s="9">
        <f t="shared" si="7"/>
        <v>0</v>
      </c>
      <c r="AH27" s="19">
        <f t="shared" si="3"/>
        <v>0</v>
      </c>
      <c r="AI27" s="19">
        <f t="shared" si="8"/>
        <v>0</v>
      </c>
      <c r="AJ27" s="10"/>
      <c r="AK27" s="10"/>
      <c r="AL27" s="10"/>
      <c r="AM27" s="10"/>
      <c r="AN27" s="17">
        <v>0</v>
      </c>
      <c r="AO27" s="112"/>
      <c r="AP27" s="3"/>
      <c r="AQ27" s="60"/>
      <c r="AR27" s="11">
        <f t="shared" si="11"/>
        <v>0</v>
      </c>
      <c r="AS27" s="53">
        <f t="shared" si="12"/>
        <v>0</v>
      </c>
      <c r="AT27" s="53">
        <f t="shared" si="13"/>
        <v>0</v>
      </c>
      <c r="AU27" s="6"/>
      <c r="AV27" s="6"/>
      <c r="AW27" s="6"/>
      <c r="AX27" s="6"/>
      <c r="AY27" s="6"/>
      <c r="AZ27" s="6"/>
      <c r="BA27" s="6"/>
      <c r="BB27" s="6"/>
      <c r="BC27" s="6"/>
      <c r="BD27" s="6"/>
    </row>
    <row r="28" spans="1:56" ht="16.5" hidden="1" thickBot="1">
      <c r="A28" s="48">
        <v>22</v>
      </c>
      <c r="B28" s="49"/>
      <c r="C28" s="50"/>
      <c r="D28" s="51"/>
      <c r="E28" s="49"/>
      <c r="F28" s="51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57">
        <f t="shared" si="6"/>
        <v>0</v>
      </c>
      <c r="AD28" s="18">
        <f t="shared" si="0"/>
        <v>0</v>
      </c>
      <c r="AE28" s="28">
        <f t="shared" si="1"/>
        <v>0</v>
      </c>
      <c r="AF28" s="28">
        <f t="shared" si="2"/>
        <v>0</v>
      </c>
      <c r="AG28" s="29">
        <f t="shared" si="7"/>
        <v>0</v>
      </c>
      <c r="AH28" s="28">
        <f t="shared" si="3"/>
        <v>0</v>
      </c>
      <c r="AI28" s="28">
        <f t="shared" si="8"/>
        <v>0</v>
      </c>
      <c r="AJ28" s="30"/>
      <c r="AK28" s="30"/>
      <c r="AL28" s="30"/>
      <c r="AM28" s="30"/>
      <c r="AN28" s="31">
        <v>0</v>
      </c>
      <c r="AO28" s="113"/>
      <c r="AP28" s="61"/>
      <c r="AQ28" s="62"/>
      <c r="AR28" s="32">
        <f t="shared" si="11"/>
        <v>0</v>
      </c>
      <c r="AS28" s="54">
        <f t="shared" si="12"/>
        <v>0</v>
      </c>
      <c r="AT28" s="54">
        <f t="shared" si="13"/>
        <v>0</v>
      </c>
      <c r="AU28" s="6"/>
      <c r="AV28" s="6"/>
      <c r="AW28" s="6"/>
      <c r="AX28" s="6"/>
      <c r="AY28" s="6"/>
      <c r="AZ28" s="6"/>
      <c r="BA28" s="6"/>
      <c r="BB28" s="6"/>
      <c r="BC28" s="6"/>
      <c r="BD28" s="6"/>
    </row>
    <row r="29" spans="1:56" s="1" customFormat="1" ht="16.5" thickBot="1">
      <c r="A29" s="169" t="s">
        <v>59</v>
      </c>
      <c r="B29" s="170"/>
      <c r="C29" s="170"/>
      <c r="D29" s="114">
        <f t="shared" ref="D29:AT29" si="14">SUM(D7:D28)</f>
        <v>208343</v>
      </c>
      <c r="E29" s="114">
        <f t="shared" si="14"/>
        <v>0</v>
      </c>
      <c r="F29" s="114">
        <f t="shared" si="14"/>
        <v>0</v>
      </c>
      <c r="G29" s="114">
        <f t="shared" si="14"/>
        <v>0</v>
      </c>
      <c r="H29" s="114">
        <f t="shared" si="14"/>
        <v>0</v>
      </c>
      <c r="I29" s="114">
        <f t="shared" si="14"/>
        <v>0</v>
      </c>
      <c r="J29" s="114">
        <f t="shared" si="14"/>
        <v>0</v>
      </c>
      <c r="K29" s="114">
        <f t="shared" si="14"/>
        <v>60</v>
      </c>
      <c r="L29" s="114">
        <f t="shared" si="14"/>
        <v>0</v>
      </c>
      <c r="M29" s="114">
        <f t="shared" si="14"/>
        <v>130</v>
      </c>
      <c r="N29" s="114">
        <f t="shared" si="14"/>
        <v>0</v>
      </c>
      <c r="O29" s="114">
        <f t="shared" si="14"/>
        <v>60</v>
      </c>
      <c r="P29" s="114">
        <f t="shared" si="14"/>
        <v>570</v>
      </c>
      <c r="Q29" s="114">
        <f t="shared" si="14"/>
        <v>0</v>
      </c>
      <c r="R29" s="114">
        <f t="shared" si="14"/>
        <v>0</v>
      </c>
      <c r="S29" s="114">
        <f t="shared" si="14"/>
        <v>0</v>
      </c>
      <c r="T29" s="114">
        <f t="shared" si="14"/>
        <v>0</v>
      </c>
      <c r="U29" s="114">
        <f t="shared" si="14"/>
        <v>0</v>
      </c>
      <c r="V29" s="114">
        <f t="shared" si="14"/>
        <v>0</v>
      </c>
      <c r="W29" s="114">
        <f t="shared" si="14"/>
        <v>0</v>
      </c>
      <c r="X29" s="114">
        <f t="shared" si="14"/>
        <v>0</v>
      </c>
      <c r="Y29" s="114">
        <f t="shared" si="14"/>
        <v>0</v>
      </c>
      <c r="Z29" s="114">
        <f t="shared" si="14"/>
        <v>0</v>
      </c>
      <c r="AA29" s="114">
        <f t="shared" si="14"/>
        <v>0</v>
      </c>
      <c r="AB29" s="114">
        <f t="shared" si="14"/>
        <v>0</v>
      </c>
      <c r="AC29" s="115">
        <f t="shared" si="14"/>
        <v>216513</v>
      </c>
      <c r="AD29" s="115">
        <f t="shared" si="14"/>
        <v>208343</v>
      </c>
      <c r="AE29" s="115">
        <f t="shared" si="14"/>
        <v>5729.4324999999999</v>
      </c>
      <c r="AF29" s="115">
        <f t="shared" si="14"/>
        <v>1979.2585000000001</v>
      </c>
      <c r="AG29" s="115">
        <f t="shared" si="14"/>
        <v>225.42000000000002</v>
      </c>
      <c r="AH29" s="115">
        <f t="shared" si="14"/>
        <v>77.614999999999995</v>
      </c>
      <c r="AI29" s="115">
        <f t="shared" si="14"/>
        <v>0</v>
      </c>
      <c r="AJ29" s="115">
        <f t="shared" si="14"/>
        <v>0</v>
      </c>
      <c r="AK29" s="115">
        <f t="shared" si="14"/>
        <v>0</v>
      </c>
      <c r="AL29" s="115">
        <f t="shared" si="14"/>
        <v>0</v>
      </c>
      <c r="AM29" s="115">
        <f t="shared" si="14"/>
        <v>0</v>
      </c>
      <c r="AN29" s="115">
        <f t="shared" si="14"/>
        <v>0</v>
      </c>
      <c r="AO29" s="116">
        <f>SUM(AO7:AO28)</f>
        <v>5751.9825000000001</v>
      </c>
      <c r="AP29" s="115">
        <f t="shared" si="14"/>
        <v>0</v>
      </c>
      <c r="AQ29" s="117">
        <f t="shared" si="14"/>
        <v>1748</v>
      </c>
      <c r="AR29" s="118">
        <f>SUM(AR7:AR28)</f>
        <v>208810.14750000005</v>
      </c>
      <c r="AS29" s="118">
        <f t="shared" si="14"/>
        <v>2056.8735000000001</v>
      </c>
      <c r="AT29" s="118">
        <f t="shared" si="14"/>
        <v>308.87349999999981</v>
      </c>
      <c r="AU29" s="119"/>
      <c r="AV29" s="119"/>
      <c r="AW29" s="125"/>
      <c r="AX29" s="125"/>
      <c r="AY29" s="125"/>
      <c r="AZ29" s="125"/>
      <c r="BA29" s="125"/>
      <c r="BB29" s="125"/>
      <c r="BC29" s="125"/>
      <c r="BD29" s="125"/>
    </row>
    <row r="30" spans="1:56" ht="15.75" thickBot="1">
      <c r="A30" s="171" t="s">
        <v>57</v>
      </c>
      <c r="B30" s="172"/>
      <c r="C30" s="33"/>
      <c r="D30" s="34"/>
      <c r="E30" s="35">
        <f>E4-E29</f>
        <v>0</v>
      </c>
      <c r="F30" s="35">
        <f t="shared" ref="F30:R30" si="15">F4-F29</f>
        <v>0</v>
      </c>
      <c r="G30" s="35">
        <f t="shared" si="15"/>
        <v>0</v>
      </c>
      <c r="H30" s="35">
        <f t="shared" si="15"/>
        <v>0</v>
      </c>
      <c r="I30" s="35">
        <f t="shared" si="15"/>
        <v>0</v>
      </c>
      <c r="J30" s="35">
        <f t="shared" si="15"/>
        <v>0</v>
      </c>
      <c r="K30" s="36">
        <f>K4+K5-K29</f>
        <v>2320</v>
      </c>
      <c r="L30" s="36">
        <f t="shared" ref="L30:P30" si="16">L4+L5-L29</f>
        <v>300</v>
      </c>
      <c r="M30" s="36">
        <f t="shared" si="16"/>
        <v>500</v>
      </c>
      <c r="N30" s="36">
        <f t="shared" si="16"/>
        <v>0</v>
      </c>
      <c r="O30" s="36">
        <f t="shared" si="16"/>
        <v>1710</v>
      </c>
      <c r="P30" s="36">
        <f t="shared" si="16"/>
        <v>6640</v>
      </c>
      <c r="Q30" s="35">
        <f t="shared" si="15"/>
        <v>0</v>
      </c>
      <c r="R30" s="35">
        <f t="shared" si="15"/>
        <v>0</v>
      </c>
      <c r="S30" s="37"/>
      <c r="T30" s="37"/>
      <c r="U30" s="37"/>
      <c r="V30" s="37"/>
      <c r="W30" s="37"/>
      <c r="X30" s="37"/>
      <c r="Y30" s="37"/>
      <c r="Z30" s="37"/>
      <c r="AA30" s="37"/>
      <c r="AB30" s="120"/>
      <c r="AC30" s="121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122"/>
      <c r="AP30" s="130"/>
      <c r="AQ30" s="130"/>
      <c r="AR30" s="130"/>
      <c r="AS30" s="130"/>
      <c r="AT30" s="130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5">
      <c r="A31" s="13"/>
      <c r="B31" s="13"/>
      <c r="C31" s="126"/>
      <c r="D31" s="13"/>
      <c r="E31" s="127"/>
      <c r="F31" s="127"/>
      <c r="G31" s="127"/>
      <c r="H31" s="127"/>
      <c r="I31" s="127"/>
      <c r="J31" s="127"/>
      <c r="K31" s="128"/>
      <c r="L31" s="128"/>
      <c r="M31" s="128"/>
      <c r="N31" s="128"/>
      <c r="O31" s="128"/>
      <c r="P31" s="128"/>
      <c r="Q31" s="127"/>
      <c r="R31" s="127"/>
      <c r="S31" s="126"/>
      <c r="T31" s="126"/>
      <c r="U31" s="126"/>
      <c r="V31" s="126"/>
      <c r="W31" s="126"/>
      <c r="X31" s="126"/>
      <c r="Y31" s="126"/>
      <c r="Z31" s="126"/>
      <c r="AA31" s="126"/>
      <c r="AB31" s="126"/>
      <c r="AC31" s="126"/>
      <c r="AD31" s="126"/>
      <c r="AE31" s="126"/>
      <c r="AF31" s="126"/>
      <c r="AG31" s="126"/>
      <c r="AH31" s="126"/>
      <c r="AI31" s="126"/>
      <c r="AJ31" s="126"/>
      <c r="AK31" s="126"/>
      <c r="AL31" s="126"/>
      <c r="AM31" s="126"/>
      <c r="AN31" s="126"/>
      <c r="AO31" s="129"/>
      <c r="AP31" s="126"/>
      <c r="AQ31" s="126"/>
      <c r="AR31" s="126"/>
      <c r="AS31" s="126"/>
      <c r="AT31" s="126"/>
      <c r="AV31" s="6"/>
      <c r="AW31" s="6"/>
      <c r="AX31" s="6"/>
      <c r="AY31" s="6"/>
      <c r="AZ31" s="6"/>
      <c r="BA31" s="6"/>
      <c r="BB31" s="6"/>
      <c r="BC31" s="6"/>
      <c r="BD31" s="6"/>
    </row>
    <row r="32" spans="1:56" ht="18">
      <c r="A32" s="6"/>
      <c r="B32" s="6"/>
      <c r="C32" s="5"/>
      <c r="D32" s="173" t="s">
        <v>90</v>
      </c>
      <c r="E32" s="173"/>
      <c r="F32" s="173"/>
      <c r="G32" s="173"/>
      <c r="H32" s="173"/>
      <c r="I32" s="173"/>
      <c r="J32" s="173"/>
      <c r="K32" s="173"/>
      <c r="L32" s="173"/>
      <c r="M32" s="173"/>
      <c r="O32" s="24"/>
      <c r="P32" s="12"/>
      <c r="Q32" s="6"/>
      <c r="R32" s="6"/>
      <c r="S32" s="6"/>
      <c r="AR32" s="161" t="s">
        <v>80</v>
      </c>
      <c r="AS32" s="161"/>
      <c r="AT32" s="161"/>
      <c r="AU32" s="15"/>
    </row>
    <row r="33" spans="1:47" ht="15.75">
      <c r="A33" s="6"/>
      <c r="B33" s="6"/>
      <c r="C33" s="5"/>
      <c r="D33" s="158" t="s">
        <v>81</v>
      </c>
      <c r="E33" s="158"/>
      <c r="F33" s="158"/>
      <c r="G33" s="158"/>
      <c r="H33" s="158"/>
      <c r="I33" s="158"/>
      <c r="J33" s="158"/>
      <c r="K33" s="158"/>
      <c r="L33" s="135"/>
      <c r="M33" s="135">
        <v>208807</v>
      </c>
      <c r="P33" s="6"/>
      <c r="Q33" s="6"/>
      <c r="R33" s="6"/>
      <c r="AR33" s="65"/>
      <c r="AS33" s="20" t="s">
        <v>45</v>
      </c>
      <c r="AT33" s="20" t="s">
        <v>87</v>
      </c>
      <c r="AU33" s="15"/>
    </row>
    <row r="34" spans="1:47" ht="15.75">
      <c r="A34" s="6"/>
      <c r="B34" s="6"/>
      <c r="C34" s="5"/>
      <c r="D34" s="159" t="s">
        <v>72</v>
      </c>
      <c r="E34" s="159"/>
      <c r="F34" s="159"/>
      <c r="G34" s="159"/>
      <c r="H34" s="159"/>
      <c r="I34" s="159"/>
      <c r="J34" s="159"/>
      <c r="K34" s="159"/>
      <c r="L34" s="46"/>
      <c r="M34" s="132">
        <v>43201</v>
      </c>
      <c r="N34" s="12"/>
      <c r="O34" s="12"/>
      <c r="P34" s="6"/>
      <c r="Q34" s="6"/>
      <c r="AQ34" s="6"/>
      <c r="AR34" s="20"/>
      <c r="AS34" s="20" t="s">
        <v>45</v>
      </c>
      <c r="AT34" s="20" t="s">
        <v>89</v>
      </c>
    </row>
    <row r="35" spans="1:47" ht="15.75">
      <c r="A35" s="6"/>
      <c r="B35" s="6"/>
      <c r="C35" s="5"/>
      <c r="D35" s="154"/>
      <c r="E35" s="154"/>
      <c r="F35" s="154"/>
      <c r="G35" s="154"/>
      <c r="H35" s="154"/>
      <c r="I35" s="154"/>
      <c r="J35" s="154"/>
      <c r="K35" s="154"/>
      <c r="L35" s="7"/>
      <c r="M35" s="133">
        <f>M33+M34</f>
        <v>252008</v>
      </c>
      <c r="O35" s="6"/>
      <c r="P35" s="6"/>
      <c r="Q35" s="6"/>
      <c r="AQ35" s="6"/>
      <c r="AR35" s="20">
        <v>9983</v>
      </c>
      <c r="AS35" s="20" t="s">
        <v>54</v>
      </c>
      <c r="AT35" s="20" t="s">
        <v>92</v>
      </c>
    </row>
    <row r="36" spans="1:47" ht="15.75">
      <c r="A36" s="6"/>
      <c r="B36" s="6"/>
      <c r="C36" s="5"/>
      <c r="D36" s="160" t="s">
        <v>75</v>
      </c>
      <c r="E36" s="160"/>
      <c r="F36" s="160"/>
      <c r="G36" s="160"/>
      <c r="H36" s="160"/>
      <c r="I36" s="160"/>
      <c r="J36" s="160"/>
      <c r="K36" s="160"/>
      <c r="L36" s="7"/>
      <c r="M36" s="132">
        <v>49737</v>
      </c>
      <c r="O36" s="6"/>
      <c r="P36" s="6"/>
      <c r="Q36" s="6"/>
      <c r="AQ36" s="6"/>
      <c r="AR36" s="20">
        <v>12785</v>
      </c>
      <c r="AS36" s="20" t="s">
        <v>54</v>
      </c>
      <c r="AT36" s="20" t="s">
        <v>89</v>
      </c>
    </row>
    <row r="37" spans="1:47" ht="15.75">
      <c r="A37" s="6"/>
      <c r="B37" s="6"/>
      <c r="C37" s="5"/>
      <c r="D37" s="158" t="s">
        <v>82</v>
      </c>
      <c r="E37" s="158"/>
      <c r="F37" s="158"/>
      <c r="G37" s="158"/>
      <c r="H37" s="158"/>
      <c r="I37" s="158"/>
      <c r="J37" s="158"/>
      <c r="K37" s="158"/>
      <c r="L37" s="138"/>
      <c r="M37" s="134">
        <f>M35-M36</f>
        <v>202271</v>
      </c>
      <c r="O37" s="24"/>
      <c r="AR37" s="10">
        <v>9735</v>
      </c>
      <c r="AS37" s="20" t="s">
        <v>70</v>
      </c>
      <c r="AT37" s="20" t="s">
        <v>89</v>
      </c>
    </row>
    <row r="38" spans="1:47" ht="15.75">
      <c r="A38" s="14"/>
      <c r="B38" s="14"/>
      <c r="C38" s="5"/>
      <c r="D38" s="154" t="s">
        <v>84</v>
      </c>
      <c r="E38" s="154"/>
      <c r="F38" s="154"/>
      <c r="G38" s="154"/>
      <c r="H38" s="154"/>
      <c r="I38" s="154"/>
      <c r="J38" s="154"/>
      <c r="K38" s="154"/>
      <c r="L38" s="7"/>
      <c r="M38" s="7">
        <v>200000</v>
      </c>
      <c r="AR38" s="65">
        <v>17234</v>
      </c>
      <c r="AS38" s="20" t="s">
        <v>70</v>
      </c>
      <c r="AT38" s="20" t="s">
        <v>92</v>
      </c>
    </row>
    <row r="39" spans="1:47" ht="15.75">
      <c r="A39" s="6"/>
      <c r="B39" s="6"/>
      <c r="C39" s="5"/>
      <c r="D39" s="155" t="s">
        <v>85</v>
      </c>
      <c r="E39" s="156"/>
      <c r="F39" s="156"/>
      <c r="G39" s="156"/>
      <c r="H39" s="156"/>
      <c r="I39" s="156"/>
      <c r="J39" s="156"/>
      <c r="K39" s="157"/>
      <c r="L39" s="47"/>
      <c r="M39" s="133">
        <f>M37-M38</f>
        <v>2271</v>
      </c>
      <c r="AR39" s="73">
        <f>SUM(AR33:AR38)</f>
        <v>49737</v>
      </c>
      <c r="AS39" s="74" t="s">
        <v>71</v>
      </c>
      <c r="AT39" s="131" t="s">
        <v>86</v>
      </c>
    </row>
    <row r="40" spans="1:47" ht="15.75">
      <c r="A40" s="6"/>
      <c r="B40" s="6"/>
      <c r="C40" s="5"/>
      <c r="D40" s="153" t="s">
        <v>83</v>
      </c>
      <c r="E40" s="153"/>
      <c r="F40" s="153"/>
      <c r="G40" s="153"/>
      <c r="H40" s="153"/>
      <c r="I40" s="153"/>
      <c r="J40" s="153"/>
      <c r="K40" s="153"/>
      <c r="L40" s="136"/>
      <c r="M40" s="137">
        <f>M36+M39</f>
        <v>52008</v>
      </c>
    </row>
    <row r="41" spans="1:47">
      <c r="A41" s="6"/>
      <c r="B41" s="6"/>
      <c r="C41" s="5"/>
      <c r="D41" s="5"/>
      <c r="E41" s="5"/>
      <c r="F41" s="6"/>
      <c r="G41" s="6"/>
      <c r="Q41" s="15"/>
      <c r="AE41" s="4" t="s">
        <v>15</v>
      </c>
    </row>
    <row r="42" spans="1:47">
      <c r="A42" s="6"/>
      <c r="B42" s="6"/>
      <c r="C42" s="5"/>
      <c r="D42" s="5"/>
      <c r="E42" s="5"/>
      <c r="F42" s="6"/>
      <c r="G42" s="6"/>
      <c r="AR42" s="6"/>
      <c r="AS42" s="6"/>
      <c r="AT42" s="6"/>
    </row>
    <row r="43" spans="1:47">
      <c r="A43" s="6"/>
      <c r="B43" s="6"/>
      <c r="C43" s="5"/>
      <c r="D43" s="5"/>
      <c r="E43" s="5"/>
      <c r="F43" s="6"/>
      <c r="G43" s="6"/>
      <c r="AR43" s="6"/>
      <c r="AS43" s="6"/>
      <c r="AT43" s="89"/>
    </row>
    <row r="44" spans="1:47">
      <c r="A44" s="6"/>
      <c r="B44" s="6"/>
      <c r="C44" s="6"/>
      <c r="D44" s="6"/>
      <c r="E44" s="6"/>
      <c r="F44" s="6"/>
      <c r="G44" s="6"/>
      <c r="AR44" s="6"/>
      <c r="AS44" s="6"/>
      <c r="AT44" s="89"/>
    </row>
    <row r="45" spans="1:47">
      <c r="A45" s="6"/>
      <c r="B45" s="6"/>
      <c r="C45" s="6"/>
      <c r="D45" s="6"/>
      <c r="E45" s="6"/>
      <c r="F45" s="6"/>
      <c r="G45" s="6"/>
      <c r="AR45" s="6"/>
      <c r="AS45" s="6"/>
      <c r="AT45" s="6"/>
    </row>
    <row r="46" spans="1:47">
      <c r="A46" s="6"/>
      <c r="B46" s="6"/>
      <c r="C46" s="6"/>
      <c r="D46" s="6"/>
      <c r="E46" s="6"/>
      <c r="AR46" s="6"/>
      <c r="AS46" s="6"/>
      <c r="AT46" s="6"/>
    </row>
    <row r="47" spans="1:47">
      <c r="A47" s="6"/>
      <c r="B47" s="6"/>
      <c r="C47" s="6"/>
      <c r="D47" s="6"/>
      <c r="E47" s="6"/>
      <c r="AR47" s="12"/>
      <c r="AS47" s="6"/>
      <c r="AT47" s="6"/>
    </row>
    <row r="48" spans="1:47">
      <c r="A48" s="6"/>
      <c r="B48" s="6"/>
      <c r="C48" s="6"/>
      <c r="D48" s="6"/>
      <c r="E48" s="6"/>
      <c r="AR48" s="6"/>
      <c r="AS48" s="89"/>
      <c r="AT48" s="89"/>
    </row>
    <row r="49" spans="1:46">
      <c r="A49" s="6"/>
      <c r="B49" s="6"/>
      <c r="C49" s="6"/>
      <c r="D49" s="6"/>
      <c r="E49" s="6"/>
      <c r="AR49" s="12"/>
      <c r="AS49" s="6"/>
      <c r="AT49" s="6"/>
    </row>
    <row r="50" spans="1:46">
      <c r="A50" s="6"/>
      <c r="B50" s="6"/>
      <c r="C50" s="6"/>
      <c r="D50" s="6"/>
      <c r="E50" s="6"/>
      <c r="AM50" s="15" t="s">
        <v>33</v>
      </c>
    </row>
    <row r="51" spans="1:46">
      <c r="A51" s="6"/>
      <c r="B51" s="6"/>
      <c r="C51" s="6"/>
      <c r="D51" s="6"/>
      <c r="E51" s="6"/>
    </row>
    <row r="52" spans="1:46">
      <c r="A52" s="6"/>
      <c r="B52" s="6"/>
      <c r="C52" s="6"/>
      <c r="D52" s="6"/>
      <c r="E52" s="6"/>
    </row>
    <row r="53" spans="1:46">
      <c r="A53" s="6"/>
      <c r="B53" s="6"/>
      <c r="C53" s="6"/>
      <c r="D53" s="6"/>
      <c r="E53" s="6"/>
    </row>
    <row r="54" spans="1:46">
      <c r="A54" s="6"/>
      <c r="B54" s="6"/>
      <c r="C54" s="6"/>
      <c r="D54" s="6"/>
      <c r="E54" s="6"/>
    </row>
    <row r="55" spans="1:46">
      <c r="A55" s="6"/>
      <c r="B55" s="6"/>
      <c r="C55" s="6"/>
      <c r="D55" s="6"/>
      <c r="E55" s="6"/>
    </row>
    <row r="56" spans="1:46">
      <c r="A56" s="6"/>
      <c r="B56" s="6"/>
      <c r="C56" s="6"/>
      <c r="D56" s="6"/>
      <c r="E56" s="6"/>
    </row>
    <row r="57" spans="1:46">
      <c r="A57" s="6"/>
      <c r="B57" s="6"/>
      <c r="C57" s="6"/>
      <c r="D57" s="6"/>
      <c r="E57" s="6"/>
    </row>
    <row r="58" spans="1:46">
      <c r="A58" s="6"/>
      <c r="B58" s="6"/>
      <c r="C58" s="6"/>
      <c r="D58" s="6"/>
      <c r="E58" s="6"/>
    </row>
    <row r="59" spans="1:46">
      <c r="A59" s="6"/>
      <c r="B59" s="6"/>
      <c r="C59" s="6"/>
      <c r="D59" s="6"/>
      <c r="E59" s="6"/>
    </row>
    <row r="60" spans="1:46">
      <c r="A60" s="6"/>
      <c r="B60" s="6"/>
      <c r="C60" s="6"/>
      <c r="D60" s="6"/>
      <c r="E60" s="6"/>
    </row>
    <row r="61" spans="1:46">
      <c r="A61" s="6"/>
      <c r="B61" s="6"/>
      <c r="C61" s="6"/>
      <c r="D61" s="6"/>
      <c r="E61" s="6"/>
    </row>
    <row r="62" spans="1:46">
      <c r="A62" s="6"/>
      <c r="B62" s="6"/>
      <c r="C62" s="6"/>
      <c r="D62" s="6"/>
      <c r="E62" s="6"/>
    </row>
    <row r="63" spans="1:46">
      <c r="A63" s="6"/>
      <c r="B63" s="6"/>
      <c r="C63" s="6"/>
      <c r="D63" s="6"/>
      <c r="E63" s="6"/>
    </row>
    <row r="64" spans="1:46">
      <c r="C64" s="6"/>
      <c r="D64" s="6"/>
      <c r="E64" s="6"/>
    </row>
    <row r="65" spans="3:5">
      <c r="C65" s="6"/>
      <c r="D65" s="6"/>
      <c r="E65" s="6"/>
    </row>
    <row r="66" spans="3:5">
      <c r="C66" s="6"/>
      <c r="D66" s="6"/>
      <c r="E66" s="6"/>
    </row>
    <row r="67" spans="3:5">
      <c r="C67" s="6"/>
      <c r="D67" s="6"/>
      <c r="E67" s="6"/>
    </row>
    <row r="68" spans="3:5">
      <c r="C68" s="6"/>
      <c r="D68" s="6"/>
      <c r="E68" s="6"/>
    </row>
    <row r="69" spans="3:5">
      <c r="C69" s="6"/>
      <c r="D69" s="6"/>
      <c r="E69" s="6"/>
    </row>
    <row r="70" spans="3:5">
      <c r="C70" s="6"/>
      <c r="D70" s="6"/>
      <c r="E70" s="6"/>
    </row>
    <row r="71" spans="3:5">
      <c r="C71" s="6"/>
      <c r="D71" s="6"/>
      <c r="E71" s="6"/>
    </row>
    <row r="72" spans="3:5">
      <c r="C72" s="6"/>
      <c r="D72" s="6"/>
      <c r="E72" s="6"/>
    </row>
    <row r="73" spans="3:5">
      <c r="C73" s="6"/>
      <c r="D73" s="6"/>
      <c r="E73" s="6"/>
    </row>
    <row r="74" spans="3:5">
      <c r="C74" s="6"/>
      <c r="D74" s="6"/>
      <c r="E74" s="6"/>
    </row>
    <row r="75" spans="3:5">
      <c r="C75" s="6"/>
      <c r="D75" s="6"/>
      <c r="E75" s="6"/>
    </row>
    <row r="76" spans="3:5">
      <c r="C76" s="6"/>
      <c r="D76" s="6"/>
      <c r="E76" s="6"/>
    </row>
    <row r="77" spans="3:5">
      <c r="C77" s="6"/>
      <c r="D77" s="6"/>
      <c r="E77" s="6"/>
    </row>
    <row r="78" spans="3:5">
      <c r="C78" s="6"/>
      <c r="D78" s="6"/>
      <c r="E78" s="6"/>
    </row>
    <row r="79" spans="3:5">
      <c r="C79" s="6"/>
      <c r="D79" s="6"/>
      <c r="E79" s="6"/>
    </row>
    <row r="80" spans="3:5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65539" spans="1:1">
      <c r="A65539" s="90"/>
    </row>
  </sheetData>
  <mergeCells count="23">
    <mergeCell ref="AR32:AT32"/>
    <mergeCell ref="A1:AT1"/>
    <mergeCell ref="A2:AT2"/>
    <mergeCell ref="A3:B3"/>
    <mergeCell ref="C3:AT3"/>
    <mergeCell ref="A4:B4"/>
    <mergeCell ref="C4:D4"/>
    <mergeCell ref="M4:N4"/>
    <mergeCell ref="AC4:AT4"/>
    <mergeCell ref="A5:B5"/>
    <mergeCell ref="C5:D5"/>
    <mergeCell ref="AC5:AT5"/>
    <mergeCell ref="A29:C29"/>
    <mergeCell ref="A30:B30"/>
    <mergeCell ref="D32:M32"/>
    <mergeCell ref="D40:K40"/>
    <mergeCell ref="D38:K38"/>
    <mergeCell ref="D39:K39"/>
    <mergeCell ref="D33:K33"/>
    <mergeCell ref="D34:K34"/>
    <mergeCell ref="D35:K35"/>
    <mergeCell ref="D36:K36"/>
    <mergeCell ref="D37:K37"/>
  </mergeCells>
  <conditionalFormatting sqref="AP7:AP28">
    <cfRule type="cellIs" dxfId="2" priority="3" stopIfTrue="1" operator="greaterThan">
      <formula>0</formula>
    </cfRule>
  </conditionalFormatting>
  <conditionalFormatting sqref="AQ32">
    <cfRule type="cellIs" dxfId="1" priority="1" operator="greaterThan">
      <formula>$AQ$7:$AQ$18&lt;100</formula>
    </cfRule>
    <cfRule type="cellIs" dxfId="0" priority="2" operator="greaterThan">
      <formula>100</formula>
    </cfRule>
  </conditionalFormatting>
  <pageMargins left="0" right="0" top="0" bottom="0" header="0" footer="0"/>
  <pageSetup paperSize="9" scale="80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Q168"/>
  <sheetViews>
    <sheetView topLeftCell="A4" workbookViewId="0">
      <selection activeCell="R11" sqref="R11"/>
    </sheetView>
  </sheetViews>
  <sheetFormatPr defaultRowHeight="12.75"/>
  <cols>
    <col min="1" max="1" width="4.85546875" style="4" bestFit="1" customWidth="1"/>
    <col min="2" max="2" width="16.5703125" style="4" customWidth="1"/>
    <col min="3" max="3" width="13.85546875" style="4" customWidth="1"/>
    <col min="4" max="4" width="9.42578125" style="4" bestFit="1" customWidth="1"/>
    <col min="5" max="5" width="0" style="4" hidden="1" customWidth="1"/>
    <col min="6" max="6" width="10.85546875" style="4" customWidth="1"/>
    <col min="7" max="7" width="11.42578125" style="4" customWidth="1"/>
    <col min="8" max="8" width="11.7109375" style="4" customWidth="1"/>
    <col min="9" max="9" width="12.140625" style="4" customWidth="1"/>
    <col min="10" max="10" width="10.42578125" style="4" hidden="1" customWidth="1"/>
    <col min="11" max="13" width="0" style="4" hidden="1" customWidth="1"/>
    <col min="14" max="14" width="19" style="4" customWidth="1"/>
    <col min="15" max="16384" width="9.140625" style="4"/>
  </cols>
  <sheetData>
    <row r="1" spans="1:17" ht="18" customHeight="1">
      <c r="A1" s="177" t="s">
        <v>60</v>
      </c>
      <c r="B1" s="177"/>
      <c r="C1" s="177"/>
      <c r="D1" s="177"/>
      <c r="E1" s="177"/>
      <c r="F1" s="177"/>
      <c r="G1" s="177"/>
      <c r="H1" s="177"/>
      <c r="I1" s="177"/>
      <c r="J1" s="177"/>
      <c r="K1" s="177"/>
      <c r="L1" s="177"/>
      <c r="M1" s="177"/>
      <c r="N1" s="177"/>
    </row>
    <row r="2" spans="1:17" ht="15" customHeight="1">
      <c r="A2" s="177"/>
      <c r="B2" s="177"/>
      <c r="C2" s="177"/>
      <c r="D2" s="177"/>
      <c r="E2" s="177"/>
      <c r="F2" s="177"/>
      <c r="G2" s="177"/>
      <c r="H2" s="177"/>
      <c r="I2" s="177"/>
      <c r="J2" s="177"/>
      <c r="K2" s="177"/>
      <c r="L2" s="177"/>
      <c r="M2" s="177"/>
      <c r="N2" s="177"/>
    </row>
    <row r="3" spans="1:17" s="15" customFormat="1" ht="7.5" hidden="1" customHeight="1">
      <c r="A3" s="177"/>
      <c r="B3" s="177"/>
      <c r="C3" s="177"/>
      <c r="D3" s="177"/>
      <c r="E3" s="177"/>
      <c r="F3" s="177"/>
      <c r="G3" s="177"/>
      <c r="H3" s="177"/>
      <c r="I3" s="177"/>
      <c r="J3" s="177"/>
      <c r="K3" s="177"/>
      <c r="L3" s="177"/>
      <c r="M3" s="177"/>
      <c r="N3" s="177"/>
    </row>
    <row r="4" spans="1:17" s="15" customFormat="1" ht="18" customHeight="1">
      <c r="A4" s="178" t="s">
        <v>61</v>
      </c>
      <c r="B4" s="178"/>
      <c r="C4" s="178"/>
      <c r="D4" s="178"/>
      <c r="E4" s="178"/>
      <c r="F4" s="178"/>
      <c r="G4" s="178"/>
      <c r="H4" s="178"/>
      <c r="I4" s="178"/>
      <c r="J4" s="178"/>
      <c r="K4" s="178"/>
      <c r="L4" s="178"/>
      <c r="M4" s="178"/>
      <c r="N4" s="178"/>
    </row>
    <row r="5" spans="1:17" s="15" customFormat="1" ht="18" customHeight="1" thickBot="1">
      <c r="A5" s="178" t="s">
        <v>62</v>
      </c>
      <c r="B5" s="178"/>
      <c r="C5" s="178"/>
      <c r="D5" s="178"/>
      <c r="E5" s="178"/>
      <c r="F5" s="178"/>
      <c r="G5" s="178"/>
      <c r="H5" s="178"/>
      <c r="I5" s="178"/>
      <c r="J5" s="178"/>
      <c r="K5" s="178"/>
      <c r="L5" s="178"/>
      <c r="M5" s="178"/>
      <c r="N5" s="178"/>
    </row>
    <row r="6" spans="1:17" s="15" customFormat="1" ht="18" customHeight="1" thickBot="1">
      <c r="A6" s="179" t="s">
        <v>88</v>
      </c>
      <c r="B6" s="180"/>
      <c r="C6" s="181"/>
      <c r="D6" s="182" t="s">
        <v>63</v>
      </c>
      <c r="E6" s="183"/>
      <c r="F6" s="183"/>
      <c r="G6" s="183"/>
      <c r="H6" s="183"/>
      <c r="I6" s="141"/>
      <c r="J6" s="141"/>
      <c r="K6" s="141"/>
      <c r="L6" s="141"/>
      <c r="M6" s="76"/>
      <c r="N6" s="76"/>
      <c r="O6" s="64"/>
    </row>
    <row r="7" spans="1:17" s="2" customFormat="1" ht="18" customHeight="1" thickBot="1">
      <c r="A7" s="149" t="s">
        <v>73</v>
      </c>
      <c r="B7" s="149" t="s">
        <v>55</v>
      </c>
      <c r="C7" s="149" t="s">
        <v>0</v>
      </c>
      <c r="D7" s="149" t="s">
        <v>1</v>
      </c>
      <c r="E7" s="150" t="s">
        <v>2</v>
      </c>
      <c r="F7" s="151" t="s">
        <v>22</v>
      </c>
      <c r="G7" s="151" t="s">
        <v>23</v>
      </c>
      <c r="H7" s="151" t="s">
        <v>32</v>
      </c>
      <c r="I7" s="151" t="s">
        <v>39</v>
      </c>
      <c r="J7" s="151" t="s">
        <v>64</v>
      </c>
      <c r="K7" s="152" t="s">
        <v>65</v>
      </c>
      <c r="L7" s="149" t="s">
        <v>66</v>
      </c>
      <c r="M7" s="150" t="s">
        <v>67</v>
      </c>
      <c r="N7" s="149" t="s">
        <v>68</v>
      </c>
    </row>
    <row r="8" spans="1:17" ht="18" customHeight="1">
      <c r="A8" s="142">
        <v>1</v>
      </c>
      <c r="B8" s="8">
        <v>1908446134</v>
      </c>
      <c r="C8" s="8" t="s">
        <v>47</v>
      </c>
      <c r="D8" s="143"/>
      <c r="E8" s="8"/>
      <c r="F8" s="8">
        <v>100</v>
      </c>
      <c r="G8" s="8">
        <v>100</v>
      </c>
      <c r="H8" s="8">
        <v>200</v>
      </c>
      <c r="I8" s="8">
        <v>50</v>
      </c>
      <c r="J8" s="78"/>
      <c r="K8" s="78"/>
      <c r="L8" s="75"/>
      <c r="M8" s="79"/>
      <c r="N8" s="80"/>
    </row>
    <row r="9" spans="1:17" ht="18" customHeight="1">
      <c r="A9" s="144">
        <v>2</v>
      </c>
      <c r="B9" s="139">
        <v>1908446136</v>
      </c>
      <c r="C9" s="139" t="s">
        <v>48</v>
      </c>
      <c r="D9" s="145"/>
      <c r="E9" s="139"/>
      <c r="F9" s="139">
        <v>110</v>
      </c>
      <c r="G9" s="139">
        <v>50</v>
      </c>
      <c r="H9" s="146">
        <v>250</v>
      </c>
      <c r="I9" s="139">
        <v>50</v>
      </c>
      <c r="J9" s="78"/>
      <c r="K9" s="83"/>
      <c r="L9" s="67"/>
      <c r="M9" s="84"/>
      <c r="N9" s="85"/>
      <c r="Q9" s="140"/>
    </row>
    <row r="10" spans="1:17" ht="18" customHeight="1">
      <c r="A10" s="142">
        <v>3</v>
      </c>
      <c r="B10" s="139">
        <v>1908446137</v>
      </c>
      <c r="C10" s="139" t="s">
        <v>49</v>
      </c>
      <c r="D10" s="145"/>
      <c r="E10" s="139"/>
      <c r="F10" s="139">
        <v>100</v>
      </c>
      <c r="G10" s="139">
        <v>100</v>
      </c>
      <c r="H10" s="139">
        <v>250</v>
      </c>
      <c r="I10" s="139">
        <v>50</v>
      </c>
      <c r="J10" s="78"/>
      <c r="K10" s="78"/>
      <c r="L10" s="67"/>
      <c r="M10" s="84"/>
      <c r="N10" s="85"/>
    </row>
    <row r="11" spans="1:17" ht="18" customHeight="1">
      <c r="A11" s="147">
        <v>4</v>
      </c>
      <c r="B11" s="139">
        <v>1908446139</v>
      </c>
      <c r="C11" s="139" t="s">
        <v>50</v>
      </c>
      <c r="D11" s="145"/>
      <c r="E11" s="139"/>
      <c r="F11" s="139"/>
      <c r="G11" s="139"/>
      <c r="H11" s="139"/>
      <c r="I11" s="139"/>
      <c r="J11" s="78"/>
      <c r="K11" s="78"/>
      <c r="L11" s="67"/>
      <c r="M11" s="84"/>
      <c r="N11" s="85"/>
    </row>
    <row r="12" spans="1:17" ht="18" customHeight="1">
      <c r="A12" s="142">
        <v>5</v>
      </c>
      <c r="B12" s="139">
        <v>1908446141</v>
      </c>
      <c r="C12" s="139" t="s">
        <v>79</v>
      </c>
      <c r="D12" s="145"/>
      <c r="E12" s="139"/>
      <c r="F12" s="139">
        <v>200</v>
      </c>
      <c r="G12" s="139"/>
      <c r="H12" s="146">
        <v>250</v>
      </c>
      <c r="I12" s="139">
        <v>50</v>
      </c>
      <c r="J12" s="78"/>
      <c r="K12" s="78"/>
      <c r="L12" s="67"/>
      <c r="M12" s="84"/>
      <c r="N12" s="85"/>
    </row>
    <row r="13" spans="1:17" ht="18" customHeight="1">
      <c r="A13" s="144">
        <v>6</v>
      </c>
      <c r="B13" s="139">
        <v>1908446143</v>
      </c>
      <c r="C13" s="139" t="s">
        <v>46</v>
      </c>
      <c r="D13" s="145"/>
      <c r="E13" s="139"/>
      <c r="F13" s="139">
        <v>100</v>
      </c>
      <c r="G13" s="139">
        <v>50</v>
      </c>
      <c r="H13" s="146">
        <v>100</v>
      </c>
      <c r="I13" s="139">
        <v>50</v>
      </c>
      <c r="J13" s="78"/>
      <c r="K13" s="78"/>
      <c r="L13" s="67"/>
      <c r="M13" s="84"/>
      <c r="N13" s="85"/>
    </row>
    <row r="14" spans="1:17" ht="18" customHeight="1">
      <c r="A14" s="142">
        <v>7</v>
      </c>
      <c r="B14" s="139">
        <v>1908446146</v>
      </c>
      <c r="C14" s="139" t="s">
        <v>52</v>
      </c>
      <c r="D14" s="145"/>
      <c r="E14" s="139"/>
      <c r="F14" s="139"/>
      <c r="G14" s="139"/>
      <c r="H14" s="139"/>
      <c r="I14" s="139"/>
      <c r="J14" s="78"/>
      <c r="K14" s="78"/>
      <c r="L14" s="67"/>
      <c r="M14" s="84"/>
      <c r="N14" s="85"/>
    </row>
    <row r="15" spans="1:17" ht="18" customHeight="1">
      <c r="A15" s="144">
        <v>8</v>
      </c>
      <c r="B15" s="139">
        <v>1908446148</v>
      </c>
      <c r="C15" s="139" t="s">
        <v>70</v>
      </c>
      <c r="D15" s="145"/>
      <c r="E15" s="139"/>
      <c r="F15" s="139">
        <v>200</v>
      </c>
      <c r="G15" s="139">
        <v>100</v>
      </c>
      <c r="H15" s="146"/>
      <c r="I15" s="139"/>
      <c r="J15" s="78"/>
      <c r="K15" s="78"/>
      <c r="L15" s="67"/>
      <c r="M15" s="84"/>
      <c r="N15" s="85"/>
    </row>
    <row r="16" spans="1:17" ht="18" customHeight="1">
      <c r="A16" s="142">
        <v>9</v>
      </c>
      <c r="B16" s="139">
        <v>1908446149</v>
      </c>
      <c r="C16" s="148" t="s">
        <v>53</v>
      </c>
      <c r="D16" s="145"/>
      <c r="E16" s="139"/>
      <c r="F16" s="139">
        <v>100</v>
      </c>
      <c r="G16" s="139">
        <v>150</v>
      </c>
      <c r="H16" s="139">
        <v>250</v>
      </c>
      <c r="I16" s="139">
        <v>50</v>
      </c>
      <c r="J16" s="78"/>
      <c r="K16" s="78"/>
      <c r="L16" s="67"/>
      <c r="M16" s="84"/>
      <c r="N16" s="85"/>
    </row>
    <row r="17" spans="1:14" ht="18" customHeight="1">
      <c r="A17" s="144">
        <v>10</v>
      </c>
      <c r="B17" s="139">
        <v>1908446150</v>
      </c>
      <c r="C17" s="139" t="s">
        <v>54</v>
      </c>
      <c r="D17" s="145"/>
      <c r="E17" s="139"/>
      <c r="F17" s="139"/>
      <c r="G17" s="139"/>
      <c r="H17" s="139"/>
      <c r="I17" s="139"/>
      <c r="J17" s="78"/>
      <c r="K17" s="78"/>
      <c r="L17" s="67"/>
      <c r="M17" s="84"/>
      <c r="N17" s="85"/>
    </row>
    <row r="18" spans="1:14" ht="18" customHeight="1">
      <c r="A18" s="142">
        <v>11</v>
      </c>
      <c r="B18" s="139">
        <v>1908446151</v>
      </c>
      <c r="C18" s="139" t="s">
        <v>51</v>
      </c>
      <c r="D18" s="145"/>
      <c r="E18" s="139"/>
      <c r="F18" s="139">
        <v>50</v>
      </c>
      <c r="G18" s="139">
        <v>50</v>
      </c>
      <c r="H18" s="146">
        <v>50</v>
      </c>
      <c r="I18" s="139">
        <v>20</v>
      </c>
      <c r="J18" s="78"/>
      <c r="K18" s="78"/>
      <c r="L18" s="67"/>
      <c r="M18" s="84"/>
      <c r="N18" s="85"/>
    </row>
    <row r="19" spans="1:14" ht="18" customHeight="1" thickBot="1">
      <c r="A19" s="139">
        <v>12</v>
      </c>
      <c r="B19" s="139">
        <v>1908446152</v>
      </c>
      <c r="C19" s="139" t="s">
        <v>45</v>
      </c>
      <c r="D19" s="145"/>
      <c r="E19" s="139"/>
      <c r="F19" s="139"/>
      <c r="G19" s="139"/>
      <c r="H19" s="139"/>
      <c r="I19" s="139"/>
      <c r="J19" s="78"/>
      <c r="K19" s="78"/>
      <c r="L19" s="67"/>
      <c r="M19" s="84"/>
      <c r="N19" s="85"/>
    </row>
    <row r="20" spans="1:14" ht="18" hidden="1" customHeight="1">
      <c r="A20" s="77">
        <v>13</v>
      </c>
      <c r="B20" s="78"/>
      <c r="C20" s="75"/>
      <c r="D20" s="82"/>
      <c r="E20" s="67"/>
      <c r="F20" s="67"/>
      <c r="G20" s="67"/>
      <c r="H20" s="67"/>
      <c r="I20" s="67"/>
      <c r="J20" s="78"/>
      <c r="K20" s="78"/>
      <c r="L20" s="67"/>
      <c r="M20" s="84"/>
      <c r="N20" s="85"/>
    </row>
    <row r="21" spans="1:14" ht="18" hidden="1" customHeight="1">
      <c r="A21" s="81">
        <v>14</v>
      </c>
      <c r="B21" s="86"/>
      <c r="C21" s="67"/>
      <c r="D21" s="82"/>
      <c r="E21" s="67"/>
      <c r="F21" s="67"/>
      <c r="G21" s="67"/>
      <c r="H21" s="67"/>
      <c r="I21" s="67"/>
      <c r="J21" s="78"/>
      <c r="K21" s="78"/>
      <c r="L21" s="67"/>
      <c r="M21" s="84"/>
      <c r="N21" s="85"/>
    </row>
    <row r="22" spans="1:14" ht="18" hidden="1" customHeight="1">
      <c r="A22" s="77">
        <v>15</v>
      </c>
      <c r="B22" s="78"/>
      <c r="C22" s="3"/>
      <c r="D22" s="82"/>
      <c r="E22" s="67"/>
      <c r="F22" s="67"/>
      <c r="G22" s="67"/>
      <c r="H22" s="78"/>
      <c r="I22" s="67"/>
      <c r="J22" s="78"/>
      <c r="K22" s="78"/>
      <c r="L22" s="67"/>
      <c r="M22" s="84"/>
      <c r="N22" s="85"/>
    </row>
    <row r="23" spans="1:14" ht="18" hidden="1" customHeight="1">
      <c r="A23" s="81">
        <v>16</v>
      </c>
      <c r="B23" s="86"/>
      <c r="C23" s="3"/>
      <c r="D23" s="82"/>
      <c r="E23" s="67"/>
      <c r="F23" s="67"/>
      <c r="G23" s="67"/>
      <c r="H23" s="78"/>
      <c r="I23" s="67"/>
      <c r="J23" s="78"/>
      <c r="K23" s="78"/>
      <c r="L23" s="67"/>
      <c r="M23" s="84"/>
      <c r="N23" s="85"/>
    </row>
    <row r="24" spans="1:14" ht="18" hidden="1" customHeight="1">
      <c r="A24" s="77">
        <v>17</v>
      </c>
      <c r="B24" s="78"/>
      <c r="C24" s="67"/>
      <c r="D24" s="82"/>
      <c r="E24" s="67"/>
      <c r="F24" s="67"/>
      <c r="G24" s="67"/>
      <c r="H24" s="78"/>
      <c r="I24" s="67"/>
      <c r="J24" s="78"/>
      <c r="K24" s="78"/>
      <c r="L24" s="67"/>
      <c r="M24" s="84"/>
      <c r="N24" s="85"/>
    </row>
    <row r="25" spans="1:14" ht="18" hidden="1" customHeight="1">
      <c r="A25" s="81">
        <v>18</v>
      </c>
      <c r="B25" s="86"/>
      <c r="C25" s="67"/>
      <c r="D25" s="82"/>
      <c r="E25" s="67"/>
      <c r="F25" s="67"/>
      <c r="G25" s="67"/>
      <c r="H25" s="67"/>
      <c r="I25" s="67"/>
      <c r="J25" s="78"/>
      <c r="K25" s="78"/>
      <c r="L25" s="67"/>
      <c r="M25" s="84"/>
      <c r="N25" s="85"/>
    </row>
    <row r="26" spans="1:14" ht="18" hidden="1" customHeight="1">
      <c r="A26" s="77">
        <v>19</v>
      </c>
      <c r="B26" s="78"/>
      <c r="C26" s="67"/>
      <c r="D26" s="82"/>
      <c r="E26" s="67"/>
      <c r="F26" s="67"/>
      <c r="G26" s="67"/>
      <c r="H26" s="78"/>
      <c r="I26" s="67"/>
      <c r="J26" s="78"/>
      <c r="K26" s="78"/>
      <c r="L26" s="67"/>
      <c r="M26" s="84"/>
      <c r="N26" s="85"/>
    </row>
    <row r="27" spans="1:14" ht="18" hidden="1" customHeight="1">
      <c r="A27" s="87">
        <v>20</v>
      </c>
      <c r="B27" s="88"/>
      <c r="C27" s="68"/>
      <c r="D27" s="82"/>
      <c r="E27" s="68"/>
      <c r="F27" s="61"/>
      <c r="G27" s="68"/>
      <c r="H27" s="68"/>
      <c r="I27" s="67"/>
      <c r="J27" s="67"/>
      <c r="K27" s="67"/>
      <c r="L27" s="67"/>
      <c r="M27" s="84"/>
      <c r="N27" s="85"/>
    </row>
    <row r="28" spans="1:14" ht="18" hidden="1" customHeight="1" thickBot="1">
      <c r="A28" s="87">
        <v>21</v>
      </c>
      <c r="B28" s="88"/>
      <c r="C28" s="68"/>
      <c r="D28" s="61"/>
      <c r="E28" s="68"/>
      <c r="F28" s="61"/>
      <c r="G28" s="67"/>
      <c r="H28" s="67"/>
      <c r="I28" s="67"/>
      <c r="J28" s="67"/>
      <c r="K28" s="67"/>
      <c r="L28" s="67"/>
      <c r="M28" s="84"/>
      <c r="N28" s="85"/>
    </row>
    <row r="29" spans="1:14" s="1" customFormat="1" ht="18" customHeight="1" thickBot="1">
      <c r="A29" s="174" t="s">
        <v>69</v>
      </c>
      <c r="B29" s="175"/>
      <c r="C29" s="176"/>
      <c r="D29" s="69">
        <f t="shared" ref="D29:J29" si="0">SUM(D8:D28)</f>
        <v>0</v>
      </c>
      <c r="E29" s="69">
        <f t="shared" si="0"/>
        <v>0</v>
      </c>
      <c r="F29" s="69">
        <f t="shared" si="0"/>
        <v>960</v>
      </c>
      <c r="G29" s="69">
        <f t="shared" si="0"/>
        <v>600</v>
      </c>
      <c r="H29" s="69">
        <f>SUM(H8:H28)</f>
        <v>1350</v>
      </c>
      <c r="I29" s="69">
        <f t="shared" si="0"/>
        <v>320</v>
      </c>
      <c r="J29" s="69">
        <f t="shared" si="0"/>
        <v>0</v>
      </c>
      <c r="K29" s="70"/>
      <c r="L29" s="70">
        <f>SUM(L8:L28)</f>
        <v>0</v>
      </c>
      <c r="M29" s="71">
        <f>SUM(M8:M28)</f>
        <v>0</v>
      </c>
      <c r="N29" s="72"/>
    </row>
    <row r="30" spans="1:14" ht="15.75">
      <c r="A30" s="6"/>
      <c r="B30" s="6"/>
      <c r="C30" s="6"/>
      <c r="D30" s="66"/>
      <c r="F30" s="6"/>
      <c r="G30" s="6"/>
      <c r="H30" s="6"/>
      <c r="I30" s="6"/>
    </row>
    <row r="31" spans="1:14" ht="15.75">
      <c r="A31" s="6"/>
      <c r="B31" s="6"/>
      <c r="C31" s="5"/>
      <c r="D31" s="23"/>
      <c r="F31" s="12"/>
      <c r="G31" s="12"/>
      <c r="H31" s="12"/>
      <c r="I31" s="12"/>
      <c r="J31" s="6"/>
      <c r="K31" s="6"/>
    </row>
    <row r="32" spans="1:14">
      <c r="A32" s="6"/>
      <c r="B32" s="6"/>
      <c r="C32" s="5"/>
      <c r="D32" s="5"/>
      <c r="F32" s="6"/>
      <c r="G32" s="6"/>
      <c r="I32" s="6"/>
    </row>
    <row r="33" spans="1:9">
      <c r="A33" s="6"/>
      <c r="B33" s="6"/>
      <c r="C33" s="5"/>
      <c r="D33" s="16"/>
      <c r="F33" s="6"/>
      <c r="G33" s="6"/>
      <c r="I33" s="6"/>
    </row>
    <row r="34" spans="1:9">
      <c r="A34" s="6"/>
      <c r="B34" s="6"/>
      <c r="C34" s="5"/>
      <c r="D34" s="5"/>
      <c r="F34" s="6"/>
      <c r="G34" s="6"/>
      <c r="I34" s="6"/>
    </row>
    <row r="35" spans="1:9">
      <c r="A35" s="6"/>
      <c r="B35" s="6"/>
      <c r="C35" s="5"/>
      <c r="D35" s="5"/>
      <c r="F35" s="6"/>
      <c r="G35" s="6"/>
      <c r="I35" s="6"/>
    </row>
    <row r="36" spans="1:9">
      <c r="A36" s="6"/>
      <c r="B36" s="6"/>
      <c r="C36" s="5"/>
      <c r="D36" s="5"/>
    </row>
    <row r="37" spans="1:9">
      <c r="A37" s="14"/>
      <c r="B37" s="14"/>
      <c r="C37" s="5"/>
      <c r="D37" s="5"/>
    </row>
    <row r="38" spans="1:9">
      <c r="A38" s="6"/>
      <c r="B38" s="6"/>
      <c r="C38" s="5"/>
      <c r="D38" s="5"/>
    </row>
    <row r="39" spans="1:9">
      <c r="A39" s="6"/>
      <c r="B39" s="6"/>
      <c r="C39" s="5"/>
      <c r="D39" s="5"/>
    </row>
    <row r="40" spans="1:9">
      <c r="A40" s="6"/>
      <c r="B40" s="6"/>
      <c r="C40" s="5"/>
      <c r="D40" s="5"/>
    </row>
    <row r="41" spans="1:9">
      <c r="A41" s="6"/>
      <c r="B41" s="6"/>
      <c r="C41" s="5"/>
      <c r="D41" s="5"/>
    </row>
    <row r="42" spans="1:9">
      <c r="A42" s="6"/>
      <c r="B42" s="6"/>
      <c r="C42" s="5"/>
      <c r="D42" s="5"/>
    </row>
    <row r="43" spans="1:9">
      <c r="A43" s="6"/>
      <c r="B43" s="6"/>
      <c r="C43" s="6"/>
      <c r="D43" s="6"/>
    </row>
    <row r="44" spans="1:9">
      <c r="A44" s="6"/>
      <c r="B44" s="6"/>
      <c r="C44" s="6"/>
      <c r="D44" s="6"/>
    </row>
    <row r="45" spans="1:9">
      <c r="A45" s="6"/>
      <c r="B45" s="6"/>
      <c r="C45" s="6"/>
      <c r="D45" s="6"/>
    </row>
    <row r="46" spans="1:9">
      <c r="A46" s="6"/>
      <c r="B46" s="6"/>
      <c r="C46" s="6"/>
      <c r="D46" s="6"/>
    </row>
    <row r="47" spans="1:9">
      <c r="A47" s="6"/>
      <c r="B47" s="6"/>
      <c r="C47" s="6"/>
      <c r="D47" s="6"/>
    </row>
    <row r="48" spans="1:9">
      <c r="A48" s="6"/>
      <c r="B48" s="6"/>
      <c r="C48" s="6"/>
      <c r="D48" s="6"/>
    </row>
    <row r="49" spans="1:4">
      <c r="A49" s="6"/>
      <c r="B49" s="6"/>
      <c r="C49" s="6"/>
      <c r="D49" s="6"/>
    </row>
    <row r="50" spans="1:4">
      <c r="A50" s="6"/>
      <c r="B50" s="6"/>
      <c r="C50" s="6"/>
      <c r="D50" s="6"/>
    </row>
    <row r="51" spans="1:4">
      <c r="A51" s="6"/>
      <c r="B51" s="6"/>
      <c r="C51" s="6"/>
      <c r="D51" s="6"/>
    </row>
    <row r="52" spans="1:4">
      <c r="A52" s="6"/>
      <c r="B52" s="6"/>
      <c r="C52" s="6"/>
      <c r="D52" s="6"/>
    </row>
    <row r="53" spans="1:4">
      <c r="A53" s="6"/>
      <c r="B53" s="6"/>
      <c r="C53" s="6"/>
      <c r="D53" s="6"/>
    </row>
    <row r="54" spans="1:4">
      <c r="A54" s="6"/>
      <c r="B54" s="6"/>
      <c r="C54" s="6"/>
      <c r="D54" s="6"/>
    </row>
    <row r="55" spans="1:4">
      <c r="A55" s="6"/>
      <c r="B55" s="6"/>
      <c r="C55" s="6"/>
      <c r="D55" s="6"/>
    </row>
    <row r="56" spans="1:4">
      <c r="A56" s="6"/>
      <c r="B56" s="6"/>
      <c r="C56" s="6"/>
      <c r="D56" s="6"/>
    </row>
    <row r="57" spans="1:4">
      <c r="A57" s="6"/>
      <c r="B57" s="6"/>
      <c r="C57" s="6"/>
      <c r="D57" s="6"/>
    </row>
    <row r="58" spans="1:4">
      <c r="A58" s="6"/>
      <c r="B58" s="6"/>
      <c r="C58" s="6"/>
      <c r="D58" s="6"/>
    </row>
    <row r="59" spans="1:4">
      <c r="A59" s="6"/>
      <c r="B59" s="6"/>
      <c r="C59" s="6"/>
      <c r="D59" s="6"/>
    </row>
    <row r="60" spans="1:4">
      <c r="A60" s="6"/>
      <c r="B60" s="6"/>
      <c r="C60" s="6"/>
      <c r="D60" s="6"/>
    </row>
    <row r="61" spans="1:4">
      <c r="A61" s="6"/>
      <c r="B61" s="6"/>
      <c r="C61" s="6"/>
      <c r="D61" s="6"/>
    </row>
    <row r="62" spans="1:4">
      <c r="A62" s="6"/>
      <c r="B62" s="6"/>
      <c r="C62" s="6"/>
      <c r="D62" s="6"/>
    </row>
    <row r="63" spans="1:4">
      <c r="C63" s="6"/>
      <c r="D63" s="6"/>
    </row>
    <row r="64" spans="1:4">
      <c r="C64" s="6"/>
      <c r="D64" s="6"/>
    </row>
    <row r="65" spans="3:4">
      <c r="C65" s="6"/>
      <c r="D65" s="6"/>
    </row>
    <row r="66" spans="3:4">
      <c r="C66" s="6"/>
      <c r="D66" s="6"/>
    </row>
    <row r="67" spans="3:4">
      <c r="C67" s="6"/>
      <c r="D67" s="6"/>
    </row>
    <row r="68" spans="3:4">
      <c r="C68" s="6"/>
      <c r="D68" s="6"/>
    </row>
    <row r="69" spans="3:4">
      <c r="C69" s="6"/>
      <c r="D69" s="6"/>
    </row>
    <row r="70" spans="3:4">
      <c r="C70" s="6"/>
      <c r="D70" s="6"/>
    </row>
    <row r="71" spans="3:4">
      <c r="C71" s="6"/>
      <c r="D71" s="6"/>
    </row>
    <row r="72" spans="3:4">
      <c r="C72" s="6"/>
      <c r="D72" s="6"/>
    </row>
    <row r="73" spans="3:4">
      <c r="C73" s="6"/>
      <c r="D73" s="6"/>
    </row>
    <row r="74" spans="3:4">
      <c r="C74" s="6"/>
      <c r="D74" s="6"/>
    </row>
    <row r="75" spans="3:4">
      <c r="C75" s="6"/>
      <c r="D75" s="6"/>
    </row>
    <row r="76" spans="3:4">
      <c r="C76" s="6"/>
      <c r="D76" s="6"/>
    </row>
    <row r="77" spans="3:4">
      <c r="C77" s="6"/>
      <c r="D77" s="6"/>
    </row>
    <row r="78" spans="3:4">
      <c r="C78" s="6"/>
      <c r="D78" s="6"/>
    </row>
    <row r="79" spans="3:4">
      <c r="C79" s="6"/>
      <c r="D79" s="6"/>
    </row>
    <row r="80" spans="3:4">
      <c r="C80" s="6"/>
      <c r="D80" s="6"/>
    </row>
    <row r="81" spans="3:4">
      <c r="C81" s="6"/>
      <c r="D81" s="6"/>
    </row>
    <row r="82" spans="3:4">
      <c r="C82" s="6"/>
      <c r="D82" s="6"/>
    </row>
    <row r="83" spans="3:4">
      <c r="C83" s="6"/>
      <c r="D83" s="6"/>
    </row>
    <row r="84" spans="3:4">
      <c r="C84" s="6"/>
      <c r="D84" s="6"/>
    </row>
    <row r="85" spans="3:4">
      <c r="C85" s="6"/>
      <c r="D85" s="6"/>
    </row>
    <row r="86" spans="3:4">
      <c r="C86" s="6"/>
      <c r="D86" s="6"/>
    </row>
    <row r="87" spans="3:4">
      <c r="C87" s="6"/>
      <c r="D87" s="6"/>
    </row>
    <row r="88" spans="3:4">
      <c r="C88" s="6"/>
      <c r="D88" s="6"/>
    </row>
    <row r="89" spans="3:4">
      <c r="C89" s="6"/>
      <c r="D89" s="6"/>
    </row>
    <row r="90" spans="3:4">
      <c r="C90" s="6"/>
      <c r="D90" s="6"/>
    </row>
    <row r="91" spans="3:4">
      <c r="C91" s="6"/>
      <c r="D91" s="6"/>
    </row>
    <row r="92" spans="3:4">
      <c r="C92" s="6"/>
      <c r="D92" s="6"/>
    </row>
    <row r="93" spans="3:4">
      <c r="C93" s="6"/>
      <c r="D93" s="6"/>
    </row>
    <row r="94" spans="3:4">
      <c r="C94" s="6"/>
      <c r="D94" s="6"/>
    </row>
    <row r="95" spans="3:4">
      <c r="C95" s="6"/>
      <c r="D95" s="6"/>
    </row>
    <row r="96" spans="3:4">
      <c r="C96" s="6"/>
      <c r="D96" s="6"/>
    </row>
    <row r="97" spans="3:4">
      <c r="C97" s="6"/>
      <c r="D97" s="6"/>
    </row>
    <row r="98" spans="3:4">
      <c r="C98" s="6"/>
      <c r="D98" s="6"/>
    </row>
    <row r="99" spans="3:4">
      <c r="C99" s="6"/>
      <c r="D99" s="6"/>
    </row>
    <row r="100" spans="3:4">
      <c r="C100" s="6"/>
      <c r="D100" s="6"/>
    </row>
    <row r="101" spans="3:4">
      <c r="C101" s="6"/>
      <c r="D101" s="6"/>
    </row>
    <row r="102" spans="3:4">
      <c r="C102" s="6"/>
      <c r="D102" s="6"/>
    </row>
    <row r="103" spans="3:4">
      <c r="C103" s="6"/>
      <c r="D103" s="6"/>
    </row>
    <row r="104" spans="3:4">
      <c r="C104" s="6"/>
      <c r="D104" s="6"/>
    </row>
    <row r="105" spans="3:4">
      <c r="C105" s="6"/>
      <c r="D105" s="6"/>
    </row>
    <row r="106" spans="3:4">
      <c r="C106" s="6"/>
      <c r="D106" s="6"/>
    </row>
    <row r="107" spans="3:4">
      <c r="C107" s="6"/>
      <c r="D107" s="6"/>
    </row>
    <row r="108" spans="3:4">
      <c r="C108" s="6"/>
      <c r="D108" s="6"/>
    </row>
    <row r="109" spans="3:4">
      <c r="C109" s="6"/>
      <c r="D109" s="6"/>
    </row>
    <row r="110" spans="3:4">
      <c r="C110" s="6"/>
      <c r="D110" s="6"/>
    </row>
    <row r="111" spans="3:4">
      <c r="C111" s="6"/>
      <c r="D111" s="6"/>
    </row>
    <row r="112" spans="3:4">
      <c r="C112" s="6"/>
      <c r="D112" s="6"/>
    </row>
    <row r="113" spans="3:4">
      <c r="C113" s="6"/>
      <c r="D113" s="6"/>
    </row>
    <row r="114" spans="3:4">
      <c r="C114" s="6"/>
      <c r="D114" s="6"/>
    </row>
    <row r="115" spans="3:4">
      <c r="C115" s="6"/>
      <c r="D115" s="6"/>
    </row>
    <row r="116" spans="3:4">
      <c r="C116" s="6"/>
      <c r="D116" s="6"/>
    </row>
    <row r="117" spans="3:4">
      <c r="C117" s="6"/>
      <c r="D117" s="6"/>
    </row>
    <row r="118" spans="3:4">
      <c r="C118" s="6"/>
      <c r="D118" s="6"/>
    </row>
    <row r="119" spans="3:4">
      <c r="C119" s="6"/>
      <c r="D119" s="6"/>
    </row>
    <row r="120" spans="3:4">
      <c r="C120" s="6"/>
      <c r="D120" s="6"/>
    </row>
    <row r="121" spans="3:4">
      <c r="C121" s="6"/>
      <c r="D121" s="6"/>
    </row>
    <row r="122" spans="3:4">
      <c r="C122" s="6"/>
      <c r="D122" s="6"/>
    </row>
    <row r="123" spans="3:4">
      <c r="C123" s="6"/>
      <c r="D123" s="6"/>
    </row>
    <row r="124" spans="3:4">
      <c r="C124" s="6"/>
      <c r="D124" s="6"/>
    </row>
    <row r="125" spans="3:4">
      <c r="C125" s="6"/>
      <c r="D125" s="6"/>
    </row>
    <row r="126" spans="3:4">
      <c r="C126" s="6"/>
      <c r="D126" s="6"/>
    </row>
    <row r="127" spans="3:4">
      <c r="C127" s="6"/>
      <c r="D127" s="6"/>
    </row>
    <row r="128" spans="3:4">
      <c r="C128" s="6"/>
      <c r="D128" s="6"/>
    </row>
    <row r="129" spans="3:4">
      <c r="C129" s="6"/>
      <c r="D129" s="6"/>
    </row>
    <row r="130" spans="3:4">
      <c r="C130" s="6"/>
      <c r="D130" s="6"/>
    </row>
    <row r="131" spans="3:4">
      <c r="C131" s="6"/>
      <c r="D131" s="6"/>
    </row>
    <row r="132" spans="3:4">
      <c r="C132" s="6"/>
      <c r="D132" s="6"/>
    </row>
    <row r="133" spans="3:4">
      <c r="C133" s="6"/>
      <c r="D133" s="6"/>
    </row>
    <row r="134" spans="3:4">
      <c r="C134" s="6"/>
      <c r="D134" s="6"/>
    </row>
    <row r="135" spans="3:4">
      <c r="C135" s="6"/>
      <c r="D135" s="6"/>
    </row>
    <row r="136" spans="3:4">
      <c r="C136" s="6"/>
      <c r="D136" s="6"/>
    </row>
    <row r="137" spans="3:4">
      <c r="C137" s="6"/>
      <c r="D137" s="6"/>
    </row>
    <row r="138" spans="3:4">
      <c r="C138" s="6"/>
      <c r="D138" s="6"/>
    </row>
    <row r="139" spans="3:4">
      <c r="C139" s="6"/>
      <c r="D139" s="6"/>
    </row>
    <row r="140" spans="3:4">
      <c r="C140" s="6"/>
      <c r="D140" s="6"/>
    </row>
    <row r="141" spans="3:4">
      <c r="C141" s="6"/>
      <c r="D141" s="6"/>
    </row>
    <row r="142" spans="3:4">
      <c r="C142" s="6"/>
      <c r="D142" s="6"/>
    </row>
    <row r="143" spans="3:4">
      <c r="C143" s="6"/>
      <c r="D143" s="6"/>
    </row>
    <row r="144" spans="3:4">
      <c r="C144" s="6"/>
      <c r="D144" s="6"/>
    </row>
    <row r="145" spans="3:4">
      <c r="C145" s="6"/>
      <c r="D145" s="6"/>
    </row>
    <row r="146" spans="3:4">
      <c r="C146" s="6"/>
      <c r="D146" s="6"/>
    </row>
    <row r="147" spans="3:4">
      <c r="C147" s="6"/>
      <c r="D147" s="6"/>
    </row>
    <row r="148" spans="3:4">
      <c r="C148" s="6"/>
      <c r="D148" s="6"/>
    </row>
    <row r="149" spans="3:4">
      <c r="C149" s="6"/>
      <c r="D149" s="6"/>
    </row>
    <row r="150" spans="3:4">
      <c r="C150" s="6"/>
      <c r="D150" s="6"/>
    </row>
    <row r="151" spans="3:4">
      <c r="C151" s="6"/>
      <c r="D151" s="6"/>
    </row>
    <row r="152" spans="3:4">
      <c r="C152" s="6"/>
      <c r="D152" s="6"/>
    </row>
    <row r="153" spans="3:4">
      <c r="C153" s="6"/>
      <c r="D153" s="6"/>
    </row>
    <row r="154" spans="3:4">
      <c r="C154" s="6"/>
      <c r="D154" s="6"/>
    </row>
    <row r="155" spans="3:4">
      <c r="C155" s="6"/>
      <c r="D155" s="6"/>
    </row>
    <row r="156" spans="3:4">
      <c r="C156" s="6"/>
      <c r="D156" s="6"/>
    </row>
    <row r="157" spans="3:4">
      <c r="C157" s="6"/>
      <c r="D157" s="6"/>
    </row>
    <row r="158" spans="3:4">
      <c r="C158" s="6"/>
      <c r="D158" s="6"/>
    </row>
    <row r="159" spans="3:4">
      <c r="C159" s="6"/>
      <c r="D159" s="6"/>
    </row>
    <row r="160" spans="3:4">
      <c r="C160" s="6"/>
      <c r="D160" s="6"/>
    </row>
    <row r="161" spans="3:4">
      <c r="C161" s="6"/>
      <c r="D161" s="6"/>
    </row>
    <row r="162" spans="3:4">
      <c r="C162" s="6"/>
      <c r="D162" s="6"/>
    </row>
    <row r="163" spans="3:4">
      <c r="C163" s="6"/>
      <c r="D163" s="6"/>
    </row>
    <row r="164" spans="3:4">
      <c r="C164" s="6"/>
      <c r="D164" s="6"/>
    </row>
    <row r="165" spans="3:4">
      <c r="C165" s="6"/>
      <c r="D165" s="6"/>
    </row>
    <row r="166" spans="3:4">
      <c r="C166" s="6"/>
      <c r="D166" s="6"/>
    </row>
    <row r="167" spans="3:4">
      <c r="C167" s="6"/>
      <c r="D167" s="6"/>
    </row>
    <row r="168" spans="3:4">
      <c r="C168" s="6"/>
      <c r="D168" s="6"/>
    </row>
  </sheetData>
  <mergeCells count="6">
    <mergeCell ref="A29:C29"/>
    <mergeCell ref="A1:N3"/>
    <mergeCell ref="A4:N4"/>
    <mergeCell ref="A5:N5"/>
    <mergeCell ref="A6:C6"/>
    <mergeCell ref="D6:H6"/>
  </mergeCells>
  <printOptions horizontalCentered="1"/>
  <pageMargins left="0" right="0" top="0.5" bottom="0.25" header="0" footer="0"/>
  <pageSetup paperSize="9" scale="11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Sales</vt:lpstr>
      <vt:lpstr>Allocatoin</vt:lpstr>
    </vt:vector>
  </TitlesOfParts>
  <Company>Takeplus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JAMIL</dc:title>
  <dc:subject>DAFFODILS</dc:subject>
  <dc:creator>TIPU</dc:creator>
  <cp:lastModifiedBy>*</cp:lastModifiedBy>
  <cp:lastPrinted>2020-12-13T10:27:13Z</cp:lastPrinted>
  <dcterms:created xsi:type="dcterms:W3CDTF">2007-08-23T12:32:35Z</dcterms:created>
  <dcterms:modified xsi:type="dcterms:W3CDTF">2020-12-13T14:32:27Z</dcterms:modified>
</cp:coreProperties>
</file>