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Objects="none" defaultThemeVersion="124226"/>
  <bookViews>
    <workbookView xWindow="240" yWindow="90" windowWidth="20055" windowHeight="7695" tabRatio="794" activeTab="25"/>
  </bookViews>
  <sheets>
    <sheet name="1" sheetId="2" r:id="rId1"/>
    <sheet name="2" sheetId="1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U28" i="32" l="1"/>
  <c r="R24" i="32"/>
  <c r="D28" i="31" l="1"/>
  <c r="V12" i="31" l="1"/>
  <c r="U28" i="31"/>
  <c r="R27" i="6" l="1"/>
  <c r="M18" i="26" l="1"/>
  <c r="R18" i="26" s="1"/>
  <c r="N17" i="26"/>
  <c r="N18" i="26"/>
  <c r="N19" i="26"/>
  <c r="N20" i="26"/>
  <c r="N8" i="26"/>
  <c r="N9" i="26"/>
  <c r="N10" i="26"/>
  <c r="N11" i="26"/>
  <c r="N12" i="26"/>
  <c r="N13" i="26"/>
  <c r="N14" i="26"/>
  <c r="N15" i="26"/>
  <c r="N16" i="26"/>
  <c r="N21" i="26"/>
  <c r="N22" i="26"/>
  <c r="N23" i="26"/>
  <c r="N24" i="26"/>
  <c r="N25" i="26"/>
  <c r="N7" i="26"/>
  <c r="S18" i="26" l="1"/>
  <c r="T18" i="26" s="1"/>
  <c r="O18" i="26"/>
  <c r="R27" i="25"/>
  <c r="D8" i="33" l="1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G4" i="33" l="1"/>
  <c r="G5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 l="1"/>
  <c r="G29" i="33" s="1"/>
  <c r="R21" i="19"/>
  <c r="R27" i="13" l="1"/>
  <c r="S23" i="13" l="1"/>
  <c r="S24" i="13"/>
  <c r="S25" i="13"/>
  <c r="S26" i="13"/>
  <c r="R23" i="13"/>
  <c r="R24" i="13"/>
  <c r="R25" i="13"/>
  <c r="R26" i="13"/>
  <c r="O17" i="13"/>
  <c r="O19" i="13"/>
  <c r="O23" i="13"/>
  <c r="O24" i="13"/>
  <c r="O25" i="13"/>
  <c r="O26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T23" i="13"/>
  <c r="D28" i="12" l="1"/>
  <c r="U28" i="11" l="1"/>
  <c r="Q28" i="11" l="1"/>
  <c r="U28" i="10" l="1"/>
  <c r="U28" i="9" l="1"/>
  <c r="U28" i="7" l="1"/>
  <c r="R24" i="6" l="1"/>
  <c r="R26" i="6"/>
  <c r="D28" i="3" l="1"/>
  <c r="E5" i="33" l="1"/>
  <c r="F5" i="33"/>
  <c r="H5" i="33"/>
  <c r="I5" i="33"/>
  <c r="J5" i="33"/>
  <c r="K5" i="33"/>
  <c r="L5" i="33"/>
  <c r="D5" i="33"/>
  <c r="E4" i="33"/>
  <c r="F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H27" i="33"/>
  <c r="I27" i="33"/>
  <c r="J27" i="33"/>
  <c r="K27" i="33"/>
  <c r="L27" i="33"/>
  <c r="E26" i="33"/>
  <c r="F26" i="33"/>
  <c r="H26" i="33"/>
  <c r="I26" i="33"/>
  <c r="J26" i="33"/>
  <c r="K26" i="33"/>
  <c r="L26" i="33"/>
  <c r="E25" i="33"/>
  <c r="F25" i="33"/>
  <c r="H25" i="33"/>
  <c r="I25" i="33"/>
  <c r="J25" i="33"/>
  <c r="K25" i="33"/>
  <c r="L25" i="33"/>
  <c r="E24" i="33"/>
  <c r="F24" i="33"/>
  <c r="H24" i="33"/>
  <c r="I24" i="33"/>
  <c r="J24" i="33"/>
  <c r="K24" i="33"/>
  <c r="L24" i="33"/>
  <c r="E23" i="33"/>
  <c r="F23" i="33"/>
  <c r="H23" i="33"/>
  <c r="I23" i="33"/>
  <c r="J23" i="33"/>
  <c r="K23" i="33"/>
  <c r="L23" i="33"/>
  <c r="E22" i="33"/>
  <c r="F22" i="33"/>
  <c r="H22" i="33"/>
  <c r="I22" i="33"/>
  <c r="J22" i="33"/>
  <c r="K22" i="33"/>
  <c r="L22" i="33"/>
  <c r="E21" i="33"/>
  <c r="F21" i="33"/>
  <c r="H21" i="33"/>
  <c r="I21" i="33"/>
  <c r="J21" i="33"/>
  <c r="K21" i="33"/>
  <c r="L21" i="33"/>
  <c r="E20" i="33"/>
  <c r="F20" i="33"/>
  <c r="H20" i="33"/>
  <c r="I20" i="33"/>
  <c r="J20" i="33"/>
  <c r="K20" i="33"/>
  <c r="L20" i="33"/>
  <c r="E19" i="33"/>
  <c r="F19" i="33"/>
  <c r="H19" i="33"/>
  <c r="I19" i="33"/>
  <c r="J19" i="33"/>
  <c r="K19" i="33"/>
  <c r="L19" i="33"/>
  <c r="E18" i="33"/>
  <c r="F18" i="33"/>
  <c r="H18" i="33"/>
  <c r="I18" i="33"/>
  <c r="J18" i="33"/>
  <c r="K18" i="33"/>
  <c r="L18" i="33"/>
  <c r="E17" i="33"/>
  <c r="F17" i="33"/>
  <c r="H17" i="33"/>
  <c r="I17" i="33"/>
  <c r="J17" i="33"/>
  <c r="K17" i="33"/>
  <c r="L17" i="33"/>
  <c r="E16" i="33"/>
  <c r="F16" i="33"/>
  <c r="H16" i="33"/>
  <c r="I16" i="33"/>
  <c r="J16" i="33"/>
  <c r="K16" i="33"/>
  <c r="L16" i="33"/>
  <c r="E15" i="33"/>
  <c r="F15" i="33"/>
  <c r="H15" i="33"/>
  <c r="I15" i="33"/>
  <c r="J15" i="33"/>
  <c r="K15" i="33"/>
  <c r="L15" i="33"/>
  <c r="E14" i="33"/>
  <c r="F14" i="33"/>
  <c r="H14" i="33"/>
  <c r="I14" i="33"/>
  <c r="J14" i="33"/>
  <c r="K14" i="33"/>
  <c r="L14" i="33"/>
  <c r="E13" i="33"/>
  <c r="F13" i="33"/>
  <c r="H13" i="33"/>
  <c r="I13" i="33"/>
  <c r="J13" i="33"/>
  <c r="K13" i="33"/>
  <c r="L13" i="33"/>
  <c r="E12" i="33"/>
  <c r="F12" i="33"/>
  <c r="H12" i="33"/>
  <c r="I12" i="33"/>
  <c r="J12" i="33"/>
  <c r="K12" i="33"/>
  <c r="L12" i="33"/>
  <c r="E11" i="33"/>
  <c r="F11" i="33"/>
  <c r="H11" i="33"/>
  <c r="I11" i="33"/>
  <c r="J11" i="33"/>
  <c r="K11" i="33"/>
  <c r="L11" i="33"/>
  <c r="E10" i="33"/>
  <c r="F10" i="33"/>
  <c r="H10" i="33"/>
  <c r="I10" i="33"/>
  <c r="J10" i="33"/>
  <c r="K10" i="33"/>
  <c r="L10" i="33"/>
  <c r="E9" i="33"/>
  <c r="F9" i="33"/>
  <c r="H9" i="33"/>
  <c r="I9" i="33"/>
  <c r="J9" i="33"/>
  <c r="K9" i="33"/>
  <c r="L9" i="33"/>
  <c r="E8" i="33"/>
  <c r="F8" i="33"/>
  <c r="H8" i="33"/>
  <c r="I8" i="33"/>
  <c r="J8" i="33"/>
  <c r="K8" i="33"/>
  <c r="L8" i="33"/>
  <c r="E7" i="33"/>
  <c r="F7" i="33"/>
  <c r="H7" i="33"/>
  <c r="I7" i="33"/>
  <c r="J7" i="33"/>
  <c r="K7" i="33"/>
  <c r="L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V26" i="32" s="1"/>
  <c r="N25" i="32"/>
  <c r="M25" i="32"/>
  <c r="S25" i="32" s="1"/>
  <c r="T25" i="32" s="1"/>
  <c r="N24" i="32"/>
  <c r="M24" i="32"/>
  <c r="V24" i="32" s="1"/>
  <c r="N23" i="32"/>
  <c r="M23" i="32"/>
  <c r="N22" i="32"/>
  <c r="M22" i="32"/>
  <c r="O22" i="32" s="1"/>
  <c r="N21" i="32"/>
  <c r="M21" i="32"/>
  <c r="S21" i="32" s="1"/>
  <c r="T21" i="32" s="1"/>
  <c r="O20" i="32"/>
  <c r="N20" i="32"/>
  <c r="M20" i="32"/>
  <c r="R20" i="32" s="1"/>
  <c r="V20" i="32" s="1"/>
  <c r="N19" i="32"/>
  <c r="M19" i="32"/>
  <c r="S19" i="32" s="1"/>
  <c r="T19" i="32" s="1"/>
  <c r="N18" i="32"/>
  <c r="M18" i="32"/>
  <c r="R18" i="32" s="1"/>
  <c r="V18" i="32" s="1"/>
  <c r="N17" i="32"/>
  <c r="M17" i="32"/>
  <c r="S17" i="32" s="1"/>
  <c r="T17" i="32" s="1"/>
  <c r="N16" i="32"/>
  <c r="M16" i="32"/>
  <c r="R16" i="32" s="1"/>
  <c r="V16" i="32" s="1"/>
  <c r="N15" i="32"/>
  <c r="M15" i="32"/>
  <c r="S15" i="32" s="1"/>
  <c r="T15" i="32" s="1"/>
  <c r="N14" i="32"/>
  <c r="M14" i="32"/>
  <c r="R14" i="32" s="1"/>
  <c r="V14" i="32" s="1"/>
  <c r="N13" i="32"/>
  <c r="M13" i="32"/>
  <c r="S13" i="32" s="1"/>
  <c r="T13" i="32" s="1"/>
  <c r="N12" i="32"/>
  <c r="M12" i="32"/>
  <c r="R12" i="32" s="1"/>
  <c r="V12" i="32" s="1"/>
  <c r="N11" i="32"/>
  <c r="M11" i="32"/>
  <c r="S11" i="32" s="1"/>
  <c r="T11" i="32" s="1"/>
  <c r="N10" i="32"/>
  <c r="M10" i="32"/>
  <c r="R10" i="32" s="1"/>
  <c r="V10" i="32" s="1"/>
  <c r="N9" i="32"/>
  <c r="M9" i="32"/>
  <c r="S9" i="32" s="1"/>
  <c r="T9" i="32" s="1"/>
  <c r="N8" i="32"/>
  <c r="M8" i="32"/>
  <c r="R8" i="32" s="1"/>
  <c r="V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N27" i="31"/>
  <c r="M27" i="31"/>
  <c r="S27" i="31" s="1"/>
  <c r="T27" i="31" s="1"/>
  <c r="N26" i="31"/>
  <c r="M26" i="31"/>
  <c r="R26" i="31" s="1"/>
  <c r="V26" i="31" s="1"/>
  <c r="N25" i="31"/>
  <c r="M25" i="31"/>
  <c r="S25" i="31" s="1"/>
  <c r="T25" i="31" s="1"/>
  <c r="N24" i="31"/>
  <c r="M24" i="31"/>
  <c r="R24" i="31" s="1"/>
  <c r="V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M25" i="26"/>
  <c r="M24" i="26"/>
  <c r="M23" i="26"/>
  <c r="M22" i="26"/>
  <c r="M21" i="26"/>
  <c r="M20" i="26"/>
  <c r="M19" i="26"/>
  <c r="M17" i="26"/>
  <c r="O17" i="26" s="1"/>
  <c r="M16" i="26"/>
  <c r="O16" i="26" s="1"/>
  <c r="M15" i="26"/>
  <c r="M14" i="26"/>
  <c r="O14" i="26" s="1"/>
  <c r="M13" i="26"/>
  <c r="M12" i="26"/>
  <c r="O12" i="26" s="1"/>
  <c r="M11" i="26"/>
  <c r="M10" i="26"/>
  <c r="O10" i="26" s="1"/>
  <c r="M9" i="26"/>
  <c r="M8" i="26"/>
  <c r="O8" i="26" s="1"/>
  <c r="M7" i="26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O24" i="25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O24" i="22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N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O26" i="2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N25" i="19"/>
  <c r="M25" i="19"/>
  <c r="S25" i="19" s="1"/>
  <c r="T25" i="19" s="1"/>
  <c r="O24" i="19"/>
  <c r="N24" i="19"/>
  <c r="M24" i="19"/>
  <c r="S24" i="19" s="1"/>
  <c r="T24" i="19" s="1"/>
  <c r="N23" i="19"/>
  <c r="M23" i="19"/>
  <c r="S23" i="19" s="1"/>
  <c r="T23" i="19" s="1"/>
  <c r="N22" i="19"/>
  <c r="M22" i="19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N13" i="19"/>
  <c r="M13" i="19"/>
  <c r="S13" i="19" s="1"/>
  <c r="T13" i="19" s="1"/>
  <c r="O12" i="19"/>
  <c r="N12" i="19"/>
  <c r="M12" i="19"/>
  <c r="S12" i="19" s="1"/>
  <c r="T12" i="19" s="1"/>
  <c r="N11" i="19"/>
  <c r="M11" i="19"/>
  <c r="S11" i="19" s="1"/>
  <c r="T11" i="19" s="1"/>
  <c r="N10" i="19"/>
  <c r="M10" i="19"/>
  <c r="N9" i="19"/>
  <c r="M9" i="19"/>
  <c r="S9" i="19" s="1"/>
  <c r="T9" i="19" s="1"/>
  <c r="R8" i="19"/>
  <c r="O8" i="19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M27" i="13"/>
  <c r="S27" i="13" s="1"/>
  <c r="T27" i="13" s="1"/>
  <c r="M26" i="13"/>
  <c r="M25" i="13"/>
  <c r="M24" i="13"/>
  <c r="M23" i="13"/>
  <c r="M22" i="13"/>
  <c r="M21" i="13"/>
  <c r="M20" i="13"/>
  <c r="M19" i="13"/>
  <c r="S19" i="13" s="1"/>
  <c r="T19" i="13" s="1"/>
  <c r="M18" i="13"/>
  <c r="O18" i="13" s="1"/>
  <c r="M17" i="13"/>
  <c r="S17" i="13" s="1"/>
  <c r="T17" i="13" s="1"/>
  <c r="M16" i="13"/>
  <c r="M15" i="13"/>
  <c r="S15" i="13" s="1"/>
  <c r="T15" i="13" s="1"/>
  <c r="M14" i="13"/>
  <c r="O14" i="13" s="1"/>
  <c r="M13" i="13"/>
  <c r="S13" i="13" s="1"/>
  <c r="T13" i="13" s="1"/>
  <c r="M12" i="13"/>
  <c r="O12" i="13" s="1"/>
  <c r="M11" i="13"/>
  <c r="S11" i="13" s="1"/>
  <c r="T11" i="13" s="1"/>
  <c r="M10" i="13"/>
  <c r="O10" i="13" s="1"/>
  <c r="M9" i="13"/>
  <c r="S9" i="13" s="1"/>
  <c r="T9" i="13" s="1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V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V20" i="11" s="1"/>
  <c r="N19" i="11"/>
  <c r="M19" i="11"/>
  <c r="S19" i="11" s="1"/>
  <c r="T19" i="11" s="1"/>
  <c r="N18" i="11"/>
  <c r="M18" i="11"/>
  <c r="R18" i="11" s="1"/>
  <c r="V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V12" i="11" s="1"/>
  <c r="N11" i="11"/>
  <c r="M11" i="11"/>
  <c r="S11" i="11" s="1"/>
  <c r="T11" i="11" s="1"/>
  <c r="O10" i="11"/>
  <c r="N10" i="11"/>
  <c r="M10" i="11"/>
  <c r="R10" i="11" s="1"/>
  <c r="V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V26" i="10" s="1"/>
  <c r="N25" i="10"/>
  <c r="M25" i="10"/>
  <c r="S25" i="10" s="1"/>
  <c r="T25" i="10" s="1"/>
  <c r="N24" i="10"/>
  <c r="M24" i="10"/>
  <c r="R24" i="10" s="1"/>
  <c r="V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V26" i="9" s="1"/>
  <c r="N25" i="9"/>
  <c r="M25" i="9"/>
  <c r="S25" i="9" s="1"/>
  <c r="T25" i="9" s="1"/>
  <c r="N24" i="9"/>
  <c r="M24" i="9"/>
  <c r="R24" i="9" s="1"/>
  <c r="V24" i="9" s="1"/>
  <c r="N23" i="9"/>
  <c r="M23" i="9"/>
  <c r="S23" i="9" s="1"/>
  <c r="T23" i="9" s="1"/>
  <c r="O22" i="9"/>
  <c r="N22" i="9"/>
  <c r="M22" i="9"/>
  <c r="R22" i="9" s="1"/>
  <c r="V22" i="9" s="1"/>
  <c r="N21" i="9"/>
  <c r="M21" i="9"/>
  <c r="S21" i="9" s="1"/>
  <c r="T21" i="9" s="1"/>
  <c r="N20" i="9"/>
  <c r="M20" i="9"/>
  <c r="R20" i="9" s="1"/>
  <c r="V20" i="9" s="1"/>
  <c r="N19" i="9"/>
  <c r="M19" i="9"/>
  <c r="S19" i="9" s="1"/>
  <c r="T19" i="9" s="1"/>
  <c r="N18" i="9"/>
  <c r="M18" i="9"/>
  <c r="R18" i="9" s="1"/>
  <c r="V18" i="9" s="1"/>
  <c r="N17" i="9"/>
  <c r="M17" i="9"/>
  <c r="S17" i="9" s="1"/>
  <c r="T17" i="9" s="1"/>
  <c r="N16" i="9"/>
  <c r="M16" i="9"/>
  <c r="R16" i="9" s="1"/>
  <c r="V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V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V22" i="7" s="1"/>
  <c r="N21" i="7"/>
  <c r="M21" i="7"/>
  <c r="O21" i="7" s="1"/>
  <c r="N20" i="7"/>
  <c r="M20" i="7"/>
  <c r="R20" i="7" s="1"/>
  <c r="V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V16" i="7" s="1"/>
  <c r="N15" i="7"/>
  <c r="M15" i="7"/>
  <c r="O15" i="7" s="1"/>
  <c r="N14" i="7"/>
  <c r="M14" i="7"/>
  <c r="R14" i="7" s="1"/>
  <c r="V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N26" i="6"/>
  <c r="M26" i="6"/>
  <c r="N25" i="6"/>
  <c r="M25" i="6"/>
  <c r="R25" i="6" s="1"/>
  <c r="N24" i="6"/>
  <c r="M24" i="6"/>
  <c r="O24" i="6" s="1"/>
  <c r="N23" i="6"/>
  <c r="M23" i="6"/>
  <c r="N22" i="6"/>
  <c r="M22" i="6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N27" i="3"/>
  <c r="M27" i="3"/>
  <c r="O27" i="3" s="1"/>
  <c r="N26" i="3"/>
  <c r="M26" i="3"/>
  <c r="R26" i="3" s="1"/>
  <c r="N25" i="3"/>
  <c r="M25" i="3"/>
  <c r="O25" i="3" s="1"/>
  <c r="O24" i="3"/>
  <c r="N24" i="3"/>
  <c r="M24" i="3"/>
  <c r="R24" i="3" s="1"/>
  <c r="N23" i="3"/>
  <c r="M23" i="3"/>
  <c r="O23" i="3" s="1"/>
  <c r="O22" i="3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F28" i="1"/>
  <c r="F29" i="1" s="1"/>
  <c r="F4" i="2" s="1"/>
  <c r="F29" i="2" s="1"/>
  <c r="F4" i="3" s="1"/>
  <c r="E28" i="1"/>
  <c r="E29" i="1" s="1"/>
  <c r="E4" i="2" s="1"/>
  <c r="E29" i="2" s="1"/>
  <c r="E4" i="3" s="1"/>
  <c r="E29" i="3" s="1"/>
  <c r="E4" i="4" s="1"/>
  <c r="E29" i="4" s="1"/>
  <c r="E4" i="5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H29" i="1"/>
  <c r="H4" i="2" s="1"/>
  <c r="H29" i="2" s="1"/>
  <c r="H4" i="3" s="1"/>
  <c r="H29" i="3" s="1"/>
  <c r="H4" i="4" s="1"/>
  <c r="H29" i="4" s="1"/>
  <c r="H4" i="5" s="1"/>
  <c r="H29" i="5" s="1"/>
  <c r="H4" i="6" s="1"/>
  <c r="S23" i="32" l="1"/>
  <c r="T23" i="32" s="1"/>
  <c r="R23" i="32"/>
  <c r="V23" i="32" s="1"/>
  <c r="O10" i="32"/>
  <c r="O12" i="32"/>
  <c r="O18" i="32"/>
  <c r="N28" i="32"/>
  <c r="N28" i="31"/>
  <c r="H29" i="6"/>
  <c r="H4" i="7" s="1"/>
  <c r="H29" i="7" s="1"/>
  <c r="H4" i="8" s="1"/>
  <c r="H29" i="8" s="1"/>
  <c r="H4" i="9" s="1"/>
  <c r="O24" i="29"/>
  <c r="O10" i="29"/>
  <c r="N28" i="29"/>
  <c r="O22" i="27"/>
  <c r="O24" i="27"/>
  <c r="G29" i="27"/>
  <c r="G4" i="28" s="1"/>
  <c r="G29" i="28" s="1"/>
  <c r="G4" i="29" s="1"/>
  <c r="G29" i="29" s="1"/>
  <c r="G4" i="31" s="1"/>
  <c r="G29" i="31" s="1"/>
  <c r="G4" i="32" s="1"/>
  <c r="G29" i="32" s="1"/>
  <c r="N28" i="27"/>
  <c r="R20" i="26"/>
  <c r="O20" i="26"/>
  <c r="S20" i="26"/>
  <c r="T20" i="26" s="1"/>
  <c r="S25" i="26"/>
  <c r="T25" i="26" s="1"/>
  <c r="O25" i="26"/>
  <c r="S23" i="26"/>
  <c r="T23" i="26" s="1"/>
  <c r="O23" i="26"/>
  <c r="S15" i="26"/>
  <c r="T15" i="26" s="1"/>
  <c r="O15" i="26"/>
  <c r="S21" i="26"/>
  <c r="T21" i="26" s="1"/>
  <c r="O21" i="26"/>
  <c r="S7" i="26"/>
  <c r="T7" i="26" s="1"/>
  <c r="O7" i="26"/>
  <c r="R24" i="26"/>
  <c r="O24" i="26"/>
  <c r="S11" i="26"/>
  <c r="T11" i="26" s="1"/>
  <c r="O11" i="26"/>
  <c r="S22" i="26"/>
  <c r="O22" i="26"/>
  <c r="R19" i="26"/>
  <c r="S19" i="26"/>
  <c r="T19" i="26" s="1"/>
  <c r="O19" i="26"/>
  <c r="S13" i="26"/>
  <c r="T13" i="26" s="1"/>
  <c r="O13" i="26"/>
  <c r="S9" i="26"/>
  <c r="T9" i="26" s="1"/>
  <c r="O9" i="26"/>
  <c r="S17" i="26"/>
  <c r="T17" i="26" s="1"/>
  <c r="N28" i="26"/>
  <c r="O26" i="25"/>
  <c r="O10" i="25"/>
  <c r="O8" i="25"/>
  <c r="O16" i="25"/>
  <c r="N28" i="25"/>
  <c r="O18" i="25"/>
  <c r="O18" i="24"/>
  <c r="O26" i="24"/>
  <c r="O16" i="24"/>
  <c r="N28" i="24"/>
  <c r="O24" i="23"/>
  <c r="N28" i="23"/>
  <c r="O26" i="22"/>
  <c r="O8" i="22"/>
  <c r="O16" i="22"/>
  <c r="O10" i="22"/>
  <c r="N28" i="20"/>
  <c r="O20" i="19"/>
  <c r="R20" i="19"/>
  <c r="O16" i="19"/>
  <c r="R12" i="19"/>
  <c r="R24" i="19"/>
  <c r="N28" i="19"/>
  <c r="R16" i="19"/>
  <c r="O24" i="18"/>
  <c r="O24" i="17"/>
  <c r="O8" i="17"/>
  <c r="S21" i="13"/>
  <c r="T21" i="13" s="1"/>
  <c r="R21" i="13"/>
  <c r="O21" i="13"/>
  <c r="S20" i="13"/>
  <c r="R20" i="13"/>
  <c r="O20" i="13"/>
  <c r="R22" i="13"/>
  <c r="S22" i="13"/>
  <c r="T22" i="13" s="1"/>
  <c r="O22" i="13"/>
  <c r="T25" i="13"/>
  <c r="M27" i="33"/>
  <c r="S27" i="33" s="1"/>
  <c r="T27" i="33" s="1"/>
  <c r="O16" i="13"/>
  <c r="R16" i="13"/>
  <c r="T24" i="13"/>
  <c r="O14" i="12"/>
  <c r="O26" i="12"/>
  <c r="N28" i="12"/>
  <c r="O26" i="11"/>
  <c r="O12" i="11"/>
  <c r="O18" i="11"/>
  <c r="L28" i="33"/>
  <c r="L29" i="33" s="1"/>
  <c r="O20" i="11"/>
  <c r="N28" i="11"/>
  <c r="O26" i="10"/>
  <c r="N28" i="10"/>
  <c r="M18" i="33"/>
  <c r="R18" i="33" s="1"/>
  <c r="E28" i="33"/>
  <c r="E29" i="33" s="1"/>
  <c r="O24" i="9"/>
  <c r="O16" i="9"/>
  <c r="H29" i="9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M14" i="33"/>
  <c r="R14" i="33" s="1"/>
  <c r="N28" i="9"/>
  <c r="N28" i="8"/>
  <c r="N28" i="7"/>
  <c r="O27" i="6"/>
  <c r="O25" i="6"/>
  <c r="O23" i="6"/>
  <c r="R23" i="6"/>
  <c r="M15" i="33"/>
  <c r="S15" i="33" s="1"/>
  <c r="T15" i="33" s="1"/>
  <c r="O22" i="6"/>
  <c r="R22" i="6"/>
  <c r="M26" i="33"/>
  <c r="R26" i="33" s="1"/>
  <c r="N28" i="6"/>
  <c r="N16" i="33"/>
  <c r="E29" i="5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28" i="5"/>
  <c r="N13" i="33"/>
  <c r="N27" i="33"/>
  <c r="M20" i="33"/>
  <c r="O20" i="33" s="1"/>
  <c r="O20" i="4"/>
  <c r="R20" i="4"/>
  <c r="M22" i="33"/>
  <c r="O22" i="33" s="1"/>
  <c r="O8" i="4"/>
  <c r="R8" i="4"/>
  <c r="O12" i="4"/>
  <c r="R12" i="4"/>
  <c r="M24" i="33"/>
  <c r="R24" i="33" s="1"/>
  <c r="O24" i="4"/>
  <c r="R24" i="4"/>
  <c r="O16" i="4"/>
  <c r="R16" i="4"/>
  <c r="M9" i="33"/>
  <c r="S9" i="33" s="1"/>
  <c r="T9" i="33" s="1"/>
  <c r="N28" i="4"/>
  <c r="N17" i="33"/>
  <c r="L29" i="2"/>
  <c r="L4" i="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H28" i="33"/>
  <c r="H29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O8" i="3"/>
  <c r="O16" i="3"/>
  <c r="J28" i="33"/>
  <c r="J29" i="33" s="1"/>
  <c r="O14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M12" i="33"/>
  <c r="R12" i="33" s="1"/>
  <c r="N28" i="3"/>
  <c r="M11" i="33"/>
  <c r="S11" i="33" s="1"/>
  <c r="T11" i="33" s="1"/>
  <c r="M16" i="33"/>
  <c r="S16" i="33" s="1"/>
  <c r="T16" i="33" s="1"/>
  <c r="M21" i="33"/>
  <c r="S21" i="33" s="1"/>
  <c r="T21" i="33" s="1"/>
  <c r="F28" i="33"/>
  <c r="F29" i="33" s="1"/>
  <c r="I28" i="33"/>
  <c r="I29" i="33" s="1"/>
  <c r="N9" i="33"/>
  <c r="N12" i="33"/>
  <c r="K28" i="33"/>
  <c r="K29" i="33" s="1"/>
  <c r="N28" i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O18" i="9"/>
  <c r="O26" i="9"/>
  <c r="O16" i="10"/>
  <c r="R14" i="11"/>
  <c r="V14" i="11" s="1"/>
  <c r="O14" i="11"/>
  <c r="R16" i="11"/>
  <c r="V16" i="11" s="1"/>
  <c r="O16" i="11"/>
  <c r="R18" i="12"/>
  <c r="O18" i="12"/>
  <c r="N28" i="14"/>
  <c r="R24" i="14"/>
  <c r="O24" i="14"/>
  <c r="R26" i="15"/>
  <c r="O26" i="15"/>
  <c r="S13" i="16"/>
  <c r="T13" i="16" s="1"/>
  <c r="R13" i="16"/>
  <c r="O13" i="16"/>
  <c r="S21" i="16"/>
  <c r="T21" i="16" s="1"/>
  <c r="R21" i="16"/>
  <c r="O21" i="16"/>
  <c r="R18" i="18"/>
  <c r="O18" i="18"/>
  <c r="S14" i="19"/>
  <c r="T14" i="19" s="1"/>
  <c r="R14" i="19"/>
  <c r="O14" i="19"/>
  <c r="S22" i="19"/>
  <c r="T22" i="19" s="1"/>
  <c r="R22" i="19"/>
  <c r="O22" i="19"/>
  <c r="R24" i="20"/>
  <c r="O24" i="20"/>
  <c r="R12" i="22"/>
  <c r="O12" i="22"/>
  <c r="R26" i="23"/>
  <c r="O26" i="23"/>
  <c r="O12" i="3"/>
  <c r="O20" i="3"/>
  <c r="R10" i="4"/>
  <c r="R14" i="4"/>
  <c r="R18" i="4"/>
  <c r="R22" i="4"/>
  <c r="R26" i="4"/>
  <c r="O26" i="5"/>
  <c r="S27" i="5"/>
  <c r="T27" i="5" s="1"/>
  <c r="O9" i="6"/>
  <c r="O20" i="8"/>
  <c r="O20" i="9"/>
  <c r="O24" i="10"/>
  <c r="S13" i="12"/>
  <c r="T13" i="12" s="1"/>
  <c r="O13" i="12"/>
  <c r="N28" i="15"/>
  <c r="N28" i="18"/>
  <c r="N28" i="22"/>
  <c r="R8" i="11"/>
  <c r="V8" i="11" s="1"/>
  <c r="O8" i="11"/>
  <c r="R22" i="11"/>
  <c r="V22" i="11" s="1"/>
  <c r="O22" i="11"/>
  <c r="R24" i="11"/>
  <c r="V24" i="11" s="1"/>
  <c r="O24" i="11"/>
  <c r="R14" i="14"/>
  <c r="O14" i="14"/>
  <c r="S9" i="16"/>
  <c r="T9" i="16" s="1"/>
  <c r="R9" i="16"/>
  <c r="O9" i="16"/>
  <c r="S17" i="16"/>
  <c r="T17" i="16" s="1"/>
  <c r="R17" i="16"/>
  <c r="O17" i="16"/>
  <c r="S25" i="16"/>
  <c r="T25" i="16" s="1"/>
  <c r="R25" i="16"/>
  <c r="O25" i="16"/>
  <c r="R26" i="17"/>
  <c r="O26" i="17"/>
  <c r="S10" i="19"/>
  <c r="T10" i="19" s="1"/>
  <c r="R10" i="19"/>
  <c r="O10" i="19"/>
  <c r="S18" i="19"/>
  <c r="T18" i="19" s="1"/>
  <c r="R18" i="19"/>
  <c r="O18" i="19"/>
  <c r="S26" i="19"/>
  <c r="T26" i="19" s="1"/>
  <c r="R26" i="19"/>
  <c r="O26" i="19"/>
  <c r="R20" i="22"/>
  <c r="O20" i="22"/>
  <c r="R12" i="24"/>
  <c r="O12" i="24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13"/>
  <c r="N28" i="17"/>
  <c r="N8" i="33"/>
  <c r="N10" i="33"/>
  <c r="M13" i="33"/>
  <c r="S13" i="33" s="1"/>
  <c r="T13" i="33" s="1"/>
  <c r="M17" i="33"/>
  <c r="S17" i="33" s="1"/>
  <c r="T17" i="33" s="1"/>
  <c r="N18" i="33"/>
  <c r="N19" i="33"/>
  <c r="N23" i="33"/>
  <c r="N24" i="33"/>
  <c r="M25" i="33"/>
  <c r="S25" i="33" s="1"/>
  <c r="T25" i="33" s="1"/>
  <c r="N26" i="33"/>
  <c r="M10" i="33"/>
  <c r="R10" i="33" s="1"/>
  <c r="N14" i="33"/>
  <c r="N21" i="33"/>
  <c r="O20" i="24"/>
  <c r="O12" i="25"/>
  <c r="O20" i="25"/>
  <c r="O26" i="26"/>
  <c r="O18" i="27"/>
  <c r="O26" i="27"/>
  <c r="O24" i="28"/>
  <c r="O26" i="29"/>
  <c r="O24" i="31"/>
  <c r="O14" i="32"/>
  <c r="O24" i="32"/>
  <c r="M8" i="33"/>
  <c r="O8" i="33" s="1"/>
  <c r="N11" i="33"/>
  <c r="N15" i="33"/>
  <c r="N22" i="33"/>
  <c r="M23" i="33"/>
  <c r="S23" i="33" s="1"/>
  <c r="T23" i="33" s="1"/>
  <c r="M19" i="33"/>
  <c r="S19" i="33" s="1"/>
  <c r="T19" i="33" s="1"/>
  <c r="O24" i="12"/>
  <c r="O16" i="14"/>
  <c r="O26" i="14"/>
  <c r="O20" i="15"/>
  <c r="N28" i="16"/>
  <c r="M28" i="16"/>
  <c r="O20" i="18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T7" i="32"/>
  <c r="R7" i="32"/>
  <c r="V7" i="32" s="1"/>
  <c r="R9" i="32"/>
  <c r="V9" i="32" s="1"/>
  <c r="R11" i="32"/>
  <c r="V11" i="32" s="1"/>
  <c r="R13" i="32"/>
  <c r="V13" i="32" s="1"/>
  <c r="R15" i="32"/>
  <c r="V15" i="32" s="1"/>
  <c r="R17" i="32"/>
  <c r="V17" i="32" s="1"/>
  <c r="R19" i="32"/>
  <c r="V19" i="32" s="1"/>
  <c r="R21" i="32"/>
  <c r="V21" i="32" s="1"/>
  <c r="R25" i="32"/>
  <c r="V25" i="32" s="1"/>
  <c r="R27" i="32"/>
  <c r="V27" i="32" s="1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V22" i="32" s="1"/>
  <c r="T7" i="31"/>
  <c r="R7" i="31"/>
  <c r="V7" i="31" s="1"/>
  <c r="R9" i="31"/>
  <c r="V9" i="31" s="1"/>
  <c r="R11" i="31"/>
  <c r="V11" i="31" s="1"/>
  <c r="R13" i="31"/>
  <c r="V13" i="31" s="1"/>
  <c r="R15" i="31"/>
  <c r="V15" i="31" s="1"/>
  <c r="R17" i="31"/>
  <c r="V17" i="31" s="1"/>
  <c r="R19" i="31"/>
  <c r="V19" i="31" s="1"/>
  <c r="R21" i="31"/>
  <c r="V21" i="31" s="1"/>
  <c r="R23" i="31"/>
  <c r="V23" i="31" s="1"/>
  <c r="R25" i="31"/>
  <c r="V25" i="31" s="1"/>
  <c r="R27" i="31"/>
  <c r="V27" i="31" s="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V8" i="31" s="1"/>
  <c r="R10" i="31"/>
  <c r="V10" i="31" s="1"/>
  <c r="R12" i="31"/>
  <c r="R14" i="31"/>
  <c r="V14" i="31" s="1"/>
  <c r="R16" i="31"/>
  <c r="V16" i="31" s="1"/>
  <c r="R18" i="31"/>
  <c r="V18" i="31" s="1"/>
  <c r="R20" i="31"/>
  <c r="V20" i="31" s="1"/>
  <c r="R22" i="31"/>
  <c r="V22" i="31" s="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R7" i="26"/>
  <c r="R9" i="26"/>
  <c r="R11" i="26"/>
  <c r="R13" i="26"/>
  <c r="R15" i="26"/>
  <c r="R17" i="26"/>
  <c r="R21" i="26"/>
  <c r="R23" i="26"/>
  <c r="R25" i="26"/>
  <c r="R27" i="26"/>
  <c r="M28" i="26"/>
  <c r="S8" i="26"/>
  <c r="T8" i="26" s="1"/>
  <c r="S10" i="26"/>
  <c r="T10" i="26" s="1"/>
  <c r="S12" i="26"/>
  <c r="T12" i="26" s="1"/>
  <c r="S14" i="26"/>
  <c r="T14" i="26" s="1"/>
  <c r="S16" i="26"/>
  <c r="T16" i="26" s="1"/>
  <c r="T22" i="26"/>
  <c r="S24" i="26"/>
  <c r="T24" i="26" s="1"/>
  <c r="S26" i="26"/>
  <c r="T26" i="26" s="1"/>
  <c r="O27" i="26"/>
  <c r="R8" i="26"/>
  <c r="R10" i="26"/>
  <c r="R12" i="26"/>
  <c r="R14" i="26"/>
  <c r="R16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T7" i="19"/>
  <c r="R7" i="19"/>
  <c r="R9" i="19"/>
  <c r="R11" i="19"/>
  <c r="R13" i="19"/>
  <c r="R15" i="19"/>
  <c r="R17" i="19"/>
  <c r="R19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S18" i="13"/>
  <c r="T18" i="13" s="1"/>
  <c r="T20" i="13"/>
  <c r="T26" i="13"/>
  <c r="O27" i="13"/>
  <c r="R8" i="13"/>
  <c r="R10" i="13"/>
  <c r="R12" i="13"/>
  <c r="R14" i="13"/>
  <c r="R18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V7" i="11" s="1"/>
  <c r="R9" i="11"/>
  <c r="V9" i="11" s="1"/>
  <c r="R11" i="11"/>
  <c r="V11" i="11" s="1"/>
  <c r="R13" i="11"/>
  <c r="V13" i="11" s="1"/>
  <c r="R15" i="11"/>
  <c r="V15" i="11" s="1"/>
  <c r="R17" i="11"/>
  <c r="V17" i="11" s="1"/>
  <c r="R19" i="11"/>
  <c r="V19" i="11" s="1"/>
  <c r="R21" i="11"/>
  <c r="V21" i="11" s="1"/>
  <c r="R23" i="11"/>
  <c r="V23" i="11" s="1"/>
  <c r="R25" i="11"/>
  <c r="V25" i="11" s="1"/>
  <c r="R27" i="11"/>
  <c r="V27" i="11" s="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R11" i="10"/>
  <c r="V11" i="10" s="1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V7" i="9" s="1"/>
  <c r="R9" i="9"/>
  <c r="V9" i="9" s="1"/>
  <c r="R11" i="9"/>
  <c r="V11" i="9" s="1"/>
  <c r="R13" i="9"/>
  <c r="V13" i="9" s="1"/>
  <c r="R15" i="9"/>
  <c r="V15" i="9" s="1"/>
  <c r="R17" i="9"/>
  <c r="V17" i="9" s="1"/>
  <c r="R19" i="9"/>
  <c r="V19" i="9" s="1"/>
  <c r="R21" i="9"/>
  <c r="V21" i="9" s="1"/>
  <c r="R23" i="9"/>
  <c r="V23" i="9" s="1"/>
  <c r="R25" i="9"/>
  <c r="V25" i="9" s="1"/>
  <c r="R27" i="9"/>
  <c r="V27" i="9" s="1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V8" i="9" s="1"/>
  <c r="R10" i="9"/>
  <c r="V10" i="9" s="1"/>
  <c r="R12" i="9"/>
  <c r="V12" i="9" s="1"/>
  <c r="R14" i="9"/>
  <c r="V14" i="9" s="1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V7" i="7" s="1"/>
  <c r="R9" i="7"/>
  <c r="V9" i="7" s="1"/>
  <c r="R11" i="7"/>
  <c r="V11" i="7" s="1"/>
  <c r="R13" i="7"/>
  <c r="V13" i="7" s="1"/>
  <c r="R15" i="7"/>
  <c r="V15" i="7" s="1"/>
  <c r="R17" i="7"/>
  <c r="V17" i="7" s="1"/>
  <c r="R19" i="7"/>
  <c r="V19" i="7" s="1"/>
  <c r="R21" i="7"/>
  <c r="V21" i="7" s="1"/>
  <c r="R23" i="7"/>
  <c r="V23" i="7" s="1"/>
  <c r="R25" i="7"/>
  <c r="V25" i="7" s="1"/>
  <c r="R27" i="7"/>
  <c r="V27" i="7" s="1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V8" i="7" s="1"/>
  <c r="R10" i="7"/>
  <c r="V10" i="7" s="1"/>
  <c r="R12" i="7"/>
  <c r="V12" i="7" s="1"/>
  <c r="R18" i="7"/>
  <c r="V18" i="7" s="1"/>
  <c r="R24" i="7"/>
  <c r="V24" i="7" s="1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32" l="1"/>
  <c r="O14" i="33"/>
  <c r="V28" i="31"/>
  <c r="S14" i="33"/>
  <c r="T14" i="33" s="1"/>
  <c r="R27" i="33"/>
  <c r="O27" i="33"/>
  <c r="T28" i="19"/>
  <c r="S28" i="19"/>
  <c r="R20" i="33"/>
  <c r="S18" i="33"/>
  <c r="T18" i="33" s="1"/>
  <c r="O18" i="33"/>
  <c r="V28" i="11"/>
  <c r="S26" i="33"/>
  <c r="T26" i="33" s="1"/>
  <c r="O26" i="33"/>
  <c r="V28" i="10"/>
  <c r="S12" i="33"/>
  <c r="T12" i="33" s="1"/>
  <c r="V28" i="9"/>
  <c r="R11" i="33"/>
  <c r="O15" i="33"/>
  <c r="R15" i="33"/>
  <c r="R22" i="33"/>
  <c r="S22" i="33"/>
  <c r="T22" i="33" s="1"/>
  <c r="V28" i="7"/>
  <c r="O9" i="33"/>
  <c r="R9" i="33"/>
  <c r="O24" i="33"/>
  <c r="S24" i="33"/>
  <c r="T24" i="33" s="1"/>
  <c r="O23" i="33"/>
  <c r="S20" i="33"/>
  <c r="T20" i="33" s="1"/>
  <c r="O17" i="33"/>
  <c r="R23" i="33"/>
  <c r="O11" i="33"/>
  <c r="R25" i="33"/>
  <c r="R8" i="33"/>
  <c r="R19" i="33"/>
  <c r="O16" i="33"/>
  <c r="R16" i="33"/>
  <c r="O21" i="33"/>
  <c r="R21" i="33"/>
  <c r="O28" i="3"/>
  <c r="O12" i="33"/>
  <c r="O13" i="33"/>
  <c r="O25" i="33"/>
  <c r="O19" i="33"/>
  <c r="S8" i="33"/>
  <c r="T8" i="33" s="1"/>
  <c r="R13" i="33"/>
  <c r="S10" i="33"/>
  <c r="T10" i="33" s="1"/>
  <c r="N28" i="33"/>
  <c r="O10" i="33"/>
  <c r="O28" i="1"/>
  <c r="O28" i="6"/>
  <c r="O28" i="5"/>
  <c r="R28" i="16"/>
  <c r="O28" i="19"/>
  <c r="R28" i="19"/>
  <c r="O28" i="4"/>
  <c r="R17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S28" i="33" l="1"/>
  <c r="T28" i="33"/>
  <c r="O28" i="33"/>
  <c r="R28" i="33"/>
</calcChain>
</file>

<file path=xl/sharedStrings.xml><?xml version="1.0" encoding="utf-8"?>
<sst xmlns="http://schemas.openxmlformats.org/spreadsheetml/2006/main" count="1514" uniqueCount="86">
  <si>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</si>
  <si>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</si>
  <si>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</si>
  <si>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</si>
  <si>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</si>
  <si>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</si>
  <si>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</si>
  <si>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</si>
  <si>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</si>
  <si>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</si>
  <si>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</si>
  <si>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</si>
  <si>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</si>
  <si>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</si>
  <si>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</si>
  <si>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</si>
  <si>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</si>
  <si>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</si>
  <si>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</si>
  <si>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</si>
  <si>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</si>
  <si>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</si>
  <si>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</si>
  <si>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</si>
  <si>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</si>
  <si>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</si>
  <si>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</si>
  <si>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</si>
  <si>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</si>
  <si>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</si>
  <si>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</si>
  <si>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</si>
  <si>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</si>
  <si>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</si>
  <si>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</si>
  <si>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</si>
  <si>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</si>
  <si>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</si>
  <si>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</si>
  <si>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</si>
  <si>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</si>
  <si>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</si>
  <si>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</si>
  <si>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</si>
  <si>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</si>
  <si>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</si>
  <si>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</si>
  <si>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</si>
  <si>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Date:02.05.2021</t>
  </si>
  <si>
    <t>Rokib</t>
  </si>
  <si>
    <t>Hafijul</t>
  </si>
  <si>
    <t>Nayem</t>
  </si>
  <si>
    <t>Rocky</t>
  </si>
  <si>
    <t>Date:03.05.2021</t>
  </si>
  <si>
    <t>Date:04.05.2021</t>
  </si>
  <si>
    <t>Date:05.05.2021</t>
  </si>
  <si>
    <t>Date:06.05.2021</t>
  </si>
  <si>
    <t>Date: 08/05/21</t>
  </si>
  <si>
    <t>commision</t>
  </si>
  <si>
    <t>ACT Value</t>
  </si>
  <si>
    <t>Date:09/5/21</t>
  </si>
  <si>
    <t>comm</t>
  </si>
  <si>
    <t>Date:10/05/21</t>
  </si>
  <si>
    <t>Commi</t>
  </si>
  <si>
    <t>Date:11.05.2021</t>
  </si>
  <si>
    <t>1% Less</t>
  </si>
  <si>
    <t>Date: 12.05.2021</t>
  </si>
  <si>
    <t>Date:13.05.2021</t>
  </si>
  <si>
    <t>Date:17.05.2021</t>
  </si>
  <si>
    <t>Date:18.05.2021</t>
  </si>
  <si>
    <t>Nayem(2)</t>
  </si>
  <si>
    <t>Date:19.05.2021</t>
  </si>
  <si>
    <t>Date:20.05.2021</t>
  </si>
  <si>
    <t>Date:22/05/2021</t>
  </si>
  <si>
    <t>Date: 23/05/21</t>
  </si>
  <si>
    <t>Date:24/05/21</t>
  </si>
  <si>
    <t>Date:25.05.2021</t>
  </si>
  <si>
    <t xml:space="preserve">  </t>
  </si>
  <si>
    <t>Date:26.05.2021</t>
  </si>
  <si>
    <t>Date: 27/05/21</t>
  </si>
  <si>
    <t>Date:29.05.2021</t>
  </si>
  <si>
    <t>Date:30.05.2021</t>
  </si>
  <si>
    <t>Month:May</t>
  </si>
  <si>
    <t>Date:31.05.2021</t>
  </si>
  <si>
    <t>Comm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</si>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</sst>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0" xfId="0" applyFont="1"/>
    <xf numFmtId="1" fontId="10" fillId="0" borderId="0" xfId="0" applyNumberFormat="1" applyFont="1" applyAlignment="1">
      <alignment horizontal="center"/>
    </xf>
    <xf numFmtId="0" fontId="7" fillId="6" borderId="5" xfId="0" applyFont="1" applyFill="1" applyBorder="1" applyAlignment="1">
      <alignment horizontal="center" vertical="center"/>
    </xf>
    <xf numFmtId="2" fontId="0" fillId="0" borderId="0" xfId="0" applyNumberFormat="1"/>
    <xf numFmtId="0" fontId="3" fillId="2" borderId="5" xfId="0" applyFont="1" applyFill="1" applyBorder="1" applyAlignment="1">
      <alignment horizontal="center" vertical="center"/>
    </xf>
    <xf numFmtId="0" fontId="13" fillId="0" borderId="0" xfId="0" applyFont="1"/>
    <xf numFmtId="0" fontId="13" fillId="0" borderId="5" xfId="0" applyFont="1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1" fontId="13" fillId="0" borderId="5" xfId="0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1" fontId="7" fillId="6" borderId="5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1" fontId="5" fillId="10" borderId="5" xfId="0" applyNumberFormat="1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0" fillId="0" borderId="0" xfId="0" applyBorder="1" applyAlignment="1"/>
    <xf numFmtId="1" fontId="6" fillId="6" borderId="5" xfId="0" applyNumberFormat="1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90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34" sqref="D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46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'2'!D29</f>
        <v>581828</v>
      </c>
      <c r="E4" s="2">
        <f>'2'!E29</f>
        <v>495</v>
      </c>
      <c r="F4" s="2">
        <f>'2'!F29</f>
        <v>7720</v>
      </c>
      <c r="G4" s="2">
        <f>'2'!G29</f>
        <v>0</v>
      </c>
      <c r="H4" s="2">
        <f>'2'!H29</f>
        <v>21980</v>
      </c>
      <c r="I4" s="2">
        <f>'2'!I29</f>
        <v>742</v>
      </c>
      <c r="J4" s="2">
        <f>'2'!J29</f>
        <v>351</v>
      </c>
      <c r="K4" s="2">
        <f>'2'!K29</f>
        <v>163</v>
      </c>
      <c r="L4" s="2">
        <f>'2'!L29</f>
        <v>5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2" t="s">
        <v>45</v>
      </c>
      <c r="B29" s="93"/>
      <c r="C29" s="94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89" priority="43" operator="equal">
      <formula>212030016606640</formula>
    </cfRule>
  </conditionalFormatting>
  <conditionalFormatting sqref="D29 E4:E6 E28:K29">
    <cfRule type="cellIs" dxfId="1388" priority="41" operator="equal">
      <formula>$E$4</formula>
    </cfRule>
    <cfRule type="cellIs" dxfId="1387" priority="42" operator="equal">
      <formula>2120</formula>
    </cfRule>
  </conditionalFormatting>
  <conditionalFormatting sqref="D29:E29 F4:F6 F28:F29">
    <cfRule type="cellIs" dxfId="1386" priority="39" operator="equal">
      <formula>$F$4</formula>
    </cfRule>
    <cfRule type="cellIs" dxfId="1385" priority="40" operator="equal">
      <formula>300</formula>
    </cfRule>
  </conditionalFormatting>
  <conditionalFormatting sqref="G4:G6 G28:G29">
    <cfRule type="cellIs" dxfId="1384" priority="37" operator="equal">
      <formula>$G$4</formula>
    </cfRule>
    <cfRule type="cellIs" dxfId="1383" priority="38" operator="equal">
      <formula>1660</formula>
    </cfRule>
  </conditionalFormatting>
  <conditionalFormatting sqref="H4:H6 H28:H29">
    <cfRule type="cellIs" dxfId="1382" priority="35" operator="equal">
      <formula>$H$4</formula>
    </cfRule>
    <cfRule type="cellIs" dxfId="1381" priority="36" operator="equal">
      <formula>6640</formula>
    </cfRule>
  </conditionalFormatting>
  <conditionalFormatting sqref="T6:T28">
    <cfRule type="cellIs" dxfId="1380" priority="34" operator="lessThan">
      <formula>0</formula>
    </cfRule>
  </conditionalFormatting>
  <conditionalFormatting sqref="T7:T27">
    <cfRule type="cellIs" dxfId="1379" priority="31" operator="lessThan">
      <formula>0</formula>
    </cfRule>
    <cfRule type="cellIs" dxfId="1378" priority="32" operator="lessThan">
      <formula>0</formula>
    </cfRule>
    <cfRule type="cellIs" dxfId="1377" priority="33" operator="lessThan">
      <formula>0</formula>
    </cfRule>
  </conditionalFormatting>
  <conditionalFormatting sqref="E4:E6 E28:K28">
    <cfRule type="cellIs" dxfId="1376" priority="30" operator="equal">
      <formula>$E$4</formula>
    </cfRule>
  </conditionalFormatting>
  <conditionalFormatting sqref="D28:D29 D6 D4:M4">
    <cfRule type="cellIs" dxfId="1375" priority="29" operator="equal">
      <formula>$D$4</formula>
    </cfRule>
  </conditionalFormatting>
  <conditionalFormatting sqref="I4:I6 I28:I29">
    <cfRule type="cellIs" dxfId="1374" priority="28" operator="equal">
      <formula>$I$4</formula>
    </cfRule>
  </conditionalFormatting>
  <conditionalFormatting sqref="J4:J6 J28:J29">
    <cfRule type="cellIs" dxfId="1373" priority="27" operator="equal">
      <formula>$J$4</formula>
    </cfRule>
  </conditionalFormatting>
  <conditionalFormatting sqref="K4:K6 K28:K29">
    <cfRule type="cellIs" dxfId="1372" priority="26" operator="equal">
      <formula>$K$4</formula>
    </cfRule>
  </conditionalFormatting>
  <conditionalFormatting sqref="M4:M6">
    <cfRule type="cellIs" dxfId="1371" priority="25" operator="equal">
      <formula>$L$4</formula>
    </cfRule>
  </conditionalFormatting>
  <conditionalFormatting sqref="T7:T28">
    <cfRule type="cellIs" dxfId="1370" priority="22" operator="lessThan">
      <formula>0</formula>
    </cfRule>
    <cfRule type="cellIs" dxfId="1369" priority="23" operator="lessThan">
      <formula>0</formula>
    </cfRule>
    <cfRule type="cellIs" dxfId="1368" priority="24" operator="lessThan">
      <formula>0</formula>
    </cfRule>
  </conditionalFormatting>
  <conditionalFormatting sqref="D5:K5">
    <cfRule type="cellIs" dxfId="1367" priority="21" operator="greaterThan">
      <formula>0</formula>
    </cfRule>
  </conditionalFormatting>
  <conditionalFormatting sqref="T6:T28">
    <cfRule type="cellIs" dxfId="1366" priority="20" operator="lessThan">
      <formula>0</formula>
    </cfRule>
  </conditionalFormatting>
  <conditionalFormatting sqref="T7:T27">
    <cfRule type="cellIs" dxfId="1365" priority="17" operator="lessThan">
      <formula>0</formula>
    </cfRule>
    <cfRule type="cellIs" dxfId="1364" priority="18" operator="lessThan">
      <formula>0</formula>
    </cfRule>
    <cfRule type="cellIs" dxfId="1363" priority="19" operator="lessThan">
      <formula>0</formula>
    </cfRule>
  </conditionalFormatting>
  <conditionalFormatting sqref="T7:T28">
    <cfRule type="cellIs" dxfId="1362" priority="14" operator="lessThan">
      <formula>0</formula>
    </cfRule>
    <cfRule type="cellIs" dxfId="1361" priority="15" operator="lessThan">
      <formula>0</formula>
    </cfRule>
    <cfRule type="cellIs" dxfId="1360" priority="16" operator="lessThan">
      <formula>0</formula>
    </cfRule>
  </conditionalFormatting>
  <conditionalFormatting sqref="D5:K5">
    <cfRule type="cellIs" dxfId="1359" priority="13" operator="greaterThan">
      <formula>0</formula>
    </cfRule>
  </conditionalFormatting>
  <conditionalFormatting sqref="L4 L6 L28:L29">
    <cfRule type="cellIs" dxfId="1358" priority="12" operator="equal">
      <formula>$L$4</formula>
    </cfRule>
  </conditionalFormatting>
  <conditionalFormatting sqref="D7:S7">
    <cfRule type="cellIs" dxfId="1357" priority="11" operator="greaterThan">
      <formula>0</formula>
    </cfRule>
  </conditionalFormatting>
  <conditionalFormatting sqref="D9:S9">
    <cfRule type="cellIs" dxfId="1356" priority="10" operator="greaterThan">
      <formula>0</formula>
    </cfRule>
  </conditionalFormatting>
  <conditionalFormatting sqref="D11:S11">
    <cfRule type="cellIs" dxfId="1355" priority="9" operator="greaterThan">
      <formula>0</formula>
    </cfRule>
  </conditionalFormatting>
  <conditionalFormatting sqref="D13:S13">
    <cfRule type="cellIs" dxfId="1354" priority="8" operator="greaterThan">
      <formula>0</formula>
    </cfRule>
  </conditionalFormatting>
  <conditionalFormatting sqref="D15:S15">
    <cfRule type="cellIs" dxfId="1353" priority="7" operator="greaterThan">
      <formula>0</formula>
    </cfRule>
  </conditionalFormatting>
  <conditionalFormatting sqref="D17:S17">
    <cfRule type="cellIs" dxfId="1352" priority="6" operator="greaterThan">
      <formula>0</formula>
    </cfRule>
  </conditionalFormatting>
  <conditionalFormatting sqref="D19:S19">
    <cfRule type="cellIs" dxfId="1351" priority="5" operator="greaterThan">
      <formula>0</formula>
    </cfRule>
  </conditionalFormatting>
  <conditionalFormatting sqref="D21:S21">
    <cfRule type="cellIs" dxfId="1350" priority="4" operator="greaterThan">
      <formula>0</formula>
    </cfRule>
  </conditionalFormatting>
  <conditionalFormatting sqref="D23:S23">
    <cfRule type="cellIs" dxfId="1349" priority="3" operator="greaterThan">
      <formula>0</formula>
    </cfRule>
  </conditionalFormatting>
  <conditionalFormatting sqref="D25:S25">
    <cfRule type="cellIs" dxfId="1348" priority="2" operator="greaterThan">
      <formula>0</formula>
    </cfRule>
  </conditionalFormatting>
  <conditionalFormatting sqref="D27:S27">
    <cfRule type="cellIs" dxfId="1347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F33" sqref="F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2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2" ht="18.75" x14ac:dyDescent="0.25">
      <c r="A3" s="99" t="s">
        <v>62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11"/>
      <c r="N3" s="111"/>
      <c r="O3" s="111"/>
      <c r="P3" s="111"/>
      <c r="Q3" s="111"/>
      <c r="R3" s="111"/>
      <c r="S3" s="111"/>
      <c r="T3" s="111"/>
    </row>
    <row r="4" spans="1:22" x14ac:dyDescent="0.25">
      <c r="A4" s="103" t="s">
        <v>1</v>
      </c>
      <c r="B4" s="103"/>
      <c r="C4" s="1"/>
      <c r="D4" s="2">
        <f>'9'!D29</f>
        <v>833283</v>
      </c>
      <c r="E4" s="2">
        <f>'9'!E29</f>
        <v>1485</v>
      </c>
      <c r="F4" s="2">
        <f>'9'!F29</f>
        <v>12830</v>
      </c>
      <c r="G4" s="2">
        <f>'9'!G29</f>
        <v>0</v>
      </c>
      <c r="H4" s="2">
        <f>'9'!H29</f>
        <v>42660</v>
      </c>
      <c r="I4" s="2">
        <f>'9'!I29</f>
        <v>1246</v>
      </c>
      <c r="J4" s="2">
        <f>'9'!J29</f>
        <v>335</v>
      </c>
      <c r="K4" s="2">
        <f>'9'!K29</f>
        <v>479</v>
      </c>
      <c r="L4" s="2">
        <f>'9'!L29</f>
        <v>0</v>
      </c>
      <c r="M4" s="3"/>
      <c r="N4" s="107"/>
      <c r="O4" s="108"/>
      <c r="P4" s="108"/>
      <c r="Q4" s="108"/>
      <c r="R4" s="108"/>
      <c r="S4" s="108"/>
      <c r="T4" s="108"/>
      <c r="U4" s="108"/>
      <c r="V4" s="109"/>
    </row>
    <row r="5" spans="1:22" x14ac:dyDescent="0.25">
      <c r="A5" s="103" t="s">
        <v>2</v>
      </c>
      <c r="B5" s="103"/>
      <c r="C5" s="1"/>
      <c r="D5" s="1">
        <v>1038961</v>
      </c>
      <c r="E5" s="4"/>
      <c r="F5" s="4"/>
      <c r="G5" s="4"/>
      <c r="H5" s="4"/>
      <c r="I5" s="1"/>
      <c r="J5" s="1"/>
      <c r="K5" s="1"/>
      <c r="L5" s="1"/>
      <c r="M5" s="5"/>
      <c r="N5" s="107"/>
      <c r="O5" s="108"/>
      <c r="P5" s="108"/>
      <c r="Q5" s="108"/>
      <c r="R5" s="108"/>
      <c r="S5" s="108"/>
      <c r="T5" s="108"/>
      <c r="U5" s="108"/>
      <c r="V5" s="10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0" t="s">
        <v>15</v>
      </c>
      <c r="N6" s="72" t="s">
        <v>16</v>
      </c>
      <c r="O6" s="17" t="s">
        <v>17</v>
      </c>
      <c r="P6" s="72" t="s">
        <v>18</v>
      </c>
      <c r="Q6" s="72" t="s">
        <v>19</v>
      </c>
      <c r="R6" s="72" t="s">
        <v>20</v>
      </c>
      <c r="S6" s="17" t="s">
        <v>21</v>
      </c>
      <c r="T6" s="18" t="s">
        <v>22</v>
      </c>
      <c r="U6" s="18" t="s">
        <v>63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90000</v>
      </c>
      <c r="E7" s="22">
        <v>100</v>
      </c>
      <c r="F7" s="22">
        <v>40</v>
      </c>
      <c r="G7" s="22"/>
      <c r="H7" s="22">
        <v>160</v>
      </c>
      <c r="I7" s="23">
        <v>6</v>
      </c>
      <c r="J7" s="23"/>
      <c r="K7" s="23">
        <v>7</v>
      </c>
      <c r="L7" s="23"/>
      <c r="M7" s="20">
        <f>D7+E7*20+F7*10+G7*9+H7*9</f>
        <v>93840</v>
      </c>
      <c r="N7" s="24">
        <f>D7+E7*20+F7*10+G7*9+H7*9+I7*191+J7*191+K7*182+L7*100</f>
        <v>96260</v>
      </c>
      <c r="O7" s="25">
        <f>M7*2.75%</f>
        <v>2580.6</v>
      </c>
      <c r="P7" s="26"/>
      <c r="Q7" s="26">
        <v>200</v>
      </c>
      <c r="R7" s="24">
        <f>M7-(M7*2.75%)+I7*191+J7*191+K7*182+L7*100-Q7</f>
        <v>93479.4</v>
      </c>
      <c r="S7" s="25">
        <f>M7*0.95%</f>
        <v>891.48</v>
      </c>
      <c r="T7" s="27">
        <f>S7-Q7</f>
        <v>691.48</v>
      </c>
      <c r="U7" s="68">
        <v>765</v>
      </c>
      <c r="V7" s="70">
        <f>R7-U7</f>
        <v>92714.4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16103</v>
      </c>
      <c r="E8" s="30"/>
      <c r="F8" s="30"/>
      <c r="G8" s="30"/>
      <c r="H8" s="30">
        <v>50</v>
      </c>
      <c r="I8" s="20">
        <v>3</v>
      </c>
      <c r="J8" s="20"/>
      <c r="K8" s="20">
        <v>3</v>
      </c>
      <c r="L8" s="20"/>
      <c r="M8" s="20">
        <f t="shared" ref="M8:M27" si="0">D8+E8*20+F8*10+G8*9+H8*9</f>
        <v>16553</v>
      </c>
      <c r="N8" s="24">
        <f t="shared" ref="N8:N27" si="1">D8+E8*20+F8*10+G8*9+H8*9+I8*191+J8*191+K8*182+L8*100</f>
        <v>17672</v>
      </c>
      <c r="O8" s="25">
        <f t="shared" ref="O8:O27" si="2">M8*2.75%</f>
        <v>455.20749999999998</v>
      </c>
      <c r="P8" s="26"/>
      <c r="Q8" s="26">
        <v>109</v>
      </c>
      <c r="R8" s="24">
        <f t="shared" ref="R8:R27" si="3">M8-(M8*2.75%)+I8*191+J8*191+K8*182+L8*100-Q8</f>
        <v>17107.7925</v>
      </c>
      <c r="S8" s="25">
        <f t="shared" ref="S8:S27" si="4">M8*0.95%</f>
        <v>157.2535</v>
      </c>
      <c r="T8" s="27">
        <f t="shared" ref="T8:T27" si="5">S8-Q8</f>
        <v>48.253500000000003</v>
      </c>
      <c r="U8" s="68">
        <v>108</v>
      </c>
      <c r="V8" s="70">
        <f t="shared" ref="V8:V27" si="6">R8-U8</f>
        <v>16999.7925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33152</v>
      </c>
      <c r="E9" s="30">
        <v>80</v>
      </c>
      <c r="F9" s="30">
        <v>50</v>
      </c>
      <c r="G9" s="30"/>
      <c r="H9" s="30">
        <v>170</v>
      </c>
      <c r="I9" s="20"/>
      <c r="J9" s="20"/>
      <c r="K9" s="20">
        <v>5</v>
      </c>
      <c r="L9" s="20"/>
      <c r="M9" s="20">
        <f t="shared" si="0"/>
        <v>36782</v>
      </c>
      <c r="N9" s="24">
        <f t="shared" si="1"/>
        <v>37692</v>
      </c>
      <c r="O9" s="25">
        <f t="shared" si="2"/>
        <v>1011.505</v>
      </c>
      <c r="P9" s="26"/>
      <c r="Q9" s="26">
        <v>198</v>
      </c>
      <c r="R9" s="24">
        <f t="shared" si="3"/>
        <v>36482.495000000003</v>
      </c>
      <c r="S9" s="25">
        <f t="shared" si="4"/>
        <v>349.42899999999997</v>
      </c>
      <c r="T9" s="27">
        <f t="shared" si="5"/>
        <v>151.42899999999997</v>
      </c>
      <c r="U9" s="68">
        <v>252</v>
      </c>
      <c r="V9" s="70">
        <f t="shared" si="6"/>
        <v>36230.495000000003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8212</v>
      </c>
      <c r="E10" s="30">
        <v>10</v>
      </c>
      <c r="F10" s="30">
        <v>20</v>
      </c>
      <c r="G10" s="30"/>
      <c r="H10" s="30">
        <v>30</v>
      </c>
      <c r="I10" s="20">
        <v>5</v>
      </c>
      <c r="J10" s="20"/>
      <c r="K10" s="20">
        <v>5</v>
      </c>
      <c r="L10" s="20"/>
      <c r="M10" s="20">
        <f t="shared" si="0"/>
        <v>8882</v>
      </c>
      <c r="N10" s="24">
        <f t="shared" si="1"/>
        <v>10747</v>
      </c>
      <c r="O10" s="25">
        <f t="shared" si="2"/>
        <v>244.255</v>
      </c>
      <c r="P10" s="26"/>
      <c r="Q10" s="26">
        <v>29</v>
      </c>
      <c r="R10" s="24">
        <f t="shared" si="3"/>
        <v>10473.745000000001</v>
      </c>
      <c r="S10" s="25">
        <f t="shared" si="4"/>
        <v>84.379000000000005</v>
      </c>
      <c r="T10" s="27">
        <f t="shared" si="5"/>
        <v>55.379000000000005</v>
      </c>
      <c r="U10" s="68">
        <v>54</v>
      </c>
      <c r="V10" s="70">
        <f t="shared" si="6"/>
        <v>10419.745000000001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8887</v>
      </c>
      <c r="E11" s="30"/>
      <c r="F11" s="30"/>
      <c r="G11" s="32"/>
      <c r="H11" s="30"/>
      <c r="I11" s="20">
        <v>16</v>
      </c>
      <c r="J11" s="20"/>
      <c r="K11" s="20"/>
      <c r="L11" s="20"/>
      <c r="M11" s="20">
        <f t="shared" si="0"/>
        <v>8887</v>
      </c>
      <c r="N11" s="24">
        <f t="shared" si="1"/>
        <v>11943</v>
      </c>
      <c r="O11" s="25">
        <f t="shared" si="2"/>
        <v>244.39250000000001</v>
      </c>
      <c r="P11" s="26"/>
      <c r="Q11" s="26">
        <v>48</v>
      </c>
      <c r="R11" s="24">
        <f t="shared" si="3"/>
        <v>11650.6075</v>
      </c>
      <c r="S11" s="25">
        <f t="shared" si="4"/>
        <v>84.426500000000004</v>
      </c>
      <c r="T11" s="27">
        <f t="shared" si="5"/>
        <v>36.426500000000004</v>
      </c>
      <c r="U11" s="68">
        <v>45</v>
      </c>
      <c r="V11" s="70">
        <f t="shared" si="6"/>
        <v>11605.6075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12000</v>
      </c>
      <c r="E12" s="30"/>
      <c r="F12" s="30"/>
      <c r="G12" s="30"/>
      <c r="H12" s="30"/>
      <c r="I12" s="20">
        <v>5</v>
      </c>
      <c r="J12" s="20"/>
      <c r="K12" s="20"/>
      <c r="L12" s="20"/>
      <c r="M12" s="20">
        <f t="shared" si="0"/>
        <v>12000</v>
      </c>
      <c r="N12" s="24">
        <f t="shared" si="1"/>
        <v>12955</v>
      </c>
      <c r="O12" s="25">
        <f t="shared" si="2"/>
        <v>330</v>
      </c>
      <c r="P12" s="26"/>
      <c r="Q12" s="26">
        <v>41</v>
      </c>
      <c r="R12" s="24">
        <f t="shared" si="3"/>
        <v>12584</v>
      </c>
      <c r="S12" s="25">
        <f t="shared" si="4"/>
        <v>114</v>
      </c>
      <c r="T12" s="27">
        <f t="shared" si="5"/>
        <v>73</v>
      </c>
      <c r="U12" s="68">
        <v>99</v>
      </c>
      <c r="V12" s="70">
        <f t="shared" si="6"/>
        <v>12485</v>
      </c>
    </row>
    <row r="13" spans="1:22" ht="15.75" x14ac:dyDescent="0.25">
      <c r="A13" s="28">
        <v>7</v>
      </c>
      <c r="B13" s="20">
        <v>1908446140</v>
      </c>
      <c r="C13" s="20">
        <v>5</v>
      </c>
      <c r="D13" s="29">
        <v>8363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8363</v>
      </c>
      <c r="N13" s="24">
        <f t="shared" si="1"/>
        <v>8363</v>
      </c>
      <c r="O13" s="25">
        <f t="shared" si="2"/>
        <v>229.98249999999999</v>
      </c>
      <c r="P13" s="26"/>
      <c r="Q13" s="26">
        <v>55</v>
      </c>
      <c r="R13" s="24">
        <f t="shared" si="3"/>
        <v>8078.0174999999999</v>
      </c>
      <c r="S13" s="25">
        <f t="shared" si="4"/>
        <v>79.448499999999996</v>
      </c>
      <c r="T13" s="27">
        <f t="shared" si="5"/>
        <v>24.448499999999996</v>
      </c>
      <c r="U13" s="68">
        <v>54</v>
      </c>
      <c r="V13" s="70">
        <f t="shared" si="6"/>
        <v>8024.0174999999999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59507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59507</v>
      </c>
      <c r="N14" s="24">
        <f t="shared" si="1"/>
        <v>59507</v>
      </c>
      <c r="O14" s="25">
        <f t="shared" si="2"/>
        <v>1636.4425000000001</v>
      </c>
      <c r="P14" s="26"/>
      <c r="Q14" s="26">
        <v>171</v>
      </c>
      <c r="R14" s="24">
        <f t="shared" si="3"/>
        <v>57699.557500000003</v>
      </c>
      <c r="S14" s="25">
        <f t="shared" si="4"/>
        <v>565.31650000000002</v>
      </c>
      <c r="T14" s="27">
        <f t="shared" si="5"/>
        <v>394.31650000000002</v>
      </c>
      <c r="U14" s="68">
        <v>450</v>
      </c>
      <c r="V14" s="70">
        <f t="shared" si="6"/>
        <v>57249.557500000003</v>
      </c>
    </row>
    <row r="15" spans="1:22" ht="15" customHeight="1" x14ac:dyDescent="0.25">
      <c r="A15" s="28">
        <v>9</v>
      </c>
      <c r="B15" s="20">
        <v>1908446142</v>
      </c>
      <c r="C15" s="33" t="s">
        <v>31</v>
      </c>
      <c r="D15" s="29">
        <v>38592</v>
      </c>
      <c r="E15" s="30"/>
      <c r="F15" s="30"/>
      <c r="G15" s="30"/>
      <c r="H15" s="30"/>
      <c r="I15" s="20"/>
      <c r="J15" s="20"/>
      <c r="K15" s="20">
        <v>2</v>
      </c>
      <c r="L15" s="20"/>
      <c r="M15" s="20">
        <f t="shared" si="0"/>
        <v>38592</v>
      </c>
      <c r="N15" s="24">
        <f t="shared" si="1"/>
        <v>38956</v>
      </c>
      <c r="O15" s="25">
        <f t="shared" si="2"/>
        <v>1061.28</v>
      </c>
      <c r="P15" s="26"/>
      <c r="Q15" s="26">
        <v>220</v>
      </c>
      <c r="R15" s="24">
        <f t="shared" si="3"/>
        <v>37674.720000000001</v>
      </c>
      <c r="S15" s="25">
        <f t="shared" si="4"/>
        <v>366.62399999999997</v>
      </c>
      <c r="T15" s="27">
        <f t="shared" si="5"/>
        <v>146.62399999999997</v>
      </c>
      <c r="U15" s="68">
        <v>225</v>
      </c>
      <c r="V15" s="70">
        <f t="shared" si="6"/>
        <v>37449.72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43120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43120</v>
      </c>
      <c r="N16" s="24">
        <f t="shared" si="1"/>
        <v>43120</v>
      </c>
      <c r="O16" s="25">
        <f t="shared" si="2"/>
        <v>1185.8</v>
      </c>
      <c r="P16" s="26"/>
      <c r="Q16" s="26">
        <v>500</v>
      </c>
      <c r="R16" s="24">
        <f t="shared" si="3"/>
        <v>41434.199999999997</v>
      </c>
      <c r="S16" s="25">
        <f t="shared" si="4"/>
        <v>409.64</v>
      </c>
      <c r="T16" s="27">
        <f t="shared" si="5"/>
        <v>-90.360000000000014</v>
      </c>
      <c r="U16" s="68">
        <v>315</v>
      </c>
      <c r="V16" s="70">
        <f t="shared" si="6"/>
        <v>41119.199999999997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50274</v>
      </c>
      <c r="E17" s="30"/>
      <c r="F17" s="30"/>
      <c r="G17" s="30"/>
      <c r="H17" s="30">
        <v>200</v>
      </c>
      <c r="I17" s="20">
        <v>5</v>
      </c>
      <c r="J17" s="20"/>
      <c r="K17" s="20">
        <v>5</v>
      </c>
      <c r="L17" s="20"/>
      <c r="M17" s="20">
        <f t="shared" si="0"/>
        <v>52074</v>
      </c>
      <c r="N17" s="24">
        <f t="shared" si="1"/>
        <v>53939</v>
      </c>
      <c r="O17" s="25">
        <f t="shared" si="2"/>
        <v>1432.0350000000001</v>
      </c>
      <c r="P17" s="26"/>
      <c r="Q17" s="26">
        <v>250</v>
      </c>
      <c r="R17" s="24">
        <f t="shared" si="3"/>
        <v>52256.964999999997</v>
      </c>
      <c r="S17" s="25">
        <f t="shared" si="4"/>
        <v>494.70299999999997</v>
      </c>
      <c r="T17" s="27">
        <f t="shared" si="5"/>
        <v>244.70299999999997</v>
      </c>
      <c r="U17" s="68">
        <v>450</v>
      </c>
      <c r="V17" s="70">
        <f t="shared" si="6"/>
        <v>51806.964999999997</v>
      </c>
    </row>
    <row r="18" spans="1:22" ht="15.75" x14ac:dyDescent="0.25">
      <c r="A18" s="28">
        <v>12</v>
      </c>
      <c r="B18" s="20">
        <v>1908446145</v>
      </c>
      <c r="C18" s="31" t="s">
        <v>49</v>
      </c>
      <c r="D18" s="29">
        <v>55368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55368</v>
      </c>
      <c r="N18" s="24">
        <f t="shared" si="1"/>
        <v>55368</v>
      </c>
      <c r="O18" s="25">
        <f t="shared" si="2"/>
        <v>1522.6200000000001</v>
      </c>
      <c r="P18" s="26"/>
      <c r="Q18" s="26">
        <v>100</v>
      </c>
      <c r="R18" s="24">
        <f t="shared" si="3"/>
        <v>53745.38</v>
      </c>
      <c r="S18" s="25">
        <f t="shared" si="4"/>
        <v>525.99599999999998</v>
      </c>
      <c r="T18" s="27">
        <f t="shared" si="5"/>
        <v>425.99599999999998</v>
      </c>
      <c r="U18" s="68">
        <v>450</v>
      </c>
      <c r="V18" s="70">
        <f t="shared" si="6"/>
        <v>53295.38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35351</v>
      </c>
      <c r="E19" s="30"/>
      <c r="F19" s="30">
        <v>100</v>
      </c>
      <c r="G19" s="30"/>
      <c r="H19" s="30">
        <v>250</v>
      </c>
      <c r="I19" s="20">
        <v>10</v>
      </c>
      <c r="J19" s="20"/>
      <c r="K19" s="20">
        <v>5</v>
      </c>
      <c r="L19" s="20"/>
      <c r="M19" s="20">
        <f t="shared" si="0"/>
        <v>38601</v>
      </c>
      <c r="N19" s="24">
        <f t="shared" si="1"/>
        <v>41421</v>
      </c>
      <c r="O19" s="25">
        <f t="shared" si="2"/>
        <v>1061.5274999999999</v>
      </c>
      <c r="P19" s="26"/>
      <c r="Q19" s="26">
        <v>570</v>
      </c>
      <c r="R19" s="24">
        <f t="shared" si="3"/>
        <v>39789.472500000003</v>
      </c>
      <c r="S19" s="25">
        <f t="shared" si="4"/>
        <v>366.70949999999999</v>
      </c>
      <c r="T19" s="27">
        <f t="shared" si="5"/>
        <v>-203.29050000000001</v>
      </c>
      <c r="U19" s="68">
        <v>297</v>
      </c>
      <c r="V19" s="70">
        <f t="shared" si="6"/>
        <v>39492.472500000003</v>
      </c>
    </row>
    <row r="20" spans="1:22" ht="15.75" x14ac:dyDescent="0.25">
      <c r="A20" s="28">
        <v>14</v>
      </c>
      <c r="B20" s="20">
        <v>1908446147</v>
      </c>
      <c r="C20" s="20" t="s">
        <v>52</v>
      </c>
      <c r="D20" s="29">
        <v>17019</v>
      </c>
      <c r="E20" s="30">
        <v>10</v>
      </c>
      <c r="F20" s="30">
        <v>50</v>
      </c>
      <c r="G20" s="30"/>
      <c r="H20" s="30">
        <v>140</v>
      </c>
      <c r="I20" s="20">
        <v>3</v>
      </c>
      <c r="J20" s="20"/>
      <c r="K20" s="20">
        <v>15</v>
      </c>
      <c r="L20" s="20"/>
      <c r="M20" s="20">
        <f t="shared" si="0"/>
        <v>18979</v>
      </c>
      <c r="N20" s="24">
        <f t="shared" si="1"/>
        <v>22282</v>
      </c>
      <c r="O20" s="25">
        <f t="shared" si="2"/>
        <v>521.92250000000001</v>
      </c>
      <c r="P20" s="26"/>
      <c r="Q20" s="26">
        <v>120</v>
      </c>
      <c r="R20" s="24">
        <f t="shared" si="3"/>
        <v>21640.077499999999</v>
      </c>
      <c r="S20" s="25">
        <f t="shared" si="4"/>
        <v>180.3005</v>
      </c>
      <c r="T20" s="27">
        <f t="shared" si="5"/>
        <v>60.3005</v>
      </c>
      <c r="U20" s="68">
        <v>121</v>
      </c>
      <c r="V20" s="70">
        <f t="shared" si="6"/>
        <v>21519.077499999999</v>
      </c>
    </row>
    <row r="21" spans="1:22" ht="15.75" x14ac:dyDescent="0.25">
      <c r="A21" s="28">
        <v>15</v>
      </c>
      <c r="B21" s="20">
        <v>1908446148</v>
      </c>
      <c r="C21" s="20" t="s">
        <v>28</v>
      </c>
      <c r="D21" s="29">
        <v>11238</v>
      </c>
      <c r="E21" s="30"/>
      <c r="F21" s="30">
        <v>20</v>
      </c>
      <c r="G21" s="30"/>
      <c r="H21" s="30">
        <v>10</v>
      </c>
      <c r="I21" s="20">
        <v>6</v>
      </c>
      <c r="J21" s="20"/>
      <c r="K21" s="20"/>
      <c r="L21" s="20"/>
      <c r="M21" s="20">
        <f t="shared" si="0"/>
        <v>11528</v>
      </c>
      <c r="N21" s="24">
        <f t="shared" si="1"/>
        <v>12674</v>
      </c>
      <c r="O21" s="25">
        <f t="shared" si="2"/>
        <v>317.02</v>
      </c>
      <c r="P21" s="26"/>
      <c r="Q21" s="26"/>
      <c r="R21" s="24">
        <f t="shared" si="3"/>
        <v>12356.98</v>
      </c>
      <c r="S21" s="25">
        <f t="shared" si="4"/>
        <v>109.51599999999999</v>
      </c>
      <c r="T21" s="27">
        <f t="shared" si="5"/>
        <v>109.51599999999999</v>
      </c>
      <c r="U21" s="68">
        <v>81</v>
      </c>
      <c r="V21" s="70">
        <f t="shared" si="6"/>
        <v>12275.98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59639</v>
      </c>
      <c r="E22" s="30"/>
      <c r="F22" s="30">
        <v>10</v>
      </c>
      <c r="G22" s="20"/>
      <c r="H22" s="30">
        <v>100</v>
      </c>
      <c r="I22" s="20">
        <v>17</v>
      </c>
      <c r="J22" s="20"/>
      <c r="K22" s="20">
        <v>7</v>
      </c>
      <c r="L22" s="20"/>
      <c r="M22" s="20">
        <f t="shared" si="0"/>
        <v>60639</v>
      </c>
      <c r="N22" s="24">
        <f t="shared" si="1"/>
        <v>65160</v>
      </c>
      <c r="O22" s="25">
        <f t="shared" si="2"/>
        <v>1667.5725</v>
      </c>
      <c r="P22" s="26"/>
      <c r="Q22" s="26">
        <v>150</v>
      </c>
      <c r="R22" s="24">
        <f t="shared" si="3"/>
        <v>63342.427499999998</v>
      </c>
      <c r="S22" s="25">
        <f t="shared" si="4"/>
        <v>576.07050000000004</v>
      </c>
      <c r="T22" s="27">
        <f t="shared" si="5"/>
        <v>426.07050000000004</v>
      </c>
      <c r="U22" s="68">
        <v>459</v>
      </c>
      <c r="V22" s="70">
        <f t="shared" si="6"/>
        <v>62883.427499999998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23427</v>
      </c>
      <c r="E23" s="30">
        <v>170</v>
      </c>
      <c r="F23" s="30">
        <v>200</v>
      </c>
      <c r="G23" s="30"/>
      <c r="H23" s="30">
        <v>300</v>
      </c>
      <c r="I23" s="20"/>
      <c r="J23" s="20"/>
      <c r="K23" s="20"/>
      <c r="L23" s="20"/>
      <c r="M23" s="20">
        <f t="shared" si="0"/>
        <v>31527</v>
      </c>
      <c r="N23" s="24">
        <f t="shared" si="1"/>
        <v>31527</v>
      </c>
      <c r="O23" s="25">
        <f t="shared" si="2"/>
        <v>866.99249999999995</v>
      </c>
      <c r="P23" s="26"/>
      <c r="Q23" s="26">
        <v>190</v>
      </c>
      <c r="R23" s="24">
        <f t="shared" si="3"/>
        <v>30470.0075</v>
      </c>
      <c r="S23" s="25">
        <f t="shared" si="4"/>
        <v>299.50650000000002</v>
      </c>
      <c r="T23" s="27">
        <f t="shared" si="5"/>
        <v>109.50650000000002</v>
      </c>
      <c r="U23" s="68">
        <v>171</v>
      </c>
      <c r="V23" s="70">
        <f t="shared" si="6"/>
        <v>30299.0075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52879</v>
      </c>
      <c r="E24" s="30">
        <v>30</v>
      </c>
      <c r="F24" s="30">
        <v>40</v>
      </c>
      <c r="G24" s="30"/>
      <c r="H24" s="30">
        <v>120</v>
      </c>
      <c r="I24" s="20"/>
      <c r="J24" s="20"/>
      <c r="K24" s="20">
        <v>6</v>
      </c>
      <c r="L24" s="20"/>
      <c r="M24" s="20">
        <f t="shared" si="0"/>
        <v>54959</v>
      </c>
      <c r="N24" s="24">
        <f t="shared" si="1"/>
        <v>56051</v>
      </c>
      <c r="O24" s="25">
        <f t="shared" si="2"/>
        <v>1511.3724999999999</v>
      </c>
      <c r="P24" s="26"/>
      <c r="Q24" s="26">
        <v>152</v>
      </c>
      <c r="R24" s="24">
        <f t="shared" si="3"/>
        <v>54387.627500000002</v>
      </c>
      <c r="S24" s="25">
        <f t="shared" si="4"/>
        <v>522.1105</v>
      </c>
      <c r="T24" s="27">
        <f t="shared" si="5"/>
        <v>370.1105</v>
      </c>
      <c r="U24" s="68">
        <v>468</v>
      </c>
      <c r="V24" s="70">
        <f t="shared" si="6"/>
        <v>53919.627500000002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28265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28265</v>
      </c>
      <c r="N25" s="24">
        <f t="shared" si="1"/>
        <v>28647</v>
      </c>
      <c r="O25" s="25">
        <f t="shared" si="2"/>
        <v>777.28750000000002</v>
      </c>
      <c r="P25" s="26"/>
      <c r="Q25" s="26">
        <v>200</v>
      </c>
      <c r="R25" s="24">
        <f t="shared" si="3"/>
        <v>27669.712500000001</v>
      </c>
      <c r="S25" s="25">
        <f t="shared" si="4"/>
        <v>268.51749999999998</v>
      </c>
      <c r="T25" s="27">
        <f t="shared" si="5"/>
        <v>68.517499999999984</v>
      </c>
      <c r="U25" s="68">
        <v>225</v>
      </c>
      <c r="V25" s="70">
        <f t="shared" si="6"/>
        <v>27444.712500000001</v>
      </c>
    </row>
    <row r="26" spans="1:22" ht="15.75" x14ac:dyDescent="0.25">
      <c r="A26" s="28">
        <v>70</v>
      </c>
      <c r="B26" s="20">
        <v>1908446153</v>
      </c>
      <c r="C26" s="36" t="s">
        <v>50</v>
      </c>
      <c r="D26" s="29">
        <v>29625</v>
      </c>
      <c r="E26" s="29">
        <v>100</v>
      </c>
      <c r="F26" s="30">
        <v>200</v>
      </c>
      <c r="G26" s="30"/>
      <c r="H26" s="30">
        <v>400</v>
      </c>
      <c r="I26" s="20"/>
      <c r="J26" s="20"/>
      <c r="K26" s="20">
        <v>5</v>
      </c>
      <c r="L26" s="20"/>
      <c r="M26" s="20">
        <f t="shared" si="0"/>
        <v>37225</v>
      </c>
      <c r="N26" s="24">
        <f t="shared" si="1"/>
        <v>38135</v>
      </c>
      <c r="O26" s="25">
        <f t="shared" si="2"/>
        <v>1023.6875</v>
      </c>
      <c r="P26" s="26"/>
      <c r="Q26" s="26">
        <v>130</v>
      </c>
      <c r="R26" s="24">
        <f t="shared" si="3"/>
        <v>36981.3125</v>
      </c>
      <c r="S26" s="25">
        <f t="shared" si="4"/>
        <v>353.63749999999999</v>
      </c>
      <c r="T26" s="27">
        <f t="shared" si="5"/>
        <v>223.63749999999999</v>
      </c>
      <c r="U26" s="68">
        <v>252</v>
      </c>
      <c r="V26" s="70">
        <f t="shared" si="6"/>
        <v>36729.3125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47154</v>
      </c>
      <c r="E27" s="38"/>
      <c r="F27" s="39"/>
      <c r="G27" s="39"/>
      <c r="H27" s="39"/>
      <c r="I27" s="31">
        <v>50</v>
      </c>
      <c r="J27" s="31"/>
      <c r="K27" s="31"/>
      <c r="L27" s="31"/>
      <c r="M27" s="20">
        <f t="shared" si="0"/>
        <v>47154</v>
      </c>
      <c r="N27" s="24">
        <f t="shared" si="1"/>
        <v>56704</v>
      </c>
      <c r="O27" s="25">
        <f t="shared" si="2"/>
        <v>1296.7349999999999</v>
      </c>
      <c r="P27" s="26"/>
      <c r="Q27" s="26">
        <v>120</v>
      </c>
      <c r="R27" s="24">
        <f t="shared" si="3"/>
        <v>55287.264999999999</v>
      </c>
      <c r="S27" s="25">
        <f t="shared" si="4"/>
        <v>447.96299999999997</v>
      </c>
      <c r="T27" s="27">
        <f t="shared" si="5"/>
        <v>327.96299999999997</v>
      </c>
      <c r="U27" s="68">
        <v>378</v>
      </c>
      <c r="V27" s="70">
        <f t="shared" si="6"/>
        <v>54909.264999999999</v>
      </c>
    </row>
    <row r="28" spans="1:22" ht="16.5" thickBot="1" x14ac:dyDescent="0.3">
      <c r="A28" s="89" t="s">
        <v>44</v>
      </c>
      <c r="B28" s="90"/>
      <c r="C28" s="91"/>
      <c r="D28" s="44">
        <f t="shared" ref="D28:E28" si="7">SUM(D7:D27)</f>
        <v>728175</v>
      </c>
      <c r="E28" s="45">
        <f t="shared" si="7"/>
        <v>500</v>
      </c>
      <c r="F28" s="45">
        <f t="shared" ref="F28:V28" si="8">SUM(F7:F27)</f>
        <v>730</v>
      </c>
      <c r="G28" s="45">
        <f t="shared" si="8"/>
        <v>0</v>
      </c>
      <c r="H28" s="45">
        <f t="shared" si="8"/>
        <v>1930</v>
      </c>
      <c r="I28" s="45">
        <f t="shared" si="8"/>
        <v>128</v>
      </c>
      <c r="J28" s="45">
        <f t="shared" si="8"/>
        <v>0</v>
      </c>
      <c r="K28" s="45">
        <f t="shared" si="8"/>
        <v>65</v>
      </c>
      <c r="L28" s="45">
        <f t="shared" si="8"/>
        <v>0</v>
      </c>
      <c r="M28" s="61">
        <f t="shared" si="8"/>
        <v>762845</v>
      </c>
      <c r="N28" s="61">
        <f t="shared" si="8"/>
        <v>799123</v>
      </c>
      <c r="O28" s="62">
        <f t="shared" si="8"/>
        <v>20978.237500000003</v>
      </c>
      <c r="P28" s="61">
        <f t="shared" si="8"/>
        <v>0</v>
      </c>
      <c r="Q28" s="61">
        <f t="shared" si="8"/>
        <v>3553</v>
      </c>
      <c r="R28" s="61">
        <f t="shared" si="8"/>
        <v>774591.76249999995</v>
      </c>
      <c r="S28" s="61">
        <f t="shared" si="8"/>
        <v>7247.0274999999983</v>
      </c>
      <c r="T28" s="61">
        <f t="shared" si="8"/>
        <v>3694.0275000000001</v>
      </c>
      <c r="U28" s="61">
        <f t="shared" si="8"/>
        <v>5719</v>
      </c>
      <c r="V28" s="61">
        <f t="shared" si="8"/>
        <v>768872.76249999995</v>
      </c>
    </row>
    <row r="29" spans="1:22" ht="15.75" thickBot="1" x14ac:dyDescent="0.3">
      <c r="A29" s="92" t="s">
        <v>45</v>
      </c>
      <c r="B29" s="93"/>
      <c r="C29" s="94"/>
      <c r="D29" s="48">
        <f>D4+D5-D28</f>
        <v>1144069</v>
      </c>
      <c r="E29" s="48">
        <f t="shared" ref="E29:L29" si="9">E4+E5-E28</f>
        <v>985</v>
      </c>
      <c r="F29" s="48">
        <f t="shared" si="9"/>
        <v>12100</v>
      </c>
      <c r="G29" s="48">
        <f t="shared" si="9"/>
        <v>0</v>
      </c>
      <c r="H29" s="48">
        <f t="shared" si="9"/>
        <v>40730</v>
      </c>
      <c r="I29" s="48">
        <f t="shared" si="9"/>
        <v>1118</v>
      </c>
      <c r="J29" s="48">
        <f t="shared" si="9"/>
        <v>335</v>
      </c>
      <c r="K29" s="48">
        <f t="shared" si="9"/>
        <v>414</v>
      </c>
      <c r="L29" s="48">
        <f t="shared" si="9"/>
        <v>0</v>
      </c>
      <c r="M29" s="112"/>
      <c r="N29" s="113"/>
      <c r="O29" s="113"/>
      <c r="P29" s="113"/>
      <c r="Q29" s="113"/>
      <c r="R29" s="113"/>
      <c r="S29" s="113"/>
      <c r="T29" s="113"/>
      <c r="U29" s="113"/>
      <c r="V29" s="114"/>
    </row>
    <row r="30" spans="1:22" x14ac:dyDescent="0.25">
      <c r="A30" s="49"/>
      <c r="B30" s="49"/>
      <c r="C30" s="50"/>
      <c r="D30" s="49"/>
      <c r="E30" s="51">
        <v>60</v>
      </c>
      <c r="F30" s="51"/>
      <c r="G30" s="51"/>
      <c r="H30" s="51">
        <v>130</v>
      </c>
      <c r="I30" s="50">
        <v>-6</v>
      </c>
      <c r="J30" s="50"/>
      <c r="K30" s="50">
        <v>8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99" priority="63" operator="equal">
      <formula>212030016606640</formula>
    </cfRule>
  </conditionalFormatting>
  <conditionalFormatting sqref="D29 E4:E6 E28:K29">
    <cfRule type="cellIs" dxfId="998" priority="61" operator="equal">
      <formula>$E$4</formula>
    </cfRule>
    <cfRule type="cellIs" dxfId="997" priority="62" operator="equal">
      <formula>2120</formula>
    </cfRule>
  </conditionalFormatting>
  <conditionalFormatting sqref="D29:E29 F4:F6 F28:F29">
    <cfRule type="cellIs" dxfId="996" priority="59" operator="equal">
      <formula>$F$4</formula>
    </cfRule>
    <cfRule type="cellIs" dxfId="995" priority="60" operator="equal">
      <formula>300</formula>
    </cfRule>
  </conditionalFormatting>
  <conditionalFormatting sqref="G4:G6 G28:G29">
    <cfRule type="cellIs" dxfId="994" priority="57" operator="equal">
      <formula>$G$4</formula>
    </cfRule>
    <cfRule type="cellIs" dxfId="993" priority="58" operator="equal">
      <formula>1660</formula>
    </cfRule>
  </conditionalFormatting>
  <conditionalFormatting sqref="H4:H6 H28:H29">
    <cfRule type="cellIs" dxfId="992" priority="55" operator="equal">
      <formula>$H$4</formula>
    </cfRule>
    <cfRule type="cellIs" dxfId="991" priority="56" operator="equal">
      <formula>6640</formula>
    </cfRule>
  </conditionalFormatting>
  <conditionalFormatting sqref="T6:T28 U28:V28">
    <cfRule type="cellIs" dxfId="990" priority="54" operator="lessThan">
      <formula>0</formula>
    </cfRule>
  </conditionalFormatting>
  <conditionalFormatting sqref="T7:T27">
    <cfRule type="cellIs" dxfId="989" priority="51" operator="lessThan">
      <formula>0</formula>
    </cfRule>
    <cfRule type="cellIs" dxfId="988" priority="52" operator="lessThan">
      <formula>0</formula>
    </cfRule>
    <cfRule type="cellIs" dxfId="987" priority="53" operator="lessThan">
      <formula>0</formula>
    </cfRule>
  </conditionalFormatting>
  <conditionalFormatting sqref="E4:E6 E28:K28">
    <cfRule type="cellIs" dxfId="986" priority="50" operator="equal">
      <formula>$E$4</formula>
    </cfRule>
  </conditionalFormatting>
  <conditionalFormatting sqref="D28:D29 D6 D4:M4">
    <cfRule type="cellIs" dxfId="985" priority="49" operator="equal">
      <formula>$D$4</formula>
    </cfRule>
  </conditionalFormatting>
  <conditionalFormatting sqref="I4:I6 I28:I29">
    <cfRule type="cellIs" dxfId="984" priority="48" operator="equal">
      <formula>$I$4</formula>
    </cfRule>
  </conditionalFormatting>
  <conditionalFormatting sqref="J4:J6 J28:J29">
    <cfRule type="cellIs" dxfId="983" priority="47" operator="equal">
      <formula>$J$4</formula>
    </cfRule>
  </conditionalFormatting>
  <conditionalFormatting sqref="K4:K6 K28:K29">
    <cfRule type="cellIs" dxfId="982" priority="46" operator="equal">
      <formula>$K$4</formula>
    </cfRule>
  </conditionalFormatting>
  <conditionalFormatting sqref="M4:M6">
    <cfRule type="cellIs" dxfId="981" priority="45" operator="equal">
      <formula>$L$4</formula>
    </cfRule>
  </conditionalFormatting>
  <conditionalFormatting sqref="T7:T28 U28:V28">
    <cfRule type="cellIs" dxfId="980" priority="42" operator="lessThan">
      <formula>0</formula>
    </cfRule>
    <cfRule type="cellIs" dxfId="979" priority="43" operator="lessThan">
      <formula>0</formula>
    </cfRule>
    <cfRule type="cellIs" dxfId="978" priority="44" operator="lessThan">
      <formula>0</formula>
    </cfRule>
  </conditionalFormatting>
  <conditionalFormatting sqref="D5:K5">
    <cfRule type="cellIs" dxfId="977" priority="41" operator="greaterThan">
      <formula>0</formula>
    </cfRule>
  </conditionalFormatting>
  <conditionalFormatting sqref="T6:T28 U28:V28">
    <cfRule type="cellIs" dxfId="976" priority="40" operator="lessThan">
      <formula>0</formula>
    </cfRule>
  </conditionalFormatting>
  <conditionalFormatting sqref="T7:T27">
    <cfRule type="cellIs" dxfId="975" priority="37" operator="lessThan">
      <formula>0</formula>
    </cfRule>
    <cfRule type="cellIs" dxfId="974" priority="38" operator="lessThan">
      <formula>0</formula>
    </cfRule>
    <cfRule type="cellIs" dxfId="973" priority="39" operator="lessThan">
      <formula>0</formula>
    </cfRule>
  </conditionalFormatting>
  <conditionalFormatting sqref="T7:T28 U28:V28">
    <cfRule type="cellIs" dxfId="972" priority="34" operator="lessThan">
      <formula>0</formula>
    </cfRule>
    <cfRule type="cellIs" dxfId="971" priority="35" operator="lessThan">
      <formula>0</formula>
    </cfRule>
    <cfRule type="cellIs" dxfId="970" priority="36" operator="lessThan">
      <formula>0</formula>
    </cfRule>
  </conditionalFormatting>
  <conditionalFormatting sqref="D5:K5">
    <cfRule type="cellIs" dxfId="969" priority="33" operator="greaterThan">
      <formula>0</formula>
    </cfRule>
  </conditionalFormatting>
  <conditionalFormatting sqref="L4 L6 L28:L29">
    <cfRule type="cellIs" dxfId="968" priority="32" operator="equal">
      <formula>$L$4</formula>
    </cfRule>
  </conditionalFormatting>
  <conditionalFormatting sqref="D7:S7">
    <cfRule type="cellIs" dxfId="967" priority="31" operator="greaterThan">
      <formula>0</formula>
    </cfRule>
  </conditionalFormatting>
  <conditionalFormatting sqref="D9:S9">
    <cfRule type="cellIs" dxfId="966" priority="30" operator="greaterThan">
      <formula>0</formula>
    </cfRule>
  </conditionalFormatting>
  <conditionalFormatting sqref="D11:S11">
    <cfRule type="cellIs" dxfId="965" priority="29" operator="greaterThan">
      <formula>0</formula>
    </cfRule>
  </conditionalFormatting>
  <conditionalFormatting sqref="D13:S13">
    <cfRule type="cellIs" dxfId="964" priority="28" operator="greaterThan">
      <formula>0</formula>
    </cfRule>
  </conditionalFormatting>
  <conditionalFormatting sqref="D15:S15">
    <cfRule type="cellIs" dxfId="963" priority="27" operator="greaterThan">
      <formula>0</formula>
    </cfRule>
  </conditionalFormatting>
  <conditionalFormatting sqref="D17:S17">
    <cfRule type="cellIs" dxfId="962" priority="26" operator="greaterThan">
      <formula>0</formula>
    </cfRule>
  </conditionalFormatting>
  <conditionalFormatting sqref="D19:S19">
    <cfRule type="cellIs" dxfId="961" priority="25" operator="greaterThan">
      <formula>0</formula>
    </cfRule>
  </conditionalFormatting>
  <conditionalFormatting sqref="D21:S21">
    <cfRule type="cellIs" dxfId="960" priority="24" operator="greaterThan">
      <formula>0</formula>
    </cfRule>
  </conditionalFormatting>
  <conditionalFormatting sqref="D23:S23">
    <cfRule type="cellIs" dxfId="959" priority="23" operator="greaterThan">
      <formula>0</formula>
    </cfRule>
  </conditionalFormatting>
  <conditionalFormatting sqref="D25:S25">
    <cfRule type="cellIs" dxfId="958" priority="22" operator="greaterThan">
      <formula>0</formula>
    </cfRule>
  </conditionalFormatting>
  <conditionalFormatting sqref="D27:S27">
    <cfRule type="cellIs" dxfId="957" priority="21" operator="greaterThan">
      <formula>0</formula>
    </cfRule>
  </conditionalFormatting>
  <conditionalFormatting sqref="U6">
    <cfRule type="cellIs" dxfId="956" priority="20" operator="lessThan">
      <formula>0</formula>
    </cfRule>
  </conditionalFormatting>
  <conditionalFormatting sqref="U6">
    <cfRule type="cellIs" dxfId="955" priority="19" operator="lessThan">
      <formula>0</formula>
    </cfRule>
  </conditionalFormatting>
  <conditionalFormatting sqref="V6">
    <cfRule type="cellIs" dxfId="954" priority="18" operator="lessThan">
      <formula>0</formula>
    </cfRule>
  </conditionalFormatting>
  <conditionalFormatting sqref="V6">
    <cfRule type="cellIs" dxfId="953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B1" workbookViewId="0">
      <pane ySplit="6" topLeftCell="A16" activePane="bottomLeft" state="frozen"/>
      <selection pane="bottomLeft" activeCell="B27" sqref="B27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2" max="12" width="9.140625" customWidth="1"/>
    <col min="13" max="13" width="11" customWidth="1"/>
    <col min="14" max="14" width="12.7109375" customWidth="1"/>
    <col min="15" max="15" width="12.5703125" customWidth="1"/>
    <col min="16" max="17" width="9.140625" customWidth="1"/>
    <col min="18" max="18" width="12.140625" bestFit="1" customWidth="1"/>
    <col min="19" max="20" width="9.140625" customWidth="1"/>
    <col min="21" max="21" width="9.28515625" customWidth="1"/>
    <col min="22" max="22" width="10.28515625" bestFit="1" customWidth="1"/>
  </cols>
  <sheetData>
    <row r="1" spans="1:23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3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3" ht="18.75" x14ac:dyDescent="0.25">
      <c r="A3" s="99" t="s">
        <v>64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3" x14ac:dyDescent="0.25">
      <c r="A4" s="103" t="s">
        <v>1</v>
      </c>
      <c r="B4" s="103"/>
      <c r="C4" s="1"/>
      <c r="D4" s="2">
        <f>'10'!D29</f>
        <v>1144069</v>
      </c>
      <c r="E4" s="2">
        <f>'10'!E29</f>
        <v>985</v>
      </c>
      <c r="F4" s="2">
        <f>'10'!F29</f>
        <v>12100</v>
      </c>
      <c r="G4" s="2">
        <f>'10'!G29</f>
        <v>0</v>
      </c>
      <c r="H4" s="2">
        <f>'10'!H29</f>
        <v>40730</v>
      </c>
      <c r="I4" s="2">
        <f>'10'!I29</f>
        <v>1118</v>
      </c>
      <c r="J4" s="2">
        <f>'10'!J29</f>
        <v>335</v>
      </c>
      <c r="K4" s="2">
        <f>'10'!K29</f>
        <v>414</v>
      </c>
      <c r="L4" s="2">
        <f>'10'!L29</f>
        <v>0</v>
      </c>
      <c r="M4" s="3"/>
      <c r="N4" s="107"/>
      <c r="O4" s="108"/>
      <c r="P4" s="108"/>
      <c r="Q4" s="108"/>
      <c r="R4" s="108"/>
      <c r="S4" s="108"/>
      <c r="T4" s="108"/>
      <c r="U4" s="108"/>
      <c r="V4" s="109"/>
    </row>
    <row r="5" spans="1:23" x14ac:dyDescent="0.25">
      <c r="A5" s="103" t="s">
        <v>2</v>
      </c>
      <c r="B5" s="103"/>
      <c r="C5" s="1"/>
      <c r="D5" s="1">
        <v>1038962</v>
      </c>
      <c r="E5" s="4"/>
      <c r="F5" s="4"/>
      <c r="G5" s="4"/>
      <c r="H5" s="4"/>
      <c r="I5" s="1"/>
      <c r="J5" s="1"/>
      <c r="K5" s="1"/>
      <c r="L5" s="1"/>
      <c r="M5" s="5"/>
      <c r="N5" s="107"/>
      <c r="O5" s="108"/>
      <c r="P5" s="108"/>
      <c r="Q5" s="108"/>
      <c r="R5" s="108"/>
      <c r="S5" s="108"/>
      <c r="T5" s="108"/>
      <c r="U5" s="108"/>
      <c r="V5" s="109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65" t="s">
        <v>65</v>
      </c>
      <c r="V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61264</v>
      </c>
      <c r="E7" s="22"/>
      <c r="F7" s="22"/>
      <c r="G7" s="22"/>
      <c r="H7" s="22"/>
      <c r="I7" s="23">
        <v>5</v>
      </c>
      <c r="J7" s="23"/>
      <c r="K7" s="23">
        <v>3</v>
      </c>
      <c r="L7" s="23"/>
      <c r="M7" s="20">
        <f>D7+E7*20+F7*10+G7*9+H7*9</f>
        <v>61264</v>
      </c>
      <c r="N7" s="24">
        <f>D7+E7*20+F7*10+G7*9+H7*9+I7*191+J7*191+K7*182+L7*100</f>
        <v>62765</v>
      </c>
      <c r="O7" s="25">
        <f>M7*2.75%</f>
        <v>1684.76</v>
      </c>
      <c r="P7" s="26"/>
      <c r="Q7" s="26">
        <v>248</v>
      </c>
      <c r="R7" s="24">
        <f t="shared" ref="R7:R27" si="0">M7-(M7*2.75%)+I7*191+J7*191+K7*182+L7*100-Q7</f>
        <v>60832.24</v>
      </c>
      <c r="S7" s="25">
        <f t="shared" ref="S7:S27" si="1">M7*0.95%</f>
        <v>582.00800000000004</v>
      </c>
      <c r="T7" s="66">
        <f t="shared" ref="T7:T27" si="2">S7-Q7</f>
        <v>334.00800000000004</v>
      </c>
      <c r="U7" s="68">
        <v>477</v>
      </c>
      <c r="V7" s="70">
        <f>R7-U7</f>
        <v>60355.24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34553</v>
      </c>
      <c r="E8" s="30"/>
      <c r="F8" s="30"/>
      <c r="G8" s="30"/>
      <c r="H8" s="30"/>
      <c r="I8" s="20"/>
      <c r="J8" s="20"/>
      <c r="K8" s="20">
        <v>4</v>
      </c>
      <c r="L8" s="20"/>
      <c r="M8" s="20">
        <f t="shared" ref="M8:M27" si="3">D8+E8*20+F8*10+G8*9+H8*9</f>
        <v>34553</v>
      </c>
      <c r="N8" s="24">
        <f t="shared" ref="N8:N27" si="4">D8+E8*20+F8*10+G8*9+H8*9+I8*191+J8*191+K8*182+L8*100</f>
        <v>35281</v>
      </c>
      <c r="O8" s="25">
        <f t="shared" ref="O8:O27" si="5">M8*2.75%</f>
        <v>950.20749999999998</v>
      </c>
      <c r="P8" s="77">
        <v>6000</v>
      </c>
      <c r="Q8" s="26">
        <v>193</v>
      </c>
      <c r="R8" s="24">
        <f t="shared" si="0"/>
        <v>34137.792500000003</v>
      </c>
      <c r="S8" s="25">
        <f t="shared" si="1"/>
        <v>328.25349999999997</v>
      </c>
      <c r="T8" s="66">
        <f t="shared" si="2"/>
        <v>135.25349999999997</v>
      </c>
      <c r="U8" s="68">
        <v>288</v>
      </c>
      <c r="V8" s="70">
        <f t="shared" ref="V8:V27" si="6">R8-U8</f>
        <v>33849.792500000003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103202</v>
      </c>
      <c r="E9" s="30"/>
      <c r="F9" s="30">
        <v>110</v>
      </c>
      <c r="G9" s="30"/>
      <c r="H9" s="30">
        <v>330</v>
      </c>
      <c r="I9" s="20">
        <v>2</v>
      </c>
      <c r="J9" s="20"/>
      <c r="K9" s="20">
        <v>5</v>
      </c>
      <c r="L9" s="20"/>
      <c r="M9" s="20">
        <f t="shared" si="3"/>
        <v>107272</v>
      </c>
      <c r="N9" s="24">
        <f t="shared" si="4"/>
        <v>108564</v>
      </c>
      <c r="O9" s="25">
        <f t="shared" si="5"/>
        <v>2949.98</v>
      </c>
      <c r="P9" s="26">
        <v>31992</v>
      </c>
      <c r="Q9" s="26">
        <v>203</v>
      </c>
      <c r="R9" s="24">
        <f t="shared" si="0"/>
        <v>105411.02</v>
      </c>
      <c r="S9" s="25">
        <f t="shared" si="1"/>
        <v>1019.0839999999999</v>
      </c>
      <c r="T9" s="66">
        <f t="shared" si="2"/>
        <v>816.08399999999995</v>
      </c>
      <c r="U9" s="68">
        <v>909</v>
      </c>
      <c r="V9" s="70">
        <f t="shared" si="6"/>
        <v>104502.02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19418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3"/>
        <v>19868</v>
      </c>
      <c r="N10" s="24">
        <f t="shared" si="4"/>
        <v>20441</v>
      </c>
      <c r="O10" s="25">
        <f t="shared" si="5"/>
        <v>546.37</v>
      </c>
      <c r="P10" s="26"/>
      <c r="Q10" s="26">
        <v>28</v>
      </c>
      <c r="R10" s="24">
        <f t="shared" si="0"/>
        <v>19866.63</v>
      </c>
      <c r="S10" s="25">
        <f t="shared" si="1"/>
        <v>188.74600000000001</v>
      </c>
      <c r="T10" s="66">
        <f t="shared" si="2"/>
        <v>160.74600000000001</v>
      </c>
      <c r="U10" s="68">
        <v>126</v>
      </c>
      <c r="V10" s="70">
        <f t="shared" si="6"/>
        <v>19740.63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51896</v>
      </c>
      <c r="E11" s="30"/>
      <c r="F11" s="30">
        <v>20</v>
      </c>
      <c r="G11" s="32"/>
      <c r="H11" s="30">
        <v>100</v>
      </c>
      <c r="I11" s="20"/>
      <c r="J11" s="20"/>
      <c r="K11" s="20"/>
      <c r="L11" s="20"/>
      <c r="M11" s="20">
        <f t="shared" si="3"/>
        <v>52996</v>
      </c>
      <c r="N11" s="24">
        <f t="shared" si="4"/>
        <v>52996</v>
      </c>
      <c r="O11" s="25">
        <f t="shared" si="5"/>
        <v>1457.39</v>
      </c>
      <c r="P11" s="26"/>
      <c r="Q11" s="26">
        <v>68</v>
      </c>
      <c r="R11" s="24">
        <f t="shared" si="0"/>
        <v>51470.61</v>
      </c>
      <c r="S11" s="25">
        <f t="shared" si="1"/>
        <v>503.46199999999999</v>
      </c>
      <c r="T11" s="66">
        <f t="shared" si="2"/>
        <v>435.46199999999999</v>
      </c>
      <c r="U11" s="68">
        <v>441</v>
      </c>
      <c r="V11" s="70">
        <f t="shared" si="6"/>
        <v>51029.61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18667</v>
      </c>
      <c r="E12" s="30"/>
      <c r="F12" s="30"/>
      <c r="G12" s="30"/>
      <c r="H12" s="30"/>
      <c r="I12" s="20"/>
      <c r="J12" s="20"/>
      <c r="K12" s="20"/>
      <c r="L12" s="20"/>
      <c r="M12" s="20">
        <f t="shared" si="3"/>
        <v>18667</v>
      </c>
      <c r="N12" s="24">
        <f t="shared" si="4"/>
        <v>18667</v>
      </c>
      <c r="O12" s="25">
        <f t="shared" si="5"/>
        <v>513.34249999999997</v>
      </c>
      <c r="P12" s="26"/>
      <c r="Q12" s="26">
        <v>41</v>
      </c>
      <c r="R12" s="24">
        <f t="shared" si="0"/>
        <v>18112.657500000001</v>
      </c>
      <c r="S12" s="25">
        <f t="shared" si="1"/>
        <v>177.3365</v>
      </c>
      <c r="T12" s="66">
        <f t="shared" si="2"/>
        <v>136.3365</v>
      </c>
      <c r="U12" s="68">
        <v>153</v>
      </c>
      <c r="V12" s="70">
        <f t="shared" si="6"/>
        <v>17959.657500000001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16456</v>
      </c>
      <c r="E13" s="30"/>
      <c r="F13" s="30"/>
      <c r="G13" s="30"/>
      <c r="H13" s="30"/>
      <c r="I13" s="20"/>
      <c r="J13" s="20"/>
      <c r="K13" s="20"/>
      <c r="L13" s="20"/>
      <c r="M13" s="20">
        <f t="shared" si="3"/>
        <v>16456</v>
      </c>
      <c r="N13" s="24">
        <f t="shared" si="4"/>
        <v>16456</v>
      </c>
      <c r="O13" s="25">
        <f t="shared" si="5"/>
        <v>452.54</v>
      </c>
      <c r="P13" s="26"/>
      <c r="Q13" s="26">
        <v>55</v>
      </c>
      <c r="R13" s="24">
        <f t="shared" si="0"/>
        <v>15948.46</v>
      </c>
      <c r="S13" s="25">
        <f t="shared" si="1"/>
        <v>156.33199999999999</v>
      </c>
      <c r="T13" s="66">
        <f t="shared" si="2"/>
        <v>101.33199999999999</v>
      </c>
      <c r="U13" s="68">
        <v>126</v>
      </c>
      <c r="V13" s="70">
        <f t="shared" si="6"/>
        <v>15822.46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100552</v>
      </c>
      <c r="E14" s="30"/>
      <c r="F14" s="30"/>
      <c r="G14" s="30"/>
      <c r="H14" s="30"/>
      <c r="I14" s="20">
        <v>3</v>
      </c>
      <c r="J14" s="20"/>
      <c r="K14" s="20"/>
      <c r="L14" s="20"/>
      <c r="M14" s="20">
        <f t="shared" si="3"/>
        <v>100552</v>
      </c>
      <c r="N14" s="24">
        <f t="shared" si="4"/>
        <v>101125</v>
      </c>
      <c r="O14" s="25">
        <f t="shared" si="5"/>
        <v>2765.18</v>
      </c>
      <c r="P14" s="26">
        <v>11000</v>
      </c>
      <c r="Q14" s="26">
        <v>219</v>
      </c>
      <c r="R14" s="24">
        <f t="shared" si="0"/>
        <v>98140.82</v>
      </c>
      <c r="S14" s="25">
        <f t="shared" si="1"/>
        <v>955.24400000000003</v>
      </c>
      <c r="T14" s="66">
        <f t="shared" si="2"/>
        <v>736.24400000000003</v>
      </c>
      <c r="U14" s="68">
        <v>801</v>
      </c>
      <c r="V14" s="70">
        <f t="shared" si="6"/>
        <v>97339.82</v>
      </c>
    </row>
    <row r="15" spans="1:23" ht="15.75" x14ac:dyDescent="0.25">
      <c r="A15" s="28">
        <v>1474</v>
      </c>
      <c r="B15" s="20">
        <v>1908446142</v>
      </c>
      <c r="C15" s="33" t="s">
        <v>31</v>
      </c>
      <c r="D15" s="29">
        <v>44376</v>
      </c>
      <c r="E15" s="30"/>
      <c r="F15" s="30"/>
      <c r="G15" s="30"/>
      <c r="H15" s="30"/>
      <c r="I15" s="20"/>
      <c r="J15" s="20"/>
      <c r="K15" s="20"/>
      <c r="L15" s="20"/>
      <c r="M15" s="20">
        <f t="shared" si="3"/>
        <v>44376</v>
      </c>
      <c r="N15" s="24">
        <f t="shared" si="4"/>
        <v>44376</v>
      </c>
      <c r="O15" s="25">
        <f t="shared" si="5"/>
        <v>1220.3399999999999</v>
      </c>
      <c r="P15" s="26"/>
      <c r="Q15" s="26">
        <v>180</v>
      </c>
      <c r="R15" s="24">
        <f t="shared" si="0"/>
        <v>42975.66</v>
      </c>
      <c r="S15" s="25">
        <f t="shared" si="1"/>
        <v>421.572</v>
      </c>
      <c r="T15" s="66">
        <f t="shared" si="2"/>
        <v>241.572</v>
      </c>
      <c r="U15" s="68">
        <v>234</v>
      </c>
      <c r="V15" s="70">
        <f t="shared" si="6"/>
        <v>42741.66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86451</v>
      </c>
      <c r="E16" s="30"/>
      <c r="F16" s="30">
        <v>1000</v>
      </c>
      <c r="G16" s="30"/>
      <c r="H16" s="30">
        <v>500</v>
      </c>
      <c r="I16" s="20"/>
      <c r="J16" s="20"/>
      <c r="K16" s="20"/>
      <c r="L16" s="20"/>
      <c r="M16" s="20">
        <f t="shared" si="3"/>
        <v>100951</v>
      </c>
      <c r="N16" s="24">
        <f t="shared" si="4"/>
        <v>100951</v>
      </c>
      <c r="O16" s="25">
        <f t="shared" si="5"/>
        <v>2776.1525000000001</v>
      </c>
      <c r="P16" s="77">
        <v>1000</v>
      </c>
      <c r="Q16" s="26">
        <v>168</v>
      </c>
      <c r="R16" s="24">
        <f t="shared" si="0"/>
        <v>98006.847500000003</v>
      </c>
      <c r="S16" s="25">
        <f t="shared" si="1"/>
        <v>959.03449999999998</v>
      </c>
      <c r="T16" s="66">
        <f t="shared" si="2"/>
        <v>791.03449999999998</v>
      </c>
      <c r="U16" s="68">
        <v>756</v>
      </c>
      <c r="V16" s="70">
        <f t="shared" si="6"/>
        <v>97250.847500000003</v>
      </c>
      <c r="W16">
        <v>130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75176</v>
      </c>
      <c r="E17" s="30">
        <v>50</v>
      </c>
      <c r="F17" s="30">
        <v>100</v>
      </c>
      <c r="G17" s="30"/>
      <c r="H17" s="30">
        <v>250</v>
      </c>
      <c r="I17" s="20"/>
      <c r="J17" s="20"/>
      <c r="K17" s="20">
        <v>5</v>
      </c>
      <c r="L17" s="20"/>
      <c r="M17" s="20">
        <f t="shared" si="3"/>
        <v>79426</v>
      </c>
      <c r="N17" s="24">
        <f t="shared" si="4"/>
        <v>80336</v>
      </c>
      <c r="O17" s="25">
        <f t="shared" si="5"/>
        <v>2184.2150000000001</v>
      </c>
      <c r="P17" s="26">
        <v>1000</v>
      </c>
      <c r="Q17" s="26">
        <v>300</v>
      </c>
      <c r="R17" s="24">
        <f t="shared" si="0"/>
        <v>77851.785000000003</v>
      </c>
      <c r="S17" s="25">
        <f t="shared" si="1"/>
        <v>754.54700000000003</v>
      </c>
      <c r="T17" s="66">
        <f t="shared" si="2"/>
        <v>454.54700000000003</v>
      </c>
      <c r="U17" s="68">
        <v>666</v>
      </c>
      <c r="V17" s="70">
        <f t="shared" si="6"/>
        <v>77185.785000000003</v>
      </c>
    </row>
    <row r="18" spans="1:23" ht="15.75" x14ac:dyDescent="0.25">
      <c r="A18" s="28">
        <v>12</v>
      </c>
      <c r="B18" s="20">
        <v>1908446145</v>
      </c>
      <c r="C18" s="31" t="s">
        <v>49</v>
      </c>
      <c r="D18" s="29">
        <v>46857</v>
      </c>
      <c r="E18" s="30"/>
      <c r="F18" s="30"/>
      <c r="G18" s="30"/>
      <c r="H18" s="30"/>
      <c r="I18" s="20"/>
      <c r="J18" s="20"/>
      <c r="K18" s="20"/>
      <c r="L18" s="20"/>
      <c r="M18" s="20">
        <f t="shared" si="3"/>
        <v>46857</v>
      </c>
      <c r="N18" s="24">
        <f t="shared" si="4"/>
        <v>46857</v>
      </c>
      <c r="O18" s="25">
        <f t="shared" si="5"/>
        <v>1288.5675000000001</v>
      </c>
      <c r="P18" s="26"/>
      <c r="Q18" s="26">
        <v>180</v>
      </c>
      <c r="R18" s="24">
        <f t="shared" si="0"/>
        <v>45388.432500000003</v>
      </c>
      <c r="S18" s="25">
        <f t="shared" si="1"/>
        <v>445.14150000000001</v>
      </c>
      <c r="T18" s="66">
        <f t="shared" si="2"/>
        <v>265.14150000000001</v>
      </c>
      <c r="U18" s="68">
        <v>432</v>
      </c>
      <c r="V18" s="70">
        <f t="shared" si="6"/>
        <v>44956.432500000003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90209</v>
      </c>
      <c r="E19" s="30">
        <v>30</v>
      </c>
      <c r="F19" s="30">
        <v>50</v>
      </c>
      <c r="G19" s="30"/>
      <c r="H19" s="30">
        <v>250</v>
      </c>
      <c r="I19" s="20">
        <v>3</v>
      </c>
      <c r="J19" s="20"/>
      <c r="K19" s="20"/>
      <c r="L19" s="20"/>
      <c r="M19" s="20">
        <f t="shared" si="3"/>
        <v>93559</v>
      </c>
      <c r="N19" s="24">
        <f t="shared" si="4"/>
        <v>94132</v>
      </c>
      <c r="O19" s="25">
        <f t="shared" si="5"/>
        <v>2572.8724999999999</v>
      </c>
      <c r="P19" s="77">
        <v>11000</v>
      </c>
      <c r="Q19" s="26">
        <v>241</v>
      </c>
      <c r="R19" s="24">
        <f t="shared" si="0"/>
        <v>91318.127500000002</v>
      </c>
      <c r="S19" s="25">
        <f t="shared" si="1"/>
        <v>888.81049999999993</v>
      </c>
      <c r="T19" s="66">
        <f t="shared" si="2"/>
        <v>647.81049999999993</v>
      </c>
      <c r="U19" s="68">
        <v>768</v>
      </c>
      <c r="V19" s="70">
        <f t="shared" si="6"/>
        <v>90550.127500000002</v>
      </c>
    </row>
    <row r="20" spans="1:23" ht="15.75" x14ac:dyDescent="0.25">
      <c r="A20" s="28">
        <v>14</v>
      </c>
      <c r="B20" s="20">
        <v>1908446147</v>
      </c>
      <c r="C20" s="20" t="s">
        <v>52</v>
      </c>
      <c r="D20" s="29">
        <v>35075</v>
      </c>
      <c r="E20" s="30"/>
      <c r="F20" s="30"/>
      <c r="G20" s="30"/>
      <c r="H20" s="30"/>
      <c r="I20" s="20"/>
      <c r="J20" s="20"/>
      <c r="K20" s="20"/>
      <c r="L20" s="20"/>
      <c r="M20" s="20">
        <f t="shared" si="3"/>
        <v>35075</v>
      </c>
      <c r="N20" s="24">
        <f t="shared" si="4"/>
        <v>35075</v>
      </c>
      <c r="O20" s="25">
        <f t="shared" si="5"/>
        <v>964.5625</v>
      </c>
      <c r="P20" s="77">
        <v>5768</v>
      </c>
      <c r="Q20" s="26">
        <v>120</v>
      </c>
      <c r="R20" s="24">
        <f t="shared" si="0"/>
        <v>33990.4375</v>
      </c>
      <c r="S20" s="25">
        <f t="shared" si="1"/>
        <v>333.21249999999998</v>
      </c>
      <c r="T20" s="66">
        <f t="shared" si="2"/>
        <v>213.21249999999998</v>
      </c>
      <c r="U20" s="68">
        <v>180</v>
      </c>
      <c r="V20" s="70">
        <f t="shared" si="6"/>
        <v>33810.4375</v>
      </c>
    </row>
    <row r="21" spans="1:23" ht="15.75" x14ac:dyDescent="0.25">
      <c r="A21" s="28">
        <v>15</v>
      </c>
      <c r="B21" s="20">
        <v>1908446148</v>
      </c>
      <c r="C21" s="20" t="s">
        <v>28</v>
      </c>
      <c r="D21" s="29">
        <v>35363</v>
      </c>
      <c r="E21" s="30"/>
      <c r="F21" s="30"/>
      <c r="G21" s="30"/>
      <c r="H21" s="30"/>
      <c r="I21" s="20"/>
      <c r="J21" s="20"/>
      <c r="K21" s="20"/>
      <c r="L21" s="20"/>
      <c r="M21" s="20">
        <f t="shared" si="3"/>
        <v>35363</v>
      </c>
      <c r="N21" s="24">
        <f t="shared" si="4"/>
        <v>35363</v>
      </c>
      <c r="O21" s="25">
        <f t="shared" si="5"/>
        <v>972.48249999999996</v>
      </c>
      <c r="P21" s="26"/>
      <c r="Q21" s="26">
        <v>40</v>
      </c>
      <c r="R21" s="24">
        <f t="shared" si="0"/>
        <v>34350.517500000002</v>
      </c>
      <c r="S21" s="25">
        <f t="shared" si="1"/>
        <v>335.94849999999997</v>
      </c>
      <c r="T21" s="66">
        <f t="shared" si="2"/>
        <v>295.94849999999997</v>
      </c>
      <c r="U21" s="68">
        <v>216</v>
      </c>
      <c r="V21" s="70">
        <f t="shared" si="6"/>
        <v>34134.517500000002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120000</v>
      </c>
      <c r="E22" s="30"/>
      <c r="F22" s="30"/>
      <c r="G22" s="20"/>
      <c r="H22" s="30"/>
      <c r="I22" s="20"/>
      <c r="J22" s="20"/>
      <c r="K22" s="20"/>
      <c r="L22" s="20"/>
      <c r="M22" s="20">
        <f t="shared" si="3"/>
        <v>120000</v>
      </c>
      <c r="N22" s="24">
        <f t="shared" si="4"/>
        <v>120000</v>
      </c>
      <c r="O22" s="25">
        <f t="shared" si="5"/>
        <v>3300</v>
      </c>
      <c r="P22" s="26">
        <v>13993</v>
      </c>
      <c r="Q22" s="26">
        <v>200</v>
      </c>
      <c r="R22" s="24">
        <f t="shared" si="0"/>
        <v>116500</v>
      </c>
      <c r="S22" s="25">
        <f t="shared" si="1"/>
        <v>1140</v>
      </c>
      <c r="T22" s="66">
        <f t="shared" si="2"/>
        <v>940</v>
      </c>
      <c r="U22" s="68">
        <v>990</v>
      </c>
      <c r="V22" s="70">
        <f t="shared" si="6"/>
        <v>115510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40000</v>
      </c>
      <c r="E23" s="30"/>
      <c r="F23" s="30"/>
      <c r="G23" s="30"/>
      <c r="H23" s="30"/>
      <c r="I23" s="20"/>
      <c r="J23" s="20"/>
      <c r="K23" s="20"/>
      <c r="L23" s="20"/>
      <c r="M23" s="20">
        <f t="shared" si="3"/>
        <v>40000</v>
      </c>
      <c r="N23" s="24">
        <f t="shared" si="4"/>
        <v>40000</v>
      </c>
      <c r="O23" s="25">
        <f t="shared" si="5"/>
        <v>1100</v>
      </c>
      <c r="P23" s="26"/>
      <c r="Q23" s="26">
        <v>270</v>
      </c>
      <c r="R23" s="24">
        <f t="shared" si="0"/>
        <v>38630</v>
      </c>
      <c r="S23" s="25">
        <f t="shared" si="1"/>
        <v>380</v>
      </c>
      <c r="T23" s="66">
        <f t="shared" si="2"/>
        <v>110</v>
      </c>
      <c r="U23" s="68">
        <v>324</v>
      </c>
      <c r="V23" s="70">
        <f t="shared" si="6"/>
        <v>38306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133914</v>
      </c>
      <c r="E24" s="30">
        <v>180</v>
      </c>
      <c r="F24" s="30">
        <v>500</v>
      </c>
      <c r="G24" s="30"/>
      <c r="H24" s="30">
        <v>500</v>
      </c>
      <c r="I24" s="20">
        <v>8</v>
      </c>
      <c r="J24" s="20"/>
      <c r="K24" s="20">
        <v>20</v>
      </c>
      <c r="L24" s="20"/>
      <c r="M24" s="20">
        <f t="shared" si="3"/>
        <v>147014</v>
      </c>
      <c r="N24" s="24">
        <f t="shared" si="4"/>
        <v>152182</v>
      </c>
      <c r="O24" s="25">
        <f t="shared" si="5"/>
        <v>4042.8850000000002</v>
      </c>
      <c r="P24" s="77">
        <v>1000</v>
      </c>
      <c r="Q24" s="26">
        <v>172</v>
      </c>
      <c r="R24" s="24">
        <f t="shared" si="0"/>
        <v>147967.11499999999</v>
      </c>
      <c r="S24" s="25">
        <f t="shared" si="1"/>
        <v>1396.633</v>
      </c>
      <c r="T24" s="66">
        <f t="shared" si="2"/>
        <v>1224.633</v>
      </c>
      <c r="U24" s="68">
        <v>1197</v>
      </c>
      <c r="V24" s="70">
        <f t="shared" si="6"/>
        <v>146770.11499999999</v>
      </c>
      <c r="W24">
        <v>120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53488</v>
      </c>
      <c r="E25" s="30">
        <v>20</v>
      </c>
      <c r="F25" s="30">
        <v>10</v>
      </c>
      <c r="G25" s="30"/>
      <c r="H25" s="30">
        <v>30</v>
      </c>
      <c r="I25" s="20">
        <v>5</v>
      </c>
      <c r="J25" s="20"/>
      <c r="K25" s="20"/>
      <c r="L25" s="20"/>
      <c r="M25" s="20">
        <f t="shared" si="3"/>
        <v>54258</v>
      </c>
      <c r="N25" s="24">
        <f t="shared" si="4"/>
        <v>55213</v>
      </c>
      <c r="O25" s="25">
        <f t="shared" si="5"/>
        <v>1492.095</v>
      </c>
      <c r="P25" s="26"/>
      <c r="Q25" s="26">
        <v>275</v>
      </c>
      <c r="R25" s="24">
        <f t="shared" si="0"/>
        <v>53445.904999999999</v>
      </c>
      <c r="S25" s="25">
        <f t="shared" si="1"/>
        <v>515.45100000000002</v>
      </c>
      <c r="T25" s="66">
        <f t="shared" si="2"/>
        <v>240.45100000000002</v>
      </c>
      <c r="U25" s="68">
        <v>468</v>
      </c>
      <c r="V25" s="70">
        <f t="shared" si="6"/>
        <v>52977.904999999999</v>
      </c>
    </row>
    <row r="26" spans="1:23" ht="15.75" x14ac:dyDescent="0.25">
      <c r="A26" s="28">
        <v>70</v>
      </c>
      <c r="B26" s="20">
        <v>1908446153</v>
      </c>
      <c r="C26" s="36" t="s">
        <v>50</v>
      </c>
      <c r="D26" s="29">
        <v>41750</v>
      </c>
      <c r="E26" s="29"/>
      <c r="F26" s="30"/>
      <c r="G26" s="30"/>
      <c r="H26" s="30">
        <v>500</v>
      </c>
      <c r="I26" s="20"/>
      <c r="J26" s="20"/>
      <c r="K26" s="20"/>
      <c r="L26" s="20"/>
      <c r="M26" s="20">
        <f t="shared" si="3"/>
        <v>46250</v>
      </c>
      <c r="N26" s="24">
        <f t="shared" si="4"/>
        <v>46250</v>
      </c>
      <c r="O26" s="25">
        <f t="shared" si="5"/>
        <v>1271.875</v>
      </c>
      <c r="P26" s="26"/>
      <c r="Q26" s="26">
        <v>127</v>
      </c>
      <c r="R26" s="24">
        <f t="shared" si="0"/>
        <v>44851.125</v>
      </c>
      <c r="S26" s="25">
        <f t="shared" si="1"/>
        <v>439.375</v>
      </c>
      <c r="T26" s="66">
        <f t="shared" si="2"/>
        <v>312.375</v>
      </c>
      <c r="U26" s="68">
        <v>351</v>
      </c>
      <c r="V26" s="70">
        <f t="shared" si="6"/>
        <v>44500.125</v>
      </c>
    </row>
    <row r="27" spans="1:23" ht="19.5" thickBot="1" x14ac:dyDescent="0.35">
      <c r="A27" s="28">
        <v>21</v>
      </c>
      <c r="B27" s="20">
        <v>1908446154</v>
      </c>
      <c r="C27" s="20" t="s">
        <v>43</v>
      </c>
      <c r="D27" s="37">
        <v>53410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3"/>
        <v>53410</v>
      </c>
      <c r="N27" s="40">
        <f t="shared" si="4"/>
        <v>55320</v>
      </c>
      <c r="O27" s="25">
        <f t="shared" si="5"/>
        <v>1468.7750000000001</v>
      </c>
      <c r="P27" s="41"/>
      <c r="Q27" s="41">
        <v>200</v>
      </c>
      <c r="R27" s="24">
        <f t="shared" si="0"/>
        <v>53651.224999999999</v>
      </c>
      <c r="S27" s="42">
        <f t="shared" si="1"/>
        <v>507.39499999999998</v>
      </c>
      <c r="T27" s="67">
        <f t="shared" si="2"/>
        <v>307.39499999999998</v>
      </c>
      <c r="U27" s="68">
        <v>333</v>
      </c>
      <c r="V27" s="71">
        <f t="shared" si="6"/>
        <v>53318.224999999999</v>
      </c>
    </row>
    <row r="28" spans="1:23" ht="16.5" thickBot="1" x14ac:dyDescent="0.3">
      <c r="A28" s="89" t="s">
        <v>44</v>
      </c>
      <c r="B28" s="90"/>
      <c r="C28" s="91"/>
      <c r="D28" s="44">
        <f t="shared" ref="D28:E28" si="7">SUM(D7:D27)</f>
        <v>1262077</v>
      </c>
      <c r="E28" s="45">
        <f t="shared" si="7"/>
        <v>280</v>
      </c>
      <c r="F28" s="45">
        <f t="shared" ref="F28:V28" si="8">SUM(F7:F27)</f>
        <v>1790</v>
      </c>
      <c r="G28" s="45">
        <f t="shared" si="8"/>
        <v>0</v>
      </c>
      <c r="H28" s="45">
        <f t="shared" si="8"/>
        <v>2510</v>
      </c>
      <c r="I28" s="45">
        <f t="shared" si="8"/>
        <v>39</v>
      </c>
      <c r="J28" s="45">
        <f t="shared" si="8"/>
        <v>0</v>
      </c>
      <c r="K28" s="45">
        <f t="shared" si="8"/>
        <v>37</v>
      </c>
      <c r="L28" s="45">
        <f t="shared" si="8"/>
        <v>0</v>
      </c>
      <c r="M28" s="74">
        <f t="shared" si="8"/>
        <v>1308167</v>
      </c>
      <c r="N28" s="74">
        <f t="shared" si="8"/>
        <v>1322350</v>
      </c>
      <c r="O28" s="75">
        <f t="shared" si="8"/>
        <v>35974.592500000006</v>
      </c>
      <c r="P28" s="74">
        <f t="shared" si="8"/>
        <v>82753</v>
      </c>
      <c r="Q28" s="74">
        <f t="shared" si="8"/>
        <v>3528</v>
      </c>
      <c r="R28" s="74">
        <f t="shared" si="8"/>
        <v>1282847.4075</v>
      </c>
      <c r="S28" s="74">
        <f t="shared" si="8"/>
        <v>12427.586499999998</v>
      </c>
      <c r="T28" s="76">
        <f t="shared" si="8"/>
        <v>8899.5865000000013</v>
      </c>
      <c r="U28" s="76">
        <f t="shared" si="8"/>
        <v>10236</v>
      </c>
      <c r="V28" s="76">
        <f t="shared" si="8"/>
        <v>1272611.4075</v>
      </c>
    </row>
    <row r="29" spans="1:23" ht="15.75" thickBot="1" x14ac:dyDescent="0.3">
      <c r="A29" s="92" t="s">
        <v>45</v>
      </c>
      <c r="B29" s="93"/>
      <c r="C29" s="94"/>
      <c r="D29" s="48">
        <f>D4+D5-D28</f>
        <v>920954</v>
      </c>
      <c r="E29" s="48">
        <f t="shared" ref="E29:L29" si="9">E4+E5-E28</f>
        <v>705</v>
      </c>
      <c r="F29" s="48">
        <f t="shared" si="9"/>
        <v>10310</v>
      </c>
      <c r="G29" s="48">
        <f t="shared" si="9"/>
        <v>0</v>
      </c>
      <c r="H29" s="48">
        <f t="shared" si="9"/>
        <v>38220</v>
      </c>
      <c r="I29" s="48">
        <f t="shared" si="9"/>
        <v>1079</v>
      </c>
      <c r="J29" s="48">
        <f t="shared" si="9"/>
        <v>335</v>
      </c>
      <c r="K29" s="48">
        <f t="shared" si="9"/>
        <v>377</v>
      </c>
      <c r="L29" s="48">
        <f t="shared" si="9"/>
        <v>0</v>
      </c>
      <c r="M29" s="110"/>
      <c r="N29" s="110"/>
      <c r="O29" s="110"/>
      <c r="P29" s="110"/>
      <c r="Q29" s="110"/>
      <c r="R29" s="110"/>
      <c r="S29" s="110"/>
      <c r="T29" s="110"/>
      <c r="U29" s="110"/>
      <c r="V29" s="110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52" priority="63" operator="equal">
      <formula>212030016606640</formula>
    </cfRule>
  </conditionalFormatting>
  <conditionalFormatting sqref="D29 E4:E6 E28:K29">
    <cfRule type="cellIs" dxfId="951" priority="61" operator="equal">
      <formula>$E$4</formula>
    </cfRule>
    <cfRule type="cellIs" dxfId="950" priority="62" operator="equal">
      <formula>2120</formula>
    </cfRule>
  </conditionalFormatting>
  <conditionalFormatting sqref="D29:E29 F4:F6 F28:F29">
    <cfRule type="cellIs" dxfId="949" priority="59" operator="equal">
      <formula>$F$4</formula>
    </cfRule>
    <cfRule type="cellIs" dxfId="948" priority="60" operator="equal">
      <formula>300</formula>
    </cfRule>
  </conditionalFormatting>
  <conditionalFormatting sqref="G4:G6 G28:G29">
    <cfRule type="cellIs" dxfId="947" priority="57" operator="equal">
      <formula>$G$4</formula>
    </cfRule>
    <cfRule type="cellIs" dxfId="946" priority="58" operator="equal">
      <formula>1660</formula>
    </cfRule>
  </conditionalFormatting>
  <conditionalFormatting sqref="H4:H6 H28:H29">
    <cfRule type="cellIs" dxfId="945" priority="55" operator="equal">
      <formula>$H$4</formula>
    </cfRule>
    <cfRule type="cellIs" dxfId="944" priority="56" operator="equal">
      <formula>6640</formula>
    </cfRule>
  </conditionalFormatting>
  <conditionalFormatting sqref="T6:T28 U28:V28">
    <cfRule type="cellIs" dxfId="943" priority="54" operator="lessThan">
      <formula>0</formula>
    </cfRule>
  </conditionalFormatting>
  <conditionalFormatting sqref="T7:T27">
    <cfRule type="cellIs" dxfId="942" priority="51" operator="lessThan">
      <formula>0</formula>
    </cfRule>
    <cfRule type="cellIs" dxfId="941" priority="52" operator="lessThan">
      <formula>0</formula>
    </cfRule>
    <cfRule type="cellIs" dxfId="940" priority="53" operator="lessThan">
      <formula>0</formula>
    </cfRule>
  </conditionalFormatting>
  <conditionalFormatting sqref="E4:E6 E28:K28">
    <cfRule type="cellIs" dxfId="939" priority="50" operator="equal">
      <formula>$E$4</formula>
    </cfRule>
  </conditionalFormatting>
  <conditionalFormatting sqref="D28:D29 D6 D4:M4">
    <cfRule type="cellIs" dxfId="938" priority="49" operator="equal">
      <formula>$D$4</formula>
    </cfRule>
  </conditionalFormatting>
  <conditionalFormatting sqref="I4:I6 I28:I29">
    <cfRule type="cellIs" dxfId="937" priority="48" operator="equal">
      <formula>$I$4</formula>
    </cfRule>
  </conditionalFormatting>
  <conditionalFormatting sqref="J4:J6 J28:J29">
    <cfRule type="cellIs" dxfId="936" priority="47" operator="equal">
      <formula>$J$4</formula>
    </cfRule>
  </conditionalFormatting>
  <conditionalFormatting sqref="K4:K6 K28:K29">
    <cfRule type="cellIs" dxfId="935" priority="46" operator="equal">
      <formula>$K$4</formula>
    </cfRule>
  </conditionalFormatting>
  <conditionalFormatting sqref="M4:M6">
    <cfRule type="cellIs" dxfId="934" priority="45" operator="equal">
      <formula>$L$4</formula>
    </cfRule>
  </conditionalFormatting>
  <conditionalFormatting sqref="T7:T28 U28:V28">
    <cfRule type="cellIs" dxfId="933" priority="42" operator="lessThan">
      <formula>0</formula>
    </cfRule>
    <cfRule type="cellIs" dxfId="932" priority="43" operator="lessThan">
      <formula>0</formula>
    </cfRule>
    <cfRule type="cellIs" dxfId="931" priority="44" operator="lessThan">
      <formula>0</formula>
    </cfRule>
  </conditionalFormatting>
  <conditionalFormatting sqref="D5:K5">
    <cfRule type="cellIs" dxfId="930" priority="41" operator="greaterThan">
      <formula>0</formula>
    </cfRule>
  </conditionalFormatting>
  <conditionalFormatting sqref="T6:T28 U28:V28">
    <cfRule type="cellIs" dxfId="929" priority="40" operator="lessThan">
      <formula>0</formula>
    </cfRule>
  </conditionalFormatting>
  <conditionalFormatting sqref="T7:T27">
    <cfRule type="cellIs" dxfId="928" priority="37" operator="lessThan">
      <formula>0</formula>
    </cfRule>
    <cfRule type="cellIs" dxfId="927" priority="38" operator="lessThan">
      <formula>0</formula>
    </cfRule>
    <cfRule type="cellIs" dxfId="926" priority="39" operator="lessThan">
      <formula>0</formula>
    </cfRule>
  </conditionalFormatting>
  <conditionalFormatting sqref="T7:T28 U28:V28">
    <cfRule type="cellIs" dxfId="925" priority="34" operator="lessThan">
      <formula>0</formula>
    </cfRule>
    <cfRule type="cellIs" dxfId="924" priority="35" operator="lessThan">
      <formula>0</formula>
    </cfRule>
    <cfRule type="cellIs" dxfId="923" priority="36" operator="lessThan">
      <formula>0</formula>
    </cfRule>
  </conditionalFormatting>
  <conditionalFormatting sqref="D5:K5">
    <cfRule type="cellIs" dxfId="922" priority="33" operator="greaterThan">
      <formula>0</formula>
    </cfRule>
  </conditionalFormatting>
  <conditionalFormatting sqref="L4 L6 L28:L29">
    <cfRule type="cellIs" dxfId="921" priority="32" operator="equal">
      <formula>$L$4</formula>
    </cfRule>
  </conditionalFormatting>
  <conditionalFormatting sqref="D7:S7">
    <cfRule type="cellIs" dxfId="920" priority="31" operator="greaterThan">
      <formula>0</formula>
    </cfRule>
  </conditionalFormatting>
  <conditionalFormatting sqref="D9:S9">
    <cfRule type="cellIs" dxfId="919" priority="30" operator="greaterThan">
      <formula>0</formula>
    </cfRule>
  </conditionalFormatting>
  <conditionalFormatting sqref="D11:S11">
    <cfRule type="cellIs" dxfId="918" priority="29" operator="greaterThan">
      <formula>0</formula>
    </cfRule>
  </conditionalFormatting>
  <conditionalFormatting sqref="D13:S13">
    <cfRule type="cellIs" dxfId="917" priority="28" operator="greaterThan">
      <formula>0</formula>
    </cfRule>
  </conditionalFormatting>
  <conditionalFormatting sqref="D15:S15">
    <cfRule type="cellIs" dxfId="916" priority="27" operator="greaterThan">
      <formula>0</formula>
    </cfRule>
  </conditionalFormatting>
  <conditionalFormatting sqref="D17:S17">
    <cfRule type="cellIs" dxfId="915" priority="26" operator="greaterThan">
      <formula>0</formula>
    </cfRule>
  </conditionalFormatting>
  <conditionalFormatting sqref="D19:S19">
    <cfRule type="cellIs" dxfId="914" priority="25" operator="greaterThan">
      <formula>0</formula>
    </cfRule>
  </conditionalFormatting>
  <conditionalFormatting sqref="D21:S21">
    <cfRule type="cellIs" dxfId="913" priority="24" operator="greaterThan">
      <formula>0</formula>
    </cfRule>
  </conditionalFormatting>
  <conditionalFormatting sqref="D23:S23">
    <cfRule type="cellIs" dxfId="912" priority="23" operator="greaterThan">
      <formula>0</formula>
    </cfRule>
  </conditionalFormatting>
  <conditionalFormatting sqref="D25:S25">
    <cfRule type="cellIs" dxfId="911" priority="22" operator="greaterThan">
      <formula>0</formula>
    </cfRule>
  </conditionalFormatting>
  <conditionalFormatting sqref="D27:S27">
    <cfRule type="cellIs" dxfId="910" priority="21" operator="greaterThan">
      <formula>0</formula>
    </cfRule>
  </conditionalFormatting>
  <conditionalFormatting sqref="U6">
    <cfRule type="cellIs" dxfId="909" priority="20" operator="lessThan">
      <formula>0</formula>
    </cfRule>
  </conditionalFormatting>
  <conditionalFormatting sqref="U6">
    <cfRule type="cellIs" dxfId="908" priority="19" operator="lessThan">
      <formula>0</formula>
    </cfRule>
  </conditionalFormatting>
  <conditionalFormatting sqref="V6">
    <cfRule type="cellIs" dxfId="907" priority="18" operator="lessThan">
      <formula>0</formula>
    </cfRule>
  </conditionalFormatting>
  <conditionalFormatting sqref="V6">
    <cfRule type="cellIs" dxfId="906" priority="17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L31" sqref="L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66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'11'!D29</f>
        <v>920954</v>
      </c>
      <c r="E4" s="2">
        <f>'11'!E29</f>
        <v>705</v>
      </c>
      <c r="F4" s="2">
        <f>'11'!F29</f>
        <v>10310</v>
      </c>
      <c r="G4" s="2">
        <f>'11'!G29</f>
        <v>0</v>
      </c>
      <c r="H4" s="2">
        <f>'11'!H29</f>
        <v>38220</v>
      </c>
      <c r="I4" s="2">
        <f>'11'!I29</f>
        <v>1079</v>
      </c>
      <c r="J4" s="2">
        <f>'11'!J29</f>
        <v>335</v>
      </c>
      <c r="K4" s="2">
        <f>'11'!K29</f>
        <v>377</v>
      </c>
      <c r="L4" s="2">
        <f>'11'!L29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>
        <v>123585</v>
      </c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5000</v>
      </c>
      <c r="N7" s="24">
        <f>D7+E7*20+F7*10+G7*9+H7*9+I7*191+J7*191+K7*182+L7*100</f>
        <v>5910</v>
      </c>
      <c r="O7" s="25">
        <f>M7*2.75%</f>
        <v>137.5</v>
      </c>
      <c r="P7" s="26"/>
      <c r="Q7" s="26">
        <v>53</v>
      </c>
      <c r="R7" s="29">
        <f>M7-(M7*2.75%)+I7*191+J7*191+K7*182+L7*100-Q7</f>
        <v>5719.5</v>
      </c>
      <c r="S7" s="25">
        <f>M7*0.95%</f>
        <v>47.5</v>
      </c>
      <c r="T7" s="27">
        <f>S7-Q7</f>
        <v>-5.5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2164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2164</v>
      </c>
      <c r="N8" s="24">
        <f t="shared" ref="N8:N27" si="1">D8+E8*20+F8*10+G8*9+H8*9+I8*191+J8*191+K8*182+L8*100</f>
        <v>2164</v>
      </c>
      <c r="O8" s="25">
        <f t="shared" ref="O8:O27" si="2">M8*2.75%</f>
        <v>59.51</v>
      </c>
      <c r="P8" s="26"/>
      <c r="Q8" s="26">
        <v>4</v>
      </c>
      <c r="R8" s="29">
        <f t="shared" ref="R8:R27" si="3">M8-(M8*2.75%)+I8*191+J8*191+K8*182+L8*100-Q8</f>
        <v>2100.4899999999998</v>
      </c>
      <c r="S8" s="25">
        <f t="shared" ref="S8:S27" si="4">M8*0.95%</f>
        <v>20.558</v>
      </c>
      <c r="T8" s="27">
        <f t="shared" ref="T8:T27" si="5">S8-Q8</f>
        <v>16.558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11974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11974</v>
      </c>
      <c r="N9" s="24">
        <f t="shared" si="1"/>
        <v>11974</v>
      </c>
      <c r="O9" s="25">
        <f t="shared" si="2"/>
        <v>329.28500000000003</v>
      </c>
      <c r="P9" s="26"/>
      <c r="Q9" s="26">
        <v>185</v>
      </c>
      <c r="R9" s="29">
        <f t="shared" si="3"/>
        <v>11459.715</v>
      </c>
      <c r="S9" s="25">
        <f t="shared" si="4"/>
        <v>113.753</v>
      </c>
      <c r="T9" s="27">
        <f t="shared" si="5"/>
        <v>-71.247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4853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4853</v>
      </c>
      <c r="N10" s="24">
        <f t="shared" si="1"/>
        <v>4853</v>
      </c>
      <c r="O10" s="25">
        <f t="shared" si="2"/>
        <v>133.45750000000001</v>
      </c>
      <c r="P10" s="26"/>
      <c r="Q10" s="26">
        <v>30</v>
      </c>
      <c r="R10" s="29">
        <f t="shared" si="3"/>
        <v>4689.5424999999996</v>
      </c>
      <c r="S10" s="25">
        <f t="shared" si="4"/>
        <v>46.103499999999997</v>
      </c>
      <c r="T10" s="27">
        <f t="shared" si="5"/>
        <v>16.103499999999997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2774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2774</v>
      </c>
      <c r="N11" s="24">
        <f t="shared" si="1"/>
        <v>2774</v>
      </c>
      <c r="O11" s="25">
        <f t="shared" si="2"/>
        <v>76.284999999999997</v>
      </c>
      <c r="P11" s="26"/>
      <c r="Q11" s="26">
        <v>28</v>
      </c>
      <c r="R11" s="29">
        <f t="shared" si="3"/>
        <v>2669.7150000000001</v>
      </c>
      <c r="S11" s="25">
        <f t="shared" si="4"/>
        <v>26.352999999999998</v>
      </c>
      <c r="T11" s="27">
        <f t="shared" si="5"/>
        <v>-1.647000000000002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4143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4143</v>
      </c>
      <c r="N12" s="24">
        <f t="shared" si="1"/>
        <v>4143</v>
      </c>
      <c r="O12" s="25">
        <f t="shared" si="2"/>
        <v>113.9325</v>
      </c>
      <c r="P12" s="26">
        <v>1000</v>
      </c>
      <c r="Q12" s="26">
        <v>29</v>
      </c>
      <c r="R12" s="29">
        <f t="shared" si="3"/>
        <v>4000.0675000000001</v>
      </c>
      <c r="S12" s="25">
        <f t="shared" si="4"/>
        <v>39.358499999999999</v>
      </c>
      <c r="T12" s="27">
        <f t="shared" si="5"/>
        <v>10.358499999999999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3820</v>
      </c>
      <c r="E13" s="30"/>
      <c r="F13" s="30">
        <v>50</v>
      </c>
      <c r="G13" s="30"/>
      <c r="H13" s="30">
        <v>50</v>
      </c>
      <c r="I13" s="20"/>
      <c r="J13" s="20"/>
      <c r="K13" s="20"/>
      <c r="L13" s="20"/>
      <c r="M13" s="20">
        <f t="shared" si="0"/>
        <v>4770</v>
      </c>
      <c r="N13" s="24">
        <f t="shared" si="1"/>
        <v>4770</v>
      </c>
      <c r="O13" s="25">
        <f t="shared" si="2"/>
        <v>131.17500000000001</v>
      </c>
      <c r="P13" s="26"/>
      <c r="Q13" s="26">
        <v>55</v>
      </c>
      <c r="R13" s="29">
        <f t="shared" si="3"/>
        <v>4583.8249999999998</v>
      </c>
      <c r="S13" s="25">
        <f t="shared" si="4"/>
        <v>45.314999999999998</v>
      </c>
      <c r="T13" s="27">
        <f t="shared" si="5"/>
        <v>-9.6850000000000023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6606</v>
      </c>
      <c r="E14" s="30">
        <v>30</v>
      </c>
      <c r="F14" s="30">
        <v>60</v>
      </c>
      <c r="G14" s="30"/>
      <c r="H14" s="30">
        <v>180</v>
      </c>
      <c r="I14" s="20">
        <v>8</v>
      </c>
      <c r="J14" s="20"/>
      <c r="K14" s="20">
        <v>8</v>
      </c>
      <c r="L14" s="20"/>
      <c r="M14" s="20">
        <f t="shared" si="0"/>
        <v>9426</v>
      </c>
      <c r="N14" s="24">
        <f t="shared" si="1"/>
        <v>12410</v>
      </c>
      <c r="O14" s="25">
        <f t="shared" si="2"/>
        <v>259.21499999999997</v>
      </c>
      <c r="P14" s="26"/>
      <c r="Q14" s="26">
        <v>151</v>
      </c>
      <c r="R14" s="29">
        <f t="shared" si="3"/>
        <v>11999.785</v>
      </c>
      <c r="S14" s="25">
        <f t="shared" si="4"/>
        <v>89.546999999999997</v>
      </c>
      <c r="T14" s="27">
        <f t="shared" si="5"/>
        <v>-61.453000000000003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12123</v>
      </c>
      <c r="E15" s="30">
        <v>60</v>
      </c>
      <c r="F15" s="30">
        <v>60</v>
      </c>
      <c r="G15" s="30"/>
      <c r="H15" s="30"/>
      <c r="I15" s="20">
        <v>5</v>
      </c>
      <c r="J15" s="20"/>
      <c r="K15" s="20">
        <v>5</v>
      </c>
      <c r="L15" s="20"/>
      <c r="M15" s="20">
        <f t="shared" si="0"/>
        <v>13923</v>
      </c>
      <c r="N15" s="24">
        <f t="shared" si="1"/>
        <v>15788</v>
      </c>
      <c r="O15" s="25">
        <f t="shared" si="2"/>
        <v>382.88249999999999</v>
      </c>
      <c r="P15" s="26"/>
      <c r="Q15" s="26">
        <v>140</v>
      </c>
      <c r="R15" s="29">
        <f t="shared" si="3"/>
        <v>15265.1175</v>
      </c>
      <c r="S15" s="25">
        <f t="shared" si="4"/>
        <v>132.26849999999999</v>
      </c>
      <c r="T15" s="27">
        <f t="shared" si="5"/>
        <v>-7.7315000000000111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4768</v>
      </c>
      <c r="E16" s="30"/>
      <c r="F16" s="30"/>
      <c r="G16" s="30"/>
      <c r="H16" s="30"/>
      <c r="I16" s="20"/>
      <c r="J16" s="20"/>
      <c r="K16" s="20">
        <v>5</v>
      </c>
      <c r="L16" s="20"/>
      <c r="M16" s="20">
        <f t="shared" si="0"/>
        <v>4768</v>
      </c>
      <c r="N16" s="24">
        <f t="shared" si="1"/>
        <v>5678</v>
      </c>
      <c r="O16" s="25">
        <f t="shared" si="2"/>
        <v>131.12</v>
      </c>
      <c r="P16" s="26"/>
      <c r="Q16" s="26">
        <v>97</v>
      </c>
      <c r="R16" s="29">
        <f t="shared" si="3"/>
        <v>5449.88</v>
      </c>
      <c r="S16" s="25">
        <f t="shared" si="4"/>
        <v>45.295999999999999</v>
      </c>
      <c r="T16" s="27">
        <f t="shared" si="5"/>
        <v>-51.704000000000001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6162</v>
      </c>
      <c r="E17" s="30"/>
      <c r="F17" s="30"/>
      <c r="G17" s="30"/>
      <c r="H17" s="30">
        <v>250</v>
      </c>
      <c r="I17" s="20"/>
      <c r="J17" s="20"/>
      <c r="K17" s="20"/>
      <c r="L17" s="20"/>
      <c r="M17" s="20">
        <f t="shared" si="0"/>
        <v>8412</v>
      </c>
      <c r="N17" s="24">
        <f t="shared" si="1"/>
        <v>8412</v>
      </c>
      <c r="O17" s="25">
        <f t="shared" si="2"/>
        <v>231.33</v>
      </c>
      <c r="P17" s="26"/>
      <c r="Q17" s="26">
        <v>80</v>
      </c>
      <c r="R17" s="29">
        <f t="shared" si="3"/>
        <v>8100.67</v>
      </c>
      <c r="S17" s="25">
        <f t="shared" si="4"/>
        <v>79.914000000000001</v>
      </c>
      <c r="T17" s="27">
        <f t="shared" si="5"/>
        <v>-8.5999999999998522E-2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1045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1045</v>
      </c>
      <c r="N18" s="24">
        <f t="shared" si="1"/>
        <v>1045</v>
      </c>
      <c r="O18" s="25">
        <f t="shared" si="2"/>
        <v>28.737500000000001</v>
      </c>
      <c r="P18" s="26"/>
      <c r="Q18" s="26"/>
      <c r="R18" s="29">
        <f t="shared" si="3"/>
        <v>1016.2625</v>
      </c>
      <c r="S18" s="25">
        <f t="shared" si="4"/>
        <v>9.9275000000000002</v>
      </c>
      <c r="T18" s="27">
        <f t="shared" si="5"/>
        <v>9.9275000000000002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5654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5654</v>
      </c>
      <c r="N19" s="24">
        <f t="shared" si="1"/>
        <v>5654</v>
      </c>
      <c r="O19" s="25">
        <f t="shared" si="2"/>
        <v>155.48500000000001</v>
      </c>
      <c r="P19" s="26"/>
      <c r="Q19" s="26">
        <v>40</v>
      </c>
      <c r="R19" s="29">
        <f t="shared" si="3"/>
        <v>5458.5150000000003</v>
      </c>
      <c r="S19" s="25">
        <f t="shared" si="4"/>
        <v>53.713000000000001</v>
      </c>
      <c r="T19" s="27">
        <f t="shared" si="5"/>
        <v>13.713000000000001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5144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5144</v>
      </c>
      <c r="N20" s="24">
        <f t="shared" si="1"/>
        <v>5144</v>
      </c>
      <c r="O20" s="25">
        <f t="shared" si="2"/>
        <v>141.46</v>
      </c>
      <c r="P20" s="26"/>
      <c r="Q20" s="26">
        <v>120</v>
      </c>
      <c r="R20" s="29">
        <f t="shared" si="3"/>
        <v>4882.54</v>
      </c>
      <c r="S20" s="25">
        <f t="shared" si="4"/>
        <v>48.868000000000002</v>
      </c>
      <c r="T20" s="27">
        <f t="shared" si="5"/>
        <v>-71.132000000000005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3415</v>
      </c>
      <c r="E21" s="30">
        <v>10</v>
      </c>
      <c r="F21" s="30">
        <v>40</v>
      </c>
      <c r="G21" s="30"/>
      <c r="H21" s="30">
        <v>50</v>
      </c>
      <c r="I21" s="20">
        <v>10</v>
      </c>
      <c r="J21" s="20"/>
      <c r="K21" s="20"/>
      <c r="L21" s="20"/>
      <c r="M21" s="20">
        <f t="shared" si="0"/>
        <v>4465</v>
      </c>
      <c r="N21" s="24">
        <f t="shared" si="1"/>
        <v>6375</v>
      </c>
      <c r="O21" s="25">
        <f t="shared" si="2"/>
        <v>122.78749999999999</v>
      </c>
      <c r="P21" s="26"/>
      <c r="Q21" s="26"/>
      <c r="R21" s="29">
        <f t="shared" si="3"/>
        <v>6252.2124999999996</v>
      </c>
      <c r="S21" s="25">
        <f t="shared" si="4"/>
        <v>42.417499999999997</v>
      </c>
      <c r="T21" s="27">
        <f t="shared" si="5"/>
        <v>42.417499999999997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8738</v>
      </c>
      <c r="E22" s="30">
        <v>100</v>
      </c>
      <c r="F22" s="30"/>
      <c r="G22" s="20"/>
      <c r="H22" s="30"/>
      <c r="I22" s="20"/>
      <c r="J22" s="20"/>
      <c r="K22" s="20"/>
      <c r="L22" s="20"/>
      <c r="M22" s="20">
        <f t="shared" si="0"/>
        <v>10738</v>
      </c>
      <c r="N22" s="24">
        <f t="shared" si="1"/>
        <v>10738</v>
      </c>
      <c r="O22" s="25">
        <f t="shared" si="2"/>
        <v>295.29500000000002</v>
      </c>
      <c r="P22" s="26"/>
      <c r="Q22" s="26">
        <v>270</v>
      </c>
      <c r="R22" s="29">
        <f t="shared" si="3"/>
        <v>10172.705</v>
      </c>
      <c r="S22" s="25">
        <f t="shared" si="4"/>
        <v>102.011</v>
      </c>
      <c r="T22" s="27">
        <f t="shared" si="5"/>
        <v>-167.989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5000</v>
      </c>
      <c r="N23" s="24">
        <f t="shared" si="1"/>
        <v>5000</v>
      </c>
      <c r="O23" s="25">
        <f t="shared" si="2"/>
        <v>137.5</v>
      </c>
      <c r="P23" s="26"/>
      <c r="Q23" s="26">
        <v>50</v>
      </c>
      <c r="R23" s="29">
        <f t="shared" si="3"/>
        <v>4812.5</v>
      </c>
      <c r="S23" s="25">
        <f t="shared" si="4"/>
        <v>47.5</v>
      </c>
      <c r="T23" s="27">
        <f t="shared" si="5"/>
        <v>-2.5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13928</v>
      </c>
      <c r="E24" s="30"/>
      <c r="F24" s="30"/>
      <c r="G24" s="30"/>
      <c r="H24" s="30">
        <v>500</v>
      </c>
      <c r="I24" s="20"/>
      <c r="J24" s="20"/>
      <c r="K24" s="20"/>
      <c r="L24" s="20"/>
      <c r="M24" s="20">
        <f t="shared" si="0"/>
        <v>18428</v>
      </c>
      <c r="N24" s="24">
        <f t="shared" si="1"/>
        <v>18428</v>
      </c>
      <c r="O24" s="25">
        <f t="shared" si="2"/>
        <v>506.77</v>
      </c>
      <c r="P24" s="26"/>
      <c r="Q24" s="26">
        <v>100</v>
      </c>
      <c r="R24" s="29">
        <f t="shared" si="3"/>
        <v>17821.23</v>
      </c>
      <c r="S24" s="25">
        <f t="shared" si="4"/>
        <v>175.066</v>
      </c>
      <c r="T24" s="27">
        <f t="shared" si="5"/>
        <v>75.066000000000003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6512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6512</v>
      </c>
      <c r="N25" s="24">
        <f t="shared" si="1"/>
        <v>6512</v>
      </c>
      <c r="O25" s="25">
        <f t="shared" si="2"/>
        <v>179.08</v>
      </c>
      <c r="P25" s="26"/>
      <c r="Q25" s="26">
        <v>63</v>
      </c>
      <c r="R25" s="29">
        <f t="shared" si="3"/>
        <v>6269.92</v>
      </c>
      <c r="S25" s="25">
        <f t="shared" si="4"/>
        <v>61.863999999999997</v>
      </c>
      <c r="T25" s="27">
        <f t="shared" si="5"/>
        <v>-1.1360000000000028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5604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5604</v>
      </c>
      <c r="N26" s="24">
        <f t="shared" si="1"/>
        <v>5604</v>
      </c>
      <c r="O26" s="25">
        <f t="shared" si="2"/>
        <v>154.11000000000001</v>
      </c>
      <c r="P26" s="26"/>
      <c r="Q26" s="26">
        <v>100</v>
      </c>
      <c r="R26" s="29">
        <f t="shared" si="3"/>
        <v>5349.89</v>
      </c>
      <c r="S26" s="25">
        <f t="shared" si="4"/>
        <v>53.238</v>
      </c>
      <c r="T26" s="27">
        <f t="shared" si="5"/>
        <v>-46.762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3187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3187</v>
      </c>
      <c r="N27" s="40">
        <f t="shared" si="1"/>
        <v>3187</v>
      </c>
      <c r="O27" s="25">
        <f t="shared" si="2"/>
        <v>87.642499999999998</v>
      </c>
      <c r="P27" s="41"/>
      <c r="Q27" s="41"/>
      <c r="R27" s="29">
        <f t="shared" si="3"/>
        <v>3099.3575000000001</v>
      </c>
      <c r="S27" s="42">
        <f t="shared" si="4"/>
        <v>30.276499999999999</v>
      </c>
      <c r="T27" s="43">
        <f t="shared" si="5"/>
        <v>30.276499999999999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122614</v>
      </c>
      <c r="E28" s="45">
        <f t="shared" si="6"/>
        <v>200</v>
      </c>
      <c r="F28" s="45">
        <f t="shared" ref="F28:T28" si="7">SUM(F7:F27)</f>
        <v>210</v>
      </c>
      <c r="G28" s="45">
        <f t="shared" si="7"/>
        <v>0</v>
      </c>
      <c r="H28" s="45">
        <f t="shared" si="7"/>
        <v>1030</v>
      </c>
      <c r="I28" s="45">
        <f t="shared" si="7"/>
        <v>23</v>
      </c>
      <c r="J28" s="45">
        <f t="shared" si="7"/>
        <v>0</v>
      </c>
      <c r="K28" s="45">
        <f t="shared" si="7"/>
        <v>23</v>
      </c>
      <c r="L28" s="45">
        <f t="shared" si="7"/>
        <v>0</v>
      </c>
      <c r="M28" s="45">
        <f t="shared" si="7"/>
        <v>137984</v>
      </c>
      <c r="N28" s="45">
        <f t="shared" si="7"/>
        <v>146563</v>
      </c>
      <c r="O28" s="46">
        <f t="shared" si="7"/>
        <v>3794.5599999999995</v>
      </c>
      <c r="P28" s="45">
        <f t="shared" si="7"/>
        <v>1000</v>
      </c>
      <c r="Q28" s="45">
        <f t="shared" si="7"/>
        <v>1595</v>
      </c>
      <c r="R28" s="45">
        <f t="shared" si="7"/>
        <v>141173.44</v>
      </c>
      <c r="S28" s="45">
        <f t="shared" si="7"/>
        <v>1310.848</v>
      </c>
      <c r="T28" s="47">
        <f t="shared" si="7"/>
        <v>-284.15199999999999</v>
      </c>
    </row>
    <row r="29" spans="1:20" ht="15.75" thickBot="1" x14ac:dyDescent="0.3">
      <c r="A29" s="92" t="s">
        <v>45</v>
      </c>
      <c r="B29" s="93"/>
      <c r="C29" s="94"/>
      <c r="D29" s="48">
        <f>D4+D5-D28</f>
        <v>921925</v>
      </c>
      <c r="E29" s="48">
        <f t="shared" ref="E29:L29" si="8">E4+E5-E28</f>
        <v>505</v>
      </c>
      <c r="F29" s="48">
        <f t="shared" si="8"/>
        <v>10100</v>
      </c>
      <c r="G29" s="48">
        <f t="shared" si="8"/>
        <v>0</v>
      </c>
      <c r="H29" s="48">
        <f t="shared" si="8"/>
        <v>37190</v>
      </c>
      <c r="I29" s="48">
        <f t="shared" si="8"/>
        <v>1056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>
        <v>-3</v>
      </c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5" priority="43" operator="equal">
      <formula>212030016606640</formula>
    </cfRule>
  </conditionalFormatting>
  <conditionalFormatting sqref="D29 E4:E6 E28:K29">
    <cfRule type="cellIs" dxfId="904" priority="41" operator="equal">
      <formula>$E$4</formula>
    </cfRule>
    <cfRule type="cellIs" dxfId="903" priority="42" operator="equal">
      <formula>2120</formula>
    </cfRule>
  </conditionalFormatting>
  <conditionalFormatting sqref="D29:E29 F4:F6 F28:F29">
    <cfRule type="cellIs" dxfId="902" priority="39" operator="equal">
      <formula>$F$4</formula>
    </cfRule>
    <cfRule type="cellIs" dxfId="901" priority="40" operator="equal">
      <formula>300</formula>
    </cfRule>
  </conditionalFormatting>
  <conditionalFormatting sqref="G4:G6 G28:G29">
    <cfRule type="cellIs" dxfId="900" priority="37" operator="equal">
      <formula>$G$4</formula>
    </cfRule>
    <cfRule type="cellIs" dxfId="899" priority="38" operator="equal">
      <formula>1660</formula>
    </cfRule>
  </conditionalFormatting>
  <conditionalFormatting sqref="H4:H6 H28:H29">
    <cfRule type="cellIs" dxfId="898" priority="35" operator="equal">
      <formula>$H$4</formula>
    </cfRule>
    <cfRule type="cellIs" dxfId="897" priority="36" operator="equal">
      <formula>6640</formula>
    </cfRule>
  </conditionalFormatting>
  <conditionalFormatting sqref="T6:T28">
    <cfRule type="cellIs" dxfId="896" priority="34" operator="lessThan">
      <formula>0</formula>
    </cfRule>
  </conditionalFormatting>
  <conditionalFormatting sqref="T7:T27">
    <cfRule type="cellIs" dxfId="895" priority="31" operator="lessThan">
      <formula>0</formula>
    </cfRule>
    <cfRule type="cellIs" dxfId="894" priority="32" operator="lessThan">
      <formula>0</formula>
    </cfRule>
    <cfRule type="cellIs" dxfId="893" priority="33" operator="lessThan">
      <formula>0</formula>
    </cfRule>
  </conditionalFormatting>
  <conditionalFormatting sqref="E4:E6 E28:K28">
    <cfRule type="cellIs" dxfId="892" priority="30" operator="equal">
      <formula>$E$4</formula>
    </cfRule>
  </conditionalFormatting>
  <conditionalFormatting sqref="D28:D29 D6 D4:M4">
    <cfRule type="cellIs" dxfId="891" priority="29" operator="equal">
      <formula>$D$4</formula>
    </cfRule>
  </conditionalFormatting>
  <conditionalFormatting sqref="I4:I6 I28:I29">
    <cfRule type="cellIs" dxfId="890" priority="28" operator="equal">
      <formula>$I$4</formula>
    </cfRule>
  </conditionalFormatting>
  <conditionalFormatting sqref="J4:J6 J28:J29">
    <cfRule type="cellIs" dxfId="889" priority="27" operator="equal">
      <formula>$J$4</formula>
    </cfRule>
  </conditionalFormatting>
  <conditionalFormatting sqref="K4:K6 K28:K29">
    <cfRule type="cellIs" dxfId="888" priority="26" operator="equal">
      <formula>$K$4</formula>
    </cfRule>
  </conditionalFormatting>
  <conditionalFormatting sqref="M4:M6">
    <cfRule type="cellIs" dxfId="887" priority="25" operator="equal">
      <formula>$L$4</formula>
    </cfRule>
  </conditionalFormatting>
  <conditionalFormatting sqref="T7:T28">
    <cfRule type="cellIs" dxfId="886" priority="22" operator="lessThan">
      <formula>0</formula>
    </cfRule>
    <cfRule type="cellIs" dxfId="885" priority="23" operator="lessThan">
      <formula>0</formula>
    </cfRule>
    <cfRule type="cellIs" dxfId="884" priority="24" operator="lessThan">
      <formula>0</formula>
    </cfRule>
  </conditionalFormatting>
  <conditionalFormatting sqref="D5:K5">
    <cfRule type="cellIs" dxfId="883" priority="21" operator="greaterThan">
      <formula>0</formula>
    </cfRule>
  </conditionalFormatting>
  <conditionalFormatting sqref="T6:T28">
    <cfRule type="cellIs" dxfId="882" priority="20" operator="lessThan">
      <formula>0</formula>
    </cfRule>
  </conditionalFormatting>
  <conditionalFormatting sqref="T7:T27">
    <cfRule type="cellIs" dxfId="881" priority="17" operator="lessThan">
      <formula>0</formula>
    </cfRule>
    <cfRule type="cellIs" dxfId="880" priority="18" operator="lessThan">
      <formula>0</formula>
    </cfRule>
    <cfRule type="cellIs" dxfId="879" priority="19" operator="lessThan">
      <formula>0</formula>
    </cfRule>
  </conditionalFormatting>
  <conditionalFormatting sqref="T7:T28">
    <cfRule type="cellIs" dxfId="878" priority="14" operator="lessThan">
      <formula>0</formula>
    </cfRule>
    <cfRule type="cellIs" dxfId="877" priority="15" operator="lessThan">
      <formula>0</formula>
    </cfRule>
    <cfRule type="cellIs" dxfId="876" priority="16" operator="lessThan">
      <formula>0</formula>
    </cfRule>
  </conditionalFormatting>
  <conditionalFormatting sqref="D5:K5">
    <cfRule type="cellIs" dxfId="875" priority="13" operator="greaterThan">
      <formula>0</formula>
    </cfRule>
  </conditionalFormatting>
  <conditionalFormatting sqref="L4 L6 L28:L29">
    <cfRule type="cellIs" dxfId="874" priority="12" operator="equal">
      <formula>$L$4</formula>
    </cfRule>
  </conditionalFormatting>
  <conditionalFormatting sqref="D7:S7">
    <cfRule type="cellIs" dxfId="873" priority="11" operator="greaterThan">
      <formula>0</formula>
    </cfRule>
  </conditionalFormatting>
  <conditionalFormatting sqref="D9:S9">
    <cfRule type="cellIs" dxfId="872" priority="10" operator="greaterThan">
      <formula>0</formula>
    </cfRule>
  </conditionalFormatting>
  <conditionalFormatting sqref="D11:S11">
    <cfRule type="cellIs" dxfId="871" priority="9" operator="greaterThan">
      <formula>0</formula>
    </cfRule>
  </conditionalFormatting>
  <conditionalFormatting sqref="D13:S13">
    <cfRule type="cellIs" dxfId="870" priority="8" operator="greaterThan">
      <formula>0</formula>
    </cfRule>
  </conditionalFormatting>
  <conditionalFormatting sqref="D15:S15">
    <cfRule type="cellIs" dxfId="869" priority="7" operator="greaterThan">
      <formula>0</formula>
    </cfRule>
  </conditionalFormatting>
  <conditionalFormatting sqref="D17:S17">
    <cfRule type="cellIs" dxfId="868" priority="6" operator="greaterThan">
      <formula>0</formula>
    </cfRule>
  </conditionalFormatting>
  <conditionalFormatting sqref="D19:S19">
    <cfRule type="cellIs" dxfId="867" priority="5" operator="greaterThan">
      <formula>0</formula>
    </cfRule>
  </conditionalFormatting>
  <conditionalFormatting sqref="D21:S21">
    <cfRule type="cellIs" dxfId="866" priority="4" operator="greaterThan">
      <formula>0</formula>
    </cfRule>
  </conditionalFormatting>
  <conditionalFormatting sqref="D23:S23">
    <cfRule type="cellIs" dxfId="865" priority="3" operator="greaterThan">
      <formula>0</formula>
    </cfRule>
  </conditionalFormatting>
  <conditionalFormatting sqref="D25:S25">
    <cfRule type="cellIs" dxfId="864" priority="2" operator="greaterThan">
      <formula>0</formula>
    </cfRule>
  </conditionalFormatting>
  <conditionalFormatting sqref="D27:S27">
    <cfRule type="cellIs" dxfId="863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16" sqref="G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67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'12'!D29</f>
        <v>921925</v>
      </c>
      <c r="E4" s="2">
        <f>'12'!E29</f>
        <v>505</v>
      </c>
      <c r="F4" s="2">
        <f>'12'!F29</f>
        <v>10100</v>
      </c>
      <c r="G4" s="2">
        <f>'12'!G29</f>
        <v>0</v>
      </c>
      <c r="H4" s="2">
        <f>'12'!H29</f>
        <v>37190</v>
      </c>
      <c r="I4" s="2">
        <f>'12'!I29</f>
        <v>1056</v>
      </c>
      <c r="J4" s="2">
        <f>'12'!J29</f>
        <v>335</v>
      </c>
      <c r="K4" s="2">
        <f>'12'!K29</f>
        <v>354</v>
      </c>
      <c r="L4" s="2">
        <f>'12'!L29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1076</v>
      </c>
      <c r="N7" s="24">
        <f>D7+E7*20+F7*10+G7*9+H7*9+I7*191+J7*191+K7*182+L7*100</f>
        <v>1076</v>
      </c>
      <c r="O7" s="25">
        <f>M7*2.75%</f>
        <v>29.59</v>
      </c>
      <c r="P7" s="26"/>
      <c r="Q7" s="26"/>
      <c r="R7" s="24">
        <f>M7-(M7*2.75%)+I7*191+J7*191+K7*182+L7*100-Q7</f>
        <v>1046.4100000000001</v>
      </c>
      <c r="S7" s="25">
        <f>M7*0.95%</f>
        <v>10.222</v>
      </c>
      <c r="T7" s="27">
        <f>S7-Q7</f>
        <v>10.222</v>
      </c>
    </row>
    <row r="8" spans="1:20" ht="15.75" x14ac:dyDescent="0.25">
      <c r="A8" s="78">
        <v>1000</v>
      </c>
      <c r="B8" s="20">
        <v>1908446135</v>
      </c>
      <c r="C8" s="23" t="s">
        <v>24</v>
      </c>
      <c r="D8" s="29">
        <v>1030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1030</v>
      </c>
      <c r="N8" s="24">
        <f t="shared" ref="N8:N27" si="1">D8+E8*20+F8*10+G8*9+H8*9+I8*191+J8*191+K8*182+L8*100</f>
        <v>1030</v>
      </c>
      <c r="O8" s="25">
        <f t="shared" ref="O8:O27" si="2">M8*2.75%</f>
        <v>28.324999999999999</v>
      </c>
      <c r="P8" s="26"/>
      <c r="Q8" s="26"/>
      <c r="R8" s="24">
        <f t="shared" ref="R8:R26" si="3">M8-(M8*2.75%)+I8*191+J8*191+K8*182+L8*100-Q8</f>
        <v>1001.675</v>
      </c>
      <c r="S8" s="25">
        <f t="shared" ref="S8:S27" si="4">M8*0.95%</f>
        <v>9.7850000000000001</v>
      </c>
      <c r="T8" s="27">
        <f t="shared" ref="T8:T27" si="5">S8-Q8</f>
        <v>9.7850000000000001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9418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9418</v>
      </c>
      <c r="N9" s="24">
        <f t="shared" si="1"/>
        <v>9418</v>
      </c>
      <c r="O9" s="25">
        <f t="shared" si="2"/>
        <v>258.995</v>
      </c>
      <c r="P9" s="26"/>
      <c r="Q9" s="26">
        <v>59</v>
      </c>
      <c r="R9" s="24">
        <f t="shared" si="3"/>
        <v>9100.0049999999992</v>
      </c>
      <c r="S9" s="25">
        <f t="shared" si="4"/>
        <v>89.471000000000004</v>
      </c>
      <c r="T9" s="27">
        <f t="shared" si="5"/>
        <v>30.471000000000004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4112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4112</v>
      </c>
      <c r="N10" s="24">
        <f t="shared" si="1"/>
        <v>4112</v>
      </c>
      <c r="O10" s="25">
        <f t="shared" si="2"/>
        <v>113.08</v>
      </c>
      <c r="P10" s="26"/>
      <c r="Q10" s="26">
        <v>28</v>
      </c>
      <c r="R10" s="24">
        <f t="shared" si="3"/>
        <v>3970.92</v>
      </c>
      <c r="S10" s="25">
        <f t="shared" si="4"/>
        <v>39.064</v>
      </c>
      <c r="T10" s="27">
        <f t="shared" si="5"/>
        <v>11.064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3"/>
        <v>999.73</v>
      </c>
      <c r="S11" s="25">
        <f t="shared" si="4"/>
        <v>9.766</v>
      </c>
      <c r="T11" s="27">
        <f t="shared" si="5"/>
        <v>9.766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3219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3219</v>
      </c>
      <c r="N12" s="24">
        <f t="shared" si="1"/>
        <v>3219</v>
      </c>
      <c r="O12" s="25">
        <f t="shared" si="2"/>
        <v>88.522499999999994</v>
      </c>
      <c r="P12" s="26"/>
      <c r="Q12" s="26">
        <v>30</v>
      </c>
      <c r="R12" s="24">
        <f t="shared" si="3"/>
        <v>3100.4775</v>
      </c>
      <c r="S12" s="25">
        <f t="shared" si="4"/>
        <v>30.580500000000001</v>
      </c>
      <c r="T12" s="27">
        <f t="shared" si="5"/>
        <v>0.58050000000000068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3451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3451</v>
      </c>
      <c r="N13" s="24">
        <f t="shared" si="1"/>
        <v>3451</v>
      </c>
      <c r="O13" s="25">
        <f t="shared" si="2"/>
        <v>94.902500000000003</v>
      </c>
      <c r="P13" s="26"/>
      <c r="Q13" s="26">
        <v>46</v>
      </c>
      <c r="R13" s="24">
        <f t="shared" si="3"/>
        <v>3310.0974999999999</v>
      </c>
      <c r="S13" s="25">
        <f t="shared" si="4"/>
        <v>32.784500000000001</v>
      </c>
      <c r="T13" s="27">
        <f t="shared" si="5"/>
        <v>-13.215499999999999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12580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12580</v>
      </c>
      <c r="N15" s="24">
        <f t="shared" si="1"/>
        <v>13153</v>
      </c>
      <c r="O15" s="25">
        <f t="shared" si="2"/>
        <v>345.95</v>
      </c>
      <c r="P15" s="26"/>
      <c r="Q15" s="26">
        <v>107</v>
      </c>
      <c r="R15" s="24">
        <f t="shared" si="3"/>
        <v>12700.05</v>
      </c>
      <c r="S15" s="25">
        <f t="shared" si="4"/>
        <v>119.50999999999999</v>
      </c>
      <c r="T15" s="27">
        <f t="shared" si="5"/>
        <v>12.509999999999991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81">
        <v>3572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3572</v>
      </c>
      <c r="N16" s="24">
        <f t="shared" si="1"/>
        <v>3572</v>
      </c>
      <c r="O16" s="25">
        <f t="shared" si="2"/>
        <v>98.23</v>
      </c>
      <c r="P16" s="26"/>
      <c r="Q16" s="26">
        <v>33</v>
      </c>
      <c r="R16" s="24">
        <f>M16-(M16*2.75%)+I16*191+J16*191+K16*182+L16*100-Q16</f>
        <v>3440.77</v>
      </c>
      <c r="S16" s="25">
        <f t="shared" si="4"/>
        <v>33.933999999999997</v>
      </c>
      <c r="T16" s="27">
        <f t="shared" si="5"/>
        <v>0.9339999999999975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2257</v>
      </c>
      <c r="E17" s="30"/>
      <c r="F17" s="30"/>
      <c r="G17" s="30"/>
      <c r="H17" s="30"/>
      <c r="I17" s="20"/>
      <c r="J17" s="20"/>
      <c r="K17" s="20">
        <v>5</v>
      </c>
      <c r="L17" s="20"/>
      <c r="M17" s="20">
        <f t="shared" si="0"/>
        <v>2257</v>
      </c>
      <c r="N17" s="24">
        <f t="shared" si="1"/>
        <v>3167</v>
      </c>
      <c r="O17" s="25">
        <f t="shared" si="2"/>
        <v>62.067500000000003</v>
      </c>
      <c r="P17" s="26"/>
      <c r="Q17" s="26">
        <v>30</v>
      </c>
      <c r="R17" s="24">
        <f t="shared" si="3"/>
        <v>3074.9324999999999</v>
      </c>
      <c r="S17" s="25">
        <f t="shared" si="4"/>
        <v>21.441499999999998</v>
      </c>
      <c r="T17" s="27">
        <f t="shared" si="5"/>
        <v>-8.5585000000000022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2363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2363</v>
      </c>
      <c r="N18" s="24">
        <f t="shared" si="1"/>
        <v>2363</v>
      </c>
      <c r="O18" s="25">
        <f t="shared" si="2"/>
        <v>64.982500000000002</v>
      </c>
      <c r="P18" s="26"/>
      <c r="Q18" s="26"/>
      <c r="R18" s="24">
        <f t="shared" si="3"/>
        <v>2298.0174999999999</v>
      </c>
      <c r="S18" s="25">
        <f t="shared" si="4"/>
        <v>22.448499999999999</v>
      </c>
      <c r="T18" s="27">
        <f t="shared" si="5"/>
        <v>22.448499999999999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/>
      <c r="Q20" s="26"/>
      <c r="R20" s="24">
        <f t="shared" si="3"/>
        <v>3998.92</v>
      </c>
      <c r="S20" s="25">
        <f t="shared" si="4"/>
        <v>39.064</v>
      </c>
      <c r="T20" s="27">
        <f t="shared" si="5"/>
        <v>39.064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5710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5710</v>
      </c>
      <c r="N21" s="24">
        <f t="shared" si="1"/>
        <v>5710</v>
      </c>
      <c r="O21" s="25">
        <f t="shared" si="2"/>
        <v>157.02500000000001</v>
      </c>
      <c r="P21" s="26"/>
      <c r="Q21" s="26">
        <v>38</v>
      </c>
      <c r="R21" s="24">
        <f t="shared" si="3"/>
        <v>5514.9750000000004</v>
      </c>
      <c r="S21" s="25">
        <f t="shared" si="4"/>
        <v>54.244999999999997</v>
      </c>
      <c r="T21" s="27">
        <f t="shared" si="5"/>
        <v>16.244999999999997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3084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3084</v>
      </c>
      <c r="N22" s="24">
        <f t="shared" si="1"/>
        <v>3084</v>
      </c>
      <c r="O22" s="25">
        <f t="shared" si="2"/>
        <v>84.81</v>
      </c>
      <c r="P22" s="26"/>
      <c r="Q22" s="26"/>
      <c r="R22" s="24">
        <f t="shared" si="3"/>
        <v>2999.19</v>
      </c>
      <c r="S22" s="25">
        <f t="shared" si="4"/>
        <v>29.297999999999998</v>
      </c>
      <c r="T22" s="27">
        <f t="shared" si="5"/>
        <v>29.297999999999998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2877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2877</v>
      </c>
      <c r="N23" s="24">
        <f t="shared" si="1"/>
        <v>2877</v>
      </c>
      <c r="O23" s="25">
        <f t="shared" si="2"/>
        <v>79.117500000000007</v>
      </c>
      <c r="P23" s="26"/>
      <c r="Q23" s="26"/>
      <c r="R23" s="24">
        <f t="shared" si="3"/>
        <v>2797.8825000000002</v>
      </c>
      <c r="S23" s="25">
        <f t="shared" si="4"/>
        <v>27.331499999999998</v>
      </c>
      <c r="T23" s="27">
        <f t="shared" si="5"/>
        <v>27.331499999999998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7196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7196</v>
      </c>
      <c r="N24" s="24">
        <f t="shared" si="1"/>
        <v>7196</v>
      </c>
      <c r="O24" s="25">
        <f t="shared" si="2"/>
        <v>197.89000000000001</v>
      </c>
      <c r="P24" s="26"/>
      <c r="Q24" s="26">
        <v>58</v>
      </c>
      <c r="R24" s="24">
        <f t="shared" si="3"/>
        <v>6940.11</v>
      </c>
      <c r="S24" s="25">
        <f t="shared" si="4"/>
        <v>68.361999999999995</v>
      </c>
      <c r="T24" s="27">
        <f t="shared" si="5"/>
        <v>10.361999999999995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1490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1490</v>
      </c>
      <c r="N25" s="24">
        <f t="shared" si="1"/>
        <v>1490</v>
      </c>
      <c r="O25" s="25">
        <f t="shared" si="2"/>
        <v>40.975000000000001</v>
      </c>
      <c r="P25" s="26"/>
      <c r="Q25" s="26"/>
      <c r="R25" s="24">
        <f t="shared" si="3"/>
        <v>1449.0250000000001</v>
      </c>
      <c r="S25" s="25">
        <f t="shared" si="4"/>
        <v>14.154999999999999</v>
      </c>
      <c r="T25" s="27">
        <f t="shared" si="5"/>
        <v>14.154999999999999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30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0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24">
        <f t="shared" si="1"/>
        <v>0</v>
      </c>
      <c r="O27" s="25">
        <f t="shared" si="2"/>
        <v>0</v>
      </c>
      <c r="P27" s="41"/>
      <c r="Q27" s="41">
        <v>200</v>
      </c>
      <c r="R27" s="24">
        <f>M27-(M27*2.75%)+I27*191+J27*191+K27*182+L27*100-Q27</f>
        <v>-200</v>
      </c>
      <c r="S27" s="42">
        <f t="shared" si="4"/>
        <v>0</v>
      </c>
      <c r="T27" s="43">
        <f t="shared" si="5"/>
        <v>-200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69603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3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69603</v>
      </c>
      <c r="N28" s="45">
        <f t="shared" si="7"/>
        <v>71086</v>
      </c>
      <c r="O28" s="46">
        <f t="shared" si="7"/>
        <v>1914.0825000000002</v>
      </c>
      <c r="P28" s="45">
        <f t="shared" si="7"/>
        <v>0</v>
      </c>
      <c r="Q28" s="45">
        <f t="shared" si="7"/>
        <v>629</v>
      </c>
      <c r="R28" s="45">
        <f t="shared" si="7"/>
        <v>68542.917499999996</v>
      </c>
      <c r="S28" s="45">
        <f t="shared" si="7"/>
        <v>661.22849999999994</v>
      </c>
      <c r="T28" s="47">
        <f t="shared" si="7"/>
        <v>32.228499999999997</v>
      </c>
    </row>
    <row r="29" spans="1:20" ht="15.75" thickBot="1" x14ac:dyDescent="0.3">
      <c r="A29" s="92" t="s">
        <v>45</v>
      </c>
      <c r="B29" s="93"/>
      <c r="C29" s="94"/>
      <c r="D29" s="48">
        <f>D4+D5-D28</f>
        <v>852322</v>
      </c>
      <c r="E29" s="48">
        <f t="shared" ref="E29:L29" si="8">E4+E5-E28</f>
        <v>505</v>
      </c>
      <c r="F29" s="48">
        <f t="shared" si="8"/>
        <v>10100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349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62" priority="43" operator="equal">
      <formula>212030016606640</formula>
    </cfRule>
  </conditionalFormatting>
  <conditionalFormatting sqref="D29 E4:E6 E28:K29">
    <cfRule type="cellIs" dxfId="861" priority="41" operator="equal">
      <formula>$E$4</formula>
    </cfRule>
    <cfRule type="cellIs" dxfId="860" priority="42" operator="equal">
      <formula>2120</formula>
    </cfRule>
  </conditionalFormatting>
  <conditionalFormatting sqref="D29:E29 F4:F6 F28:F29">
    <cfRule type="cellIs" dxfId="859" priority="39" operator="equal">
      <formula>$F$4</formula>
    </cfRule>
    <cfRule type="cellIs" dxfId="858" priority="40" operator="equal">
      <formula>300</formula>
    </cfRule>
  </conditionalFormatting>
  <conditionalFormatting sqref="G4:G6 G28:G29">
    <cfRule type="cellIs" dxfId="857" priority="37" operator="equal">
      <formula>$G$4</formula>
    </cfRule>
    <cfRule type="cellIs" dxfId="856" priority="38" operator="equal">
      <formula>1660</formula>
    </cfRule>
  </conditionalFormatting>
  <conditionalFormatting sqref="H4:H6 H28:H29">
    <cfRule type="cellIs" dxfId="855" priority="35" operator="equal">
      <formula>$H$4</formula>
    </cfRule>
    <cfRule type="cellIs" dxfId="854" priority="36" operator="equal">
      <formula>6640</formula>
    </cfRule>
  </conditionalFormatting>
  <conditionalFormatting sqref="T6:T28">
    <cfRule type="cellIs" dxfId="853" priority="34" operator="lessThan">
      <formula>0</formula>
    </cfRule>
  </conditionalFormatting>
  <conditionalFormatting sqref="T7:T27">
    <cfRule type="cellIs" dxfId="852" priority="31" operator="lessThan">
      <formula>0</formula>
    </cfRule>
    <cfRule type="cellIs" dxfId="851" priority="32" operator="lessThan">
      <formula>0</formula>
    </cfRule>
    <cfRule type="cellIs" dxfId="850" priority="33" operator="lessThan">
      <formula>0</formula>
    </cfRule>
  </conditionalFormatting>
  <conditionalFormatting sqref="E4:E6 E28:K28">
    <cfRule type="cellIs" dxfId="849" priority="30" operator="equal">
      <formula>$E$4</formula>
    </cfRule>
  </conditionalFormatting>
  <conditionalFormatting sqref="D28:D29 D6 D4:M4">
    <cfRule type="cellIs" dxfId="848" priority="29" operator="equal">
      <formula>$D$4</formula>
    </cfRule>
  </conditionalFormatting>
  <conditionalFormatting sqref="I4:I6 I28:I29">
    <cfRule type="cellIs" dxfId="847" priority="28" operator="equal">
      <formula>$I$4</formula>
    </cfRule>
  </conditionalFormatting>
  <conditionalFormatting sqref="J4:J6 J28:J29">
    <cfRule type="cellIs" dxfId="846" priority="27" operator="equal">
      <formula>$J$4</formula>
    </cfRule>
  </conditionalFormatting>
  <conditionalFormatting sqref="K4:K6 K28:K29">
    <cfRule type="cellIs" dxfId="845" priority="26" operator="equal">
      <formula>$K$4</formula>
    </cfRule>
  </conditionalFormatting>
  <conditionalFormatting sqref="M4:M6">
    <cfRule type="cellIs" dxfId="844" priority="25" operator="equal">
      <formula>$L$4</formula>
    </cfRule>
  </conditionalFormatting>
  <conditionalFormatting sqref="T7:T28">
    <cfRule type="cellIs" dxfId="843" priority="22" operator="lessThan">
      <formula>0</formula>
    </cfRule>
    <cfRule type="cellIs" dxfId="842" priority="23" operator="lessThan">
      <formula>0</formula>
    </cfRule>
    <cfRule type="cellIs" dxfId="841" priority="24" operator="lessThan">
      <formula>0</formula>
    </cfRule>
  </conditionalFormatting>
  <conditionalFormatting sqref="D5:K5">
    <cfRule type="cellIs" dxfId="840" priority="21" operator="greaterThan">
      <formula>0</formula>
    </cfRule>
  </conditionalFormatting>
  <conditionalFormatting sqref="T6:T28">
    <cfRule type="cellIs" dxfId="839" priority="20" operator="lessThan">
      <formula>0</formula>
    </cfRule>
  </conditionalFormatting>
  <conditionalFormatting sqref="T7:T27">
    <cfRule type="cellIs" dxfId="838" priority="17" operator="lessThan">
      <formula>0</formula>
    </cfRule>
    <cfRule type="cellIs" dxfId="837" priority="18" operator="lessThan">
      <formula>0</formula>
    </cfRule>
    <cfRule type="cellIs" dxfId="836" priority="19" operator="lessThan">
      <formula>0</formula>
    </cfRule>
  </conditionalFormatting>
  <conditionalFormatting sqref="T7:T28">
    <cfRule type="cellIs" dxfId="835" priority="14" operator="lessThan">
      <formula>0</formula>
    </cfRule>
    <cfRule type="cellIs" dxfId="834" priority="15" operator="lessThan">
      <formula>0</formula>
    </cfRule>
    <cfRule type="cellIs" dxfId="833" priority="16" operator="lessThan">
      <formula>0</formula>
    </cfRule>
  </conditionalFormatting>
  <conditionalFormatting sqref="D5:K5">
    <cfRule type="cellIs" dxfId="832" priority="13" operator="greaterThan">
      <formula>0</formula>
    </cfRule>
  </conditionalFormatting>
  <conditionalFormatting sqref="L4 L6 L28:L29">
    <cfRule type="cellIs" dxfId="831" priority="12" operator="equal">
      <formula>$L$4</formula>
    </cfRule>
  </conditionalFormatting>
  <conditionalFormatting sqref="D7:S7 N8:N27">
    <cfRule type="cellIs" dxfId="830" priority="11" operator="greaterThan">
      <formula>0</formula>
    </cfRule>
  </conditionalFormatting>
  <conditionalFormatting sqref="D9:M9 O9:S9">
    <cfRule type="cellIs" dxfId="829" priority="10" operator="greaterThan">
      <formula>0</formula>
    </cfRule>
  </conditionalFormatting>
  <conditionalFormatting sqref="D11:M11 O11:S11">
    <cfRule type="cellIs" dxfId="828" priority="9" operator="greaterThan">
      <formula>0</formula>
    </cfRule>
  </conditionalFormatting>
  <conditionalFormatting sqref="D13:M13 O13:S13">
    <cfRule type="cellIs" dxfId="827" priority="8" operator="greaterThan">
      <formula>0</formula>
    </cfRule>
  </conditionalFormatting>
  <conditionalFormatting sqref="D15 O15:S15 F15:M15">
    <cfRule type="cellIs" dxfId="826" priority="7" operator="greaterThan">
      <formula>0</formula>
    </cfRule>
  </conditionalFormatting>
  <conditionalFormatting sqref="D17 P17:S17 F17:M17">
    <cfRule type="cellIs" dxfId="825" priority="6" operator="greaterThan">
      <formula>0</formula>
    </cfRule>
  </conditionalFormatting>
  <conditionalFormatting sqref="D19 P19:S19 F19:M19 R20:S26">
    <cfRule type="cellIs" dxfId="824" priority="5" operator="greaterThan">
      <formula>0</formula>
    </cfRule>
  </conditionalFormatting>
  <conditionalFormatting sqref="D21 P21:Q21 F21:M21">
    <cfRule type="cellIs" dxfId="823" priority="4" operator="greaterThan">
      <formula>0</formula>
    </cfRule>
  </conditionalFormatting>
  <conditionalFormatting sqref="D23 P23:Q23 F23:M23">
    <cfRule type="cellIs" dxfId="822" priority="3" operator="greaterThan">
      <formula>0</formula>
    </cfRule>
  </conditionalFormatting>
  <conditionalFormatting sqref="D25 P25:Q25 F25:M25">
    <cfRule type="cellIs" dxfId="821" priority="2" operator="greaterThan">
      <formula>0</formula>
    </cfRule>
  </conditionalFormatting>
  <conditionalFormatting sqref="D27 O27:S27 F27:M27">
    <cfRule type="cellIs" dxfId="820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32" sqref="G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46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'13'!D29</f>
        <v>852322</v>
      </c>
      <c r="E4" s="2">
        <f>'13'!E29</f>
        <v>505</v>
      </c>
      <c r="F4" s="2">
        <f>'13'!F29</f>
        <v>10100</v>
      </c>
      <c r="G4" s="2">
        <f>'13'!G29</f>
        <v>0</v>
      </c>
      <c r="H4" s="2">
        <f>'13'!H29</f>
        <v>37190</v>
      </c>
      <c r="I4" s="2">
        <f>'13'!I29</f>
        <v>1053</v>
      </c>
      <c r="J4" s="2">
        <f>'13'!J29</f>
        <v>335</v>
      </c>
      <c r="K4" s="2">
        <f>'13'!K29</f>
        <v>349</v>
      </c>
      <c r="L4" s="2">
        <f>'13'!L29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2" t="s">
        <v>45</v>
      </c>
      <c r="B29" s="93"/>
      <c r="C29" s="94"/>
      <c r="D29" s="48">
        <f>D4+D5-D28</f>
        <v>852322</v>
      </c>
      <c r="E29" s="48">
        <f t="shared" ref="E29:L29" si="8">E4+E5-E28</f>
        <v>505</v>
      </c>
      <c r="F29" s="48">
        <f t="shared" si="8"/>
        <v>10100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349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9" priority="43" operator="equal">
      <formula>212030016606640</formula>
    </cfRule>
  </conditionalFormatting>
  <conditionalFormatting sqref="D29 E4:E6 E28:K29">
    <cfRule type="cellIs" dxfId="818" priority="41" operator="equal">
      <formula>$E$4</formula>
    </cfRule>
    <cfRule type="cellIs" dxfId="817" priority="42" operator="equal">
      <formula>2120</formula>
    </cfRule>
  </conditionalFormatting>
  <conditionalFormatting sqref="D29:E29 F4:F6 F28:F29">
    <cfRule type="cellIs" dxfId="816" priority="39" operator="equal">
      <formula>$F$4</formula>
    </cfRule>
    <cfRule type="cellIs" dxfId="815" priority="40" operator="equal">
      <formula>300</formula>
    </cfRule>
  </conditionalFormatting>
  <conditionalFormatting sqref="G4:G6 G28:G29">
    <cfRule type="cellIs" dxfId="814" priority="37" operator="equal">
      <formula>$G$4</formula>
    </cfRule>
    <cfRule type="cellIs" dxfId="813" priority="38" operator="equal">
      <formula>1660</formula>
    </cfRule>
  </conditionalFormatting>
  <conditionalFormatting sqref="H4:H6 H28:H29">
    <cfRule type="cellIs" dxfId="812" priority="35" operator="equal">
      <formula>$H$4</formula>
    </cfRule>
    <cfRule type="cellIs" dxfId="811" priority="36" operator="equal">
      <formula>6640</formula>
    </cfRule>
  </conditionalFormatting>
  <conditionalFormatting sqref="T6:T28">
    <cfRule type="cellIs" dxfId="810" priority="34" operator="lessThan">
      <formula>0</formula>
    </cfRule>
  </conditionalFormatting>
  <conditionalFormatting sqref="T7:T27">
    <cfRule type="cellIs" dxfId="809" priority="31" operator="lessThan">
      <formula>0</formula>
    </cfRule>
    <cfRule type="cellIs" dxfId="808" priority="32" operator="lessThan">
      <formula>0</formula>
    </cfRule>
    <cfRule type="cellIs" dxfId="807" priority="33" operator="lessThan">
      <formula>0</formula>
    </cfRule>
  </conditionalFormatting>
  <conditionalFormatting sqref="E4:E6 E28:K28">
    <cfRule type="cellIs" dxfId="806" priority="30" operator="equal">
      <formula>$E$4</formula>
    </cfRule>
  </conditionalFormatting>
  <conditionalFormatting sqref="D28:D29 D6 D4:M4">
    <cfRule type="cellIs" dxfId="805" priority="29" operator="equal">
      <formula>$D$4</formula>
    </cfRule>
  </conditionalFormatting>
  <conditionalFormatting sqref="I4:I6 I28:I29">
    <cfRule type="cellIs" dxfId="804" priority="28" operator="equal">
      <formula>$I$4</formula>
    </cfRule>
  </conditionalFormatting>
  <conditionalFormatting sqref="J4:J6 J28:J29">
    <cfRule type="cellIs" dxfId="803" priority="27" operator="equal">
      <formula>$J$4</formula>
    </cfRule>
  </conditionalFormatting>
  <conditionalFormatting sqref="K4:K6 K28:K29">
    <cfRule type="cellIs" dxfId="802" priority="26" operator="equal">
      <formula>$K$4</formula>
    </cfRule>
  </conditionalFormatting>
  <conditionalFormatting sqref="M4:M6">
    <cfRule type="cellIs" dxfId="801" priority="25" operator="equal">
      <formula>$L$4</formula>
    </cfRule>
  </conditionalFormatting>
  <conditionalFormatting sqref="T7:T28">
    <cfRule type="cellIs" dxfId="800" priority="22" operator="lessThan">
      <formula>0</formula>
    </cfRule>
    <cfRule type="cellIs" dxfId="799" priority="23" operator="lessThan">
      <formula>0</formula>
    </cfRule>
    <cfRule type="cellIs" dxfId="798" priority="24" operator="lessThan">
      <formula>0</formula>
    </cfRule>
  </conditionalFormatting>
  <conditionalFormatting sqref="D5:K5">
    <cfRule type="cellIs" dxfId="797" priority="21" operator="greaterThan">
      <formula>0</formula>
    </cfRule>
  </conditionalFormatting>
  <conditionalFormatting sqref="T6:T28">
    <cfRule type="cellIs" dxfId="796" priority="20" operator="lessThan">
      <formula>0</formula>
    </cfRule>
  </conditionalFormatting>
  <conditionalFormatting sqref="T7:T27">
    <cfRule type="cellIs" dxfId="795" priority="17" operator="lessThan">
      <formula>0</formula>
    </cfRule>
    <cfRule type="cellIs" dxfId="794" priority="18" operator="lessThan">
      <formula>0</formula>
    </cfRule>
    <cfRule type="cellIs" dxfId="793" priority="19" operator="lessThan">
      <formula>0</formula>
    </cfRule>
  </conditionalFormatting>
  <conditionalFormatting sqref="T7:T28">
    <cfRule type="cellIs" dxfId="792" priority="14" operator="lessThan">
      <formula>0</formula>
    </cfRule>
    <cfRule type="cellIs" dxfId="791" priority="15" operator="lessThan">
      <formula>0</formula>
    </cfRule>
    <cfRule type="cellIs" dxfId="790" priority="16" operator="lessThan">
      <formula>0</formula>
    </cfRule>
  </conditionalFormatting>
  <conditionalFormatting sqref="D5:K5">
    <cfRule type="cellIs" dxfId="789" priority="13" operator="greaterThan">
      <formula>0</formula>
    </cfRule>
  </conditionalFormatting>
  <conditionalFormatting sqref="L4 L6 L28:L29">
    <cfRule type="cellIs" dxfId="788" priority="12" operator="equal">
      <formula>$L$4</formula>
    </cfRule>
  </conditionalFormatting>
  <conditionalFormatting sqref="D7:S7">
    <cfRule type="cellIs" dxfId="787" priority="11" operator="greaterThan">
      <formula>0</formula>
    </cfRule>
  </conditionalFormatting>
  <conditionalFormatting sqref="D9:S9">
    <cfRule type="cellIs" dxfId="786" priority="10" operator="greaterThan">
      <formula>0</formula>
    </cfRule>
  </conditionalFormatting>
  <conditionalFormatting sqref="D11:S11">
    <cfRule type="cellIs" dxfId="785" priority="9" operator="greaterThan">
      <formula>0</formula>
    </cfRule>
  </conditionalFormatting>
  <conditionalFormatting sqref="D13:S13">
    <cfRule type="cellIs" dxfId="784" priority="8" operator="greaterThan">
      <formula>0</formula>
    </cfRule>
  </conditionalFormatting>
  <conditionalFormatting sqref="D15:S15">
    <cfRule type="cellIs" dxfId="783" priority="7" operator="greaterThan">
      <formula>0</formula>
    </cfRule>
  </conditionalFormatting>
  <conditionalFormatting sqref="D17:S17">
    <cfRule type="cellIs" dxfId="782" priority="6" operator="greaterThan">
      <formula>0</formula>
    </cfRule>
  </conditionalFormatting>
  <conditionalFormatting sqref="D19:S19">
    <cfRule type="cellIs" dxfId="781" priority="5" operator="greaterThan">
      <formula>0</formula>
    </cfRule>
  </conditionalFormatting>
  <conditionalFormatting sqref="D21:S21">
    <cfRule type="cellIs" dxfId="780" priority="4" operator="greaterThan">
      <formula>0</formula>
    </cfRule>
  </conditionalFormatting>
  <conditionalFormatting sqref="D23:S23">
    <cfRule type="cellIs" dxfId="779" priority="3" operator="greaterThan">
      <formula>0</formula>
    </cfRule>
  </conditionalFormatting>
  <conditionalFormatting sqref="D25:S25">
    <cfRule type="cellIs" dxfId="778" priority="2" operator="greaterThan">
      <formula>0</formula>
    </cfRule>
  </conditionalFormatting>
  <conditionalFormatting sqref="D27:S27">
    <cfRule type="cellIs" dxfId="777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46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'14'!D29</f>
        <v>852322</v>
      </c>
      <c r="E4" s="2">
        <f>'14'!E29</f>
        <v>505</v>
      </c>
      <c r="F4" s="2">
        <f>'14'!F29</f>
        <v>10100</v>
      </c>
      <c r="G4" s="2">
        <f>'14'!G29</f>
        <v>0</v>
      </c>
      <c r="H4" s="2">
        <f>'14'!H29</f>
        <v>37190</v>
      </c>
      <c r="I4" s="2">
        <f>'14'!I29</f>
        <v>1053</v>
      </c>
      <c r="J4" s="2">
        <f>'14'!J29</f>
        <v>335</v>
      </c>
      <c r="K4" s="2">
        <f>'14'!K29</f>
        <v>349</v>
      </c>
      <c r="L4" s="2">
        <f>'14'!L29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2" t="s">
        <v>45</v>
      </c>
      <c r="B29" s="93"/>
      <c r="C29" s="94"/>
      <c r="D29" s="48">
        <f>D4+D5-D28</f>
        <v>852322</v>
      </c>
      <c r="E29" s="48">
        <f t="shared" ref="E29:L29" si="8">E4+E5-E28</f>
        <v>505</v>
      </c>
      <c r="F29" s="48">
        <f t="shared" si="8"/>
        <v>10100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349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6" priority="43" operator="equal">
      <formula>212030016606640</formula>
    </cfRule>
  </conditionalFormatting>
  <conditionalFormatting sqref="D29 E4:E6 E28:K29">
    <cfRule type="cellIs" dxfId="775" priority="41" operator="equal">
      <formula>$E$4</formula>
    </cfRule>
    <cfRule type="cellIs" dxfId="774" priority="42" operator="equal">
      <formula>2120</formula>
    </cfRule>
  </conditionalFormatting>
  <conditionalFormatting sqref="D29:E29 F4:F6 F28:F29">
    <cfRule type="cellIs" dxfId="773" priority="39" operator="equal">
      <formula>$F$4</formula>
    </cfRule>
    <cfRule type="cellIs" dxfId="772" priority="40" operator="equal">
      <formula>300</formula>
    </cfRule>
  </conditionalFormatting>
  <conditionalFormatting sqref="G4:G6 G28:G29">
    <cfRule type="cellIs" dxfId="771" priority="37" operator="equal">
      <formula>$G$4</formula>
    </cfRule>
    <cfRule type="cellIs" dxfId="770" priority="38" operator="equal">
      <formula>1660</formula>
    </cfRule>
  </conditionalFormatting>
  <conditionalFormatting sqref="H4:H6 H28:H29">
    <cfRule type="cellIs" dxfId="769" priority="35" operator="equal">
      <formula>$H$4</formula>
    </cfRule>
    <cfRule type="cellIs" dxfId="768" priority="36" operator="equal">
      <formula>6640</formula>
    </cfRule>
  </conditionalFormatting>
  <conditionalFormatting sqref="T6:T28">
    <cfRule type="cellIs" dxfId="767" priority="34" operator="lessThan">
      <formula>0</formula>
    </cfRule>
  </conditionalFormatting>
  <conditionalFormatting sqref="T7:T27">
    <cfRule type="cellIs" dxfId="766" priority="31" operator="lessThan">
      <formula>0</formula>
    </cfRule>
    <cfRule type="cellIs" dxfId="765" priority="32" operator="lessThan">
      <formula>0</formula>
    </cfRule>
    <cfRule type="cellIs" dxfId="764" priority="33" operator="lessThan">
      <formula>0</formula>
    </cfRule>
  </conditionalFormatting>
  <conditionalFormatting sqref="E4:E6 E28:K28">
    <cfRule type="cellIs" dxfId="763" priority="30" operator="equal">
      <formula>$E$4</formula>
    </cfRule>
  </conditionalFormatting>
  <conditionalFormatting sqref="D28:D29 D6 D4:M4">
    <cfRule type="cellIs" dxfId="762" priority="29" operator="equal">
      <formula>$D$4</formula>
    </cfRule>
  </conditionalFormatting>
  <conditionalFormatting sqref="I4:I6 I28:I29">
    <cfRule type="cellIs" dxfId="761" priority="28" operator="equal">
      <formula>$I$4</formula>
    </cfRule>
  </conditionalFormatting>
  <conditionalFormatting sqref="J4:J6 J28:J29">
    <cfRule type="cellIs" dxfId="760" priority="27" operator="equal">
      <formula>$J$4</formula>
    </cfRule>
  </conditionalFormatting>
  <conditionalFormatting sqref="K4:K6 K28:K29">
    <cfRule type="cellIs" dxfId="759" priority="26" operator="equal">
      <formula>$K$4</formula>
    </cfRule>
  </conditionalFormatting>
  <conditionalFormatting sqref="M4:M6">
    <cfRule type="cellIs" dxfId="758" priority="25" operator="equal">
      <formula>$L$4</formula>
    </cfRule>
  </conditionalFormatting>
  <conditionalFormatting sqref="T7:T28">
    <cfRule type="cellIs" dxfId="757" priority="22" operator="lessThan">
      <formula>0</formula>
    </cfRule>
    <cfRule type="cellIs" dxfId="756" priority="23" operator="lessThan">
      <formula>0</formula>
    </cfRule>
    <cfRule type="cellIs" dxfId="755" priority="24" operator="lessThan">
      <formula>0</formula>
    </cfRule>
  </conditionalFormatting>
  <conditionalFormatting sqref="D5:K5">
    <cfRule type="cellIs" dxfId="754" priority="21" operator="greaterThan">
      <formula>0</formula>
    </cfRule>
  </conditionalFormatting>
  <conditionalFormatting sqref="T6:T28">
    <cfRule type="cellIs" dxfId="753" priority="20" operator="lessThan">
      <formula>0</formula>
    </cfRule>
  </conditionalFormatting>
  <conditionalFormatting sqref="T7:T27">
    <cfRule type="cellIs" dxfId="752" priority="17" operator="lessThan">
      <formula>0</formula>
    </cfRule>
    <cfRule type="cellIs" dxfId="751" priority="18" operator="lessThan">
      <formula>0</formula>
    </cfRule>
    <cfRule type="cellIs" dxfId="750" priority="19" operator="lessThan">
      <formula>0</formula>
    </cfRule>
  </conditionalFormatting>
  <conditionalFormatting sqref="T7:T28">
    <cfRule type="cellIs" dxfId="749" priority="14" operator="lessThan">
      <formula>0</formula>
    </cfRule>
    <cfRule type="cellIs" dxfId="748" priority="15" operator="lessThan">
      <formula>0</formula>
    </cfRule>
    <cfRule type="cellIs" dxfId="747" priority="16" operator="lessThan">
      <formula>0</formula>
    </cfRule>
  </conditionalFormatting>
  <conditionalFormatting sqref="D5:K5">
    <cfRule type="cellIs" dxfId="746" priority="13" operator="greaterThan">
      <formula>0</formula>
    </cfRule>
  </conditionalFormatting>
  <conditionalFormatting sqref="L4 L6 L28:L29">
    <cfRule type="cellIs" dxfId="745" priority="12" operator="equal">
      <formula>$L$4</formula>
    </cfRule>
  </conditionalFormatting>
  <conditionalFormatting sqref="D7:S7">
    <cfRule type="cellIs" dxfId="744" priority="11" operator="greaterThan">
      <formula>0</formula>
    </cfRule>
  </conditionalFormatting>
  <conditionalFormatting sqref="D9:S9">
    <cfRule type="cellIs" dxfId="743" priority="10" operator="greaterThan">
      <formula>0</formula>
    </cfRule>
  </conditionalFormatting>
  <conditionalFormatting sqref="D11:S11">
    <cfRule type="cellIs" dxfId="742" priority="9" operator="greaterThan">
      <formula>0</formula>
    </cfRule>
  </conditionalFormatting>
  <conditionalFormatting sqref="D13:S13">
    <cfRule type="cellIs" dxfId="741" priority="8" operator="greaterThan">
      <formula>0</formula>
    </cfRule>
  </conditionalFormatting>
  <conditionalFormatting sqref="D15:S15">
    <cfRule type="cellIs" dxfId="740" priority="7" operator="greaterThan">
      <formula>0</formula>
    </cfRule>
  </conditionalFormatting>
  <conditionalFormatting sqref="D17:S17">
    <cfRule type="cellIs" dxfId="739" priority="6" operator="greaterThan">
      <formula>0</formula>
    </cfRule>
  </conditionalFormatting>
  <conditionalFormatting sqref="D19:S19">
    <cfRule type="cellIs" dxfId="738" priority="5" operator="greaterThan">
      <formula>0</formula>
    </cfRule>
  </conditionalFormatting>
  <conditionalFormatting sqref="D21:S21">
    <cfRule type="cellIs" dxfId="737" priority="4" operator="greaterThan">
      <formula>0</formula>
    </cfRule>
  </conditionalFormatting>
  <conditionalFormatting sqref="D23:S23">
    <cfRule type="cellIs" dxfId="736" priority="3" operator="greaterThan">
      <formula>0</formula>
    </cfRule>
  </conditionalFormatting>
  <conditionalFormatting sqref="D25:S25">
    <cfRule type="cellIs" dxfId="735" priority="2" operator="greaterThan">
      <formula>0</formula>
    </cfRule>
  </conditionalFormatting>
  <conditionalFormatting sqref="D27:S27">
    <cfRule type="cellIs" dxfId="734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47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'15'!D29</f>
        <v>852322</v>
      </c>
      <c r="E4" s="2">
        <f>'15'!E29</f>
        <v>505</v>
      </c>
      <c r="F4" s="2">
        <f>'15'!F29</f>
        <v>10100</v>
      </c>
      <c r="G4" s="2">
        <f>'15'!G29</f>
        <v>0</v>
      </c>
      <c r="H4" s="2">
        <f>'15'!H29</f>
        <v>37190</v>
      </c>
      <c r="I4" s="2">
        <f>'15'!I29</f>
        <v>1053</v>
      </c>
      <c r="J4" s="2">
        <f>'15'!J29</f>
        <v>335</v>
      </c>
      <c r="K4" s="2">
        <f>'15'!K29</f>
        <v>349</v>
      </c>
      <c r="L4" s="2">
        <f>'15'!L29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2" t="s">
        <v>45</v>
      </c>
      <c r="B29" s="93"/>
      <c r="C29" s="94"/>
      <c r="D29" s="48">
        <f>D4+D5-D28</f>
        <v>852322</v>
      </c>
      <c r="E29" s="48">
        <f t="shared" ref="E29:L29" si="8">E4+E5-E28</f>
        <v>505</v>
      </c>
      <c r="F29" s="48">
        <f t="shared" si="8"/>
        <v>10100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349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3" priority="43" operator="equal">
      <formula>212030016606640</formula>
    </cfRule>
  </conditionalFormatting>
  <conditionalFormatting sqref="D29 E4:E6 E28:K29">
    <cfRule type="cellIs" dxfId="732" priority="41" operator="equal">
      <formula>$E$4</formula>
    </cfRule>
    <cfRule type="cellIs" dxfId="731" priority="42" operator="equal">
      <formula>2120</formula>
    </cfRule>
  </conditionalFormatting>
  <conditionalFormatting sqref="D29:E29 F4:F6 F28:F29">
    <cfRule type="cellIs" dxfId="730" priority="39" operator="equal">
      <formula>$F$4</formula>
    </cfRule>
    <cfRule type="cellIs" dxfId="729" priority="40" operator="equal">
      <formula>300</formula>
    </cfRule>
  </conditionalFormatting>
  <conditionalFormatting sqref="G4:G6 G28:G29">
    <cfRule type="cellIs" dxfId="728" priority="37" operator="equal">
      <formula>$G$4</formula>
    </cfRule>
    <cfRule type="cellIs" dxfId="727" priority="38" operator="equal">
      <formula>1660</formula>
    </cfRule>
  </conditionalFormatting>
  <conditionalFormatting sqref="H4:H6 H28:H29">
    <cfRule type="cellIs" dxfId="726" priority="35" operator="equal">
      <formula>$H$4</formula>
    </cfRule>
    <cfRule type="cellIs" dxfId="725" priority="36" operator="equal">
      <formula>6640</formula>
    </cfRule>
  </conditionalFormatting>
  <conditionalFormatting sqref="T6:T28">
    <cfRule type="cellIs" dxfId="724" priority="34" operator="lessThan">
      <formula>0</formula>
    </cfRule>
  </conditionalFormatting>
  <conditionalFormatting sqref="T7:T27">
    <cfRule type="cellIs" dxfId="723" priority="31" operator="lessThan">
      <formula>0</formula>
    </cfRule>
    <cfRule type="cellIs" dxfId="722" priority="32" operator="lessThan">
      <formula>0</formula>
    </cfRule>
    <cfRule type="cellIs" dxfId="721" priority="33" operator="lessThan">
      <formula>0</formula>
    </cfRule>
  </conditionalFormatting>
  <conditionalFormatting sqref="E4:E6 E28:K28">
    <cfRule type="cellIs" dxfId="720" priority="30" operator="equal">
      <formula>$E$4</formula>
    </cfRule>
  </conditionalFormatting>
  <conditionalFormatting sqref="D28:D29 D6 D4:M4">
    <cfRule type="cellIs" dxfId="719" priority="29" operator="equal">
      <formula>$D$4</formula>
    </cfRule>
  </conditionalFormatting>
  <conditionalFormatting sqref="I4:I6 I28:I29">
    <cfRule type="cellIs" dxfId="718" priority="28" operator="equal">
      <formula>$I$4</formula>
    </cfRule>
  </conditionalFormatting>
  <conditionalFormatting sqref="J4:J6 J28:J29">
    <cfRule type="cellIs" dxfId="717" priority="27" operator="equal">
      <formula>$J$4</formula>
    </cfRule>
  </conditionalFormatting>
  <conditionalFormatting sqref="K4:K6 K28:K29">
    <cfRule type="cellIs" dxfId="716" priority="26" operator="equal">
      <formula>$K$4</formula>
    </cfRule>
  </conditionalFormatting>
  <conditionalFormatting sqref="M4:M6">
    <cfRule type="cellIs" dxfId="715" priority="25" operator="equal">
      <formula>$L$4</formula>
    </cfRule>
  </conditionalFormatting>
  <conditionalFormatting sqref="T7:T28">
    <cfRule type="cellIs" dxfId="714" priority="22" operator="lessThan">
      <formula>0</formula>
    </cfRule>
    <cfRule type="cellIs" dxfId="713" priority="23" operator="lessThan">
      <formula>0</formula>
    </cfRule>
    <cfRule type="cellIs" dxfId="712" priority="24" operator="lessThan">
      <formula>0</formula>
    </cfRule>
  </conditionalFormatting>
  <conditionalFormatting sqref="D5:K5">
    <cfRule type="cellIs" dxfId="711" priority="21" operator="greaterThan">
      <formula>0</formula>
    </cfRule>
  </conditionalFormatting>
  <conditionalFormatting sqref="T6:T28">
    <cfRule type="cellIs" dxfId="710" priority="20" operator="lessThan">
      <formula>0</formula>
    </cfRule>
  </conditionalFormatting>
  <conditionalFormatting sqref="T7:T27">
    <cfRule type="cellIs" dxfId="709" priority="17" operator="lessThan">
      <formula>0</formula>
    </cfRule>
    <cfRule type="cellIs" dxfId="708" priority="18" operator="lessThan">
      <formula>0</formula>
    </cfRule>
    <cfRule type="cellIs" dxfId="707" priority="19" operator="lessThan">
      <formula>0</formula>
    </cfRule>
  </conditionalFormatting>
  <conditionalFormatting sqref="T7:T28">
    <cfRule type="cellIs" dxfId="706" priority="14" operator="lessThan">
      <formula>0</formula>
    </cfRule>
    <cfRule type="cellIs" dxfId="705" priority="15" operator="lessThan">
      <formula>0</formula>
    </cfRule>
    <cfRule type="cellIs" dxfId="704" priority="16" operator="lessThan">
      <formula>0</formula>
    </cfRule>
  </conditionalFormatting>
  <conditionalFormatting sqref="D5:K5">
    <cfRule type="cellIs" dxfId="703" priority="13" operator="greaterThan">
      <formula>0</formula>
    </cfRule>
  </conditionalFormatting>
  <conditionalFormatting sqref="L4 L6 L28:L29">
    <cfRule type="cellIs" dxfId="702" priority="12" operator="equal">
      <formula>$L$4</formula>
    </cfRule>
  </conditionalFormatting>
  <conditionalFormatting sqref="D7:S7">
    <cfRule type="cellIs" dxfId="701" priority="11" operator="greaterThan">
      <formula>0</formula>
    </cfRule>
  </conditionalFormatting>
  <conditionalFormatting sqref="D9:S9">
    <cfRule type="cellIs" dxfId="700" priority="10" operator="greaterThan">
      <formula>0</formula>
    </cfRule>
  </conditionalFormatting>
  <conditionalFormatting sqref="D11:S11">
    <cfRule type="cellIs" dxfId="699" priority="9" operator="greaterThan">
      <formula>0</formula>
    </cfRule>
  </conditionalFormatting>
  <conditionalFormatting sqref="D13:S13">
    <cfRule type="cellIs" dxfId="698" priority="8" operator="greaterThan">
      <formula>0</formula>
    </cfRule>
  </conditionalFormatting>
  <conditionalFormatting sqref="D15:S15">
    <cfRule type="cellIs" dxfId="697" priority="7" operator="greaterThan">
      <formula>0</formula>
    </cfRule>
  </conditionalFormatting>
  <conditionalFormatting sqref="D17:S17">
    <cfRule type="cellIs" dxfId="696" priority="6" operator="greaterThan">
      <formula>0</formula>
    </cfRule>
  </conditionalFormatting>
  <conditionalFormatting sqref="D19:S19">
    <cfRule type="cellIs" dxfId="695" priority="5" operator="greaterThan">
      <formula>0</formula>
    </cfRule>
  </conditionalFormatting>
  <conditionalFormatting sqref="D21:S21">
    <cfRule type="cellIs" dxfId="694" priority="4" operator="greaterThan">
      <formula>0</formula>
    </cfRule>
  </conditionalFormatting>
  <conditionalFormatting sqref="D23:S23">
    <cfRule type="cellIs" dxfId="693" priority="3" operator="greaterThan">
      <formula>0</formula>
    </cfRule>
  </conditionalFormatting>
  <conditionalFormatting sqref="D25:S25">
    <cfRule type="cellIs" dxfId="692" priority="2" operator="greaterThan">
      <formula>0</formula>
    </cfRule>
  </conditionalFormatting>
  <conditionalFormatting sqref="D27:S27">
    <cfRule type="cellIs" dxfId="691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68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'16'!D29</f>
        <v>852322</v>
      </c>
      <c r="E4" s="2">
        <f>'16'!E29</f>
        <v>505</v>
      </c>
      <c r="F4" s="2">
        <f>'16'!F29</f>
        <v>10100</v>
      </c>
      <c r="G4" s="2">
        <f>'16'!G29</f>
        <v>0</v>
      </c>
      <c r="H4" s="2">
        <f>'16'!H29</f>
        <v>37190</v>
      </c>
      <c r="I4" s="2">
        <f>'16'!I29</f>
        <v>1053</v>
      </c>
      <c r="J4" s="2">
        <f>'16'!J29</f>
        <v>335</v>
      </c>
      <c r="K4" s="2">
        <f>'16'!K29</f>
        <v>349</v>
      </c>
      <c r="L4" s="2">
        <f>'16'!L29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9909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9909</v>
      </c>
      <c r="N7" s="24">
        <f>D7+E7*20+F7*10+G7*9+H7*9+I7*191+J7*191+K7*182+L7*100</f>
        <v>9909</v>
      </c>
      <c r="O7" s="25">
        <f>M7*2.75%</f>
        <v>272.4975</v>
      </c>
      <c r="P7" s="26"/>
      <c r="Q7" s="26">
        <v>76</v>
      </c>
      <c r="R7" s="24">
        <f>M7-(M7*2.75%)+I7*191+J7*191+K7*182+L7*100-Q7</f>
        <v>9560.5025000000005</v>
      </c>
      <c r="S7" s="25">
        <f>M7*0.95%</f>
        <v>94.135499999999993</v>
      </c>
      <c r="T7" s="27">
        <f>S7-Q7</f>
        <v>18.135499999999993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3171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3171</v>
      </c>
      <c r="N8" s="24">
        <f t="shared" ref="N8:N27" si="1">D8+E8*20+F8*10+G8*9+H8*9+I8*191+J8*191+K8*182+L8*100</f>
        <v>3171</v>
      </c>
      <c r="O8" s="25">
        <f t="shared" ref="O8:O27" si="2">M8*2.75%</f>
        <v>87.202500000000001</v>
      </c>
      <c r="P8" s="26"/>
      <c r="Q8" s="26"/>
      <c r="R8" s="24">
        <f t="shared" ref="R8:R27" si="3">M8-(M8*2.75%)+I8*191+J8*191+K8*182+L8*100-Q8</f>
        <v>3083.7975000000001</v>
      </c>
      <c r="S8" s="25">
        <f t="shared" ref="S8:S27" si="4">M8*0.95%</f>
        <v>30.124499999999998</v>
      </c>
      <c r="T8" s="27">
        <f t="shared" ref="T8:T27" si="5">S8-Q8</f>
        <v>30.124499999999998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15006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15006</v>
      </c>
      <c r="N9" s="24">
        <f t="shared" si="1"/>
        <v>15006</v>
      </c>
      <c r="O9" s="25">
        <f t="shared" si="2"/>
        <v>412.66500000000002</v>
      </c>
      <c r="P9" s="26"/>
      <c r="Q9" s="26">
        <v>123</v>
      </c>
      <c r="R9" s="24">
        <f t="shared" si="3"/>
        <v>14470.334999999999</v>
      </c>
      <c r="S9" s="25">
        <f t="shared" si="4"/>
        <v>142.55699999999999</v>
      </c>
      <c r="T9" s="27">
        <f t="shared" si="5"/>
        <v>19.556999999999988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5710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5710</v>
      </c>
      <c r="N10" s="24">
        <f t="shared" si="1"/>
        <v>5710</v>
      </c>
      <c r="O10" s="25">
        <f t="shared" si="2"/>
        <v>157.02500000000001</v>
      </c>
      <c r="P10" s="26"/>
      <c r="Q10" s="26">
        <v>22</v>
      </c>
      <c r="R10" s="24">
        <f t="shared" si="3"/>
        <v>5530.9750000000004</v>
      </c>
      <c r="S10" s="25">
        <f t="shared" si="4"/>
        <v>54.244999999999997</v>
      </c>
      <c r="T10" s="27">
        <f t="shared" si="5"/>
        <v>32.244999999999997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1075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1075</v>
      </c>
      <c r="N11" s="24">
        <f t="shared" si="1"/>
        <v>1075</v>
      </c>
      <c r="O11" s="25">
        <f t="shared" si="2"/>
        <v>29.5625</v>
      </c>
      <c r="P11" s="26"/>
      <c r="Q11" s="26"/>
      <c r="R11" s="24">
        <f t="shared" si="3"/>
        <v>1045.4375</v>
      </c>
      <c r="S11" s="25">
        <f t="shared" si="4"/>
        <v>10.2125</v>
      </c>
      <c r="T11" s="27">
        <f t="shared" si="5"/>
        <v>10.2125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927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927</v>
      </c>
      <c r="N12" s="24">
        <f t="shared" si="1"/>
        <v>927</v>
      </c>
      <c r="O12" s="25">
        <f t="shared" si="2"/>
        <v>25.4925</v>
      </c>
      <c r="P12" s="26"/>
      <c r="Q12" s="26">
        <v>1</v>
      </c>
      <c r="R12" s="24">
        <f t="shared" si="3"/>
        <v>900.50750000000005</v>
      </c>
      <c r="S12" s="25">
        <f t="shared" si="4"/>
        <v>8.8064999999999998</v>
      </c>
      <c r="T12" s="27">
        <f t="shared" si="5"/>
        <v>7.8064999999999998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2518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2518</v>
      </c>
      <c r="N13" s="24">
        <f t="shared" si="1"/>
        <v>2518</v>
      </c>
      <c r="O13" s="25">
        <f t="shared" si="2"/>
        <v>69.245000000000005</v>
      </c>
      <c r="P13" s="26"/>
      <c r="Q13" s="26">
        <v>35</v>
      </c>
      <c r="R13" s="24">
        <f t="shared" si="3"/>
        <v>2413.7550000000001</v>
      </c>
      <c r="S13" s="25">
        <f t="shared" si="4"/>
        <v>23.920999999999999</v>
      </c>
      <c r="T13" s="27">
        <f t="shared" si="5"/>
        <v>-11.079000000000001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8738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8738</v>
      </c>
      <c r="N14" s="24">
        <f t="shared" si="1"/>
        <v>8738</v>
      </c>
      <c r="O14" s="25">
        <f t="shared" si="2"/>
        <v>240.29499999999999</v>
      </c>
      <c r="P14" s="26"/>
      <c r="Q14" s="26"/>
      <c r="R14" s="24">
        <f t="shared" si="3"/>
        <v>8497.7049999999999</v>
      </c>
      <c r="S14" s="25">
        <f t="shared" si="4"/>
        <v>83.010999999999996</v>
      </c>
      <c r="T14" s="27">
        <f t="shared" si="5"/>
        <v>83.010999999999996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23864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23864</v>
      </c>
      <c r="N15" s="24">
        <f t="shared" si="1"/>
        <v>23864</v>
      </c>
      <c r="O15" s="25">
        <f t="shared" si="2"/>
        <v>656.26</v>
      </c>
      <c r="P15" s="26"/>
      <c r="Q15" s="26">
        <v>160</v>
      </c>
      <c r="R15" s="24">
        <f t="shared" si="3"/>
        <v>23047.74</v>
      </c>
      <c r="S15" s="25">
        <f t="shared" si="4"/>
        <v>226.708</v>
      </c>
      <c r="T15" s="27">
        <f t="shared" si="5"/>
        <v>66.707999999999998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5140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5140</v>
      </c>
      <c r="N16" s="24">
        <f t="shared" si="1"/>
        <v>5140</v>
      </c>
      <c r="O16" s="25">
        <f t="shared" si="2"/>
        <v>141.35</v>
      </c>
      <c r="P16" s="26"/>
      <c r="Q16" s="26"/>
      <c r="R16" s="24">
        <f t="shared" si="3"/>
        <v>4998.6499999999996</v>
      </c>
      <c r="S16" s="25">
        <f t="shared" si="4"/>
        <v>48.83</v>
      </c>
      <c r="T16" s="27">
        <f t="shared" si="5"/>
        <v>48.83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6676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6676</v>
      </c>
      <c r="N17" s="24">
        <f t="shared" si="1"/>
        <v>6676</v>
      </c>
      <c r="O17" s="25">
        <f t="shared" si="2"/>
        <v>183.59</v>
      </c>
      <c r="P17" s="26"/>
      <c r="Q17" s="26"/>
      <c r="R17" s="24">
        <f t="shared" si="3"/>
        <v>6492.41</v>
      </c>
      <c r="S17" s="25">
        <f t="shared" si="4"/>
        <v>63.421999999999997</v>
      </c>
      <c r="T17" s="27">
        <f t="shared" si="5"/>
        <v>63.421999999999997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2371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2371</v>
      </c>
      <c r="N18" s="24">
        <f t="shared" si="1"/>
        <v>2371</v>
      </c>
      <c r="O18" s="25">
        <f t="shared" si="2"/>
        <v>65.202500000000001</v>
      </c>
      <c r="P18" s="26"/>
      <c r="Q18" s="26"/>
      <c r="R18" s="24">
        <f t="shared" si="3"/>
        <v>2305.7975000000001</v>
      </c>
      <c r="S18" s="25">
        <f t="shared" si="4"/>
        <v>22.5245</v>
      </c>
      <c r="T18" s="27">
        <f t="shared" si="5"/>
        <v>22.5245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6785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6785</v>
      </c>
      <c r="N19" s="24">
        <f t="shared" si="1"/>
        <v>6785</v>
      </c>
      <c r="O19" s="25">
        <f t="shared" si="2"/>
        <v>186.58750000000001</v>
      </c>
      <c r="P19" s="26"/>
      <c r="Q19" s="26">
        <v>58</v>
      </c>
      <c r="R19" s="24">
        <f t="shared" si="3"/>
        <v>6540.4125000000004</v>
      </c>
      <c r="S19" s="25">
        <f t="shared" si="4"/>
        <v>64.457499999999996</v>
      </c>
      <c r="T19" s="27">
        <f t="shared" si="5"/>
        <v>6.457499999999996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700</v>
      </c>
      <c r="N20" s="24">
        <f t="shared" si="1"/>
        <v>700</v>
      </c>
      <c r="O20" s="25">
        <f t="shared" si="2"/>
        <v>19.25</v>
      </c>
      <c r="P20" s="26"/>
      <c r="Q20" s="26"/>
      <c r="R20" s="24">
        <f t="shared" si="3"/>
        <v>680.75</v>
      </c>
      <c r="S20" s="25">
        <f t="shared" si="4"/>
        <v>6.6499999999999995</v>
      </c>
      <c r="T20" s="27">
        <f t="shared" si="5"/>
        <v>6.6499999999999995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4732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4732</v>
      </c>
      <c r="N21" s="24">
        <f t="shared" si="1"/>
        <v>4732</v>
      </c>
      <c r="O21" s="25">
        <f t="shared" si="2"/>
        <v>130.13</v>
      </c>
      <c r="P21" s="26"/>
      <c r="Q21" s="26">
        <v>40</v>
      </c>
      <c r="R21" s="24">
        <f t="shared" si="3"/>
        <v>4561.87</v>
      </c>
      <c r="S21" s="25">
        <f t="shared" si="4"/>
        <v>44.954000000000001</v>
      </c>
      <c r="T21" s="27">
        <f t="shared" si="5"/>
        <v>4.9540000000000006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6271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6271</v>
      </c>
      <c r="N22" s="24">
        <f t="shared" si="1"/>
        <v>6271</v>
      </c>
      <c r="O22" s="25">
        <f t="shared" si="2"/>
        <v>172.45250000000001</v>
      </c>
      <c r="P22" s="26"/>
      <c r="Q22" s="26">
        <v>58</v>
      </c>
      <c r="R22" s="24">
        <f t="shared" si="3"/>
        <v>6040.5474999999997</v>
      </c>
      <c r="S22" s="25">
        <f t="shared" si="4"/>
        <v>59.5745</v>
      </c>
      <c r="T22" s="27">
        <f t="shared" si="5"/>
        <v>1.5745000000000005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5032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5032</v>
      </c>
      <c r="N23" s="24">
        <f t="shared" si="1"/>
        <v>5032</v>
      </c>
      <c r="O23" s="25">
        <f t="shared" si="2"/>
        <v>138.38</v>
      </c>
      <c r="P23" s="26"/>
      <c r="Q23" s="26">
        <v>50</v>
      </c>
      <c r="R23" s="24">
        <f t="shared" si="3"/>
        <v>4843.62</v>
      </c>
      <c r="S23" s="25">
        <f t="shared" si="4"/>
        <v>47.804000000000002</v>
      </c>
      <c r="T23" s="27">
        <f t="shared" si="5"/>
        <v>-2.195999999999998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14702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14702</v>
      </c>
      <c r="N24" s="24">
        <f t="shared" si="1"/>
        <v>14702</v>
      </c>
      <c r="O24" s="25">
        <f t="shared" si="2"/>
        <v>404.30500000000001</v>
      </c>
      <c r="P24" s="26"/>
      <c r="Q24" s="26">
        <v>98</v>
      </c>
      <c r="R24" s="24">
        <f t="shared" si="3"/>
        <v>14199.695</v>
      </c>
      <c r="S24" s="25">
        <f t="shared" si="4"/>
        <v>139.66899999999998</v>
      </c>
      <c r="T24" s="27">
        <f t="shared" si="5"/>
        <v>41.668999999999983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5759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5759</v>
      </c>
      <c r="N25" s="24">
        <f t="shared" si="1"/>
        <v>5759</v>
      </c>
      <c r="O25" s="25">
        <f t="shared" si="2"/>
        <v>158.3725</v>
      </c>
      <c r="P25" s="26"/>
      <c r="Q25" s="26">
        <v>60</v>
      </c>
      <c r="R25" s="24">
        <f t="shared" si="3"/>
        <v>5540.6274999999996</v>
      </c>
      <c r="S25" s="25">
        <f t="shared" si="4"/>
        <v>54.710499999999996</v>
      </c>
      <c r="T25" s="27">
        <f t="shared" si="5"/>
        <v>-5.2895000000000039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6889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6889</v>
      </c>
      <c r="N26" s="24">
        <f t="shared" si="1"/>
        <v>6889</v>
      </c>
      <c r="O26" s="25">
        <f t="shared" si="2"/>
        <v>189.44749999999999</v>
      </c>
      <c r="P26" s="26"/>
      <c r="Q26" s="26">
        <v>100</v>
      </c>
      <c r="R26" s="24">
        <f t="shared" si="3"/>
        <v>6599.5524999999998</v>
      </c>
      <c r="S26" s="25">
        <f t="shared" si="4"/>
        <v>65.445499999999996</v>
      </c>
      <c r="T26" s="27">
        <f t="shared" si="5"/>
        <v>-34.554500000000004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135975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135975</v>
      </c>
      <c r="N28" s="45">
        <f t="shared" si="7"/>
        <v>135975</v>
      </c>
      <c r="O28" s="46">
        <f t="shared" si="7"/>
        <v>3739.3125</v>
      </c>
      <c r="P28" s="45">
        <f t="shared" si="7"/>
        <v>0</v>
      </c>
      <c r="Q28" s="45">
        <f t="shared" si="7"/>
        <v>881</v>
      </c>
      <c r="R28" s="45">
        <f t="shared" si="7"/>
        <v>131354.6875</v>
      </c>
      <c r="S28" s="45">
        <f t="shared" si="7"/>
        <v>1291.7624999999998</v>
      </c>
      <c r="T28" s="47">
        <f t="shared" si="7"/>
        <v>410.76249999999987</v>
      </c>
    </row>
    <row r="29" spans="1:20" ht="15.75" thickBot="1" x14ac:dyDescent="0.3">
      <c r="A29" s="92" t="s">
        <v>45</v>
      </c>
      <c r="B29" s="93"/>
      <c r="C29" s="94"/>
      <c r="D29" s="48">
        <f>D4+D5-D28</f>
        <v>716347</v>
      </c>
      <c r="E29" s="48">
        <f t="shared" ref="E29:L29" si="8">E4+E5-E28</f>
        <v>505</v>
      </c>
      <c r="F29" s="48">
        <f t="shared" si="8"/>
        <v>10100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349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0" priority="43" operator="equal">
      <formula>212030016606640</formula>
    </cfRule>
  </conditionalFormatting>
  <conditionalFormatting sqref="D29 E4:E6 E28:K29">
    <cfRule type="cellIs" dxfId="689" priority="41" operator="equal">
      <formula>$E$4</formula>
    </cfRule>
    <cfRule type="cellIs" dxfId="688" priority="42" operator="equal">
      <formula>2120</formula>
    </cfRule>
  </conditionalFormatting>
  <conditionalFormatting sqref="D29:E29 F4:F6 F28:F29">
    <cfRule type="cellIs" dxfId="687" priority="39" operator="equal">
      <formula>$F$4</formula>
    </cfRule>
    <cfRule type="cellIs" dxfId="686" priority="40" operator="equal">
      <formula>300</formula>
    </cfRule>
  </conditionalFormatting>
  <conditionalFormatting sqref="G4:G6 G28:G29">
    <cfRule type="cellIs" dxfId="685" priority="37" operator="equal">
      <formula>$G$4</formula>
    </cfRule>
    <cfRule type="cellIs" dxfId="684" priority="38" operator="equal">
      <formula>1660</formula>
    </cfRule>
  </conditionalFormatting>
  <conditionalFormatting sqref="H4:H6 H28:H29">
    <cfRule type="cellIs" dxfId="683" priority="35" operator="equal">
      <formula>$H$4</formula>
    </cfRule>
    <cfRule type="cellIs" dxfId="682" priority="36" operator="equal">
      <formula>6640</formula>
    </cfRule>
  </conditionalFormatting>
  <conditionalFormatting sqref="T6:T28">
    <cfRule type="cellIs" dxfId="681" priority="34" operator="lessThan">
      <formula>0</formula>
    </cfRule>
  </conditionalFormatting>
  <conditionalFormatting sqref="T7:T27">
    <cfRule type="cellIs" dxfId="680" priority="31" operator="lessThan">
      <formula>0</formula>
    </cfRule>
    <cfRule type="cellIs" dxfId="679" priority="32" operator="lessThan">
      <formula>0</formula>
    </cfRule>
    <cfRule type="cellIs" dxfId="678" priority="33" operator="lessThan">
      <formula>0</formula>
    </cfRule>
  </conditionalFormatting>
  <conditionalFormatting sqref="E4:E6 E28:K28">
    <cfRule type="cellIs" dxfId="677" priority="30" operator="equal">
      <formula>$E$4</formula>
    </cfRule>
  </conditionalFormatting>
  <conditionalFormatting sqref="D28:D29 D6 D4:M4">
    <cfRule type="cellIs" dxfId="676" priority="29" operator="equal">
      <formula>$D$4</formula>
    </cfRule>
  </conditionalFormatting>
  <conditionalFormatting sqref="I4:I6 I28:I29">
    <cfRule type="cellIs" dxfId="675" priority="28" operator="equal">
      <formula>$I$4</formula>
    </cfRule>
  </conditionalFormatting>
  <conditionalFormatting sqref="J4:J6 J28:J29">
    <cfRule type="cellIs" dxfId="674" priority="27" operator="equal">
      <formula>$J$4</formula>
    </cfRule>
  </conditionalFormatting>
  <conditionalFormatting sqref="K4:K6 K28:K29">
    <cfRule type="cellIs" dxfId="673" priority="26" operator="equal">
      <formula>$K$4</formula>
    </cfRule>
  </conditionalFormatting>
  <conditionalFormatting sqref="M4:M6">
    <cfRule type="cellIs" dxfId="672" priority="25" operator="equal">
      <formula>$L$4</formula>
    </cfRule>
  </conditionalFormatting>
  <conditionalFormatting sqref="T7:T28">
    <cfRule type="cellIs" dxfId="671" priority="22" operator="lessThan">
      <formula>0</formula>
    </cfRule>
    <cfRule type="cellIs" dxfId="670" priority="23" operator="lessThan">
      <formula>0</formula>
    </cfRule>
    <cfRule type="cellIs" dxfId="669" priority="24" operator="lessThan">
      <formula>0</formula>
    </cfRule>
  </conditionalFormatting>
  <conditionalFormatting sqref="D5:K5">
    <cfRule type="cellIs" dxfId="668" priority="21" operator="greaterThan">
      <formula>0</formula>
    </cfRule>
  </conditionalFormatting>
  <conditionalFormatting sqref="T6:T28">
    <cfRule type="cellIs" dxfId="667" priority="20" operator="lessThan">
      <formula>0</formula>
    </cfRule>
  </conditionalFormatting>
  <conditionalFormatting sqref="T7:T27">
    <cfRule type="cellIs" dxfId="666" priority="17" operator="lessThan">
      <formula>0</formula>
    </cfRule>
    <cfRule type="cellIs" dxfId="665" priority="18" operator="lessThan">
      <formula>0</formula>
    </cfRule>
    <cfRule type="cellIs" dxfId="664" priority="19" operator="lessThan">
      <formula>0</formula>
    </cfRule>
  </conditionalFormatting>
  <conditionalFormatting sqref="T7:T28">
    <cfRule type="cellIs" dxfId="663" priority="14" operator="lessThan">
      <formula>0</formula>
    </cfRule>
    <cfRule type="cellIs" dxfId="662" priority="15" operator="lessThan">
      <formula>0</formula>
    </cfRule>
    <cfRule type="cellIs" dxfId="661" priority="16" operator="lessThan">
      <formula>0</formula>
    </cfRule>
  </conditionalFormatting>
  <conditionalFormatting sqref="D5:K5">
    <cfRule type="cellIs" dxfId="660" priority="13" operator="greaterThan">
      <formula>0</formula>
    </cfRule>
  </conditionalFormatting>
  <conditionalFormatting sqref="L4 L6 L28:L29">
    <cfRule type="cellIs" dxfId="659" priority="12" operator="equal">
      <formula>$L$4</formula>
    </cfRule>
  </conditionalFormatting>
  <conditionalFormatting sqref="D7:S7">
    <cfRule type="cellIs" dxfId="658" priority="11" operator="greaterThan">
      <formula>0</formula>
    </cfRule>
  </conditionalFormatting>
  <conditionalFormatting sqref="D9:S9">
    <cfRule type="cellIs" dxfId="657" priority="10" operator="greaterThan">
      <formula>0</formula>
    </cfRule>
  </conditionalFormatting>
  <conditionalFormatting sqref="D11:S11">
    <cfRule type="cellIs" dxfId="656" priority="9" operator="greaterThan">
      <formula>0</formula>
    </cfRule>
  </conditionalFormatting>
  <conditionalFormatting sqref="D13:S13">
    <cfRule type="cellIs" dxfId="655" priority="8" operator="greaterThan">
      <formula>0</formula>
    </cfRule>
  </conditionalFormatting>
  <conditionalFormatting sqref="D15:S15">
    <cfRule type="cellIs" dxfId="654" priority="7" operator="greaterThan">
      <formula>0</formula>
    </cfRule>
  </conditionalFormatting>
  <conditionalFormatting sqref="D17:S17">
    <cfRule type="cellIs" dxfId="653" priority="6" operator="greaterThan">
      <formula>0</formula>
    </cfRule>
  </conditionalFormatting>
  <conditionalFormatting sqref="D19:S19">
    <cfRule type="cellIs" dxfId="652" priority="5" operator="greaterThan">
      <formula>0</formula>
    </cfRule>
  </conditionalFormatting>
  <conditionalFormatting sqref="D21:S21">
    <cfRule type="cellIs" dxfId="651" priority="4" operator="greaterThan">
      <formula>0</formula>
    </cfRule>
  </conditionalFormatting>
  <conditionalFormatting sqref="D23:S23">
    <cfRule type="cellIs" dxfId="650" priority="3" operator="greaterThan">
      <formula>0</formula>
    </cfRule>
  </conditionalFormatting>
  <conditionalFormatting sqref="D25:S25">
    <cfRule type="cellIs" dxfId="649" priority="2" operator="greaterThan">
      <formula>0</formula>
    </cfRule>
  </conditionalFormatting>
  <conditionalFormatting sqref="D27:S27">
    <cfRule type="cellIs" dxfId="648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576"/>
  <sheetViews>
    <sheetView topLeftCell="B1" zoomScaleNormal="100" workbookViewId="0">
      <pane ySplit="6" topLeftCell="A16" activePane="bottomLeft" state="frozen"/>
      <selection pane="bottomLeft" activeCell="N31" sqref="N31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8.140625" customWidth="1"/>
    <col min="6" max="6" width="8" customWidth="1"/>
    <col min="7" max="7" width="6.85546875" customWidth="1"/>
    <col min="8" max="8" width="8.5703125" customWidth="1"/>
    <col min="9" max="9" width="8.42578125" customWidth="1"/>
    <col min="10" max="10" width="8.28515625" customWidth="1"/>
    <col min="11" max="11" width="8.140625" customWidth="1"/>
    <col min="12" max="12" width="8" customWidth="1"/>
    <col min="13" max="13" width="9.140625" customWidth="1"/>
    <col min="14" max="14" width="12.7109375" bestFit="1" customWidth="1"/>
    <col min="15" max="15" width="12.5703125" bestFit="1" customWidth="1"/>
    <col min="16" max="16" width="8.28515625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69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'17'!D29</f>
        <v>716347</v>
      </c>
      <c r="E4" s="2">
        <f>'17'!E29</f>
        <v>505</v>
      </c>
      <c r="F4" s="2">
        <f>'17'!F29</f>
        <v>10100</v>
      </c>
      <c r="G4" s="2">
        <f>'17'!G29</f>
        <v>0</v>
      </c>
      <c r="H4" s="2">
        <f>'17'!H29</f>
        <v>37190</v>
      </c>
      <c r="I4" s="2">
        <f>'17'!I29</f>
        <v>1053</v>
      </c>
      <c r="J4" s="2">
        <f>'17'!J29</f>
        <v>335</v>
      </c>
      <c r="K4" s="2">
        <f>'17'!K29</f>
        <v>349</v>
      </c>
      <c r="L4" s="2">
        <f>'17'!L29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79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3681</v>
      </c>
      <c r="E7" s="22"/>
      <c r="F7" s="22"/>
      <c r="G7" s="22"/>
      <c r="H7" s="22">
        <v>120</v>
      </c>
      <c r="I7" s="23">
        <v>14</v>
      </c>
      <c r="J7" s="23"/>
      <c r="K7" s="23">
        <v>8</v>
      </c>
      <c r="L7" s="23"/>
      <c r="M7" s="20">
        <f>D7+E7*20+F7*10+G7*9+H7*9</f>
        <v>4761</v>
      </c>
      <c r="N7" s="24">
        <f>D7+E7*20+F7*10+G7*9+H7*9+I7*191+J7*191+K7*182+L7*100</f>
        <v>8891</v>
      </c>
      <c r="O7" s="25">
        <f>M7*2.75%</f>
        <v>130.92750000000001</v>
      </c>
      <c r="P7" s="26"/>
      <c r="Q7" s="26">
        <v>50</v>
      </c>
      <c r="R7" s="24">
        <f>M7-(M7*2.75%)+I7*191+J7*191+K7*182+L7*100-Q7</f>
        <v>8710.0725000000002</v>
      </c>
      <c r="S7" s="25">
        <f>M7*0.95%</f>
        <v>45.229500000000002</v>
      </c>
      <c r="T7" s="27">
        <f>S7-Q7</f>
        <v>-4.7704999999999984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5143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5143</v>
      </c>
      <c r="N8" s="24">
        <f t="shared" ref="N8:N27" si="1">D8+E8*20+F8*10+G8*9+H8*9+I8*191+J8*191+K8*182+L8*100</f>
        <v>5143</v>
      </c>
      <c r="O8" s="25">
        <f t="shared" ref="O8:O27" si="2">M8*2.75%</f>
        <v>141.4325</v>
      </c>
      <c r="P8" s="26">
        <v>3085</v>
      </c>
      <c r="Q8" s="26">
        <v>76</v>
      </c>
      <c r="R8" s="24">
        <f t="shared" ref="R8:R27" si="3">M8-(M8*2.75%)+I8*191+J8*191+K8*182+L8*100-Q8</f>
        <v>4925.5675000000001</v>
      </c>
      <c r="S8" s="25">
        <f t="shared" ref="S8:S27" si="4">M8*0.95%</f>
        <v>48.858499999999999</v>
      </c>
      <c r="T8" s="27">
        <f t="shared" ref="T8:T27" si="5">S8-Q8</f>
        <v>-27.141500000000001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4921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4921</v>
      </c>
      <c r="N9" s="24">
        <f t="shared" si="1"/>
        <v>4921</v>
      </c>
      <c r="O9" s="25">
        <f t="shared" si="2"/>
        <v>135.32750000000001</v>
      </c>
      <c r="P9" s="26">
        <v>5000</v>
      </c>
      <c r="Q9" s="26">
        <v>116</v>
      </c>
      <c r="R9" s="24">
        <f t="shared" si="3"/>
        <v>4669.6724999999997</v>
      </c>
      <c r="S9" s="25">
        <f t="shared" si="4"/>
        <v>46.749499999999998</v>
      </c>
      <c r="T9" s="27">
        <f t="shared" si="5"/>
        <v>-69.250500000000002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3810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3810</v>
      </c>
      <c r="N10" s="24">
        <f t="shared" si="1"/>
        <v>3810</v>
      </c>
      <c r="O10" s="25">
        <f t="shared" si="2"/>
        <v>104.77500000000001</v>
      </c>
      <c r="P10" s="26"/>
      <c r="Q10" s="26">
        <v>25</v>
      </c>
      <c r="R10" s="24">
        <f t="shared" si="3"/>
        <v>3680.2249999999999</v>
      </c>
      <c r="S10" s="25">
        <f t="shared" si="4"/>
        <v>36.195</v>
      </c>
      <c r="T10" s="27">
        <f t="shared" si="5"/>
        <v>11.195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2057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2057</v>
      </c>
      <c r="N11" s="24">
        <f t="shared" si="1"/>
        <v>2057</v>
      </c>
      <c r="O11" s="25">
        <f t="shared" si="2"/>
        <v>56.567500000000003</v>
      </c>
      <c r="P11" s="26"/>
      <c r="Q11" s="26">
        <v>20</v>
      </c>
      <c r="R11" s="24">
        <f t="shared" si="3"/>
        <v>1980.4324999999999</v>
      </c>
      <c r="S11" s="25">
        <f t="shared" si="4"/>
        <v>19.541499999999999</v>
      </c>
      <c r="T11" s="27">
        <f t="shared" si="5"/>
        <v>-0.4585000000000008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3034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3034</v>
      </c>
      <c r="N12" s="24">
        <f t="shared" si="1"/>
        <v>5809</v>
      </c>
      <c r="O12" s="25">
        <f t="shared" si="2"/>
        <v>83.435000000000002</v>
      </c>
      <c r="P12" s="26"/>
      <c r="Q12" s="26">
        <v>25</v>
      </c>
      <c r="R12" s="24">
        <f t="shared" si="3"/>
        <v>5700.5650000000005</v>
      </c>
      <c r="S12" s="25">
        <f t="shared" si="4"/>
        <v>28.823</v>
      </c>
      <c r="T12" s="27">
        <f t="shared" si="5"/>
        <v>3.8230000000000004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3450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3450</v>
      </c>
      <c r="N13" s="24">
        <f t="shared" si="1"/>
        <v>3450</v>
      </c>
      <c r="O13" s="25">
        <f t="shared" si="2"/>
        <v>94.875</v>
      </c>
      <c r="P13" s="26"/>
      <c r="Q13" s="26">
        <v>50</v>
      </c>
      <c r="R13" s="24">
        <f t="shared" si="3"/>
        <v>3305.125</v>
      </c>
      <c r="S13" s="25">
        <f t="shared" si="4"/>
        <v>32.774999999999999</v>
      </c>
      <c r="T13" s="27">
        <f t="shared" si="5"/>
        <v>-17.225000000000001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8947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11197</v>
      </c>
      <c r="N14" s="24">
        <f t="shared" si="1"/>
        <v>11197</v>
      </c>
      <c r="O14" s="25">
        <f t="shared" si="2"/>
        <v>307.91750000000002</v>
      </c>
      <c r="P14" s="26">
        <v>8497</v>
      </c>
      <c r="Q14" s="26">
        <v>166</v>
      </c>
      <c r="R14" s="24">
        <f t="shared" si="3"/>
        <v>10723.0825</v>
      </c>
      <c r="S14" s="25">
        <f t="shared" si="4"/>
        <v>106.3715</v>
      </c>
      <c r="T14" s="27">
        <f t="shared" si="5"/>
        <v>-59.628500000000003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10775</v>
      </c>
      <c r="E15" s="30"/>
      <c r="F15" s="30"/>
      <c r="G15" s="30"/>
      <c r="H15" s="30"/>
      <c r="I15" s="20">
        <v>3</v>
      </c>
      <c r="J15" s="20"/>
      <c r="K15" s="20">
        <v>3</v>
      </c>
      <c r="L15" s="20"/>
      <c r="M15" s="20">
        <f t="shared" si="0"/>
        <v>10775</v>
      </c>
      <c r="N15" s="24">
        <f t="shared" si="1"/>
        <v>11894</v>
      </c>
      <c r="O15" s="25">
        <f t="shared" si="2"/>
        <v>296.3125</v>
      </c>
      <c r="P15" s="26">
        <v>23050</v>
      </c>
      <c r="Q15" s="26">
        <v>140</v>
      </c>
      <c r="R15" s="24">
        <f t="shared" si="3"/>
        <v>11457.6875</v>
      </c>
      <c r="S15" s="25">
        <f t="shared" si="4"/>
        <v>102.3625</v>
      </c>
      <c r="T15" s="27">
        <f t="shared" si="5"/>
        <v>-37.637500000000003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6580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6580</v>
      </c>
      <c r="N16" s="24">
        <f t="shared" si="1"/>
        <v>6580</v>
      </c>
      <c r="O16" s="25">
        <f t="shared" si="2"/>
        <v>180.95</v>
      </c>
      <c r="P16" s="26">
        <v>4500</v>
      </c>
      <c r="Q16" s="26">
        <v>80</v>
      </c>
      <c r="R16" s="24">
        <f t="shared" si="3"/>
        <v>6319.05</v>
      </c>
      <c r="S16" s="25">
        <f t="shared" si="4"/>
        <v>62.51</v>
      </c>
      <c r="T16" s="27">
        <f t="shared" si="5"/>
        <v>-17.490000000000002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4416</v>
      </c>
      <c r="N17" s="24">
        <f t="shared" si="1"/>
        <v>4416</v>
      </c>
      <c r="O17" s="25">
        <f t="shared" si="2"/>
        <v>121.44</v>
      </c>
      <c r="P17" s="26"/>
      <c r="Q17" s="26">
        <v>44</v>
      </c>
      <c r="R17" s="24">
        <f t="shared" si="3"/>
        <v>4250.5600000000004</v>
      </c>
      <c r="S17" s="25">
        <f t="shared" si="4"/>
        <v>41.951999999999998</v>
      </c>
      <c r="T17" s="27">
        <f t="shared" si="5"/>
        <v>-2.0480000000000018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6458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6458</v>
      </c>
      <c r="N18" s="24">
        <f t="shared" si="1"/>
        <v>6458</v>
      </c>
      <c r="O18" s="25">
        <f t="shared" si="2"/>
        <v>177.595</v>
      </c>
      <c r="P18" s="26"/>
      <c r="Q18" s="26">
        <v>180</v>
      </c>
      <c r="R18" s="24">
        <f t="shared" si="3"/>
        <v>6100.4049999999997</v>
      </c>
      <c r="S18" s="25">
        <f t="shared" si="4"/>
        <v>61.350999999999999</v>
      </c>
      <c r="T18" s="27">
        <f t="shared" si="5"/>
        <v>-118.649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9485</v>
      </c>
      <c r="E19" s="30"/>
      <c r="F19" s="30"/>
      <c r="G19" s="30"/>
      <c r="H19" s="30">
        <v>210</v>
      </c>
      <c r="I19" s="20">
        <v>10</v>
      </c>
      <c r="J19" s="20"/>
      <c r="K19" s="20"/>
      <c r="L19" s="20"/>
      <c r="M19" s="20">
        <f t="shared" si="0"/>
        <v>11375</v>
      </c>
      <c r="N19" s="24">
        <f t="shared" si="1"/>
        <v>13285</v>
      </c>
      <c r="O19" s="25">
        <f t="shared" si="2"/>
        <v>312.8125</v>
      </c>
      <c r="P19" s="26"/>
      <c r="Q19" s="26">
        <v>170</v>
      </c>
      <c r="R19" s="24">
        <f t="shared" si="3"/>
        <v>12802.1875</v>
      </c>
      <c r="S19" s="25">
        <f t="shared" si="4"/>
        <v>108.0625</v>
      </c>
      <c r="T19" s="27">
        <f t="shared" si="5"/>
        <v>-61.9375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7306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7306</v>
      </c>
      <c r="N20" s="24">
        <f t="shared" si="1"/>
        <v>7306</v>
      </c>
      <c r="O20" s="25">
        <f t="shared" si="2"/>
        <v>200.91499999999999</v>
      </c>
      <c r="P20" s="26">
        <v>715</v>
      </c>
      <c r="Q20" s="26">
        <v>120</v>
      </c>
      <c r="R20" s="24">
        <f t="shared" si="3"/>
        <v>6985.085</v>
      </c>
      <c r="S20" s="25">
        <f t="shared" si="4"/>
        <v>69.406999999999996</v>
      </c>
      <c r="T20" s="27">
        <f t="shared" si="5"/>
        <v>-50.593000000000004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2522</v>
      </c>
      <c r="E21" s="30">
        <v>25</v>
      </c>
      <c r="F21" s="30"/>
      <c r="G21" s="30"/>
      <c r="H21" s="30"/>
      <c r="I21" s="20">
        <v>5</v>
      </c>
      <c r="J21" s="20"/>
      <c r="K21" s="20"/>
      <c r="L21" s="20"/>
      <c r="M21" s="20">
        <f t="shared" si="0"/>
        <v>3022</v>
      </c>
      <c r="N21" s="24">
        <f t="shared" si="1"/>
        <v>3977</v>
      </c>
      <c r="O21" s="25">
        <f t="shared" si="2"/>
        <v>83.105000000000004</v>
      </c>
      <c r="P21" s="26">
        <v>4565</v>
      </c>
      <c r="Q21" s="26"/>
      <c r="R21" s="24">
        <f t="shared" si="3"/>
        <v>3893.895</v>
      </c>
      <c r="S21" s="25">
        <f t="shared" si="4"/>
        <v>28.709</v>
      </c>
      <c r="T21" s="27">
        <f t="shared" si="5"/>
        <v>28.709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14908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14908</v>
      </c>
      <c r="N22" s="24">
        <f t="shared" si="1"/>
        <v>14908</v>
      </c>
      <c r="O22" s="25">
        <f t="shared" si="2"/>
        <v>409.97</v>
      </c>
      <c r="P22" s="26"/>
      <c r="Q22" s="26">
        <v>148</v>
      </c>
      <c r="R22" s="24">
        <f t="shared" si="3"/>
        <v>14350.03</v>
      </c>
      <c r="S22" s="25">
        <f t="shared" si="4"/>
        <v>141.626</v>
      </c>
      <c r="T22" s="27">
        <f t="shared" si="5"/>
        <v>-6.3739999999999952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7087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7087</v>
      </c>
      <c r="N23" s="24">
        <f t="shared" si="1"/>
        <v>7087</v>
      </c>
      <c r="O23" s="25">
        <f t="shared" si="2"/>
        <v>194.89250000000001</v>
      </c>
      <c r="P23" s="26"/>
      <c r="Q23" s="26">
        <v>70</v>
      </c>
      <c r="R23" s="24">
        <f t="shared" si="3"/>
        <v>6822.1075000000001</v>
      </c>
      <c r="S23" s="25">
        <f t="shared" si="4"/>
        <v>67.326499999999996</v>
      </c>
      <c r="T23" s="27">
        <f t="shared" si="5"/>
        <v>-2.6735000000000042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28477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28477</v>
      </c>
      <c r="N24" s="24">
        <f t="shared" si="1"/>
        <v>28477</v>
      </c>
      <c r="O24" s="25">
        <f t="shared" si="2"/>
        <v>783.11749999999995</v>
      </c>
      <c r="P24" s="26"/>
      <c r="Q24" s="26">
        <v>544</v>
      </c>
      <c r="R24" s="24">
        <f t="shared" si="3"/>
        <v>27149.8825</v>
      </c>
      <c r="S24" s="25">
        <f t="shared" si="4"/>
        <v>270.53149999999999</v>
      </c>
      <c r="T24" s="27">
        <f t="shared" si="5"/>
        <v>-273.46850000000001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6479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6479</v>
      </c>
      <c r="N25" s="24">
        <f t="shared" si="1"/>
        <v>6479</v>
      </c>
      <c r="O25" s="25">
        <f t="shared" si="2"/>
        <v>178.17250000000001</v>
      </c>
      <c r="P25" s="26"/>
      <c r="Q25" s="26">
        <v>83</v>
      </c>
      <c r="R25" s="24">
        <f t="shared" si="3"/>
        <v>6217.8275000000003</v>
      </c>
      <c r="S25" s="25">
        <f t="shared" si="4"/>
        <v>61.5505</v>
      </c>
      <c r="T25" s="27">
        <f t="shared" si="5"/>
        <v>-21.4495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8328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8328</v>
      </c>
      <c r="N26" s="24">
        <f t="shared" si="1"/>
        <v>8328</v>
      </c>
      <c r="O26" s="25">
        <f t="shared" si="2"/>
        <v>229.02</v>
      </c>
      <c r="P26" s="26"/>
      <c r="Q26" s="26">
        <v>98</v>
      </c>
      <c r="R26" s="24">
        <f t="shared" si="3"/>
        <v>8000.98</v>
      </c>
      <c r="S26" s="25">
        <f t="shared" si="4"/>
        <v>79.116</v>
      </c>
      <c r="T26" s="27">
        <f t="shared" si="5"/>
        <v>-18.884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4629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4629</v>
      </c>
      <c r="N27" s="40">
        <f t="shared" si="1"/>
        <v>6539</v>
      </c>
      <c r="O27" s="25">
        <f t="shared" si="2"/>
        <v>127.2975</v>
      </c>
      <c r="P27" s="41"/>
      <c r="Q27" s="41">
        <v>100</v>
      </c>
      <c r="R27" s="24">
        <f t="shared" si="3"/>
        <v>6311.7025000000003</v>
      </c>
      <c r="S27" s="42">
        <f t="shared" si="4"/>
        <v>43.975499999999997</v>
      </c>
      <c r="T27" s="43">
        <f t="shared" si="5"/>
        <v>-56.024500000000003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152493</v>
      </c>
      <c r="E28" s="45">
        <f t="shared" si="6"/>
        <v>25</v>
      </c>
      <c r="F28" s="45">
        <f t="shared" ref="F28:T28" si="7">SUM(F7:F27)</f>
        <v>0</v>
      </c>
      <c r="G28" s="45">
        <f t="shared" si="7"/>
        <v>0</v>
      </c>
      <c r="H28" s="45">
        <f t="shared" si="7"/>
        <v>580</v>
      </c>
      <c r="I28" s="45">
        <f t="shared" si="7"/>
        <v>47</v>
      </c>
      <c r="J28" s="45">
        <f t="shared" si="7"/>
        <v>0</v>
      </c>
      <c r="K28" s="45">
        <f t="shared" si="7"/>
        <v>21</v>
      </c>
      <c r="L28" s="45">
        <f t="shared" si="7"/>
        <v>0</v>
      </c>
      <c r="M28" s="45">
        <f t="shared" si="7"/>
        <v>158213</v>
      </c>
      <c r="N28" s="45">
        <f t="shared" si="7"/>
        <v>171012</v>
      </c>
      <c r="O28" s="46">
        <f t="shared" si="7"/>
        <v>4350.8575000000001</v>
      </c>
      <c r="P28" s="45">
        <f t="shared" si="7"/>
        <v>49412</v>
      </c>
      <c r="Q28" s="45">
        <f t="shared" si="7"/>
        <v>2305</v>
      </c>
      <c r="R28" s="45">
        <f t="shared" si="7"/>
        <v>164356.14250000005</v>
      </c>
      <c r="S28" s="45">
        <f t="shared" si="7"/>
        <v>1503.0235</v>
      </c>
      <c r="T28" s="47">
        <f t="shared" si="7"/>
        <v>-801.97649999999999</v>
      </c>
    </row>
    <row r="29" spans="1:20" ht="15.75" thickBot="1" x14ac:dyDescent="0.3">
      <c r="A29" s="92" t="s">
        <v>45</v>
      </c>
      <c r="B29" s="93"/>
      <c r="C29" s="94"/>
      <c r="D29" s="48">
        <f>D4+D5-D28</f>
        <v>563854</v>
      </c>
      <c r="E29" s="48">
        <f t="shared" ref="E29:L29" si="8">E4+E5-E28</f>
        <v>480</v>
      </c>
      <c r="F29" s="48">
        <f t="shared" si="8"/>
        <v>10100</v>
      </c>
      <c r="G29" s="48">
        <f t="shared" si="8"/>
        <v>0</v>
      </c>
      <c r="H29" s="48">
        <f t="shared" si="8"/>
        <v>36610</v>
      </c>
      <c r="I29" s="48">
        <f t="shared" si="8"/>
        <v>1006</v>
      </c>
      <c r="J29" s="48">
        <f t="shared" si="8"/>
        <v>335</v>
      </c>
      <c r="K29" s="48">
        <f t="shared" si="8"/>
        <v>328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1048567" spans="1:4" x14ac:dyDescent="0.25">
      <c r="A1048567" s="80"/>
      <c r="B1048567" s="80"/>
      <c r="C1048567" s="80"/>
      <c r="D1048567" s="80"/>
    </row>
    <row r="1048568" spans="1:4" x14ac:dyDescent="0.25">
      <c r="A1048568" s="80"/>
      <c r="B1048568" s="80"/>
      <c r="C1048568" s="80"/>
      <c r="D1048568" s="80"/>
    </row>
    <row r="1048569" spans="1:4" x14ac:dyDescent="0.25">
      <c r="A1048569" s="80"/>
      <c r="B1048569" s="80"/>
      <c r="C1048569" s="80"/>
      <c r="D1048569" s="80"/>
    </row>
    <row r="1048570" spans="1:4" x14ac:dyDescent="0.25">
      <c r="A1048570" s="80"/>
      <c r="B1048570" s="80"/>
      <c r="C1048570" s="80"/>
      <c r="D1048570" s="80"/>
    </row>
    <row r="1048571" spans="1:4" x14ac:dyDescent="0.25">
      <c r="A1048571" s="80"/>
      <c r="B1048571" s="80"/>
      <c r="C1048571" s="80"/>
      <c r="D1048571" s="80"/>
    </row>
    <row r="1048572" spans="1:4" x14ac:dyDescent="0.25">
      <c r="A1048572" s="80"/>
      <c r="B1048572" s="80"/>
      <c r="C1048572" s="80"/>
      <c r="D1048572" s="80"/>
    </row>
    <row r="1048573" spans="1:4" x14ac:dyDescent="0.25">
      <c r="A1048573" s="80"/>
      <c r="B1048573" s="80"/>
      <c r="C1048573" s="80"/>
      <c r="D1048573" s="80"/>
    </row>
    <row r="1048574" spans="1:4" x14ac:dyDescent="0.25">
      <c r="A1048574" s="80"/>
      <c r="B1048574" s="80"/>
      <c r="C1048574" s="80"/>
      <c r="D1048574" s="80"/>
    </row>
    <row r="1048575" spans="1:4" x14ac:dyDescent="0.25">
      <c r="A1048575" s="80"/>
      <c r="B1048575" s="80"/>
      <c r="C1048575" s="80"/>
      <c r="D1048575" s="80"/>
    </row>
    <row r="1048576" spans="1:4" x14ac:dyDescent="0.25">
      <c r="A1048576" s="80"/>
      <c r="B1048576" s="80"/>
      <c r="C1048576" s="80"/>
      <c r="D1048576" s="8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7" priority="43" operator="equal">
      <formula>212030016606640</formula>
    </cfRule>
  </conditionalFormatting>
  <conditionalFormatting sqref="D29 E4:E6 E28:K29">
    <cfRule type="cellIs" dxfId="646" priority="41" operator="equal">
      <formula>$E$4</formula>
    </cfRule>
    <cfRule type="cellIs" dxfId="645" priority="42" operator="equal">
      <formula>2120</formula>
    </cfRule>
  </conditionalFormatting>
  <conditionalFormatting sqref="D29:E29 F4:F6 F28:F29">
    <cfRule type="cellIs" dxfId="644" priority="39" operator="equal">
      <formula>$F$4</formula>
    </cfRule>
    <cfRule type="cellIs" dxfId="643" priority="40" operator="equal">
      <formula>300</formula>
    </cfRule>
  </conditionalFormatting>
  <conditionalFormatting sqref="G4:G6 G28:G29">
    <cfRule type="cellIs" dxfId="642" priority="37" operator="equal">
      <formula>$G$4</formula>
    </cfRule>
    <cfRule type="cellIs" dxfId="641" priority="38" operator="equal">
      <formula>1660</formula>
    </cfRule>
  </conditionalFormatting>
  <conditionalFormatting sqref="H4:H6 H28:H29">
    <cfRule type="cellIs" dxfId="640" priority="35" operator="equal">
      <formula>$H$4</formula>
    </cfRule>
    <cfRule type="cellIs" dxfId="639" priority="36" operator="equal">
      <formula>6640</formula>
    </cfRule>
  </conditionalFormatting>
  <conditionalFormatting sqref="T6:T28">
    <cfRule type="cellIs" dxfId="638" priority="34" operator="lessThan">
      <formula>0</formula>
    </cfRule>
  </conditionalFormatting>
  <conditionalFormatting sqref="T7:T27">
    <cfRule type="cellIs" dxfId="637" priority="31" operator="lessThan">
      <formula>0</formula>
    </cfRule>
    <cfRule type="cellIs" dxfId="636" priority="32" operator="lessThan">
      <formula>0</formula>
    </cfRule>
    <cfRule type="cellIs" dxfId="635" priority="33" operator="lessThan">
      <formula>0</formula>
    </cfRule>
  </conditionalFormatting>
  <conditionalFormatting sqref="E4:E6 E28:K28">
    <cfRule type="cellIs" dxfId="634" priority="30" operator="equal">
      <formula>$E$4</formula>
    </cfRule>
  </conditionalFormatting>
  <conditionalFormatting sqref="D28:D29 D6 D4:M4">
    <cfRule type="cellIs" dxfId="633" priority="29" operator="equal">
      <formula>$D$4</formula>
    </cfRule>
  </conditionalFormatting>
  <conditionalFormatting sqref="I4:I6 I28:I29">
    <cfRule type="cellIs" dxfId="632" priority="28" operator="equal">
      <formula>$I$4</formula>
    </cfRule>
  </conditionalFormatting>
  <conditionalFormatting sqref="J4:J6 J28:J29">
    <cfRule type="cellIs" dxfId="631" priority="27" operator="equal">
      <formula>$J$4</formula>
    </cfRule>
  </conditionalFormatting>
  <conditionalFormatting sqref="K4:K6 K28:K29">
    <cfRule type="cellIs" dxfId="630" priority="26" operator="equal">
      <formula>$K$4</formula>
    </cfRule>
  </conditionalFormatting>
  <conditionalFormatting sqref="M4:M6">
    <cfRule type="cellIs" dxfId="629" priority="25" operator="equal">
      <formula>$L$4</formula>
    </cfRule>
  </conditionalFormatting>
  <conditionalFormatting sqref="T7:T28">
    <cfRule type="cellIs" dxfId="628" priority="22" operator="lessThan">
      <formula>0</formula>
    </cfRule>
    <cfRule type="cellIs" dxfId="627" priority="23" operator="lessThan">
      <formula>0</formula>
    </cfRule>
    <cfRule type="cellIs" dxfId="626" priority="24" operator="lessThan">
      <formula>0</formula>
    </cfRule>
  </conditionalFormatting>
  <conditionalFormatting sqref="D5:K5">
    <cfRule type="cellIs" dxfId="625" priority="21" operator="greaterThan">
      <formula>0</formula>
    </cfRule>
  </conditionalFormatting>
  <conditionalFormatting sqref="T6:T28">
    <cfRule type="cellIs" dxfId="624" priority="20" operator="lessThan">
      <formula>0</formula>
    </cfRule>
  </conditionalFormatting>
  <conditionalFormatting sqref="T7:T27">
    <cfRule type="cellIs" dxfId="623" priority="17" operator="lessThan">
      <formula>0</formula>
    </cfRule>
    <cfRule type="cellIs" dxfId="622" priority="18" operator="lessThan">
      <formula>0</formula>
    </cfRule>
    <cfRule type="cellIs" dxfId="621" priority="19" operator="lessThan">
      <formula>0</formula>
    </cfRule>
  </conditionalFormatting>
  <conditionalFormatting sqref="T7:T28">
    <cfRule type="cellIs" dxfId="620" priority="14" operator="lessThan">
      <formula>0</formula>
    </cfRule>
    <cfRule type="cellIs" dxfId="619" priority="15" operator="lessThan">
      <formula>0</formula>
    </cfRule>
    <cfRule type="cellIs" dxfId="618" priority="16" operator="lessThan">
      <formula>0</formula>
    </cfRule>
  </conditionalFormatting>
  <conditionalFormatting sqref="D5:K5">
    <cfRule type="cellIs" dxfId="617" priority="13" operator="greaterThan">
      <formula>0</formula>
    </cfRule>
  </conditionalFormatting>
  <conditionalFormatting sqref="L4 L6 L28:L29">
    <cfRule type="cellIs" dxfId="616" priority="12" operator="equal">
      <formula>$L$4</formula>
    </cfRule>
  </conditionalFormatting>
  <conditionalFormatting sqref="D7:S7">
    <cfRule type="cellIs" dxfId="615" priority="11" operator="greaterThan">
      <formula>0</formula>
    </cfRule>
  </conditionalFormatting>
  <conditionalFormatting sqref="D9:S9">
    <cfRule type="cellIs" dxfId="614" priority="10" operator="greaterThan">
      <formula>0</formula>
    </cfRule>
  </conditionalFormatting>
  <conditionalFormatting sqref="D11:S11">
    <cfRule type="cellIs" dxfId="613" priority="9" operator="greaterThan">
      <formula>0</formula>
    </cfRule>
  </conditionalFormatting>
  <conditionalFormatting sqref="D13:S13">
    <cfRule type="cellIs" dxfId="612" priority="8" operator="greaterThan">
      <formula>0</formula>
    </cfRule>
  </conditionalFormatting>
  <conditionalFormatting sqref="D15:S15">
    <cfRule type="cellIs" dxfId="611" priority="7" operator="greaterThan">
      <formula>0</formula>
    </cfRule>
  </conditionalFormatting>
  <conditionalFormatting sqref="D17:S17">
    <cfRule type="cellIs" dxfId="610" priority="6" operator="greaterThan">
      <formula>0</formula>
    </cfRule>
  </conditionalFormatting>
  <conditionalFormatting sqref="D19:S19">
    <cfRule type="cellIs" dxfId="609" priority="5" operator="greaterThan">
      <formula>0</formula>
    </cfRule>
  </conditionalFormatting>
  <conditionalFormatting sqref="D21:S21">
    <cfRule type="cellIs" dxfId="608" priority="4" operator="greaterThan">
      <formula>0</formula>
    </cfRule>
  </conditionalFormatting>
  <conditionalFormatting sqref="D23:S23">
    <cfRule type="cellIs" dxfId="607" priority="3" operator="greaterThan">
      <formula>0</formula>
    </cfRule>
  </conditionalFormatting>
  <conditionalFormatting sqref="D25:S25">
    <cfRule type="cellIs" dxfId="606" priority="2" operator="greaterThan">
      <formula>0</formula>
    </cfRule>
  </conditionalFormatting>
  <conditionalFormatting sqref="D27:S27">
    <cfRule type="cellIs" dxfId="605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8.7109375" customWidth="1"/>
    <col min="6" max="6" width="9" customWidth="1"/>
    <col min="7" max="7" width="7.85546875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71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'18'!D29</f>
        <v>563854</v>
      </c>
      <c r="E4" s="2">
        <f>'18'!E29</f>
        <v>480</v>
      </c>
      <c r="F4" s="2">
        <f>'18'!F29</f>
        <v>10100</v>
      </c>
      <c r="G4" s="2">
        <f>'18'!G29</f>
        <v>0</v>
      </c>
      <c r="H4" s="2">
        <f>'18'!H29</f>
        <v>36610</v>
      </c>
      <c r="I4" s="2">
        <f>'18'!I29</f>
        <v>1006</v>
      </c>
      <c r="J4" s="2">
        <f>'18'!J29</f>
        <v>335</v>
      </c>
      <c r="K4" s="2">
        <f>'18'!K29</f>
        <v>328</v>
      </c>
      <c r="L4" s="2">
        <f>'18'!L29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>
        <v>211688</v>
      </c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45.75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4600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4600</v>
      </c>
      <c r="N7" s="24">
        <f>D7+E7*20+F7*10+G7*9+H7*9+I7*191+J7*191+K7*182+L7*100</f>
        <v>4600</v>
      </c>
      <c r="O7" s="25">
        <f>M7*2.75%</f>
        <v>126.5</v>
      </c>
      <c r="P7" s="26"/>
      <c r="Q7" s="26">
        <v>43</v>
      </c>
      <c r="R7" s="24">
        <f>M7-(M7*2.75%)+I7*191+J7*191+K7*182+L7*100-Q7</f>
        <v>4430.5</v>
      </c>
      <c r="S7" s="25">
        <f>M7*0.95%</f>
        <v>43.699999999999996</v>
      </c>
      <c r="T7" s="27">
        <f>S7-Q7</f>
        <v>0.69999999999999574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3909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3909</v>
      </c>
      <c r="N8" s="24">
        <f t="shared" ref="N8:N27" si="1">D8+E8*20+F8*10+G8*9+H8*9+I8*191+J8*191+K8*182+L8*100</f>
        <v>5819</v>
      </c>
      <c r="O8" s="25">
        <f t="shared" ref="O8:O27" si="2">M8*2.75%</f>
        <v>107.4975</v>
      </c>
      <c r="P8" s="26">
        <v>1500</v>
      </c>
      <c r="Q8" s="26">
        <v>51</v>
      </c>
      <c r="R8" s="24">
        <f t="shared" ref="R8:R27" si="3">M8-(M8*2.75%)+I8*191+J8*191+K8*182+L8*100-Q8</f>
        <v>5660.5025000000005</v>
      </c>
      <c r="S8" s="25">
        <f t="shared" ref="S8:S27" si="4">M8*0.95%</f>
        <v>37.1355</v>
      </c>
      <c r="T8" s="27">
        <f t="shared" ref="T8:T27" si="5">S8-Q8</f>
        <v>-13.8645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7926</v>
      </c>
      <c r="E9" s="30"/>
      <c r="F9" s="30">
        <v>100</v>
      </c>
      <c r="G9" s="30"/>
      <c r="H9" s="30">
        <v>120</v>
      </c>
      <c r="I9" s="20">
        <v>2</v>
      </c>
      <c r="J9" s="20"/>
      <c r="K9" s="20"/>
      <c r="L9" s="20"/>
      <c r="M9" s="20">
        <f t="shared" si="0"/>
        <v>10006</v>
      </c>
      <c r="N9" s="24">
        <f t="shared" si="1"/>
        <v>10388</v>
      </c>
      <c r="O9" s="25">
        <f t="shared" si="2"/>
        <v>275.16500000000002</v>
      </c>
      <c r="P9" s="26"/>
      <c r="Q9" s="26">
        <v>113</v>
      </c>
      <c r="R9" s="24">
        <f t="shared" si="3"/>
        <v>9999.8349999999991</v>
      </c>
      <c r="S9" s="25">
        <f t="shared" si="4"/>
        <v>95.057000000000002</v>
      </c>
      <c r="T9" s="27">
        <f t="shared" si="5"/>
        <v>-17.942999999999998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4373</v>
      </c>
      <c r="E10" s="30"/>
      <c r="F10" s="30">
        <v>50</v>
      </c>
      <c r="G10" s="30"/>
      <c r="H10" s="30"/>
      <c r="I10" s="20">
        <v>3</v>
      </c>
      <c r="J10" s="20"/>
      <c r="K10" s="20"/>
      <c r="L10" s="20"/>
      <c r="M10" s="20">
        <f t="shared" si="0"/>
        <v>4873</v>
      </c>
      <c r="N10" s="24">
        <f t="shared" si="1"/>
        <v>5446</v>
      </c>
      <c r="O10" s="25">
        <f t="shared" si="2"/>
        <v>134.00749999999999</v>
      </c>
      <c r="P10" s="26"/>
      <c r="Q10" s="26">
        <v>32</v>
      </c>
      <c r="R10" s="24">
        <f t="shared" si="3"/>
        <v>5279.9925000000003</v>
      </c>
      <c r="S10" s="25">
        <f t="shared" si="4"/>
        <v>46.293500000000002</v>
      </c>
      <c r="T10" s="27">
        <f t="shared" si="5"/>
        <v>14.293500000000002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2830</v>
      </c>
      <c r="E11" s="30"/>
      <c r="F11" s="30"/>
      <c r="G11" s="32"/>
      <c r="H11" s="30"/>
      <c r="I11" s="20">
        <v>5</v>
      </c>
      <c r="J11" s="20"/>
      <c r="K11" s="20"/>
      <c r="L11" s="20"/>
      <c r="M11" s="20">
        <f t="shared" si="0"/>
        <v>2830</v>
      </c>
      <c r="N11" s="24">
        <f t="shared" si="1"/>
        <v>3785</v>
      </c>
      <c r="O11" s="25">
        <f t="shared" si="2"/>
        <v>77.825000000000003</v>
      </c>
      <c r="P11" s="26"/>
      <c r="Q11" s="26">
        <v>27</v>
      </c>
      <c r="R11" s="24">
        <f t="shared" si="3"/>
        <v>3680.1750000000002</v>
      </c>
      <c r="S11" s="25">
        <f t="shared" si="4"/>
        <v>26.884999999999998</v>
      </c>
      <c r="T11" s="27">
        <f t="shared" si="5"/>
        <v>-0.11500000000000199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3394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3394</v>
      </c>
      <c r="N12" s="24">
        <f t="shared" si="1"/>
        <v>5214</v>
      </c>
      <c r="O12" s="25">
        <f t="shared" si="2"/>
        <v>93.334999999999994</v>
      </c>
      <c r="P12" s="26">
        <v>-500</v>
      </c>
      <c r="Q12" s="26">
        <v>10</v>
      </c>
      <c r="R12" s="24">
        <f t="shared" si="3"/>
        <v>5110.665</v>
      </c>
      <c r="S12" s="25">
        <f t="shared" si="4"/>
        <v>32.243000000000002</v>
      </c>
      <c r="T12" s="27">
        <f t="shared" si="5"/>
        <v>22.243000000000002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6543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6543</v>
      </c>
      <c r="N13" s="24">
        <f t="shared" si="1"/>
        <v>6543</v>
      </c>
      <c r="O13" s="25">
        <f t="shared" si="2"/>
        <v>179.9325</v>
      </c>
      <c r="P13" s="26"/>
      <c r="Q13" s="26">
        <v>55</v>
      </c>
      <c r="R13" s="24">
        <f t="shared" si="3"/>
        <v>6308.0675000000001</v>
      </c>
      <c r="S13" s="25">
        <f t="shared" si="4"/>
        <v>62.158499999999997</v>
      </c>
      <c r="T13" s="27">
        <f t="shared" si="5"/>
        <v>7.1584999999999965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3433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3433</v>
      </c>
      <c r="N14" s="24">
        <f t="shared" si="1"/>
        <v>3433</v>
      </c>
      <c r="O14" s="25">
        <f t="shared" si="2"/>
        <v>94.407499999999999</v>
      </c>
      <c r="P14" s="26"/>
      <c r="Q14" s="26">
        <v>79</v>
      </c>
      <c r="R14" s="24">
        <f t="shared" si="3"/>
        <v>3259.5925000000002</v>
      </c>
      <c r="S14" s="25">
        <f t="shared" si="4"/>
        <v>32.613500000000002</v>
      </c>
      <c r="T14" s="27">
        <f t="shared" si="5"/>
        <v>-46.386499999999998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15957</v>
      </c>
      <c r="E15" s="30"/>
      <c r="F15" s="30">
        <v>70</v>
      </c>
      <c r="G15" s="30"/>
      <c r="H15" s="30">
        <v>60</v>
      </c>
      <c r="I15" s="20"/>
      <c r="J15" s="20"/>
      <c r="K15" s="20"/>
      <c r="L15" s="20"/>
      <c r="M15" s="20">
        <f t="shared" si="0"/>
        <v>17197</v>
      </c>
      <c r="N15" s="24">
        <f t="shared" si="1"/>
        <v>17197</v>
      </c>
      <c r="O15" s="25">
        <f t="shared" si="2"/>
        <v>472.91750000000002</v>
      </c>
      <c r="P15" s="26">
        <v>11460</v>
      </c>
      <c r="Q15" s="26">
        <v>160</v>
      </c>
      <c r="R15" s="24">
        <f t="shared" si="3"/>
        <v>16564.0825</v>
      </c>
      <c r="S15" s="25">
        <f t="shared" si="4"/>
        <v>163.3715</v>
      </c>
      <c r="T15" s="27">
        <f t="shared" si="5"/>
        <v>3.3714999999999975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9911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9911</v>
      </c>
      <c r="N16" s="24">
        <f t="shared" si="1"/>
        <v>9911</v>
      </c>
      <c r="O16" s="25">
        <f t="shared" si="2"/>
        <v>272.55250000000001</v>
      </c>
      <c r="P16" s="26">
        <v>-500</v>
      </c>
      <c r="Q16" s="26">
        <v>69</v>
      </c>
      <c r="R16" s="24">
        <f t="shared" si="3"/>
        <v>9569.4475000000002</v>
      </c>
      <c r="S16" s="25">
        <f t="shared" si="4"/>
        <v>94.154499999999999</v>
      </c>
      <c r="T16" s="27">
        <f t="shared" si="5"/>
        <v>25.154499999999999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7297</v>
      </c>
      <c r="E17" s="30"/>
      <c r="F17" s="30"/>
      <c r="G17" s="30"/>
      <c r="H17" s="30"/>
      <c r="I17" s="20">
        <v>15</v>
      </c>
      <c r="J17" s="20"/>
      <c r="K17" s="20">
        <v>10</v>
      </c>
      <c r="L17" s="20"/>
      <c r="M17" s="20">
        <f t="shared" si="0"/>
        <v>7297</v>
      </c>
      <c r="N17" s="24">
        <f t="shared" si="1"/>
        <v>11982</v>
      </c>
      <c r="O17" s="25">
        <f t="shared" si="2"/>
        <v>200.66749999999999</v>
      </c>
      <c r="P17" s="26">
        <v>1640</v>
      </c>
      <c r="Q17" s="26">
        <v>71</v>
      </c>
      <c r="R17" s="24">
        <f t="shared" si="3"/>
        <v>11710.3325</v>
      </c>
      <c r="S17" s="25">
        <f t="shared" si="4"/>
        <v>69.3215</v>
      </c>
      <c r="T17" s="27">
        <f t="shared" si="5"/>
        <v>-1.6784999999999997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4136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4136</v>
      </c>
      <c r="N18" s="24">
        <f t="shared" si="1"/>
        <v>4136</v>
      </c>
      <c r="O18" s="25">
        <f t="shared" si="2"/>
        <v>113.74</v>
      </c>
      <c r="P18" s="26"/>
      <c r="Q18" s="26">
        <v>100</v>
      </c>
      <c r="R18" s="24">
        <f t="shared" si="3"/>
        <v>3922.26</v>
      </c>
      <c r="S18" s="25">
        <f t="shared" si="4"/>
        <v>39.292000000000002</v>
      </c>
      <c r="T18" s="27">
        <f t="shared" si="5"/>
        <v>-60.707999999999998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9255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9255</v>
      </c>
      <c r="N19" s="24">
        <f t="shared" si="1"/>
        <v>9255</v>
      </c>
      <c r="O19" s="25">
        <f t="shared" si="2"/>
        <v>254.51249999999999</v>
      </c>
      <c r="P19" s="26"/>
      <c r="Q19" s="26">
        <v>170</v>
      </c>
      <c r="R19" s="24">
        <f t="shared" si="3"/>
        <v>8830.4874999999993</v>
      </c>
      <c r="S19" s="25">
        <f t="shared" si="4"/>
        <v>87.922499999999999</v>
      </c>
      <c r="T19" s="27">
        <f t="shared" si="5"/>
        <v>-82.077500000000001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13416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13416</v>
      </c>
      <c r="N20" s="24">
        <f t="shared" si="1"/>
        <v>14326</v>
      </c>
      <c r="O20" s="25">
        <f t="shared" si="2"/>
        <v>368.94</v>
      </c>
      <c r="P20" s="26">
        <v>965</v>
      </c>
      <c r="Q20" s="26">
        <v>120</v>
      </c>
      <c r="R20" s="24">
        <f t="shared" si="3"/>
        <v>13837.06</v>
      </c>
      <c r="S20" s="25">
        <f t="shared" si="4"/>
        <v>127.452</v>
      </c>
      <c r="T20" s="27">
        <f t="shared" si="5"/>
        <v>7.4519999999999982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4734</v>
      </c>
      <c r="E21" s="30"/>
      <c r="F21" s="30">
        <v>10</v>
      </c>
      <c r="G21" s="30"/>
      <c r="H21" s="30"/>
      <c r="I21" s="20">
        <v>9</v>
      </c>
      <c r="J21" s="20"/>
      <c r="K21" s="20"/>
      <c r="L21" s="20"/>
      <c r="M21" s="20">
        <f t="shared" si="0"/>
        <v>4834</v>
      </c>
      <c r="N21" s="24">
        <f t="shared" si="1"/>
        <v>6553</v>
      </c>
      <c r="O21" s="25">
        <f t="shared" si="2"/>
        <v>132.935</v>
      </c>
      <c r="P21" s="26">
        <v>-450</v>
      </c>
      <c r="Q21" s="26">
        <v>30</v>
      </c>
      <c r="R21" s="24">
        <f t="shared" si="3"/>
        <v>6390.0649999999996</v>
      </c>
      <c r="S21" s="25">
        <f t="shared" si="4"/>
        <v>45.923000000000002</v>
      </c>
      <c r="T21" s="27">
        <f t="shared" si="5"/>
        <v>15.923000000000002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11661</v>
      </c>
      <c r="E22" s="30"/>
      <c r="F22" s="30"/>
      <c r="G22" s="20"/>
      <c r="H22" s="30"/>
      <c r="I22" s="20">
        <v>12</v>
      </c>
      <c r="J22" s="20"/>
      <c r="K22" s="20"/>
      <c r="L22" s="20"/>
      <c r="M22" s="20">
        <f t="shared" si="0"/>
        <v>11661</v>
      </c>
      <c r="N22" s="24">
        <f t="shared" si="1"/>
        <v>13953</v>
      </c>
      <c r="O22" s="25">
        <f t="shared" si="2"/>
        <v>320.67750000000001</v>
      </c>
      <c r="P22" s="26"/>
      <c r="Q22" s="26">
        <v>100</v>
      </c>
      <c r="R22" s="24">
        <f t="shared" si="3"/>
        <v>13532.3225</v>
      </c>
      <c r="S22" s="25">
        <f t="shared" si="4"/>
        <v>110.7795</v>
      </c>
      <c r="T22" s="27">
        <f t="shared" si="5"/>
        <v>10.779499999999999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7142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7142</v>
      </c>
      <c r="N23" s="24">
        <f t="shared" si="1"/>
        <v>7142</v>
      </c>
      <c r="O23" s="25">
        <f t="shared" si="2"/>
        <v>196.405</v>
      </c>
      <c r="P23" s="26"/>
      <c r="Q23" s="26">
        <v>70</v>
      </c>
      <c r="R23" s="24">
        <f t="shared" si="3"/>
        <v>6875.5950000000003</v>
      </c>
      <c r="S23" s="25">
        <f t="shared" si="4"/>
        <v>67.849000000000004</v>
      </c>
      <c r="T23" s="27">
        <f t="shared" si="5"/>
        <v>-2.1509999999999962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11616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11616</v>
      </c>
      <c r="N24" s="24">
        <f t="shared" si="1"/>
        <v>11616</v>
      </c>
      <c r="O24" s="25">
        <f t="shared" si="2"/>
        <v>319.44</v>
      </c>
      <c r="P24" s="26">
        <v>-3000</v>
      </c>
      <c r="Q24" s="26">
        <v>97</v>
      </c>
      <c r="R24" s="24">
        <f t="shared" si="3"/>
        <v>11199.56</v>
      </c>
      <c r="S24" s="25">
        <f t="shared" si="4"/>
        <v>110.352</v>
      </c>
      <c r="T24" s="27">
        <f t="shared" si="5"/>
        <v>13.352000000000004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9563</v>
      </c>
      <c r="E25" s="30"/>
      <c r="F25" s="30"/>
      <c r="G25" s="30"/>
      <c r="H25" s="30"/>
      <c r="I25" s="20">
        <v>3</v>
      </c>
      <c r="J25" s="20"/>
      <c r="K25" s="20">
        <v>5</v>
      </c>
      <c r="L25" s="20"/>
      <c r="M25" s="20">
        <f t="shared" si="0"/>
        <v>9563</v>
      </c>
      <c r="N25" s="24">
        <f t="shared" si="1"/>
        <v>11046</v>
      </c>
      <c r="O25" s="25">
        <f t="shared" si="2"/>
        <v>262.98250000000002</v>
      </c>
      <c r="P25" s="26">
        <v>13100</v>
      </c>
      <c r="Q25" s="26">
        <v>95</v>
      </c>
      <c r="R25" s="24">
        <f t="shared" si="3"/>
        <v>10688.0175</v>
      </c>
      <c r="S25" s="25">
        <f t="shared" si="4"/>
        <v>90.848500000000001</v>
      </c>
      <c r="T25" s="27">
        <f t="shared" si="5"/>
        <v>-4.1514999999999986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3592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3592</v>
      </c>
      <c r="N26" s="24">
        <f t="shared" si="1"/>
        <v>3592</v>
      </c>
      <c r="O26" s="25">
        <f t="shared" si="2"/>
        <v>98.78</v>
      </c>
      <c r="P26" s="26"/>
      <c r="Q26" s="26">
        <v>63</v>
      </c>
      <c r="R26" s="24">
        <f t="shared" si="3"/>
        <v>3430.22</v>
      </c>
      <c r="S26" s="25">
        <f t="shared" si="4"/>
        <v>34.124000000000002</v>
      </c>
      <c r="T26" s="27">
        <f t="shared" si="5"/>
        <v>-28.875999999999998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5553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5553</v>
      </c>
      <c r="N27" s="40">
        <f t="shared" si="1"/>
        <v>5553</v>
      </c>
      <c r="O27" s="25">
        <f t="shared" si="2"/>
        <v>152.70750000000001</v>
      </c>
      <c r="P27" s="41"/>
      <c r="Q27" s="41">
        <v>100</v>
      </c>
      <c r="R27" s="24">
        <f t="shared" si="3"/>
        <v>5300.2924999999996</v>
      </c>
      <c r="S27" s="42">
        <f t="shared" si="4"/>
        <v>52.753499999999995</v>
      </c>
      <c r="T27" s="43">
        <f t="shared" si="5"/>
        <v>-47.246500000000005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150841</v>
      </c>
      <c r="E28" s="45">
        <f t="shared" si="6"/>
        <v>0</v>
      </c>
      <c r="F28" s="45">
        <f t="shared" ref="F28:T28" si="7">SUM(F7:F27)</f>
        <v>230</v>
      </c>
      <c r="G28" s="45">
        <f t="shared" si="7"/>
        <v>0</v>
      </c>
      <c r="H28" s="45">
        <f t="shared" si="7"/>
        <v>180</v>
      </c>
      <c r="I28" s="45">
        <f t="shared" si="7"/>
        <v>59</v>
      </c>
      <c r="J28" s="45">
        <f t="shared" si="7"/>
        <v>0</v>
      </c>
      <c r="K28" s="45">
        <f t="shared" si="7"/>
        <v>30</v>
      </c>
      <c r="L28" s="45">
        <f t="shared" si="7"/>
        <v>0</v>
      </c>
      <c r="M28" s="45">
        <f t="shared" si="7"/>
        <v>154761</v>
      </c>
      <c r="N28" s="45">
        <f t="shared" si="7"/>
        <v>171490</v>
      </c>
      <c r="O28" s="46">
        <f t="shared" si="7"/>
        <v>4255.9275000000007</v>
      </c>
      <c r="P28" s="45">
        <f t="shared" si="7"/>
        <v>24215</v>
      </c>
      <c r="Q28" s="45">
        <f t="shared" si="7"/>
        <v>1655</v>
      </c>
      <c r="R28" s="45">
        <f t="shared" si="7"/>
        <v>165579.07249999998</v>
      </c>
      <c r="S28" s="45">
        <f t="shared" si="7"/>
        <v>1470.2295000000001</v>
      </c>
      <c r="T28" s="47">
        <f t="shared" si="7"/>
        <v>-184.7705</v>
      </c>
    </row>
    <row r="29" spans="1:20" ht="15.75" thickBot="1" x14ac:dyDescent="0.3">
      <c r="A29" s="92" t="s">
        <v>45</v>
      </c>
      <c r="B29" s="93"/>
      <c r="C29" s="94"/>
      <c r="D29" s="48">
        <f>D4+D5-D28</f>
        <v>624701</v>
      </c>
      <c r="E29" s="48">
        <f t="shared" ref="E29:L29" si="8">E4+E5-E28</f>
        <v>480</v>
      </c>
      <c r="F29" s="48">
        <f t="shared" si="8"/>
        <v>9870</v>
      </c>
      <c r="G29" s="48">
        <f t="shared" si="8"/>
        <v>0</v>
      </c>
      <c r="H29" s="48">
        <f t="shared" si="8"/>
        <v>36430</v>
      </c>
      <c r="I29" s="48">
        <f t="shared" si="8"/>
        <v>947</v>
      </c>
      <c r="J29" s="48">
        <f t="shared" si="8"/>
        <v>335</v>
      </c>
      <c r="K29" s="48">
        <f t="shared" si="8"/>
        <v>298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4" spans="6:6" x14ac:dyDescent="0.25">
      <c r="F34">
        <v>1542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4" priority="43" operator="equal">
      <formula>212030016606640</formula>
    </cfRule>
  </conditionalFormatting>
  <conditionalFormatting sqref="D29 E4:E6 E28:K29">
    <cfRule type="cellIs" dxfId="603" priority="41" operator="equal">
      <formula>$E$4</formula>
    </cfRule>
    <cfRule type="cellIs" dxfId="602" priority="42" operator="equal">
      <formula>2120</formula>
    </cfRule>
  </conditionalFormatting>
  <conditionalFormatting sqref="D29:E29 F4:F6 F28:F29">
    <cfRule type="cellIs" dxfId="601" priority="39" operator="equal">
      <formula>$F$4</formula>
    </cfRule>
    <cfRule type="cellIs" dxfId="600" priority="40" operator="equal">
      <formula>300</formula>
    </cfRule>
  </conditionalFormatting>
  <conditionalFormatting sqref="G4:G6 G28:G29">
    <cfRule type="cellIs" dxfId="599" priority="37" operator="equal">
      <formula>$G$4</formula>
    </cfRule>
    <cfRule type="cellIs" dxfId="598" priority="38" operator="equal">
      <formula>1660</formula>
    </cfRule>
  </conditionalFormatting>
  <conditionalFormatting sqref="H4:H6 H28:H29">
    <cfRule type="cellIs" dxfId="597" priority="35" operator="equal">
      <formula>$H$4</formula>
    </cfRule>
    <cfRule type="cellIs" dxfId="596" priority="36" operator="equal">
      <formula>6640</formula>
    </cfRule>
  </conditionalFormatting>
  <conditionalFormatting sqref="T6:T28">
    <cfRule type="cellIs" dxfId="595" priority="34" operator="lessThan">
      <formula>0</formula>
    </cfRule>
  </conditionalFormatting>
  <conditionalFormatting sqref="T7:T27">
    <cfRule type="cellIs" dxfId="594" priority="31" operator="lessThan">
      <formula>0</formula>
    </cfRule>
    <cfRule type="cellIs" dxfId="593" priority="32" operator="lessThan">
      <formula>0</formula>
    </cfRule>
    <cfRule type="cellIs" dxfId="592" priority="33" operator="lessThan">
      <formula>0</formula>
    </cfRule>
  </conditionalFormatting>
  <conditionalFormatting sqref="E4:E6 E28:K28">
    <cfRule type="cellIs" dxfId="591" priority="30" operator="equal">
      <formula>$E$4</formula>
    </cfRule>
  </conditionalFormatting>
  <conditionalFormatting sqref="D28:D29 D6 D4:M4">
    <cfRule type="cellIs" dxfId="590" priority="29" operator="equal">
      <formula>$D$4</formula>
    </cfRule>
  </conditionalFormatting>
  <conditionalFormatting sqref="I4:I6 I28:I29">
    <cfRule type="cellIs" dxfId="589" priority="28" operator="equal">
      <formula>$I$4</formula>
    </cfRule>
  </conditionalFormatting>
  <conditionalFormatting sqref="J4:J6 J28:J29">
    <cfRule type="cellIs" dxfId="588" priority="27" operator="equal">
      <formula>$J$4</formula>
    </cfRule>
  </conditionalFormatting>
  <conditionalFormatting sqref="K4:K6 K28:K29">
    <cfRule type="cellIs" dxfId="587" priority="26" operator="equal">
      <formula>$K$4</formula>
    </cfRule>
  </conditionalFormatting>
  <conditionalFormatting sqref="M4:M6">
    <cfRule type="cellIs" dxfId="586" priority="25" operator="equal">
      <formula>$L$4</formula>
    </cfRule>
  </conditionalFormatting>
  <conditionalFormatting sqref="T7:T28">
    <cfRule type="cellIs" dxfId="585" priority="22" operator="lessThan">
      <formula>0</formula>
    </cfRule>
    <cfRule type="cellIs" dxfId="584" priority="23" operator="lessThan">
      <formula>0</formula>
    </cfRule>
    <cfRule type="cellIs" dxfId="583" priority="24" operator="lessThan">
      <formula>0</formula>
    </cfRule>
  </conditionalFormatting>
  <conditionalFormatting sqref="D5:K5">
    <cfRule type="cellIs" dxfId="582" priority="21" operator="greaterThan">
      <formula>0</formula>
    </cfRule>
  </conditionalFormatting>
  <conditionalFormatting sqref="T6:T28">
    <cfRule type="cellIs" dxfId="581" priority="20" operator="lessThan">
      <formula>0</formula>
    </cfRule>
  </conditionalFormatting>
  <conditionalFormatting sqref="T7:T27">
    <cfRule type="cellIs" dxfId="580" priority="17" operator="lessThan">
      <formula>0</formula>
    </cfRule>
    <cfRule type="cellIs" dxfId="579" priority="18" operator="lessThan">
      <formula>0</formula>
    </cfRule>
    <cfRule type="cellIs" dxfId="578" priority="19" operator="lessThan">
      <formula>0</formula>
    </cfRule>
  </conditionalFormatting>
  <conditionalFormatting sqref="T7:T28">
    <cfRule type="cellIs" dxfId="577" priority="14" operator="lessThan">
      <formula>0</formula>
    </cfRule>
    <cfRule type="cellIs" dxfId="576" priority="15" operator="lessThan">
      <formula>0</formula>
    </cfRule>
    <cfRule type="cellIs" dxfId="575" priority="16" operator="lessThan">
      <formula>0</formula>
    </cfRule>
  </conditionalFormatting>
  <conditionalFormatting sqref="D5:K5">
    <cfRule type="cellIs" dxfId="574" priority="13" operator="greaterThan">
      <formula>0</formula>
    </cfRule>
  </conditionalFormatting>
  <conditionalFormatting sqref="L4 L6 L28:L29">
    <cfRule type="cellIs" dxfId="573" priority="12" operator="equal">
      <formula>$L$4</formula>
    </cfRule>
  </conditionalFormatting>
  <conditionalFormatting sqref="D7:S7">
    <cfRule type="cellIs" dxfId="572" priority="11" operator="greaterThan">
      <formula>0</formula>
    </cfRule>
  </conditionalFormatting>
  <conditionalFormatting sqref="D9:S9">
    <cfRule type="cellIs" dxfId="571" priority="10" operator="greaterThan">
      <formula>0</formula>
    </cfRule>
  </conditionalFormatting>
  <conditionalFormatting sqref="D11:S11">
    <cfRule type="cellIs" dxfId="570" priority="9" operator="greaterThan">
      <formula>0</formula>
    </cfRule>
  </conditionalFormatting>
  <conditionalFormatting sqref="D13:S13">
    <cfRule type="cellIs" dxfId="569" priority="8" operator="greaterThan">
      <formula>0</formula>
    </cfRule>
  </conditionalFormatting>
  <conditionalFormatting sqref="D15:S15">
    <cfRule type="cellIs" dxfId="568" priority="7" operator="greaterThan">
      <formula>0</formula>
    </cfRule>
  </conditionalFormatting>
  <conditionalFormatting sqref="D17:S17">
    <cfRule type="cellIs" dxfId="567" priority="6" operator="greaterThan">
      <formula>0</formula>
    </cfRule>
  </conditionalFormatting>
  <conditionalFormatting sqref="D19:S19">
    <cfRule type="cellIs" dxfId="566" priority="5" operator="greaterThan">
      <formula>0</formula>
    </cfRule>
  </conditionalFormatting>
  <conditionalFormatting sqref="D21:S21">
    <cfRule type="cellIs" dxfId="565" priority="4" operator="greaterThan">
      <formula>0</formula>
    </cfRule>
  </conditionalFormatting>
  <conditionalFormatting sqref="D23:S23">
    <cfRule type="cellIs" dxfId="564" priority="3" operator="greaterThan">
      <formula>0</formula>
    </cfRule>
  </conditionalFormatting>
  <conditionalFormatting sqref="D25:S25">
    <cfRule type="cellIs" dxfId="563" priority="2" operator="greaterThan">
      <formula>0</formula>
    </cfRule>
  </conditionalFormatting>
  <conditionalFormatting sqref="D27:S27">
    <cfRule type="cellIs" dxfId="562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D15" sqref="D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1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1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1" ht="18.75" x14ac:dyDescent="0.25">
      <c r="A3" s="99" t="s">
        <v>48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1" x14ac:dyDescent="0.25">
      <c r="A4" s="103" t="s">
        <v>1</v>
      </c>
      <c r="B4" s="103"/>
      <c r="C4" s="1"/>
      <c r="D4" s="2">
        <v>753669</v>
      </c>
      <c r="E4" s="2">
        <v>605</v>
      </c>
      <c r="F4" s="2">
        <v>7980</v>
      </c>
      <c r="G4" s="2">
        <v>0</v>
      </c>
      <c r="H4" s="2">
        <v>22570</v>
      </c>
      <c r="I4" s="2">
        <v>960</v>
      </c>
      <c r="J4" s="2">
        <v>351</v>
      </c>
      <c r="K4" s="2">
        <v>185</v>
      </c>
      <c r="L4" s="3">
        <v>5</v>
      </c>
      <c r="M4" s="3"/>
      <c r="N4" s="104"/>
      <c r="O4" s="104"/>
      <c r="P4" s="104"/>
      <c r="Q4" s="104"/>
      <c r="R4" s="104"/>
      <c r="S4" s="104"/>
      <c r="T4" s="104"/>
    </row>
    <row r="5" spans="1:21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5555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5555</v>
      </c>
      <c r="N7" s="24">
        <f>D7+E7*20+F7*10+G7*9+H7*9+I7*191+J7*191+K7*182+L7*100</f>
        <v>5555</v>
      </c>
      <c r="O7" s="25">
        <f>M7*2.75%</f>
        <v>152.76249999999999</v>
      </c>
      <c r="P7" s="26"/>
      <c r="Q7" s="26">
        <v>63</v>
      </c>
      <c r="R7" s="24">
        <f>M7-(M7*2.75%)+I7*191+J7*191+K7*182+L7*100-Q7</f>
        <v>5339.2375000000002</v>
      </c>
      <c r="S7" s="25">
        <f>M7*0.95%</f>
        <v>52.772500000000001</v>
      </c>
      <c r="T7" s="27">
        <f>S7-Q7</f>
        <v>-10.227499999999999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3722</v>
      </c>
      <c r="E8" s="30"/>
      <c r="F8" s="30"/>
      <c r="G8" s="30"/>
      <c r="H8" s="30"/>
      <c r="I8" s="20">
        <v>30</v>
      </c>
      <c r="J8" s="20"/>
      <c r="K8" s="20"/>
      <c r="L8" s="20"/>
      <c r="M8" s="20">
        <f t="shared" ref="M8:M27" si="0">D8+E8*20+F8*10+G8*9+H8*9</f>
        <v>3722</v>
      </c>
      <c r="N8" s="24">
        <f t="shared" ref="N8:N27" si="1">D8+E8*20+F8*10+G8*9+H8*9+I8*191+J8*191+K8*182+L8*100</f>
        <v>9452</v>
      </c>
      <c r="O8" s="25">
        <f t="shared" ref="O8:O27" si="2">M8*2.75%</f>
        <v>102.355</v>
      </c>
      <c r="P8" s="26"/>
      <c r="Q8" s="26">
        <v>80</v>
      </c>
      <c r="R8" s="24">
        <f t="shared" ref="R8:R27" si="3">M8-(M8*2.75%)+I8*191+J8*191+K8*182+L8*100-Q8</f>
        <v>9269.6450000000004</v>
      </c>
      <c r="S8" s="25">
        <f t="shared" ref="S8:S27" si="4">M8*0.95%</f>
        <v>35.359000000000002</v>
      </c>
      <c r="T8" s="27">
        <f t="shared" ref="T8:T27" si="5">S8-Q8</f>
        <v>-44.640999999999998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12229</v>
      </c>
      <c r="E9" s="30"/>
      <c r="F9" s="30"/>
      <c r="G9" s="30"/>
      <c r="H9" s="30"/>
      <c r="I9" s="20">
        <v>18</v>
      </c>
      <c r="J9" s="20"/>
      <c r="K9" s="20"/>
      <c r="L9" s="20"/>
      <c r="M9" s="20">
        <f t="shared" si="0"/>
        <v>12229</v>
      </c>
      <c r="N9" s="24">
        <f t="shared" si="1"/>
        <v>15667</v>
      </c>
      <c r="O9" s="25">
        <f t="shared" si="2"/>
        <v>336.29750000000001</v>
      </c>
      <c r="P9" s="26"/>
      <c r="Q9" s="26">
        <v>121</v>
      </c>
      <c r="R9" s="24">
        <f t="shared" si="3"/>
        <v>15209.702499999999</v>
      </c>
      <c r="S9" s="25">
        <f t="shared" si="4"/>
        <v>116.1755</v>
      </c>
      <c r="T9" s="27">
        <f t="shared" si="5"/>
        <v>-4.8245000000000005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4321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4321</v>
      </c>
      <c r="N10" s="24">
        <f t="shared" si="1"/>
        <v>6231</v>
      </c>
      <c r="O10" s="25">
        <f t="shared" si="2"/>
        <v>118.8275</v>
      </c>
      <c r="P10" s="26"/>
      <c r="Q10" s="26">
        <v>32</v>
      </c>
      <c r="R10" s="24">
        <f t="shared" si="3"/>
        <v>6080.1724999999997</v>
      </c>
      <c r="S10" s="25">
        <f t="shared" si="4"/>
        <v>41.049500000000002</v>
      </c>
      <c r="T10" s="27">
        <f t="shared" si="5"/>
        <v>9.0495000000000019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3185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3185</v>
      </c>
      <c r="N11" s="24">
        <f t="shared" si="1"/>
        <v>3185</v>
      </c>
      <c r="O11" s="25">
        <f t="shared" si="2"/>
        <v>87.587500000000006</v>
      </c>
      <c r="P11" s="26"/>
      <c r="Q11" s="26">
        <v>27</v>
      </c>
      <c r="R11" s="24">
        <f t="shared" si="3"/>
        <v>3070.4124999999999</v>
      </c>
      <c r="S11" s="25">
        <f t="shared" si="4"/>
        <v>30.2575</v>
      </c>
      <c r="T11" s="27">
        <f t="shared" si="5"/>
        <v>3.2575000000000003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4576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4576</v>
      </c>
      <c r="N12" s="24">
        <f t="shared" si="1"/>
        <v>7351</v>
      </c>
      <c r="O12" s="25">
        <f t="shared" si="2"/>
        <v>125.84</v>
      </c>
      <c r="P12" s="26"/>
      <c r="Q12" s="26">
        <v>25</v>
      </c>
      <c r="R12" s="24">
        <f t="shared" si="3"/>
        <v>7200.16</v>
      </c>
      <c r="S12" s="25">
        <f t="shared" si="4"/>
        <v>43.472000000000001</v>
      </c>
      <c r="T12" s="27">
        <f t="shared" si="5"/>
        <v>18.472000000000001</v>
      </c>
    </row>
    <row r="13" spans="1:21" ht="15.75" x14ac:dyDescent="0.25">
      <c r="A13" s="28">
        <v>-257</v>
      </c>
      <c r="B13" s="20">
        <v>1908446140</v>
      </c>
      <c r="C13" s="20" t="s">
        <v>29</v>
      </c>
      <c r="D13" s="29">
        <v>3920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3920</v>
      </c>
      <c r="N13" s="24">
        <f t="shared" si="1"/>
        <v>3920</v>
      </c>
      <c r="O13" s="25">
        <f t="shared" si="2"/>
        <v>107.8</v>
      </c>
      <c r="P13" s="26"/>
      <c r="Q13" s="26">
        <v>55</v>
      </c>
      <c r="R13" s="24">
        <f t="shared" si="3"/>
        <v>3757.2</v>
      </c>
      <c r="S13" s="25">
        <f t="shared" si="4"/>
        <v>37.24</v>
      </c>
      <c r="T13" s="27">
        <f t="shared" si="5"/>
        <v>-17.759999999999998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9408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11658</v>
      </c>
      <c r="N14" s="24">
        <f t="shared" si="1"/>
        <v>11658</v>
      </c>
      <c r="O14" s="25">
        <f t="shared" si="2"/>
        <v>320.59500000000003</v>
      </c>
      <c r="P14" s="26"/>
      <c r="Q14" s="26">
        <v>167</v>
      </c>
      <c r="R14" s="24">
        <f t="shared" si="3"/>
        <v>11170.405000000001</v>
      </c>
      <c r="S14" s="25">
        <f t="shared" si="4"/>
        <v>110.75099999999999</v>
      </c>
      <c r="T14" s="27">
        <f t="shared" si="5"/>
        <v>-56.249000000000009</v>
      </c>
    </row>
    <row r="15" spans="1:21" ht="15.75" x14ac:dyDescent="0.25">
      <c r="A15" s="28">
        <v>9</v>
      </c>
      <c r="B15" s="20">
        <v>1908446142</v>
      </c>
      <c r="C15" s="73" t="s">
        <v>31</v>
      </c>
      <c r="D15" s="29">
        <v>16278</v>
      </c>
      <c r="E15" s="30">
        <v>10</v>
      </c>
      <c r="F15" s="30">
        <v>10</v>
      </c>
      <c r="G15" s="30"/>
      <c r="H15" s="30">
        <v>320</v>
      </c>
      <c r="I15" s="20">
        <v>40</v>
      </c>
      <c r="J15" s="20"/>
      <c r="K15" s="20"/>
      <c r="L15" s="20"/>
      <c r="M15" s="20">
        <f t="shared" si="0"/>
        <v>19458</v>
      </c>
      <c r="N15" s="24">
        <f t="shared" si="1"/>
        <v>27098</v>
      </c>
      <c r="O15" s="25">
        <f t="shared" si="2"/>
        <v>535.09500000000003</v>
      </c>
      <c r="P15" s="26"/>
      <c r="Q15" s="26">
        <v>200</v>
      </c>
      <c r="R15" s="24">
        <f t="shared" si="3"/>
        <v>26362.904999999999</v>
      </c>
      <c r="S15" s="25">
        <f t="shared" si="4"/>
        <v>184.851</v>
      </c>
      <c r="T15" s="27">
        <f t="shared" si="5"/>
        <v>-15.149000000000001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11504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11504</v>
      </c>
      <c r="N16" s="24">
        <f t="shared" si="1"/>
        <v>11504</v>
      </c>
      <c r="O16" s="25">
        <f t="shared" si="2"/>
        <v>316.36</v>
      </c>
      <c r="P16" s="26"/>
      <c r="Q16" s="26">
        <v>98</v>
      </c>
      <c r="R16" s="24">
        <f t="shared" si="3"/>
        <v>11089.64</v>
      </c>
      <c r="S16" s="25">
        <f t="shared" si="4"/>
        <v>109.288</v>
      </c>
      <c r="T16" s="27">
        <f t="shared" si="5"/>
        <v>11.287999999999997</v>
      </c>
      <c r="U16">
        <v>108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3387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3387</v>
      </c>
      <c r="N17" s="24">
        <f t="shared" si="1"/>
        <v>3387</v>
      </c>
      <c r="O17" s="25">
        <f t="shared" si="2"/>
        <v>93.142499999999998</v>
      </c>
      <c r="P17" s="26"/>
      <c r="Q17" s="26">
        <v>30</v>
      </c>
      <c r="R17" s="24">
        <f t="shared" si="3"/>
        <v>3263.8575000000001</v>
      </c>
      <c r="S17" s="25">
        <f t="shared" si="4"/>
        <v>32.176499999999997</v>
      </c>
      <c r="T17" s="27">
        <f t="shared" si="5"/>
        <v>2.1764999999999972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10343</v>
      </c>
      <c r="E18" s="30"/>
      <c r="F18" s="30"/>
      <c r="G18" s="30"/>
      <c r="H18" s="30"/>
      <c r="I18" s="20"/>
      <c r="J18" s="20"/>
      <c r="K18" s="20">
        <v>4</v>
      </c>
      <c r="L18" s="20"/>
      <c r="M18" s="20">
        <f t="shared" si="0"/>
        <v>10343</v>
      </c>
      <c r="N18" s="24">
        <f t="shared" si="1"/>
        <v>11071</v>
      </c>
      <c r="O18" s="25">
        <f t="shared" si="2"/>
        <v>284.4325</v>
      </c>
      <c r="P18" s="26"/>
      <c r="Q18" s="26">
        <v>480</v>
      </c>
      <c r="R18" s="24">
        <f t="shared" si="3"/>
        <v>10306.567499999999</v>
      </c>
      <c r="S18" s="25">
        <f t="shared" si="4"/>
        <v>98.258499999999998</v>
      </c>
      <c r="T18" s="27">
        <f t="shared" si="5"/>
        <v>-381.74149999999997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11553</v>
      </c>
      <c r="E19" s="30"/>
      <c r="F19" s="30"/>
      <c r="G19" s="30"/>
      <c r="H19" s="30"/>
      <c r="I19" s="20">
        <v>20</v>
      </c>
      <c r="J19" s="20"/>
      <c r="K19" s="20"/>
      <c r="L19" s="20"/>
      <c r="M19" s="20">
        <f t="shared" si="0"/>
        <v>11553</v>
      </c>
      <c r="N19" s="24">
        <f t="shared" si="1"/>
        <v>15373</v>
      </c>
      <c r="O19" s="25">
        <f t="shared" si="2"/>
        <v>317.70749999999998</v>
      </c>
      <c r="P19" s="26"/>
      <c r="Q19" s="26">
        <v>170</v>
      </c>
      <c r="R19" s="24">
        <f t="shared" si="3"/>
        <v>14885.2925</v>
      </c>
      <c r="S19" s="25">
        <f t="shared" si="4"/>
        <v>109.7535</v>
      </c>
      <c r="T19" s="27">
        <f t="shared" si="5"/>
        <v>-60.246499999999997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16579</v>
      </c>
      <c r="E20" s="30">
        <v>100</v>
      </c>
      <c r="F20" s="30">
        <v>100</v>
      </c>
      <c r="G20" s="30"/>
      <c r="H20" s="30"/>
      <c r="I20" s="20"/>
      <c r="J20" s="20"/>
      <c r="K20" s="20">
        <v>3</v>
      </c>
      <c r="L20" s="20"/>
      <c r="M20" s="20">
        <f t="shared" si="0"/>
        <v>19579</v>
      </c>
      <c r="N20" s="24">
        <f t="shared" si="1"/>
        <v>20125</v>
      </c>
      <c r="O20" s="25">
        <f t="shared" si="2"/>
        <v>538.42250000000001</v>
      </c>
      <c r="P20" s="26"/>
      <c r="Q20" s="26">
        <v>120</v>
      </c>
      <c r="R20" s="24">
        <f t="shared" si="3"/>
        <v>19466.577499999999</v>
      </c>
      <c r="S20" s="25">
        <f t="shared" si="4"/>
        <v>186.00049999999999</v>
      </c>
      <c r="T20" s="27">
        <f t="shared" si="5"/>
        <v>66.000499999999988</v>
      </c>
    </row>
    <row r="21" spans="1:20" ht="15.75" x14ac:dyDescent="0.25">
      <c r="A21" s="28">
        <v>15</v>
      </c>
      <c r="B21" s="20">
        <v>1908446148</v>
      </c>
      <c r="C21" s="20" t="s">
        <v>51</v>
      </c>
      <c r="D21" s="29">
        <v>5431</v>
      </c>
      <c r="E21" s="30"/>
      <c r="F21" s="30">
        <v>50</v>
      </c>
      <c r="G21" s="30"/>
      <c r="H21" s="30">
        <v>20</v>
      </c>
      <c r="I21" s="20"/>
      <c r="J21" s="20"/>
      <c r="K21" s="20"/>
      <c r="L21" s="20"/>
      <c r="M21" s="20">
        <f t="shared" si="0"/>
        <v>6111</v>
      </c>
      <c r="N21" s="24">
        <f t="shared" si="1"/>
        <v>6111</v>
      </c>
      <c r="O21" s="25">
        <f t="shared" si="2"/>
        <v>168.05250000000001</v>
      </c>
      <c r="P21" s="26"/>
      <c r="Q21" s="26">
        <v>20</v>
      </c>
      <c r="R21" s="24">
        <f t="shared" si="3"/>
        <v>5922.9475000000002</v>
      </c>
      <c r="S21" s="25">
        <f t="shared" si="4"/>
        <v>58.054499999999997</v>
      </c>
      <c r="T21" s="27">
        <f t="shared" si="5"/>
        <v>38.054499999999997</v>
      </c>
    </row>
    <row r="22" spans="1:20" ht="15.75" x14ac:dyDescent="0.25">
      <c r="A22" s="28">
        <v>-4048</v>
      </c>
      <c r="B22" s="20">
        <v>1908446149</v>
      </c>
      <c r="C22" s="34" t="s">
        <v>38</v>
      </c>
      <c r="D22" s="29">
        <v>9611</v>
      </c>
      <c r="E22" s="30"/>
      <c r="F22" s="30"/>
      <c r="G22" s="20"/>
      <c r="H22" s="30"/>
      <c r="I22" s="20">
        <v>20</v>
      </c>
      <c r="J22" s="20"/>
      <c r="K22" s="20"/>
      <c r="L22" s="20"/>
      <c r="M22" s="20">
        <f t="shared" si="0"/>
        <v>9611</v>
      </c>
      <c r="N22" s="24">
        <f t="shared" si="1"/>
        <v>13431</v>
      </c>
      <c r="O22" s="25">
        <f t="shared" si="2"/>
        <v>264.30250000000001</v>
      </c>
      <c r="P22" s="26"/>
      <c r="Q22" s="26">
        <v>150</v>
      </c>
      <c r="R22" s="24">
        <f t="shared" si="3"/>
        <v>13016.6975</v>
      </c>
      <c r="S22" s="25">
        <f t="shared" si="4"/>
        <v>91.304500000000004</v>
      </c>
      <c r="T22" s="27">
        <f t="shared" si="5"/>
        <v>-58.695499999999996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5884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5884</v>
      </c>
      <c r="N23" s="24">
        <f t="shared" si="1"/>
        <v>5884</v>
      </c>
      <c r="O23" s="25">
        <f t="shared" si="2"/>
        <v>161.81</v>
      </c>
      <c r="P23" s="26"/>
      <c r="Q23" s="26">
        <v>50</v>
      </c>
      <c r="R23" s="24">
        <f t="shared" si="3"/>
        <v>5672.19</v>
      </c>
      <c r="S23" s="25">
        <f t="shared" si="4"/>
        <v>55.897999999999996</v>
      </c>
      <c r="T23" s="27">
        <f t="shared" si="5"/>
        <v>5.8979999999999961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12952</v>
      </c>
      <c r="E24" s="30"/>
      <c r="F24" s="30"/>
      <c r="G24" s="30"/>
      <c r="H24" s="30"/>
      <c r="I24" s="20">
        <v>10</v>
      </c>
      <c r="J24" s="20"/>
      <c r="K24" s="20">
        <v>5</v>
      </c>
      <c r="L24" s="20"/>
      <c r="M24" s="20">
        <f t="shared" si="0"/>
        <v>12952</v>
      </c>
      <c r="N24" s="24">
        <f t="shared" si="1"/>
        <v>15772</v>
      </c>
      <c r="O24" s="25">
        <f t="shared" si="2"/>
        <v>356.18</v>
      </c>
      <c r="P24" s="26"/>
      <c r="Q24" s="26">
        <v>116</v>
      </c>
      <c r="R24" s="24">
        <f t="shared" si="3"/>
        <v>15299.82</v>
      </c>
      <c r="S24" s="25">
        <f t="shared" si="4"/>
        <v>123.044</v>
      </c>
      <c r="T24" s="27">
        <f t="shared" si="5"/>
        <v>7.0439999999999969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5453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5453</v>
      </c>
      <c r="N25" s="24">
        <f t="shared" si="1"/>
        <v>5453</v>
      </c>
      <c r="O25" s="25">
        <f t="shared" si="2"/>
        <v>149.95750000000001</v>
      </c>
      <c r="P25" s="26"/>
      <c r="Q25" s="26">
        <v>80</v>
      </c>
      <c r="R25" s="24">
        <f t="shared" si="3"/>
        <v>5223.0424999999996</v>
      </c>
      <c r="S25" s="25">
        <f t="shared" si="4"/>
        <v>51.8035</v>
      </c>
      <c r="T25" s="27">
        <f t="shared" si="5"/>
        <v>-28.1965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6392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7392</v>
      </c>
      <c r="N26" s="24">
        <f t="shared" si="1"/>
        <v>8347</v>
      </c>
      <c r="O26" s="25">
        <f t="shared" si="2"/>
        <v>203.28</v>
      </c>
      <c r="P26" s="26"/>
      <c r="Q26" s="26">
        <v>130</v>
      </c>
      <c r="R26" s="24">
        <f t="shared" si="3"/>
        <v>8013.72</v>
      </c>
      <c r="S26" s="25">
        <f t="shared" si="4"/>
        <v>70.224000000000004</v>
      </c>
      <c r="T26" s="27">
        <f t="shared" si="5"/>
        <v>-59.775999999999996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9558</v>
      </c>
      <c r="E27" s="38"/>
      <c r="F27" s="39"/>
      <c r="G27" s="39"/>
      <c r="H27" s="39"/>
      <c r="I27" s="31">
        <v>60</v>
      </c>
      <c r="J27" s="31"/>
      <c r="K27" s="31"/>
      <c r="L27" s="31"/>
      <c r="M27" s="31">
        <f t="shared" si="0"/>
        <v>9558</v>
      </c>
      <c r="N27" s="40">
        <f t="shared" si="1"/>
        <v>21018</v>
      </c>
      <c r="O27" s="25">
        <f t="shared" si="2"/>
        <v>262.84500000000003</v>
      </c>
      <c r="P27" s="41"/>
      <c r="Q27" s="41">
        <v>150</v>
      </c>
      <c r="R27" s="24">
        <f t="shared" si="3"/>
        <v>20605.154999999999</v>
      </c>
      <c r="S27" s="42">
        <f t="shared" si="4"/>
        <v>90.801000000000002</v>
      </c>
      <c r="T27" s="43">
        <f t="shared" si="5"/>
        <v>-59.198999999999998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171841</v>
      </c>
      <c r="E28" s="45">
        <f t="shared" si="6"/>
        <v>110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590</v>
      </c>
      <c r="I28" s="45">
        <f t="shared" si="7"/>
        <v>218</v>
      </c>
      <c r="J28" s="45">
        <f t="shared" si="7"/>
        <v>0</v>
      </c>
      <c r="K28" s="45">
        <f t="shared" si="7"/>
        <v>22</v>
      </c>
      <c r="L28" s="45">
        <f t="shared" si="7"/>
        <v>0</v>
      </c>
      <c r="M28" s="45">
        <f t="shared" si="7"/>
        <v>181951</v>
      </c>
      <c r="N28" s="45">
        <f t="shared" si="7"/>
        <v>227593</v>
      </c>
      <c r="O28" s="46">
        <f t="shared" si="7"/>
        <v>5003.6525000000001</v>
      </c>
      <c r="P28" s="45">
        <f t="shared" si="7"/>
        <v>0</v>
      </c>
      <c r="Q28" s="45">
        <f t="shared" si="7"/>
        <v>2364</v>
      </c>
      <c r="R28" s="45">
        <f t="shared" si="7"/>
        <v>220225.34750000003</v>
      </c>
      <c r="S28" s="45">
        <f t="shared" si="7"/>
        <v>1728.5345</v>
      </c>
      <c r="T28" s="47">
        <f t="shared" si="7"/>
        <v>-635.46549999999991</v>
      </c>
    </row>
    <row r="29" spans="1:20" ht="15.75" thickBot="1" x14ac:dyDescent="0.3">
      <c r="A29" s="92" t="s">
        <v>45</v>
      </c>
      <c r="B29" s="93"/>
      <c r="C29" s="94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46" priority="44" operator="equal">
      <formula>212030016606640</formula>
    </cfRule>
  </conditionalFormatting>
  <conditionalFormatting sqref="D29 E28:K29 E4 E6">
    <cfRule type="cellIs" dxfId="1345" priority="42" operator="equal">
      <formula>$E$4</formula>
    </cfRule>
    <cfRule type="cellIs" dxfId="1344" priority="43" operator="equal">
      <formula>2120</formula>
    </cfRule>
  </conditionalFormatting>
  <conditionalFormatting sqref="D29:E29 F28:F29 F4 F6">
    <cfRule type="cellIs" dxfId="1343" priority="40" operator="equal">
      <formula>$F$4</formula>
    </cfRule>
    <cfRule type="cellIs" dxfId="1342" priority="41" operator="equal">
      <formula>300</formula>
    </cfRule>
  </conditionalFormatting>
  <conditionalFormatting sqref="G28:G29 G4 G6">
    <cfRule type="cellIs" dxfId="1341" priority="38" operator="equal">
      <formula>$G$4</formula>
    </cfRule>
    <cfRule type="cellIs" dxfId="1340" priority="39" operator="equal">
      <formula>1660</formula>
    </cfRule>
  </conditionalFormatting>
  <conditionalFormatting sqref="H28:H29 H4 H6">
    <cfRule type="cellIs" dxfId="1339" priority="36" operator="equal">
      <formula>$H$4</formula>
    </cfRule>
    <cfRule type="cellIs" dxfId="1338" priority="37" operator="equal">
      <formula>6640</formula>
    </cfRule>
  </conditionalFormatting>
  <conditionalFormatting sqref="T6:T28">
    <cfRule type="cellIs" dxfId="1337" priority="35" operator="lessThan">
      <formula>0</formula>
    </cfRule>
  </conditionalFormatting>
  <conditionalFormatting sqref="T7:T27">
    <cfRule type="cellIs" dxfId="1336" priority="32" operator="lessThan">
      <formula>0</formula>
    </cfRule>
    <cfRule type="cellIs" dxfId="1335" priority="33" operator="lessThan">
      <formula>0</formula>
    </cfRule>
    <cfRule type="cellIs" dxfId="1334" priority="34" operator="lessThan">
      <formula>0</formula>
    </cfRule>
  </conditionalFormatting>
  <conditionalFormatting sqref="E28:K28 E4 E6">
    <cfRule type="cellIs" dxfId="1333" priority="31" operator="equal">
      <formula>$E$4</formula>
    </cfRule>
  </conditionalFormatting>
  <conditionalFormatting sqref="D28:D29 D4:K4 M4 D6">
    <cfRule type="cellIs" dxfId="1332" priority="30" operator="equal">
      <formula>$D$4</formula>
    </cfRule>
  </conditionalFormatting>
  <conditionalFormatting sqref="I28:I29 I4 I6">
    <cfRule type="cellIs" dxfId="1331" priority="29" operator="equal">
      <formula>$I$4</formula>
    </cfRule>
  </conditionalFormatting>
  <conditionalFormatting sqref="J28:J29 J4 J6">
    <cfRule type="cellIs" dxfId="1330" priority="28" operator="equal">
      <formula>$J$4</formula>
    </cfRule>
  </conditionalFormatting>
  <conditionalFormatting sqref="K28:K29 K4 K6">
    <cfRule type="cellIs" dxfId="1329" priority="27" operator="equal">
      <formula>$K$4</formula>
    </cfRule>
  </conditionalFormatting>
  <conditionalFormatting sqref="M4:M6">
    <cfRule type="cellIs" dxfId="1328" priority="26" operator="equal">
      <formula>$L$4</formula>
    </cfRule>
  </conditionalFormatting>
  <conditionalFormatting sqref="T7:T28">
    <cfRule type="cellIs" dxfId="1327" priority="23" operator="lessThan">
      <formula>0</formula>
    </cfRule>
    <cfRule type="cellIs" dxfId="1326" priority="24" operator="lessThan">
      <formula>0</formula>
    </cfRule>
    <cfRule type="cellIs" dxfId="1325" priority="25" operator="lessThan">
      <formula>0</formula>
    </cfRule>
  </conditionalFormatting>
  <conditionalFormatting sqref="T6:T28">
    <cfRule type="cellIs" dxfId="1324" priority="21" operator="lessThan">
      <formula>0</formula>
    </cfRule>
  </conditionalFormatting>
  <conditionalFormatting sqref="T7:T27">
    <cfRule type="cellIs" dxfId="1323" priority="18" operator="lessThan">
      <formula>0</formula>
    </cfRule>
    <cfRule type="cellIs" dxfId="1322" priority="19" operator="lessThan">
      <formula>0</formula>
    </cfRule>
    <cfRule type="cellIs" dxfId="1321" priority="20" operator="lessThan">
      <formula>0</formula>
    </cfRule>
  </conditionalFormatting>
  <conditionalFormatting sqref="T7:T28">
    <cfRule type="cellIs" dxfId="1320" priority="15" operator="lessThan">
      <formula>0</formula>
    </cfRule>
    <cfRule type="cellIs" dxfId="1319" priority="16" operator="lessThan">
      <formula>0</formula>
    </cfRule>
    <cfRule type="cellIs" dxfId="1318" priority="17" operator="lessThan">
      <formula>0</formula>
    </cfRule>
  </conditionalFormatting>
  <conditionalFormatting sqref="L4 L6 L28:L29">
    <cfRule type="cellIs" dxfId="1317" priority="13" operator="equal">
      <formula>$L$4</formula>
    </cfRule>
  </conditionalFormatting>
  <conditionalFormatting sqref="D7:S7">
    <cfRule type="cellIs" dxfId="1316" priority="12" operator="greaterThan">
      <formula>0</formula>
    </cfRule>
  </conditionalFormatting>
  <conditionalFormatting sqref="D9:S9">
    <cfRule type="cellIs" dxfId="1315" priority="11" operator="greaterThan">
      <formula>0</formula>
    </cfRule>
  </conditionalFormatting>
  <conditionalFormatting sqref="D11:S11">
    <cfRule type="cellIs" dxfId="1314" priority="10" operator="greaterThan">
      <formula>0</formula>
    </cfRule>
  </conditionalFormatting>
  <conditionalFormatting sqref="D13:S13">
    <cfRule type="cellIs" dxfId="1313" priority="9" operator="greaterThan">
      <formula>0</formula>
    </cfRule>
  </conditionalFormatting>
  <conditionalFormatting sqref="D15:S15">
    <cfRule type="cellIs" dxfId="1312" priority="8" operator="greaterThan">
      <formula>0</formula>
    </cfRule>
  </conditionalFormatting>
  <conditionalFormatting sqref="D17:S17">
    <cfRule type="cellIs" dxfId="1311" priority="7" operator="greaterThan">
      <formula>0</formula>
    </cfRule>
  </conditionalFormatting>
  <conditionalFormatting sqref="D19:S19">
    <cfRule type="cellIs" dxfId="1310" priority="6" operator="greaterThan">
      <formula>0</formula>
    </cfRule>
  </conditionalFormatting>
  <conditionalFormatting sqref="D21:S21">
    <cfRule type="cellIs" dxfId="1309" priority="5" operator="greaterThan">
      <formula>0</formula>
    </cfRule>
  </conditionalFormatting>
  <conditionalFormatting sqref="D23:S23">
    <cfRule type="cellIs" dxfId="1308" priority="4" operator="greaterThan">
      <formula>0</formula>
    </cfRule>
  </conditionalFormatting>
  <conditionalFormatting sqref="D25:S25">
    <cfRule type="cellIs" dxfId="1307" priority="3" operator="greaterThan">
      <formula>0</formula>
    </cfRule>
  </conditionalFormatting>
  <conditionalFormatting sqref="D27:S27">
    <cfRule type="cellIs" dxfId="1306" priority="2" operator="greaterThan">
      <formula>0</formula>
    </cfRule>
  </conditionalFormatting>
  <conditionalFormatting sqref="D5:L5">
    <cfRule type="cellIs" dxfId="1305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R18" sqref="R1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72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'19'!D29</f>
        <v>624701</v>
      </c>
      <c r="E4" s="2">
        <f>'19'!E29</f>
        <v>480</v>
      </c>
      <c r="F4" s="2">
        <f>'19'!F29</f>
        <v>9870</v>
      </c>
      <c r="G4" s="2">
        <f>'19'!G29</f>
        <v>0</v>
      </c>
      <c r="H4" s="2">
        <f>'19'!H29</f>
        <v>36430</v>
      </c>
      <c r="I4" s="2">
        <f>'19'!I29</f>
        <v>947</v>
      </c>
      <c r="J4" s="2">
        <f>'19'!J29</f>
        <v>335</v>
      </c>
      <c r="K4" s="2">
        <f>'19'!K29</f>
        <v>298</v>
      </c>
      <c r="L4" s="2">
        <f>'19'!L29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6003</v>
      </c>
      <c r="E7" s="22">
        <v>70</v>
      </c>
      <c r="F7" s="22">
        <v>60</v>
      </c>
      <c r="G7" s="22"/>
      <c r="H7" s="22">
        <v>70</v>
      </c>
      <c r="I7" s="23">
        <v>12</v>
      </c>
      <c r="J7" s="23">
        <v>4</v>
      </c>
      <c r="K7" s="23">
        <v>2</v>
      </c>
      <c r="L7" s="23"/>
      <c r="M7" s="20">
        <f>D7+E7*20+F7*10+G7*9+H7*9</f>
        <v>8633</v>
      </c>
      <c r="N7" s="24">
        <f>D7+E7*20+F7*10+G7*9+H7*9+I7*191+J7*191+K7*182+L7*100</f>
        <v>12053</v>
      </c>
      <c r="O7" s="25">
        <f>M7*2.75%</f>
        <v>237.4075</v>
      </c>
      <c r="P7" s="26"/>
      <c r="Q7" s="26">
        <v>74</v>
      </c>
      <c r="R7" s="24">
        <f>M7-(M7*2.75%)+I7*191+J7*191+K7*182+L7*100-Q7</f>
        <v>11741.592500000001</v>
      </c>
      <c r="S7" s="25">
        <f>M7*0.95%</f>
        <v>82.013499999999993</v>
      </c>
      <c r="T7" s="27">
        <f>S7-Q7</f>
        <v>8.0134999999999934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6171</v>
      </c>
      <c r="E8" s="30"/>
      <c r="F8" s="30">
        <v>50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7571</v>
      </c>
      <c r="N8" s="24">
        <f t="shared" ref="N8:N27" si="1">D8+E8*20+F8*10+G8*9+H8*9+I8*191+J8*191+K8*182+L8*100</f>
        <v>7571</v>
      </c>
      <c r="O8" s="25">
        <f t="shared" ref="O8:O27" si="2">M8*2.75%</f>
        <v>208.20250000000001</v>
      </c>
      <c r="P8" s="26"/>
      <c r="Q8" s="26">
        <v>72</v>
      </c>
      <c r="R8" s="24">
        <f t="shared" ref="R8:R27" si="3">M8-(M8*2.75%)+I8*191+J8*191+K8*182+L8*100-Q8</f>
        <v>7290.7974999999997</v>
      </c>
      <c r="S8" s="25">
        <f t="shared" ref="S8:S27" si="4">M8*0.95%</f>
        <v>71.924499999999995</v>
      </c>
      <c r="T8" s="27">
        <f t="shared" ref="T8:T27" si="5">S8-Q8</f>
        <v>-7.550000000000523E-2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8754</v>
      </c>
      <c r="E9" s="30"/>
      <c r="F9" s="30">
        <v>50</v>
      </c>
      <c r="G9" s="30"/>
      <c r="H9" s="30">
        <v>210</v>
      </c>
      <c r="I9" s="20"/>
      <c r="J9" s="20"/>
      <c r="K9" s="20"/>
      <c r="L9" s="20"/>
      <c r="M9" s="20">
        <f t="shared" si="0"/>
        <v>11144</v>
      </c>
      <c r="N9" s="24">
        <f t="shared" si="1"/>
        <v>11144</v>
      </c>
      <c r="O9" s="25">
        <f t="shared" si="2"/>
        <v>306.45999999999998</v>
      </c>
      <c r="P9" s="26"/>
      <c r="Q9" s="26">
        <v>127</v>
      </c>
      <c r="R9" s="24">
        <f t="shared" si="3"/>
        <v>10710.54</v>
      </c>
      <c r="S9" s="25">
        <f t="shared" si="4"/>
        <v>105.86799999999999</v>
      </c>
      <c r="T9" s="27">
        <f t="shared" si="5"/>
        <v>-21.132000000000005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5156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0"/>
        <v>5606</v>
      </c>
      <c r="N10" s="24">
        <f t="shared" si="1"/>
        <v>6179</v>
      </c>
      <c r="O10" s="25">
        <f t="shared" si="2"/>
        <v>154.16499999999999</v>
      </c>
      <c r="P10" s="26"/>
      <c r="Q10" s="26">
        <v>29</v>
      </c>
      <c r="R10" s="24">
        <f t="shared" si="3"/>
        <v>5995.835</v>
      </c>
      <c r="S10" s="25">
        <f t="shared" si="4"/>
        <v>53.256999999999998</v>
      </c>
      <c r="T10" s="27">
        <f t="shared" si="5"/>
        <v>24.256999999999998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4116</v>
      </c>
      <c r="E11" s="30"/>
      <c r="F11" s="30"/>
      <c r="G11" s="32"/>
      <c r="H11" s="30">
        <v>250</v>
      </c>
      <c r="I11" s="20">
        <v>2</v>
      </c>
      <c r="J11" s="20"/>
      <c r="K11" s="20">
        <v>12</v>
      </c>
      <c r="L11" s="20"/>
      <c r="M11" s="20">
        <f t="shared" si="0"/>
        <v>6366</v>
      </c>
      <c r="N11" s="24">
        <f t="shared" si="1"/>
        <v>8932</v>
      </c>
      <c r="O11" s="25">
        <f t="shared" si="2"/>
        <v>175.065</v>
      </c>
      <c r="P11" s="26"/>
      <c r="Q11" s="26">
        <v>40</v>
      </c>
      <c r="R11" s="24">
        <f t="shared" si="3"/>
        <v>8716.9350000000013</v>
      </c>
      <c r="S11" s="25">
        <f t="shared" si="4"/>
        <v>60.476999999999997</v>
      </c>
      <c r="T11" s="27">
        <f t="shared" si="5"/>
        <v>20.476999999999997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2726</v>
      </c>
      <c r="E12" s="30"/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4626</v>
      </c>
      <c r="N12" s="24">
        <f t="shared" si="1"/>
        <v>4626</v>
      </c>
      <c r="O12" s="25">
        <f t="shared" si="2"/>
        <v>127.215</v>
      </c>
      <c r="P12" s="26">
        <v>500</v>
      </c>
      <c r="Q12" s="26">
        <v>28</v>
      </c>
      <c r="R12" s="24">
        <f t="shared" si="3"/>
        <v>4470.7849999999999</v>
      </c>
      <c r="S12" s="25">
        <f t="shared" si="4"/>
        <v>43.946999999999996</v>
      </c>
      <c r="T12" s="27">
        <f t="shared" si="5"/>
        <v>15.946999999999996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4626</v>
      </c>
      <c r="E13" s="30"/>
      <c r="F13" s="30"/>
      <c r="G13" s="30"/>
      <c r="H13" s="30">
        <v>90</v>
      </c>
      <c r="I13" s="20"/>
      <c r="J13" s="20"/>
      <c r="K13" s="20"/>
      <c r="L13" s="20"/>
      <c r="M13" s="20">
        <f t="shared" si="0"/>
        <v>5436</v>
      </c>
      <c r="N13" s="24">
        <f t="shared" si="1"/>
        <v>5436</v>
      </c>
      <c r="O13" s="25">
        <f t="shared" si="2"/>
        <v>149.49</v>
      </c>
      <c r="P13" s="26"/>
      <c r="Q13" s="26">
        <v>50</v>
      </c>
      <c r="R13" s="24">
        <f t="shared" si="3"/>
        <v>5236.51</v>
      </c>
      <c r="S13" s="25">
        <f t="shared" si="4"/>
        <v>51.641999999999996</v>
      </c>
      <c r="T13" s="27">
        <f t="shared" si="5"/>
        <v>1.6419999999999959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8224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8224</v>
      </c>
      <c r="N14" s="24">
        <f t="shared" si="1"/>
        <v>8224</v>
      </c>
      <c r="O14" s="25">
        <f t="shared" si="2"/>
        <v>226.16</v>
      </c>
      <c r="P14" s="26"/>
      <c r="Q14" s="26"/>
      <c r="R14" s="24">
        <f t="shared" si="3"/>
        <v>7997.84</v>
      </c>
      <c r="S14" s="25">
        <f t="shared" si="4"/>
        <v>78.128</v>
      </c>
      <c r="T14" s="27">
        <f t="shared" si="5"/>
        <v>78.128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13054</v>
      </c>
      <c r="E15" s="30"/>
      <c r="F15" s="30">
        <v>150</v>
      </c>
      <c r="G15" s="30"/>
      <c r="H15" s="30">
        <v>30</v>
      </c>
      <c r="I15" s="20">
        <v>9</v>
      </c>
      <c r="J15" s="20"/>
      <c r="K15" s="20"/>
      <c r="L15" s="20"/>
      <c r="M15" s="20">
        <f t="shared" si="0"/>
        <v>14824</v>
      </c>
      <c r="N15" s="24">
        <f t="shared" si="1"/>
        <v>16543</v>
      </c>
      <c r="O15" s="25">
        <f t="shared" si="2"/>
        <v>407.66</v>
      </c>
      <c r="P15" s="26"/>
      <c r="Q15" s="26">
        <v>140</v>
      </c>
      <c r="R15" s="24">
        <f t="shared" si="3"/>
        <v>15995.34</v>
      </c>
      <c r="S15" s="25">
        <f t="shared" si="4"/>
        <v>140.828</v>
      </c>
      <c r="T15" s="27">
        <f t="shared" si="5"/>
        <v>0.82800000000000296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13847</v>
      </c>
      <c r="E16" s="30"/>
      <c r="F16" s="30">
        <v>60</v>
      </c>
      <c r="G16" s="30"/>
      <c r="H16" s="30"/>
      <c r="I16" s="20"/>
      <c r="J16" s="20"/>
      <c r="K16" s="20"/>
      <c r="L16" s="20"/>
      <c r="M16" s="20">
        <f t="shared" si="0"/>
        <v>14447</v>
      </c>
      <c r="N16" s="24">
        <f t="shared" si="1"/>
        <v>14447</v>
      </c>
      <c r="O16" s="25">
        <f t="shared" si="2"/>
        <v>397.29250000000002</v>
      </c>
      <c r="P16" s="26">
        <v>500</v>
      </c>
      <c r="Q16" s="26">
        <v>109</v>
      </c>
      <c r="R16" s="24">
        <f t="shared" si="3"/>
        <v>13940.7075</v>
      </c>
      <c r="S16" s="25">
        <f t="shared" si="4"/>
        <v>137.2465</v>
      </c>
      <c r="T16" s="27">
        <f t="shared" si="5"/>
        <v>28.246499999999997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3322</v>
      </c>
      <c r="E17" s="30"/>
      <c r="F17" s="30">
        <v>40</v>
      </c>
      <c r="G17" s="30"/>
      <c r="H17" s="30">
        <v>100</v>
      </c>
      <c r="I17" s="20">
        <v>10</v>
      </c>
      <c r="J17" s="20"/>
      <c r="K17" s="20"/>
      <c r="L17" s="20"/>
      <c r="M17" s="20">
        <f t="shared" si="0"/>
        <v>4622</v>
      </c>
      <c r="N17" s="24">
        <f t="shared" si="1"/>
        <v>6532</v>
      </c>
      <c r="O17" s="25">
        <f t="shared" si="2"/>
        <v>127.105</v>
      </c>
      <c r="P17" s="26">
        <v>5922</v>
      </c>
      <c r="Q17" s="26">
        <v>50</v>
      </c>
      <c r="R17" s="24">
        <f t="shared" si="3"/>
        <v>6354.8950000000004</v>
      </c>
      <c r="S17" s="25">
        <f t="shared" si="4"/>
        <v>43.908999999999999</v>
      </c>
      <c r="T17" s="27">
        <f t="shared" si="5"/>
        <v>-6.0910000000000011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8586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8586</v>
      </c>
      <c r="N18" s="24">
        <f t="shared" si="1"/>
        <v>8586</v>
      </c>
      <c r="O18" s="25">
        <f t="shared" si="2"/>
        <v>236.11500000000001</v>
      </c>
      <c r="P18" s="26"/>
      <c r="Q18" s="26">
        <v>180</v>
      </c>
      <c r="R18" s="24">
        <f t="shared" si="3"/>
        <v>8169.8850000000002</v>
      </c>
      <c r="S18" s="25">
        <f t="shared" si="4"/>
        <v>81.566999999999993</v>
      </c>
      <c r="T18" s="27">
        <f t="shared" si="5"/>
        <v>-98.433000000000007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10024</v>
      </c>
      <c r="E19" s="30"/>
      <c r="F19" s="30">
        <v>20</v>
      </c>
      <c r="G19" s="30"/>
      <c r="H19" s="30">
        <v>40</v>
      </c>
      <c r="I19" s="20">
        <v>3</v>
      </c>
      <c r="J19" s="20"/>
      <c r="K19" s="20">
        <v>15</v>
      </c>
      <c r="L19" s="20"/>
      <c r="M19" s="20">
        <f t="shared" si="0"/>
        <v>10584</v>
      </c>
      <c r="N19" s="24">
        <f t="shared" si="1"/>
        <v>13887</v>
      </c>
      <c r="O19" s="25">
        <f t="shared" si="2"/>
        <v>291.06</v>
      </c>
      <c r="P19" s="26"/>
      <c r="Q19" s="26">
        <v>170</v>
      </c>
      <c r="R19" s="24">
        <f t="shared" si="3"/>
        <v>13425.94</v>
      </c>
      <c r="S19" s="25">
        <f t="shared" si="4"/>
        <v>100.548</v>
      </c>
      <c r="T19" s="27">
        <f t="shared" si="5"/>
        <v>-69.451999999999998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4269</v>
      </c>
      <c r="E20" s="30"/>
      <c r="F20" s="30"/>
      <c r="G20" s="30"/>
      <c r="H20" s="30"/>
      <c r="I20" s="20">
        <v>14</v>
      </c>
      <c r="J20" s="20"/>
      <c r="K20" s="20"/>
      <c r="L20" s="20"/>
      <c r="M20" s="20">
        <f t="shared" si="0"/>
        <v>4269</v>
      </c>
      <c r="N20" s="24">
        <f t="shared" si="1"/>
        <v>6943</v>
      </c>
      <c r="O20" s="25">
        <f t="shared" si="2"/>
        <v>117.39749999999999</v>
      </c>
      <c r="P20" s="26"/>
      <c r="Q20" s="26">
        <v>120</v>
      </c>
      <c r="R20" s="24">
        <f t="shared" si="3"/>
        <v>6705.6025</v>
      </c>
      <c r="S20" s="25">
        <f t="shared" si="4"/>
        <v>40.555500000000002</v>
      </c>
      <c r="T20" s="27">
        <f t="shared" si="5"/>
        <v>-79.444500000000005</v>
      </c>
    </row>
    <row r="21" spans="1:20" ht="15.75" x14ac:dyDescent="0.25">
      <c r="A21" s="28">
        <v>15</v>
      </c>
      <c r="B21" s="20">
        <v>1908446148</v>
      </c>
      <c r="C21" s="20" t="s">
        <v>51</v>
      </c>
      <c r="D21" s="29">
        <v>6532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6532</v>
      </c>
      <c r="N21" s="24">
        <f t="shared" si="1"/>
        <v>6532</v>
      </c>
      <c r="O21" s="25">
        <f t="shared" si="2"/>
        <v>179.63</v>
      </c>
      <c r="P21" s="26"/>
      <c r="Q21" s="26">
        <v>20</v>
      </c>
      <c r="R21" s="24">
        <f t="shared" si="3"/>
        <v>6332.37</v>
      </c>
      <c r="S21" s="25">
        <f t="shared" si="4"/>
        <v>62.053999999999995</v>
      </c>
      <c r="T21" s="27">
        <f t="shared" si="5"/>
        <v>42.053999999999995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17806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17806</v>
      </c>
      <c r="N22" s="24">
        <f t="shared" si="1"/>
        <v>18761</v>
      </c>
      <c r="O22" s="25">
        <f t="shared" si="2"/>
        <v>489.66500000000002</v>
      </c>
      <c r="P22" s="26"/>
      <c r="Q22" s="26">
        <v>151</v>
      </c>
      <c r="R22" s="24">
        <f t="shared" si="3"/>
        <v>18120.334999999999</v>
      </c>
      <c r="S22" s="25">
        <f t="shared" si="4"/>
        <v>169.15699999999998</v>
      </c>
      <c r="T22" s="27">
        <f t="shared" si="5"/>
        <v>18.156999999999982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7137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7137</v>
      </c>
      <c r="N23" s="24">
        <f t="shared" si="1"/>
        <v>9047</v>
      </c>
      <c r="O23" s="25">
        <f t="shared" si="2"/>
        <v>196.26750000000001</v>
      </c>
      <c r="P23" s="26">
        <v>20450</v>
      </c>
      <c r="Q23" s="26">
        <v>70</v>
      </c>
      <c r="R23" s="24">
        <f t="shared" si="3"/>
        <v>8780.7325000000001</v>
      </c>
      <c r="S23" s="25">
        <f t="shared" si="4"/>
        <v>67.801500000000004</v>
      </c>
      <c r="T23" s="27">
        <f t="shared" si="5"/>
        <v>-2.1984999999999957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21840</v>
      </c>
      <c r="E24" s="30"/>
      <c r="F24" s="30"/>
      <c r="G24" s="30"/>
      <c r="H24" s="30">
        <v>10</v>
      </c>
      <c r="I24" s="20">
        <v>10</v>
      </c>
      <c r="J24" s="20"/>
      <c r="K24" s="20">
        <v>5</v>
      </c>
      <c r="L24" s="20"/>
      <c r="M24" s="20">
        <f t="shared" si="0"/>
        <v>21930</v>
      </c>
      <c r="N24" s="24">
        <f t="shared" si="1"/>
        <v>24750</v>
      </c>
      <c r="O24" s="25">
        <f t="shared" si="2"/>
        <v>603.07500000000005</v>
      </c>
      <c r="P24" s="26"/>
      <c r="Q24" s="26">
        <v>127</v>
      </c>
      <c r="R24" s="24">
        <f t="shared" si="3"/>
        <v>24019.924999999999</v>
      </c>
      <c r="S24" s="25">
        <f t="shared" si="4"/>
        <v>208.33500000000001</v>
      </c>
      <c r="T24" s="27">
        <f t="shared" si="5"/>
        <v>81.335000000000008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8431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8431</v>
      </c>
      <c r="N25" s="24">
        <f t="shared" si="1"/>
        <v>8431</v>
      </c>
      <c r="O25" s="25">
        <f t="shared" si="2"/>
        <v>231.85249999999999</v>
      </c>
      <c r="P25" s="26">
        <v>10300</v>
      </c>
      <c r="Q25" s="26">
        <v>84</v>
      </c>
      <c r="R25" s="24">
        <f t="shared" si="3"/>
        <v>8115.1474999999991</v>
      </c>
      <c r="S25" s="25">
        <f t="shared" si="4"/>
        <v>80.094499999999996</v>
      </c>
      <c r="T25" s="27">
        <f t="shared" si="5"/>
        <v>-3.9055000000000035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8739</v>
      </c>
      <c r="E26" s="29"/>
      <c r="F26" s="30"/>
      <c r="G26" s="30"/>
      <c r="H26" s="30"/>
      <c r="I26" s="20">
        <v>13</v>
      </c>
      <c r="J26" s="20"/>
      <c r="K26" s="20"/>
      <c r="L26" s="20"/>
      <c r="M26" s="20">
        <f t="shared" si="0"/>
        <v>8739</v>
      </c>
      <c r="N26" s="24">
        <f t="shared" si="1"/>
        <v>11222</v>
      </c>
      <c r="O26" s="25">
        <f t="shared" si="2"/>
        <v>240.32249999999999</v>
      </c>
      <c r="P26" s="26"/>
      <c r="Q26" s="26">
        <v>101</v>
      </c>
      <c r="R26" s="24">
        <f t="shared" si="3"/>
        <v>10880.6775</v>
      </c>
      <c r="S26" s="25">
        <f t="shared" si="4"/>
        <v>83.020499999999998</v>
      </c>
      <c r="T26" s="27">
        <f t="shared" si="5"/>
        <v>-17.979500000000002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169363</v>
      </c>
      <c r="E28" s="45">
        <f t="shared" si="6"/>
        <v>70</v>
      </c>
      <c r="F28" s="45">
        <f t="shared" ref="F28:T28" si="7">SUM(F7:F27)</f>
        <v>530</v>
      </c>
      <c r="G28" s="45">
        <f t="shared" si="7"/>
        <v>0</v>
      </c>
      <c r="H28" s="45">
        <f t="shared" si="7"/>
        <v>1050</v>
      </c>
      <c r="I28" s="45">
        <f t="shared" si="7"/>
        <v>91</v>
      </c>
      <c r="J28" s="45">
        <f t="shared" si="7"/>
        <v>4</v>
      </c>
      <c r="K28" s="45">
        <f t="shared" si="7"/>
        <v>34</v>
      </c>
      <c r="L28" s="45">
        <f t="shared" si="7"/>
        <v>0</v>
      </c>
      <c r="M28" s="45">
        <f t="shared" si="7"/>
        <v>185513</v>
      </c>
      <c r="N28" s="45">
        <f t="shared" si="7"/>
        <v>209846</v>
      </c>
      <c r="O28" s="46">
        <f t="shared" si="7"/>
        <v>5101.607500000001</v>
      </c>
      <c r="P28" s="45">
        <f t="shared" si="7"/>
        <v>37672</v>
      </c>
      <c r="Q28" s="45">
        <f t="shared" si="7"/>
        <v>1742</v>
      </c>
      <c r="R28" s="45">
        <f t="shared" si="7"/>
        <v>203002.39249999999</v>
      </c>
      <c r="S28" s="45">
        <f t="shared" si="7"/>
        <v>1762.3734999999999</v>
      </c>
      <c r="T28" s="47">
        <f t="shared" si="7"/>
        <v>20.373499999999943</v>
      </c>
    </row>
    <row r="29" spans="1:20" ht="15.75" thickBot="1" x14ac:dyDescent="0.3">
      <c r="A29" s="92" t="s">
        <v>45</v>
      </c>
      <c r="B29" s="93"/>
      <c r="C29" s="94"/>
      <c r="D29" s="48">
        <f>D4+D5-D28</f>
        <v>455338</v>
      </c>
      <c r="E29" s="48">
        <f t="shared" ref="E29:L29" si="8">E4+E5-E28</f>
        <v>410</v>
      </c>
      <c r="F29" s="48">
        <f t="shared" si="8"/>
        <v>9340</v>
      </c>
      <c r="G29" s="48">
        <f t="shared" si="8"/>
        <v>0</v>
      </c>
      <c r="H29" s="48">
        <f t="shared" si="8"/>
        <v>35380</v>
      </c>
      <c r="I29" s="48">
        <f t="shared" si="8"/>
        <v>856</v>
      </c>
      <c r="J29" s="48">
        <f t="shared" si="8"/>
        <v>331</v>
      </c>
      <c r="K29" s="48">
        <f t="shared" si="8"/>
        <v>264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61" priority="43" operator="equal">
      <formula>212030016606640</formula>
    </cfRule>
  </conditionalFormatting>
  <conditionalFormatting sqref="D29 E4:E6 E28:K29">
    <cfRule type="cellIs" dxfId="560" priority="41" operator="equal">
      <formula>$E$4</formula>
    </cfRule>
    <cfRule type="cellIs" dxfId="559" priority="42" operator="equal">
      <formula>2120</formula>
    </cfRule>
  </conditionalFormatting>
  <conditionalFormatting sqref="D29:E29 F4:F6 F28:F29">
    <cfRule type="cellIs" dxfId="558" priority="39" operator="equal">
      <formula>$F$4</formula>
    </cfRule>
    <cfRule type="cellIs" dxfId="557" priority="40" operator="equal">
      <formula>300</formula>
    </cfRule>
  </conditionalFormatting>
  <conditionalFormatting sqref="G4:G6 G28:G29">
    <cfRule type="cellIs" dxfId="556" priority="37" operator="equal">
      <formula>$G$4</formula>
    </cfRule>
    <cfRule type="cellIs" dxfId="555" priority="38" operator="equal">
      <formula>1660</formula>
    </cfRule>
  </conditionalFormatting>
  <conditionalFormatting sqref="H4:H6 H28:H29">
    <cfRule type="cellIs" dxfId="554" priority="35" operator="equal">
      <formula>$H$4</formula>
    </cfRule>
    <cfRule type="cellIs" dxfId="553" priority="36" operator="equal">
      <formula>6640</formula>
    </cfRule>
  </conditionalFormatting>
  <conditionalFormatting sqref="T6:T28">
    <cfRule type="cellIs" dxfId="552" priority="34" operator="lessThan">
      <formula>0</formula>
    </cfRule>
  </conditionalFormatting>
  <conditionalFormatting sqref="T7:T27">
    <cfRule type="cellIs" dxfId="551" priority="31" operator="lessThan">
      <formula>0</formula>
    </cfRule>
    <cfRule type="cellIs" dxfId="550" priority="32" operator="lessThan">
      <formula>0</formula>
    </cfRule>
    <cfRule type="cellIs" dxfId="549" priority="33" operator="lessThan">
      <formula>0</formula>
    </cfRule>
  </conditionalFormatting>
  <conditionalFormatting sqref="E4:E6 E28:K28">
    <cfRule type="cellIs" dxfId="548" priority="30" operator="equal">
      <formula>$E$4</formula>
    </cfRule>
  </conditionalFormatting>
  <conditionalFormatting sqref="D28:D29 D6 D4:M4">
    <cfRule type="cellIs" dxfId="547" priority="29" operator="equal">
      <formula>$D$4</formula>
    </cfRule>
  </conditionalFormatting>
  <conditionalFormatting sqref="I4:I6 I28:I29">
    <cfRule type="cellIs" dxfId="546" priority="28" operator="equal">
      <formula>$I$4</formula>
    </cfRule>
  </conditionalFormatting>
  <conditionalFormatting sqref="J4:J6 J28:J29">
    <cfRule type="cellIs" dxfId="545" priority="27" operator="equal">
      <formula>$J$4</formula>
    </cfRule>
  </conditionalFormatting>
  <conditionalFormatting sqref="K4:K6 K28:K29">
    <cfRule type="cellIs" dxfId="544" priority="26" operator="equal">
      <formula>$K$4</formula>
    </cfRule>
  </conditionalFormatting>
  <conditionalFormatting sqref="M4:M6">
    <cfRule type="cellIs" dxfId="543" priority="25" operator="equal">
      <formula>$L$4</formula>
    </cfRule>
  </conditionalFormatting>
  <conditionalFormatting sqref="T7:T28">
    <cfRule type="cellIs" dxfId="542" priority="22" operator="lessThan">
      <formula>0</formula>
    </cfRule>
    <cfRule type="cellIs" dxfId="541" priority="23" operator="lessThan">
      <formula>0</formula>
    </cfRule>
    <cfRule type="cellIs" dxfId="540" priority="24" operator="lessThan">
      <formula>0</formula>
    </cfRule>
  </conditionalFormatting>
  <conditionalFormatting sqref="D5:K5">
    <cfRule type="cellIs" dxfId="539" priority="21" operator="greaterThan">
      <formula>0</formula>
    </cfRule>
  </conditionalFormatting>
  <conditionalFormatting sqref="T6:T28">
    <cfRule type="cellIs" dxfId="538" priority="20" operator="lessThan">
      <formula>0</formula>
    </cfRule>
  </conditionalFormatting>
  <conditionalFormatting sqref="T7:T27">
    <cfRule type="cellIs" dxfId="537" priority="17" operator="lessThan">
      <formula>0</formula>
    </cfRule>
    <cfRule type="cellIs" dxfId="536" priority="18" operator="lessThan">
      <formula>0</formula>
    </cfRule>
    <cfRule type="cellIs" dxfId="535" priority="19" operator="lessThan">
      <formula>0</formula>
    </cfRule>
  </conditionalFormatting>
  <conditionalFormatting sqref="T7:T28">
    <cfRule type="cellIs" dxfId="534" priority="14" operator="lessThan">
      <formula>0</formula>
    </cfRule>
    <cfRule type="cellIs" dxfId="533" priority="15" operator="lessThan">
      <formula>0</formula>
    </cfRule>
    <cfRule type="cellIs" dxfId="532" priority="16" operator="lessThan">
      <formula>0</formula>
    </cfRule>
  </conditionalFormatting>
  <conditionalFormatting sqref="D5:K5">
    <cfRule type="cellIs" dxfId="531" priority="13" operator="greaterThan">
      <formula>0</formula>
    </cfRule>
  </conditionalFormatting>
  <conditionalFormatting sqref="L4 L6 L28:L29">
    <cfRule type="cellIs" dxfId="530" priority="12" operator="equal">
      <formula>$L$4</formula>
    </cfRule>
  </conditionalFormatting>
  <conditionalFormatting sqref="D7:S7">
    <cfRule type="cellIs" dxfId="529" priority="11" operator="greaterThan">
      <formula>0</formula>
    </cfRule>
  </conditionalFormatting>
  <conditionalFormatting sqref="D9:S9">
    <cfRule type="cellIs" dxfId="528" priority="10" operator="greaterThan">
      <formula>0</formula>
    </cfRule>
  </conditionalFormatting>
  <conditionalFormatting sqref="D11:S11">
    <cfRule type="cellIs" dxfId="527" priority="9" operator="greaterThan">
      <formula>0</formula>
    </cfRule>
  </conditionalFormatting>
  <conditionalFormatting sqref="D13:S13">
    <cfRule type="cellIs" dxfId="526" priority="8" operator="greaterThan">
      <formula>0</formula>
    </cfRule>
  </conditionalFormatting>
  <conditionalFormatting sqref="D15:S15">
    <cfRule type="cellIs" dxfId="525" priority="7" operator="greaterThan">
      <formula>0</formula>
    </cfRule>
  </conditionalFormatting>
  <conditionalFormatting sqref="D17:S17">
    <cfRule type="cellIs" dxfId="524" priority="6" operator="greaterThan">
      <formula>0</formula>
    </cfRule>
  </conditionalFormatting>
  <conditionalFormatting sqref="D19:S19">
    <cfRule type="cellIs" dxfId="523" priority="5" operator="greaterThan">
      <formula>0</formula>
    </cfRule>
  </conditionalFormatting>
  <conditionalFormatting sqref="D21:S21">
    <cfRule type="cellIs" dxfId="522" priority="4" operator="greaterThan">
      <formula>0</formula>
    </cfRule>
  </conditionalFormatting>
  <conditionalFormatting sqref="D23:S23">
    <cfRule type="cellIs" dxfId="521" priority="3" operator="greaterThan">
      <formula>0</formula>
    </cfRule>
  </conditionalFormatting>
  <conditionalFormatting sqref="D25:S25">
    <cfRule type="cellIs" dxfId="520" priority="2" operator="greaterThan">
      <formula>0</formula>
    </cfRule>
  </conditionalFormatting>
  <conditionalFormatting sqref="D27:S27">
    <cfRule type="cellIs" dxfId="519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46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'20'!D29</f>
        <v>455338</v>
      </c>
      <c r="E4" s="2">
        <f>'20'!E29</f>
        <v>410</v>
      </c>
      <c r="F4" s="2">
        <f>'20'!F29</f>
        <v>9340</v>
      </c>
      <c r="G4" s="2">
        <f>'20'!G29</f>
        <v>0</v>
      </c>
      <c r="H4" s="2">
        <f>'20'!H29</f>
        <v>35380</v>
      </c>
      <c r="I4" s="2">
        <f>'20'!I29</f>
        <v>856</v>
      </c>
      <c r="J4" s="2">
        <f>'20'!J29</f>
        <v>331</v>
      </c>
      <c r="K4" s="2">
        <f>'20'!K29</f>
        <v>264</v>
      </c>
      <c r="L4" s="2">
        <f>'20'!L29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2" t="s">
        <v>45</v>
      </c>
      <c r="B29" s="93"/>
      <c r="C29" s="94"/>
      <c r="D29" s="48">
        <f>D4+D5-D28</f>
        <v>455338</v>
      </c>
      <c r="E29" s="48">
        <f t="shared" ref="E29:L29" si="8">E4+E5-E28</f>
        <v>410</v>
      </c>
      <c r="F29" s="48">
        <f t="shared" si="8"/>
        <v>9340</v>
      </c>
      <c r="G29" s="48">
        <f t="shared" si="8"/>
        <v>0</v>
      </c>
      <c r="H29" s="48">
        <f t="shared" si="8"/>
        <v>35380</v>
      </c>
      <c r="I29" s="48">
        <f t="shared" si="8"/>
        <v>856</v>
      </c>
      <c r="J29" s="48">
        <f t="shared" si="8"/>
        <v>331</v>
      </c>
      <c r="K29" s="48">
        <f t="shared" si="8"/>
        <v>264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8" priority="43" operator="equal">
      <formula>212030016606640</formula>
    </cfRule>
  </conditionalFormatting>
  <conditionalFormatting sqref="D29 E4:E6 E28:K29">
    <cfRule type="cellIs" dxfId="517" priority="41" operator="equal">
      <formula>$E$4</formula>
    </cfRule>
    <cfRule type="cellIs" dxfId="516" priority="42" operator="equal">
      <formula>2120</formula>
    </cfRule>
  </conditionalFormatting>
  <conditionalFormatting sqref="D29:E29 F4:F6 F28:F29">
    <cfRule type="cellIs" dxfId="515" priority="39" operator="equal">
      <formula>$F$4</formula>
    </cfRule>
    <cfRule type="cellIs" dxfId="514" priority="40" operator="equal">
      <formula>300</formula>
    </cfRule>
  </conditionalFormatting>
  <conditionalFormatting sqref="G4:G6 G28:G29">
    <cfRule type="cellIs" dxfId="513" priority="37" operator="equal">
      <formula>$G$4</formula>
    </cfRule>
    <cfRule type="cellIs" dxfId="512" priority="38" operator="equal">
      <formula>1660</formula>
    </cfRule>
  </conditionalFormatting>
  <conditionalFormatting sqref="H4:H6 H28:H29">
    <cfRule type="cellIs" dxfId="511" priority="35" operator="equal">
      <formula>$H$4</formula>
    </cfRule>
    <cfRule type="cellIs" dxfId="510" priority="36" operator="equal">
      <formula>6640</formula>
    </cfRule>
  </conditionalFormatting>
  <conditionalFormatting sqref="T6:T28">
    <cfRule type="cellIs" dxfId="509" priority="34" operator="lessThan">
      <formula>0</formula>
    </cfRule>
  </conditionalFormatting>
  <conditionalFormatting sqref="T7:T27">
    <cfRule type="cellIs" dxfId="508" priority="31" operator="lessThan">
      <formula>0</formula>
    </cfRule>
    <cfRule type="cellIs" dxfId="507" priority="32" operator="lessThan">
      <formula>0</formula>
    </cfRule>
    <cfRule type="cellIs" dxfId="506" priority="33" operator="lessThan">
      <formula>0</formula>
    </cfRule>
  </conditionalFormatting>
  <conditionalFormatting sqref="E4:E6 E28:K28">
    <cfRule type="cellIs" dxfId="505" priority="30" operator="equal">
      <formula>$E$4</formula>
    </cfRule>
  </conditionalFormatting>
  <conditionalFormatting sqref="D28:D29 D6 D4:M4">
    <cfRule type="cellIs" dxfId="504" priority="29" operator="equal">
      <formula>$D$4</formula>
    </cfRule>
  </conditionalFormatting>
  <conditionalFormatting sqref="I4:I6 I28:I29">
    <cfRule type="cellIs" dxfId="503" priority="28" operator="equal">
      <formula>$I$4</formula>
    </cfRule>
  </conditionalFormatting>
  <conditionalFormatting sqref="J4:J6 J28:J29">
    <cfRule type="cellIs" dxfId="502" priority="27" operator="equal">
      <formula>$J$4</formula>
    </cfRule>
  </conditionalFormatting>
  <conditionalFormatting sqref="K4:K6 K28:K29">
    <cfRule type="cellIs" dxfId="501" priority="26" operator="equal">
      <formula>$K$4</formula>
    </cfRule>
  </conditionalFormatting>
  <conditionalFormatting sqref="M4:M6">
    <cfRule type="cellIs" dxfId="500" priority="25" operator="equal">
      <formula>$L$4</formula>
    </cfRule>
  </conditionalFormatting>
  <conditionalFormatting sqref="T7:T28">
    <cfRule type="cellIs" dxfId="499" priority="22" operator="lessThan">
      <formula>0</formula>
    </cfRule>
    <cfRule type="cellIs" dxfId="498" priority="23" operator="lessThan">
      <formula>0</formula>
    </cfRule>
    <cfRule type="cellIs" dxfId="497" priority="24" operator="lessThan">
      <formula>0</formula>
    </cfRule>
  </conditionalFormatting>
  <conditionalFormatting sqref="D5:K5">
    <cfRule type="cellIs" dxfId="496" priority="21" operator="greaterThan">
      <formula>0</formula>
    </cfRule>
  </conditionalFormatting>
  <conditionalFormatting sqref="T6:T28">
    <cfRule type="cellIs" dxfId="495" priority="20" operator="lessThan">
      <formula>0</formula>
    </cfRule>
  </conditionalFormatting>
  <conditionalFormatting sqref="T7:T27">
    <cfRule type="cellIs" dxfId="494" priority="17" operator="lessThan">
      <formula>0</formula>
    </cfRule>
    <cfRule type="cellIs" dxfId="493" priority="18" operator="lessThan">
      <formula>0</formula>
    </cfRule>
    <cfRule type="cellIs" dxfId="492" priority="19" operator="lessThan">
      <formula>0</formula>
    </cfRule>
  </conditionalFormatting>
  <conditionalFormatting sqref="T7:T28">
    <cfRule type="cellIs" dxfId="491" priority="14" operator="lessThan">
      <formula>0</formula>
    </cfRule>
    <cfRule type="cellIs" dxfId="490" priority="15" operator="lessThan">
      <formula>0</formula>
    </cfRule>
    <cfRule type="cellIs" dxfId="489" priority="16" operator="lessThan">
      <formula>0</formula>
    </cfRule>
  </conditionalFormatting>
  <conditionalFormatting sqref="D5:K5">
    <cfRule type="cellIs" dxfId="488" priority="13" operator="greaterThan">
      <formula>0</formula>
    </cfRule>
  </conditionalFormatting>
  <conditionalFormatting sqref="L4 L6 L28:L29">
    <cfRule type="cellIs" dxfId="487" priority="12" operator="equal">
      <formula>$L$4</formula>
    </cfRule>
  </conditionalFormatting>
  <conditionalFormatting sqref="D7:S7">
    <cfRule type="cellIs" dxfId="486" priority="11" operator="greaterThan">
      <formula>0</formula>
    </cfRule>
  </conditionalFormatting>
  <conditionalFormatting sqref="D9:S9">
    <cfRule type="cellIs" dxfId="485" priority="10" operator="greaterThan">
      <formula>0</formula>
    </cfRule>
  </conditionalFormatting>
  <conditionalFormatting sqref="D11:S11">
    <cfRule type="cellIs" dxfId="484" priority="9" operator="greaterThan">
      <formula>0</formula>
    </cfRule>
  </conditionalFormatting>
  <conditionalFormatting sqref="D13:S13">
    <cfRule type="cellIs" dxfId="483" priority="8" operator="greaterThan">
      <formula>0</formula>
    </cfRule>
  </conditionalFormatting>
  <conditionalFormatting sqref="D15:S15">
    <cfRule type="cellIs" dxfId="482" priority="7" operator="greaterThan">
      <formula>0</formula>
    </cfRule>
  </conditionalFormatting>
  <conditionalFormatting sqref="D17:S17">
    <cfRule type="cellIs" dxfId="481" priority="6" operator="greaterThan">
      <formula>0</formula>
    </cfRule>
  </conditionalFormatting>
  <conditionalFormatting sqref="D19:S19">
    <cfRule type="cellIs" dxfId="480" priority="5" operator="greaterThan">
      <formula>0</formula>
    </cfRule>
  </conditionalFormatting>
  <conditionalFormatting sqref="D21:S21">
    <cfRule type="cellIs" dxfId="479" priority="4" operator="greaterThan">
      <formula>0</formula>
    </cfRule>
  </conditionalFormatting>
  <conditionalFormatting sqref="D23:S23">
    <cfRule type="cellIs" dxfId="478" priority="3" operator="greaterThan">
      <formula>0</formula>
    </cfRule>
  </conditionalFormatting>
  <conditionalFormatting sqref="D25:S25">
    <cfRule type="cellIs" dxfId="477" priority="2" operator="greaterThan">
      <formula>0</formula>
    </cfRule>
  </conditionalFormatting>
  <conditionalFormatting sqref="D27:S27">
    <cfRule type="cellIs" dxfId="476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73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'21'!D29</f>
        <v>455338</v>
      </c>
      <c r="E4" s="2">
        <f>'21'!E29</f>
        <v>410</v>
      </c>
      <c r="F4" s="2">
        <f>'21'!F29</f>
        <v>9340</v>
      </c>
      <c r="G4" s="2">
        <f>'21'!G29</f>
        <v>0</v>
      </c>
      <c r="H4" s="2">
        <f>'21'!H29</f>
        <v>35380</v>
      </c>
      <c r="I4" s="2">
        <f>'21'!I29</f>
        <v>856</v>
      </c>
      <c r="J4" s="2">
        <f>'21'!J29</f>
        <v>331</v>
      </c>
      <c r="K4" s="2">
        <f>'21'!K29</f>
        <v>264</v>
      </c>
      <c r="L4" s="2">
        <f>'21'!L29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>
        <v>5000</v>
      </c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10760</v>
      </c>
      <c r="E7" s="22"/>
      <c r="F7" s="22"/>
      <c r="G7" s="22"/>
      <c r="H7" s="22"/>
      <c r="I7" s="23">
        <v>8</v>
      </c>
      <c r="J7" s="23"/>
      <c r="K7" s="23"/>
      <c r="L7" s="23"/>
      <c r="M7" s="20">
        <f>D7+E7*20+F7*10+G7*9+H7*9</f>
        <v>10760</v>
      </c>
      <c r="N7" s="24">
        <f>D7+E7*20+F7*10+G7*9+H7*9+I7*191+J7*191+K7*182+L7*100</f>
        <v>12288</v>
      </c>
      <c r="O7" s="25">
        <f>M7*2.75%</f>
        <v>295.89999999999998</v>
      </c>
      <c r="P7" s="26"/>
      <c r="Q7" s="26">
        <v>52</v>
      </c>
      <c r="R7" s="24">
        <f>M7-(M7*2.75%)+I7*191+J7*191+K7*182+L7*100-Q7</f>
        <v>11940.1</v>
      </c>
      <c r="S7" s="25">
        <f>M7*0.95%</f>
        <v>102.22</v>
      </c>
      <c r="T7" s="27">
        <f>S7-Q7</f>
        <v>50.22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5774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5774</v>
      </c>
      <c r="N8" s="24">
        <f t="shared" ref="N8:N27" si="1">D8+E8*20+F8*10+G8*9+H8*9+I8*191+J8*191+K8*182+L8*100</f>
        <v>5774</v>
      </c>
      <c r="O8" s="25">
        <f t="shared" ref="O8:O27" si="2">M8*2.75%</f>
        <v>158.785</v>
      </c>
      <c r="P8" s="26"/>
      <c r="Q8" s="26">
        <v>50</v>
      </c>
      <c r="R8" s="24">
        <f t="shared" ref="R8:R27" si="3">M8-(M8*2.75%)+I8*191+J8*191+K8*182+L8*100-Q8</f>
        <v>5565.2150000000001</v>
      </c>
      <c r="S8" s="25">
        <f t="shared" ref="S8:S27" si="4">M8*0.95%</f>
        <v>54.853000000000002</v>
      </c>
      <c r="T8" s="27">
        <f t="shared" ref="T8:T27" si="5">S8-Q8</f>
        <v>4.8530000000000015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14001</v>
      </c>
      <c r="E9" s="30"/>
      <c r="F9" s="30">
        <v>100</v>
      </c>
      <c r="G9" s="30"/>
      <c r="H9" s="30">
        <v>250</v>
      </c>
      <c r="I9" s="20">
        <v>4</v>
      </c>
      <c r="J9" s="20"/>
      <c r="K9" s="20"/>
      <c r="L9" s="20"/>
      <c r="M9" s="20">
        <f t="shared" si="0"/>
        <v>17251</v>
      </c>
      <c r="N9" s="24">
        <f t="shared" si="1"/>
        <v>18015</v>
      </c>
      <c r="O9" s="25">
        <f t="shared" si="2"/>
        <v>474.40249999999997</v>
      </c>
      <c r="P9" s="26"/>
      <c r="Q9" s="26">
        <v>140</v>
      </c>
      <c r="R9" s="24">
        <f t="shared" si="3"/>
        <v>17400.5975</v>
      </c>
      <c r="S9" s="25">
        <f t="shared" si="4"/>
        <v>163.8845</v>
      </c>
      <c r="T9" s="27">
        <f t="shared" si="5"/>
        <v>23.884500000000003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4282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4282</v>
      </c>
      <c r="N10" s="24">
        <f t="shared" si="1"/>
        <v>5237</v>
      </c>
      <c r="O10" s="25">
        <f t="shared" si="2"/>
        <v>117.755</v>
      </c>
      <c r="P10" s="26"/>
      <c r="Q10" s="26">
        <v>29</v>
      </c>
      <c r="R10" s="24">
        <f t="shared" si="3"/>
        <v>5090.2449999999999</v>
      </c>
      <c r="S10" s="25">
        <f t="shared" si="4"/>
        <v>40.679000000000002</v>
      </c>
      <c r="T10" s="27">
        <f t="shared" si="5"/>
        <v>11.679000000000002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3500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3500</v>
      </c>
      <c r="N11" s="24">
        <f t="shared" si="1"/>
        <v>3500</v>
      </c>
      <c r="O11" s="25">
        <f t="shared" si="2"/>
        <v>96.25</v>
      </c>
      <c r="P11" s="26"/>
      <c r="Q11" s="26">
        <v>33</v>
      </c>
      <c r="R11" s="24">
        <f t="shared" si="3"/>
        <v>3370.75</v>
      </c>
      <c r="S11" s="25">
        <f t="shared" si="4"/>
        <v>33.25</v>
      </c>
      <c r="T11" s="27">
        <f t="shared" si="5"/>
        <v>0.25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6275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6275</v>
      </c>
      <c r="N12" s="24">
        <f t="shared" si="1"/>
        <v>6275</v>
      </c>
      <c r="O12" s="25">
        <f t="shared" si="2"/>
        <v>172.5625</v>
      </c>
      <c r="P12" s="26"/>
      <c r="Q12" s="26">
        <v>32</v>
      </c>
      <c r="R12" s="24">
        <f t="shared" si="3"/>
        <v>6070.4375</v>
      </c>
      <c r="S12" s="25">
        <f t="shared" si="4"/>
        <v>59.612499999999997</v>
      </c>
      <c r="T12" s="27">
        <f t="shared" si="5"/>
        <v>27.612499999999997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3913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3913</v>
      </c>
      <c r="N13" s="24">
        <f t="shared" si="1"/>
        <v>3913</v>
      </c>
      <c r="O13" s="25">
        <f t="shared" si="2"/>
        <v>107.6075</v>
      </c>
      <c r="P13" s="26"/>
      <c r="Q13" s="26">
        <v>55</v>
      </c>
      <c r="R13" s="24">
        <f t="shared" si="3"/>
        <v>3750.3924999999999</v>
      </c>
      <c r="S13" s="25">
        <f t="shared" si="4"/>
        <v>37.173499999999997</v>
      </c>
      <c r="T13" s="27">
        <f t="shared" si="5"/>
        <v>-17.826500000000003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9505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9505</v>
      </c>
      <c r="N14" s="24">
        <f t="shared" si="1"/>
        <v>10460</v>
      </c>
      <c r="O14" s="25">
        <f t="shared" si="2"/>
        <v>261.38749999999999</v>
      </c>
      <c r="P14" s="26">
        <v>8000</v>
      </c>
      <c r="Q14" s="26">
        <v>178</v>
      </c>
      <c r="R14" s="24">
        <f t="shared" si="3"/>
        <v>10020.612499999999</v>
      </c>
      <c r="S14" s="25">
        <f t="shared" si="4"/>
        <v>90.297499999999999</v>
      </c>
      <c r="T14" s="27">
        <f t="shared" si="5"/>
        <v>-87.702500000000001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19681</v>
      </c>
      <c r="E15" s="30"/>
      <c r="F15" s="30"/>
      <c r="G15" s="30"/>
      <c r="H15" s="30">
        <v>20</v>
      </c>
      <c r="I15" s="20">
        <v>2</v>
      </c>
      <c r="J15" s="20"/>
      <c r="K15" s="20"/>
      <c r="L15" s="20"/>
      <c r="M15" s="20">
        <f t="shared" si="0"/>
        <v>19861</v>
      </c>
      <c r="N15" s="24">
        <f t="shared" si="1"/>
        <v>20243</v>
      </c>
      <c r="O15" s="25">
        <f t="shared" si="2"/>
        <v>546.17750000000001</v>
      </c>
      <c r="P15" s="26">
        <v>32560</v>
      </c>
      <c r="Q15" s="26">
        <v>160</v>
      </c>
      <c r="R15" s="24">
        <f t="shared" si="3"/>
        <v>19536.822499999998</v>
      </c>
      <c r="S15" s="25">
        <f t="shared" si="4"/>
        <v>188.67949999999999</v>
      </c>
      <c r="T15" s="27">
        <f t="shared" si="5"/>
        <v>28.67949999999999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9082</v>
      </c>
      <c r="E16" s="30"/>
      <c r="F16" s="30">
        <v>80</v>
      </c>
      <c r="G16" s="30"/>
      <c r="H16" s="30">
        <v>80</v>
      </c>
      <c r="I16" s="20"/>
      <c r="J16" s="20"/>
      <c r="K16" s="20"/>
      <c r="L16" s="20"/>
      <c r="M16" s="20">
        <f t="shared" si="0"/>
        <v>10602</v>
      </c>
      <c r="N16" s="24">
        <f t="shared" si="1"/>
        <v>10602</v>
      </c>
      <c r="O16" s="25">
        <f t="shared" si="2"/>
        <v>291.55500000000001</v>
      </c>
      <c r="P16" s="26"/>
      <c r="Q16" s="26">
        <v>90</v>
      </c>
      <c r="R16" s="24">
        <f t="shared" si="3"/>
        <v>10220.445</v>
      </c>
      <c r="S16" s="25">
        <f t="shared" si="4"/>
        <v>100.71899999999999</v>
      </c>
      <c r="T16" s="27">
        <f t="shared" si="5"/>
        <v>10.718999999999994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9090</v>
      </c>
      <c r="E17" s="30"/>
      <c r="F17" s="30"/>
      <c r="G17" s="30"/>
      <c r="H17" s="30">
        <v>50</v>
      </c>
      <c r="I17" s="20">
        <v>10</v>
      </c>
      <c r="J17" s="20"/>
      <c r="K17" s="20"/>
      <c r="L17" s="20"/>
      <c r="M17" s="20">
        <f t="shared" si="0"/>
        <v>9540</v>
      </c>
      <c r="N17" s="24">
        <f t="shared" si="1"/>
        <v>11450</v>
      </c>
      <c r="O17" s="25">
        <f t="shared" si="2"/>
        <v>262.35000000000002</v>
      </c>
      <c r="P17" s="26">
        <v>-1000</v>
      </c>
      <c r="Q17" s="26">
        <v>82</v>
      </c>
      <c r="R17" s="24">
        <f t="shared" si="3"/>
        <v>11105.65</v>
      </c>
      <c r="S17" s="25">
        <f t="shared" si="4"/>
        <v>90.63</v>
      </c>
      <c r="T17" s="27">
        <f t="shared" si="5"/>
        <v>8.6299999999999955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15115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15115</v>
      </c>
      <c r="N19" s="24">
        <f t="shared" si="1"/>
        <v>17025</v>
      </c>
      <c r="O19" s="25">
        <f t="shared" si="2"/>
        <v>415.66250000000002</v>
      </c>
      <c r="P19" s="26">
        <v>-1200</v>
      </c>
      <c r="Q19" s="26">
        <v>170</v>
      </c>
      <c r="R19" s="24">
        <f t="shared" si="3"/>
        <v>16439.337500000001</v>
      </c>
      <c r="S19" s="25">
        <f t="shared" si="4"/>
        <v>143.5925</v>
      </c>
      <c r="T19" s="27">
        <f t="shared" si="5"/>
        <v>-26.407499999999999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8229</v>
      </c>
      <c r="E20" s="30"/>
      <c r="F20" s="30"/>
      <c r="G20" s="30"/>
      <c r="H20" s="30"/>
      <c r="I20" s="20">
        <v>19</v>
      </c>
      <c r="J20" s="20"/>
      <c r="K20" s="20"/>
      <c r="L20" s="20"/>
      <c r="M20" s="20">
        <f t="shared" si="0"/>
        <v>8229</v>
      </c>
      <c r="N20" s="24">
        <f t="shared" si="1"/>
        <v>11858</v>
      </c>
      <c r="O20" s="25">
        <f t="shared" si="2"/>
        <v>226.29750000000001</v>
      </c>
      <c r="P20" s="26">
        <v>-500</v>
      </c>
      <c r="Q20" s="26">
        <v>120</v>
      </c>
      <c r="R20" s="24">
        <f t="shared" si="3"/>
        <v>11511.702499999999</v>
      </c>
      <c r="S20" s="25">
        <f t="shared" si="4"/>
        <v>78.1755</v>
      </c>
      <c r="T20" s="27">
        <f t="shared" si="5"/>
        <v>-41.8245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6224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6224</v>
      </c>
      <c r="N21" s="24">
        <f t="shared" si="1"/>
        <v>6224</v>
      </c>
      <c r="O21" s="25">
        <f t="shared" si="2"/>
        <v>171.16</v>
      </c>
      <c r="P21" s="26"/>
      <c r="Q21" s="26">
        <v>5</v>
      </c>
      <c r="R21" s="24">
        <f t="shared" si="3"/>
        <v>6047.84</v>
      </c>
      <c r="S21" s="25">
        <f t="shared" si="4"/>
        <v>59.128</v>
      </c>
      <c r="T21" s="27">
        <f t="shared" si="5"/>
        <v>54.128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15959</v>
      </c>
      <c r="E22" s="30"/>
      <c r="F22" s="30"/>
      <c r="G22" s="20"/>
      <c r="H22" s="30">
        <v>250</v>
      </c>
      <c r="I22" s="20">
        <v>10</v>
      </c>
      <c r="J22" s="20"/>
      <c r="K22" s="20"/>
      <c r="L22" s="20"/>
      <c r="M22" s="20">
        <f t="shared" si="0"/>
        <v>18209</v>
      </c>
      <c r="N22" s="24">
        <f t="shared" si="1"/>
        <v>20119</v>
      </c>
      <c r="O22" s="25">
        <f t="shared" si="2"/>
        <v>500.7475</v>
      </c>
      <c r="P22" s="26"/>
      <c r="Q22" s="26">
        <v>100</v>
      </c>
      <c r="R22" s="24">
        <f t="shared" si="3"/>
        <v>19518.252499999999</v>
      </c>
      <c r="S22" s="25">
        <f t="shared" si="4"/>
        <v>172.9855</v>
      </c>
      <c r="T22" s="27">
        <f t="shared" si="5"/>
        <v>72.985500000000002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8004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8004</v>
      </c>
      <c r="N23" s="24">
        <f t="shared" si="1"/>
        <v>9914</v>
      </c>
      <c r="O23" s="25">
        <f t="shared" si="2"/>
        <v>220.11</v>
      </c>
      <c r="P23" s="26">
        <v>8780</v>
      </c>
      <c r="Q23" s="26">
        <v>80</v>
      </c>
      <c r="R23" s="24">
        <f t="shared" si="3"/>
        <v>9613.89</v>
      </c>
      <c r="S23" s="25">
        <f t="shared" si="4"/>
        <v>76.037999999999997</v>
      </c>
      <c r="T23" s="27">
        <f t="shared" si="5"/>
        <v>-3.9620000000000033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11005</v>
      </c>
      <c r="E24" s="30"/>
      <c r="F24" s="30">
        <v>20</v>
      </c>
      <c r="G24" s="30"/>
      <c r="H24" s="30"/>
      <c r="I24" s="20"/>
      <c r="J24" s="20"/>
      <c r="K24" s="20"/>
      <c r="L24" s="20"/>
      <c r="M24" s="20">
        <f t="shared" si="0"/>
        <v>11205</v>
      </c>
      <c r="N24" s="24">
        <f t="shared" si="1"/>
        <v>11205</v>
      </c>
      <c r="O24" s="25">
        <f t="shared" si="2"/>
        <v>308.13749999999999</v>
      </c>
      <c r="P24" s="26"/>
      <c r="Q24" s="26">
        <v>97</v>
      </c>
      <c r="R24" s="24">
        <f t="shared" si="3"/>
        <v>10799.862499999999</v>
      </c>
      <c r="S24" s="25">
        <f t="shared" si="4"/>
        <v>106.44749999999999</v>
      </c>
      <c r="T24" s="27">
        <f t="shared" si="5"/>
        <v>9.4474999999999909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7612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7612</v>
      </c>
      <c r="N25" s="24">
        <f t="shared" si="1"/>
        <v>7612</v>
      </c>
      <c r="O25" s="25">
        <f t="shared" si="2"/>
        <v>209.33</v>
      </c>
      <c r="P25" s="26">
        <v>6300</v>
      </c>
      <c r="Q25" s="26">
        <v>72</v>
      </c>
      <c r="R25" s="24">
        <f t="shared" si="3"/>
        <v>7330.67</v>
      </c>
      <c r="S25" s="25">
        <f t="shared" si="4"/>
        <v>72.313999999999993</v>
      </c>
      <c r="T25" s="27">
        <f t="shared" si="5"/>
        <v>0.31399999999999295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6170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6170</v>
      </c>
      <c r="N26" s="24">
        <f t="shared" si="1"/>
        <v>6170</v>
      </c>
      <c r="O26" s="25">
        <f t="shared" si="2"/>
        <v>169.67500000000001</v>
      </c>
      <c r="P26" s="26"/>
      <c r="Q26" s="26">
        <v>80</v>
      </c>
      <c r="R26" s="24">
        <f t="shared" si="3"/>
        <v>5920.3249999999998</v>
      </c>
      <c r="S26" s="25">
        <f t="shared" si="4"/>
        <v>58.615000000000002</v>
      </c>
      <c r="T26" s="27">
        <f t="shared" si="5"/>
        <v>-21.384999999999998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13957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13957</v>
      </c>
      <c r="N27" s="40">
        <f t="shared" si="1"/>
        <v>13957</v>
      </c>
      <c r="O27" s="25">
        <f t="shared" si="2"/>
        <v>383.8175</v>
      </c>
      <c r="P27" s="41">
        <v>8500</v>
      </c>
      <c r="Q27" s="41">
        <v>200</v>
      </c>
      <c r="R27" s="24">
        <f t="shared" si="3"/>
        <v>13373.182500000001</v>
      </c>
      <c r="S27" s="42">
        <f t="shared" si="4"/>
        <v>132.5915</v>
      </c>
      <c r="T27" s="43">
        <f t="shared" si="5"/>
        <v>-67.408500000000004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188138</v>
      </c>
      <c r="E28" s="45">
        <f t="shared" si="6"/>
        <v>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650</v>
      </c>
      <c r="I28" s="45">
        <f t="shared" si="7"/>
        <v>83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195988</v>
      </c>
      <c r="N28" s="45">
        <f t="shared" si="7"/>
        <v>211841</v>
      </c>
      <c r="O28" s="46">
        <f t="shared" si="7"/>
        <v>5389.6699999999992</v>
      </c>
      <c r="P28" s="45">
        <f t="shared" si="7"/>
        <v>61440</v>
      </c>
      <c r="Q28" s="45">
        <f t="shared" si="7"/>
        <v>1825</v>
      </c>
      <c r="R28" s="45">
        <f t="shared" si="7"/>
        <v>204626.33</v>
      </c>
      <c r="S28" s="45">
        <f t="shared" si="7"/>
        <v>1861.886</v>
      </c>
      <c r="T28" s="47">
        <f t="shared" si="7"/>
        <v>36.885999999999967</v>
      </c>
    </row>
    <row r="29" spans="1:20" ht="15.75" thickBot="1" x14ac:dyDescent="0.3">
      <c r="A29" s="92" t="s">
        <v>45</v>
      </c>
      <c r="B29" s="93"/>
      <c r="C29" s="94"/>
      <c r="D29" s="48">
        <f>D4+D5-D28</f>
        <v>267200</v>
      </c>
      <c r="E29" s="48">
        <f t="shared" ref="E29:L29" si="8">E4+E5-E28</f>
        <v>5410</v>
      </c>
      <c r="F29" s="48">
        <f t="shared" si="8"/>
        <v>9140</v>
      </c>
      <c r="G29" s="48">
        <f t="shared" si="8"/>
        <v>0</v>
      </c>
      <c r="H29" s="48">
        <f t="shared" si="8"/>
        <v>34730</v>
      </c>
      <c r="I29" s="48">
        <f t="shared" si="8"/>
        <v>773</v>
      </c>
      <c r="J29" s="48">
        <f t="shared" si="8"/>
        <v>331</v>
      </c>
      <c r="K29" s="48">
        <f t="shared" si="8"/>
        <v>264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5" priority="43" operator="equal">
      <formula>212030016606640</formula>
    </cfRule>
  </conditionalFormatting>
  <conditionalFormatting sqref="D29 E4:E6 E28:K29">
    <cfRule type="cellIs" dxfId="474" priority="41" operator="equal">
      <formula>$E$4</formula>
    </cfRule>
    <cfRule type="cellIs" dxfId="473" priority="42" operator="equal">
      <formula>2120</formula>
    </cfRule>
  </conditionalFormatting>
  <conditionalFormatting sqref="D29:E29 F4:F6 F28:F29">
    <cfRule type="cellIs" dxfId="472" priority="39" operator="equal">
      <formula>$F$4</formula>
    </cfRule>
    <cfRule type="cellIs" dxfId="471" priority="40" operator="equal">
      <formula>300</formula>
    </cfRule>
  </conditionalFormatting>
  <conditionalFormatting sqref="G4:G6 G28:G29">
    <cfRule type="cellIs" dxfId="470" priority="37" operator="equal">
      <formula>$G$4</formula>
    </cfRule>
    <cfRule type="cellIs" dxfId="469" priority="38" operator="equal">
      <formula>1660</formula>
    </cfRule>
  </conditionalFormatting>
  <conditionalFormatting sqref="H4:H6 H28:H29">
    <cfRule type="cellIs" dxfId="468" priority="35" operator="equal">
      <formula>$H$4</formula>
    </cfRule>
    <cfRule type="cellIs" dxfId="467" priority="36" operator="equal">
      <formula>6640</formula>
    </cfRule>
  </conditionalFormatting>
  <conditionalFormatting sqref="T6:T28">
    <cfRule type="cellIs" dxfId="466" priority="34" operator="lessThan">
      <formula>0</formula>
    </cfRule>
  </conditionalFormatting>
  <conditionalFormatting sqref="T7:T27">
    <cfRule type="cellIs" dxfId="465" priority="31" operator="lessThan">
      <formula>0</formula>
    </cfRule>
    <cfRule type="cellIs" dxfId="464" priority="32" operator="lessThan">
      <formula>0</formula>
    </cfRule>
    <cfRule type="cellIs" dxfId="463" priority="33" operator="lessThan">
      <formula>0</formula>
    </cfRule>
  </conditionalFormatting>
  <conditionalFormatting sqref="E4:E6 E28:K28">
    <cfRule type="cellIs" dxfId="462" priority="30" operator="equal">
      <formula>$E$4</formula>
    </cfRule>
  </conditionalFormatting>
  <conditionalFormatting sqref="D28:D29 D6 D4:M4">
    <cfRule type="cellIs" dxfId="461" priority="29" operator="equal">
      <formula>$D$4</formula>
    </cfRule>
  </conditionalFormatting>
  <conditionalFormatting sqref="I4:I6 I28:I29">
    <cfRule type="cellIs" dxfId="460" priority="28" operator="equal">
      <formula>$I$4</formula>
    </cfRule>
  </conditionalFormatting>
  <conditionalFormatting sqref="J4:J6 J28:J29">
    <cfRule type="cellIs" dxfId="459" priority="27" operator="equal">
      <formula>$J$4</formula>
    </cfRule>
  </conditionalFormatting>
  <conditionalFormatting sqref="K4:K6 K28:K29">
    <cfRule type="cellIs" dxfId="458" priority="26" operator="equal">
      <formula>$K$4</formula>
    </cfRule>
  </conditionalFormatting>
  <conditionalFormatting sqref="M4:M6">
    <cfRule type="cellIs" dxfId="457" priority="25" operator="equal">
      <formula>$L$4</formula>
    </cfRule>
  </conditionalFormatting>
  <conditionalFormatting sqref="T7:T28">
    <cfRule type="cellIs" dxfId="456" priority="22" operator="lessThan">
      <formula>0</formula>
    </cfRule>
    <cfRule type="cellIs" dxfId="455" priority="23" operator="lessThan">
      <formula>0</formula>
    </cfRule>
    <cfRule type="cellIs" dxfId="454" priority="24" operator="lessThan">
      <formula>0</formula>
    </cfRule>
  </conditionalFormatting>
  <conditionalFormatting sqref="D5:K5">
    <cfRule type="cellIs" dxfId="453" priority="21" operator="greaterThan">
      <formula>0</formula>
    </cfRule>
  </conditionalFormatting>
  <conditionalFormatting sqref="T6:T28">
    <cfRule type="cellIs" dxfId="452" priority="20" operator="lessThan">
      <formula>0</formula>
    </cfRule>
  </conditionalFormatting>
  <conditionalFormatting sqref="T7:T27">
    <cfRule type="cellIs" dxfId="451" priority="17" operator="lessThan">
      <formula>0</formula>
    </cfRule>
    <cfRule type="cellIs" dxfId="450" priority="18" operator="lessThan">
      <formula>0</formula>
    </cfRule>
    <cfRule type="cellIs" dxfId="449" priority="19" operator="lessThan">
      <formula>0</formula>
    </cfRule>
  </conditionalFormatting>
  <conditionalFormatting sqref="T7:T28">
    <cfRule type="cellIs" dxfId="448" priority="14" operator="lessThan">
      <formula>0</formula>
    </cfRule>
    <cfRule type="cellIs" dxfId="447" priority="15" operator="lessThan">
      <formula>0</formula>
    </cfRule>
    <cfRule type="cellIs" dxfId="446" priority="16" operator="lessThan">
      <formula>0</formula>
    </cfRule>
  </conditionalFormatting>
  <conditionalFormatting sqref="D5:K5">
    <cfRule type="cellIs" dxfId="445" priority="13" operator="greaterThan">
      <formula>0</formula>
    </cfRule>
  </conditionalFormatting>
  <conditionalFormatting sqref="L4 L6 L28:L29">
    <cfRule type="cellIs" dxfId="444" priority="12" operator="equal">
      <formula>$L$4</formula>
    </cfRule>
  </conditionalFormatting>
  <conditionalFormatting sqref="D7:S7">
    <cfRule type="cellIs" dxfId="443" priority="11" operator="greaterThan">
      <formula>0</formula>
    </cfRule>
  </conditionalFormatting>
  <conditionalFormatting sqref="D9:S9">
    <cfRule type="cellIs" dxfId="442" priority="10" operator="greaterThan">
      <formula>0</formula>
    </cfRule>
  </conditionalFormatting>
  <conditionalFormatting sqref="D11:S11">
    <cfRule type="cellIs" dxfId="441" priority="9" operator="greaterThan">
      <formula>0</formula>
    </cfRule>
  </conditionalFormatting>
  <conditionalFormatting sqref="D13:S13">
    <cfRule type="cellIs" dxfId="440" priority="8" operator="greaterThan">
      <formula>0</formula>
    </cfRule>
  </conditionalFormatting>
  <conditionalFormatting sqref="D15:S15">
    <cfRule type="cellIs" dxfId="439" priority="7" operator="greaterThan">
      <formula>0</formula>
    </cfRule>
  </conditionalFormatting>
  <conditionalFormatting sqref="D17:S17">
    <cfRule type="cellIs" dxfId="438" priority="6" operator="greaterThan">
      <formula>0</formula>
    </cfRule>
  </conditionalFormatting>
  <conditionalFormatting sqref="D19:S19">
    <cfRule type="cellIs" dxfId="437" priority="5" operator="greaterThan">
      <formula>0</formula>
    </cfRule>
  </conditionalFormatting>
  <conditionalFormatting sqref="D21:S21">
    <cfRule type="cellIs" dxfId="436" priority="4" operator="greaterThan">
      <formula>0</formula>
    </cfRule>
  </conditionalFormatting>
  <conditionalFormatting sqref="D23:S23">
    <cfRule type="cellIs" dxfId="435" priority="3" operator="greaterThan">
      <formula>0</formula>
    </cfRule>
  </conditionalFormatting>
  <conditionalFormatting sqref="D25:S25">
    <cfRule type="cellIs" dxfId="434" priority="2" operator="greaterThan">
      <formula>0</formula>
    </cfRule>
  </conditionalFormatting>
  <conditionalFormatting sqref="D27:S27">
    <cfRule type="cellIs" dxfId="433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P17" sqref="P17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74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'22'!D29</f>
        <v>267200</v>
      </c>
      <c r="E4" s="2">
        <f>'22'!E29</f>
        <v>5410</v>
      </c>
      <c r="F4" s="2">
        <f>'22'!F29</f>
        <v>9140</v>
      </c>
      <c r="G4" s="2">
        <f>'22'!G29</f>
        <v>0</v>
      </c>
      <c r="H4" s="2">
        <f>'22'!H29</f>
        <v>34730</v>
      </c>
      <c r="I4" s="2">
        <f>'22'!I29</f>
        <v>773</v>
      </c>
      <c r="J4" s="2">
        <f>'22'!J29</f>
        <v>331</v>
      </c>
      <c r="K4" s="2">
        <f>'22'!K29</f>
        <v>264</v>
      </c>
      <c r="L4" s="2">
        <f>'22'!L29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>
        <v>493996</v>
      </c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8578</v>
      </c>
      <c r="E7" s="22"/>
      <c r="F7" s="22">
        <v>20</v>
      </c>
      <c r="G7" s="22"/>
      <c r="H7" s="22">
        <v>120</v>
      </c>
      <c r="I7" s="23">
        <v>5</v>
      </c>
      <c r="J7" s="23"/>
      <c r="K7" s="23"/>
      <c r="L7" s="23"/>
      <c r="M7" s="20">
        <f>D7+E7*20+F7*10+G7*9+H7*9</f>
        <v>9858</v>
      </c>
      <c r="N7" s="24">
        <f>D7+E7*20+F7*10+G7*9+H7*9+I7*191+J7*191+K7*182+L7*100</f>
        <v>10813</v>
      </c>
      <c r="O7" s="25">
        <f>M7*2.75%</f>
        <v>271.09500000000003</v>
      </c>
      <c r="P7" s="26"/>
      <c r="Q7" s="26">
        <v>82</v>
      </c>
      <c r="R7" s="24">
        <f>M7-(M7*2.75%)+I7*191+J7*191+K7*182+L7*100-Q7</f>
        <v>10459.905000000001</v>
      </c>
      <c r="S7" s="25">
        <f>M7*0.95%</f>
        <v>93.650999999999996</v>
      </c>
      <c r="T7" s="27">
        <f>S7-Q7</f>
        <v>11.650999999999996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4658</v>
      </c>
      <c r="E8" s="30"/>
      <c r="F8" s="30">
        <v>20</v>
      </c>
      <c r="G8" s="30"/>
      <c r="H8" s="30"/>
      <c r="I8" s="20"/>
      <c r="J8" s="20"/>
      <c r="K8" s="20"/>
      <c r="L8" s="20"/>
      <c r="M8" s="20">
        <f t="shared" ref="M8:M27" si="0">D8+E8*20+F8*10+G8*9+H8*9</f>
        <v>4858</v>
      </c>
      <c r="N8" s="24">
        <f t="shared" ref="N8:N27" si="1">D8+E8*20+F8*10+G8*9+H8*9+I8*191+J8*191+K8*182+L8*100</f>
        <v>4858</v>
      </c>
      <c r="O8" s="25">
        <f t="shared" ref="O8:O27" si="2">M8*2.75%</f>
        <v>133.595</v>
      </c>
      <c r="P8" s="26"/>
      <c r="Q8" s="26">
        <v>74</v>
      </c>
      <c r="R8" s="24">
        <f t="shared" ref="R8:R27" si="3">M8-(M8*2.75%)+I8*191+J8*191+K8*182+L8*100-Q8</f>
        <v>4650.4049999999997</v>
      </c>
      <c r="S8" s="25">
        <f t="shared" ref="S8:S27" si="4">M8*0.95%</f>
        <v>46.150999999999996</v>
      </c>
      <c r="T8" s="27">
        <f t="shared" ref="T8:T27" si="5">S8-Q8</f>
        <v>-27.849000000000004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11545</v>
      </c>
      <c r="E9" s="30">
        <v>30</v>
      </c>
      <c r="F9" s="30"/>
      <c r="G9" s="30"/>
      <c r="H9" s="30">
        <v>70</v>
      </c>
      <c r="I9" s="20">
        <v>5</v>
      </c>
      <c r="J9" s="20"/>
      <c r="K9" s="20">
        <v>3</v>
      </c>
      <c r="L9" s="20"/>
      <c r="M9" s="20">
        <f t="shared" si="0"/>
        <v>12775</v>
      </c>
      <c r="N9" s="24">
        <f t="shared" si="1"/>
        <v>14276</v>
      </c>
      <c r="O9" s="25">
        <f t="shared" si="2"/>
        <v>351.3125</v>
      </c>
      <c r="P9" s="26">
        <v>-2000</v>
      </c>
      <c r="Q9" s="26">
        <v>118</v>
      </c>
      <c r="R9" s="24">
        <f t="shared" si="3"/>
        <v>13806.6875</v>
      </c>
      <c r="S9" s="25">
        <f t="shared" si="4"/>
        <v>121.3625</v>
      </c>
      <c r="T9" s="27">
        <f t="shared" si="5"/>
        <v>3.3624999999999972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3499</v>
      </c>
      <c r="E10" s="30"/>
      <c r="F10" s="30"/>
      <c r="G10" s="30"/>
      <c r="H10" s="30"/>
      <c r="I10" s="20"/>
      <c r="J10" s="20">
        <v>4</v>
      </c>
      <c r="K10" s="20">
        <v>1</v>
      </c>
      <c r="L10" s="20"/>
      <c r="M10" s="20">
        <f t="shared" si="0"/>
        <v>3499</v>
      </c>
      <c r="N10" s="24">
        <f t="shared" si="1"/>
        <v>4445</v>
      </c>
      <c r="O10" s="25">
        <f t="shared" si="2"/>
        <v>96.222499999999997</v>
      </c>
      <c r="P10" s="26"/>
      <c r="Q10" s="26">
        <v>28</v>
      </c>
      <c r="R10" s="24">
        <f t="shared" si="3"/>
        <v>4320.7775000000001</v>
      </c>
      <c r="S10" s="25">
        <f t="shared" si="4"/>
        <v>33.240499999999997</v>
      </c>
      <c r="T10" s="27">
        <f t="shared" si="5"/>
        <v>5.2404999999999973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3705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3705</v>
      </c>
      <c r="N11" s="24">
        <f t="shared" si="1"/>
        <v>3705</v>
      </c>
      <c r="O11" s="25">
        <f t="shared" si="2"/>
        <v>101.8875</v>
      </c>
      <c r="P11" s="26"/>
      <c r="Q11" s="26">
        <v>33</v>
      </c>
      <c r="R11" s="24">
        <f t="shared" si="3"/>
        <v>3570.1125000000002</v>
      </c>
      <c r="S11" s="25">
        <f t="shared" si="4"/>
        <v>35.197499999999998</v>
      </c>
      <c r="T11" s="27">
        <f t="shared" si="5"/>
        <v>2.197499999999998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3321</v>
      </c>
      <c r="E12" s="30"/>
      <c r="F12" s="30">
        <v>100</v>
      </c>
      <c r="G12" s="30"/>
      <c r="H12" s="30">
        <v>100</v>
      </c>
      <c r="I12" s="20">
        <v>10</v>
      </c>
      <c r="J12" s="20"/>
      <c r="K12" s="20">
        <v>5</v>
      </c>
      <c r="L12" s="20"/>
      <c r="M12" s="20">
        <f t="shared" si="0"/>
        <v>5221</v>
      </c>
      <c r="N12" s="24">
        <f t="shared" si="1"/>
        <v>8041</v>
      </c>
      <c r="O12" s="25">
        <f t="shared" si="2"/>
        <v>143.57750000000001</v>
      </c>
      <c r="P12" s="26"/>
      <c r="Q12" s="26">
        <v>37</v>
      </c>
      <c r="R12" s="24">
        <f t="shared" si="3"/>
        <v>7860.4224999999997</v>
      </c>
      <c r="S12" s="25">
        <f t="shared" si="4"/>
        <v>49.599499999999999</v>
      </c>
      <c r="T12" s="27">
        <f t="shared" si="5"/>
        <v>12.599499999999999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6345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6345</v>
      </c>
      <c r="N13" s="24">
        <f t="shared" si="1"/>
        <v>6345</v>
      </c>
      <c r="O13" s="25">
        <f t="shared" si="2"/>
        <v>174.48750000000001</v>
      </c>
      <c r="P13" s="26"/>
      <c r="Q13" s="26">
        <v>55</v>
      </c>
      <c r="R13" s="24">
        <f t="shared" si="3"/>
        <v>6115.5124999999998</v>
      </c>
      <c r="S13" s="25">
        <f t="shared" si="4"/>
        <v>60.277499999999996</v>
      </c>
      <c r="T13" s="27">
        <f t="shared" si="5"/>
        <v>5.2774999999999963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14438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15338</v>
      </c>
      <c r="N14" s="24">
        <f t="shared" si="1"/>
        <v>15338</v>
      </c>
      <c r="O14" s="25">
        <f t="shared" si="2"/>
        <v>421.79500000000002</v>
      </c>
      <c r="P14" s="26"/>
      <c r="Q14" s="26">
        <v>166</v>
      </c>
      <c r="R14" s="24">
        <f t="shared" si="3"/>
        <v>14750.205</v>
      </c>
      <c r="S14" s="25">
        <f t="shared" si="4"/>
        <v>145.71099999999998</v>
      </c>
      <c r="T14" s="27">
        <f t="shared" si="5"/>
        <v>-20.289000000000016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15210</v>
      </c>
      <c r="E15" s="30"/>
      <c r="F15" s="30">
        <v>100</v>
      </c>
      <c r="G15" s="30"/>
      <c r="H15" s="30">
        <v>50</v>
      </c>
      <c r="I15" s="20"/>
      <c r="J15" s="20"/>
      <c r="K15" s="20"/>
      <c r="L15" s="20"/>
      <c r="M15" s="20">
        <f t="shared" si="0"/>
        <v>16660</v>
      </c>
      <c r="N15" s="24">
        <f t="shared" si="1"/>
        <v>16660</v>
      </c>
      <c r="O15" s="25">
        <f t="shared" si="2"/>
        <v>458.15</v>
      </c>
      <c r="P15" s="26">
        <v>15540</v>
      </c>
      <c r="Q15" s="26">
        <v>160</v>
      </c>
      <c r="R15" s="24">
        <f t="shared" si="3"/>
        <v>16041.85</v>
      </c>
      <c r="S15" s="25">
        <f t="shared" si="4"/>
        <v>158.27000000000001</v>
      </c>
      <c r="T15" s="27">
        <f t="shared" si="5"/>
        <v>-1.7299999999999898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15982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15982</v>
      </c>
      <c r="N16" s="24">
        <f t="shared" si="1"/>
        <v>15982</v>
      </c>
      <c r="O16" s="25">
        <f t="shared" si="2"/>
        <v>439.505</v>
      </c>
      <c r="P16" s="26"/>
      <c r="Q16" s="26">
        <v>142</v>
      </c>
      <c r="R16" s="24">
        <f t="shared" si="3"/>
        <v>15400.495000000001</v>
      </c>
      <c r="S16" s="25">
        <f t="shared" si="4"/>
        <v>151.82900000000001</v>
      </c>
      <c r="T16" s="27">
        <f t="shared" si="5"/>
        <v>9.8290000000000077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8532</v>
      </c>
      <c r="E17" s="30"/>
      <c r="F17" s="30">
        <v>100</v>
      </c>
      <c r="G17" s="30"/>
      <c r="H17" s="30">
        <v>100</v>
      </c>
      <c r="I17" s="20">
        <v>5</v>
      </c>
      <c r="J17" s="20"/>
      <c r="K17" s="20">
        <v>5</v>
      </c>
      <c r="L17" s="20"/>
      <c r="M17" s="20">
        <f t="shared" si="0"/>
        <v>10432</v>
      </c>
      <c r="N17" s="24">
        <f t="shared" si="1"/>
        <v>12297</v>
      </c>
      <c r="O17" s="25">
        <f t="shared" si="2"/>
        <v>286.88</v>
      </c>
      <c r="P17" s="26">
        <v>1000</v>
      </c>
      <c r="Q17" s="26">
        <v>90</v>
      </c>
      <c r="R17" s="24">
        <f t="shared" si="3"/>
        <v>11920.12</v>
      </c>
      <c r="S17" s="25">
        <f t="shared" si="4"/>
        <v>99.103999999999999</v>
      </c>
      <c r="T17" s="27">
        <f t="shared" si="5"/>
        <v>9.1039999999999992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4729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4729</v>
      </c>
      <c r="N18" s="24">
        <f t="shared" si="1"/>
        <v>4729</v>
      </c>
      <c r="O18" s="25">
        <f t="shared" si="2"/>
        <v>130.04750000000001</v>
      </c>
      <c r="P18" s="26"/>
      <c r="Q18" s="26"/>
      <c r="R18" s="24">
        <f t="shared" si="3"/>
        <v>4598.9525000000003</v>
      </c>
      <c r="S18" s="25">
        <f t="shared" si="4"/>
        <v>44.9255</v>
      </c>
      <c r="T18" s="27">
        <f t="shared" si="5"/>
        <v>44.9255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11310</v>
      </c>
      <c r="E19" s="30"/>
      <c r="F19" s="30"/>
      <c r="G19" s="30"/>
      <c r="H19" s="30">
        <v>100</v>
      </c>
      <c r="I19" s="20">
        <v>5</v>
      </c>
      <c r="J19" s="20"/>
      <c r="K19" s="20"/>
      <c r="L19" s="20"/>
      <c r="M19" s="20">
        <f t="shared" si="0"/>
        <v>12210</v>
      </c>
      <c r="N19" s="24">
        <f t="shared" si="1"/>
        <v>13165</v>
      </c>
      <c r="O19" s="25">
        <f t="shared" si="2"/>
        <v>335.77499999999998</v>
      </c>
      <c r="P19" s="26">
        <v>1200</v>
      </c>
      <c r="Q19" s="26">
        <v>170</v>
      </c>
      <c r="R19" s="24">
        <f t="shared" si="3"/>
        <v>12659.225</v>
      </c>
      <c r="S19" s="25">
        <f t="shared" si="4"/>
        <v>115.99499999999999</v>
      </c>
      <c r="T19" s="27">
        <f t="shared" si="5"/>
        <v>-54.00500000000001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5246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5246</v>
      </c>
      <c r="N20" s="24">
        <f t="shared" si="1"/>
        <v>5246</v>
      </c>
      <c r="O20" s="25">
        <f t="shared" si="2"/>
        <v>144.26500000000001</v>
      </c>
      <c r="P20" s="26">
        <v>500</v>
      </c>
      <c r="Q20" s="26">
        <v>121</v>
      </c>
      <c r="R20" s="24">
        <f t="shared" si="3"/>
        <v>4980.7349999999997</v>
      </c>
      <c r="S20" s="25">
        <f t="shared" si="4"/>
        <v>49.836999999999996</v>
      </c>
      <c r="T20" s="27">
        <f t="shared" si="5"/>
        <v>-71.163000000000011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3461</v>
      </c>
      <c r="E21" s="30"/>
      <c r="F21" s="30"/>
      <c r="G21" s="30"/>
      <c r="H21" s="30">
        <v>10</v>
      </c>
      <c r="I21" s="20">
        <v>4</v>
      </c>
      <c r="J21" s="20"/>
      <c r="K21" s="20"/>
      <c r="L21" s="20"/>
      <c r="M21" s="20">
        <f t="shared" si="0"/>
        <v>3551</v>
      </c>
      <c r="N21" s="24">
        <f t="shared" si="1"/>
        <v>4315</v>
      </c>
      <c r="O21" s="25">
        <f t="shared" si="2"/>
        <v>97.652500000000003</v>
      </c>
      <c r="P21" s="26"/>
      <c r="Q21" s="26">
        <v>17</v>
      </c>
      <c r="R21" s="24">
        <f t="shared" si="3"/>
        <v>4200.3474999999999</v>
      </c>
      <c r="S21" s="25">
        <f t="shared" si="4"/>
        <v>33.734499999999997</v>
      </c>
      <c r="T21" s="27">
        <f t="shared" si="5"/>
        <v>16.734499999999997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16655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16655</v>
      </c>
      <c r="N22" s="24">
        <f t="shared" si="1"/>
        <v>16655</v>
      </c>
      <c r="O22" s="25">
        <f t="shared" si="2"/>
        <v>458.01249999999999</v>
      </c>
      <c r="P22" s="26"/>
      <c r="Q22" s="26">
        <v>150</v>
      </c>
      <c r="R22" s="24">
        <f t="shared" si="3"/>
        <v>16046.987499999999</v>
      </c>
      <c r="S22" s="25">
        <f t="shared" si="4"/>
        <v>158.2225</v>
      </c>
      <c r="T22" s="27">
        <f t="shared" si="5"/>
        <v>8.2224999999999966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8550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8550</v>
      </c>
      <c r="N23" s="24">
        <f t="shared" si="1"/>
        <v>8550</v>
      </c>
      <c r="O23" s="25">
        <f t="shared" si="2"/>
        <v>235.125</v>
      </c>
      <c r="P23" s="26"/>
      <c r="Q23" s="26">
        <v>70</v>
      </c>
      <c r="R23" s="24">
        <f t="shared" si="3"/>
        <v>8244.875</v>
      </c>
      <c r="S23" s="25">
        <f t="shared" si="4"/>
        <v>81.224999999999994</v>
      </c>
      <c r="T23" s="27">
        <f t="shared" si="5"/>
        <v>11.224999999999994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16497</v>
      </c>
      <c r="E24" s="30">
        <v>50</v>
      </c>
      <c r="F24" s="30"/>
      <c r="G24" s="30"/>
      <c r="H24" s="30"/>
      <c r="I24" s="20">
        <v>10</v>
      </c>
      <c r="J24" s="20"/>
      <c r="K24" s="20">
        <v>5</v>
      </c>
      <c r="L24" s="20"/>
      <c r="M24" s="20">
        <f t="shared" si="0"/>
        <v>17497</v>
      </c>
      <c r="N24" s="24">
        <f t="shared" si="1"/>
        <v>20317</v>
      </c>
      <c r="O24" s="25">
        <f t="shared" si="2"/>
        <v>481.16750000000002</v>
      </c>
      <c r="P24" s="26"/>
      <c r="Q24" s="26">
        <v>126</v>
      </c>
      <c r="R24" s="24">
        <f t="shared" si="3"/>
        <v>19709.8325</v>
      </c>
      <c r="S24" s="25">
        <f t="shared" si="4"/>
        <v>166.22149999999999</v>
      </c>
      <c r="T24" s="27">
        <f t="shared" si="5"/>
        <v>40.221499999999992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6068</v>
      </c>
      <c r="E25" s="30"/>
      <c r="F25" s="30"/>
      <c r="G25" s="30"/>
      <c r="H25" s="30"/>
      <c r="I25" s="20">
        <v>6</v>
      </c>
      <c r="J25" s="20"/>
      <c r="K25" s="20">
        <v>5</v>
      </c>
      <c r="L25" s="20"/>
      <c r="M25" s="20">
        <f t="shared" si="0"/>
        <v>6068</v>
      </c>
      <c r="N25" s="24">
        <f t="shared" si="1"/>
        <v>8124</v>
      </c>
      <c r="O25" s="25">
        <f t="shared" si="2"/>
        <v>166.87</v>
      </c>
      <c r="P25" s="26">
        <v>9000</v>
      </c>
      <c r="Q25" s="26">
        <v>62</v>
      </c>
      <c r="R25" s="24">
        <f t="shared" si="3"/>
        <v>7895.13</v>
      </c>
      <c r="S25" s="25">
        <f t="shared" si="4"/>
        <v>57.646000000000001</v>
      </c>
      <c r="T25" s="27">
        <f t="shared" si="5"/>
        <v>-4.3539999999999992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8020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8020</v>
      </c>
      <c r="N26" s="24">
        <f t="shared" si="1"/>
        <v>8975</v>
      </c>
      <c r="O26" s="25">
        <f t="shared" si="2"/>
        <v>220.55</v>
      </c>
      <c r="P26" s="26"/>
      <c r="Q26" s="26">
        <v>100</v>
      </c>
      <c r="R26" s="24">
        <f t="shared" si="3"/>
        <v>8654.4500000000007</v>
      </c>
      <c r="S26" s="25">
        <f t="shared" si="4"/>
        <v>76.19</v>
      </c>
      <c r="T26" s="27">
        <f t="shared" si="5"/>
        <v>-23.810000000000002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8749</v>
      </c>
      <c r="E27" s="38"/>
      <c r="F27" s="39"/>
      <c r="G27" s="39"/>
      <c r="H27" s="39"/>
      <c r="I27" s="31"/>
      <c r="J27" s="31"/>
      <c r="K27" s="31">
        <v>10</v>
      </c>
      <c r="L27" s="31"/>
      <c r="M27" s="31">
        <f t="shared" si="0"/>
        <v>8749</v>
      </c>
      <c r="N27" s="40">
        <f t="shared" si="1"/>
        <v>10569</v>
      </c>
      <c r="O27" s="25">
        <f t="shared" si="2"/>
        <v>240.5975</v>
      </c>
      <c r="P27" s="41"/>
      <c r="Q27" s="41">
        <v>118</v>
      </c>
      <c r="R27" s="24">
        <f t="shared" si="3"/>
        <v>10210.4025</v>
      </c>
      <c r="S27" s="42">
        <f t="shared" si="4"/>
        <v>83.115499999999997</v>
      </c>
      <c r="T27" s="43">
        <f t="shared" si="5"/>
        <v>-34.884500000000003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185098</v>
      </c>
      <c r="E28" s="45">
        <f t="shared" si="6"/>
        <v>80</v>
      </c>
      <c r="F28" s="45">
        <f t="shared" ref="F28:T28" si="7">SUM(F7:F27)</f>
        <v>340</v>
      </c>
      <c r="G28" s="45">
        <f t="shared" si="7"/>
        <v>0</v>
      </c>
      <c r="H28" s="45">
        <f t="shared" si="7"/>
        <v>650</v>
      </c>
      <c r="I28" s="45">
        <f t="shared" si="7"/>
        <v>55</v>
      </c>
      <c r="J28" s="45">
        <f t="shared" si="7"/>
        <v>4</v>
      </c>
      <c r="K28" s="45">
        <f t="shared" si="7"/>
        <v>34</v>
      </c>
      <c r="L28" s="45">
        <f t="shared" si="7"/>
        <v>0</v>
      </c>
      <c r="M28" s="45">
        <f t="shared" si="7"/>
        <v>195948</v>
      </c>
      <c r="N28" s="45">
        <f t="shared" si="7"/>
        <v>213405</v>
      </c>
      <c r="O28" s="46">
        <f t="shared" si="7"/>
        <v>5388.57</v>
      </c>
      <c r="P28" s="45">
        <f t="shared" si="7"/>
        <v>25240</v>
      </c>
      <c r="Q28" s="45">
        <f t="shared" si="7"/>
        <v>1919</v>
      </c>
      <c r="R28" s="45">
        <f t="shared" si="7"/>
        <v>206097.43</v>
      </c>
      <c r="S28" s="45">
        <f t="shared" si="7"/>
        <v>1861.5059999999999</v>
      </c>
      <c r="T28" s="47">
        <f t="shared" si="7"/>
        <v>-57.494000000000071</v>
      </c>
    </row>
    <row r="29" spans="1:20" ht="15.75" thickBot="1" x14ac:dyDescent="0.3">
      <c r="A29" s="92" t="s">
        <v>45</v>
      </c>
      <c r="B29" s="93"/>
      <c r="C29" s="94"/>
      <c r="D29" s="48">
        <f>D4+D5-D28</f>
        <v>576098</v>
      </c>
      <c r="E29" s="48">
        <f t="shared" ref="E29:L29" si="8">E4+E5-E28</f>
        <v>5330</v>
      </c>
      <c r="F29" s="48">
        <f t="shared" si="8"/>
        <v>8800</v>
      </c>
      <c r="G29" s="48">
        <f t="shared" si="8"/>
        <v>0</v>
      </c>
      <c r="H29" s="48">
        <f t="shared" si="8"/>
        <v>34080</v>
      </c>
      <c r="I29" s="48">
        <f t="shared" si="8"/>
        <v>718</v>
      </c>
      <c r="J29" s="48">
        <f t="shared" si="8"/>
        <v>327</v>
      </c>
      <c r="K29" s="48">
        <f t="shared" si="8"/>
        <v>230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ht="17.25" customHeight="1" x14ac:dyDescent="0.25">
      <c r="A30" s="49"/>
      <c r="B30" s="49"/>
      <c r="C30" s="50"/>
      <c r="D30" s="49"/>
      <c r="E30" s="51">
        <v>70</v>
      </c>
      <c r="F30" s="51">
        <v>10</v>
      </c>
      <c r="G30" s="51"/>
      <c r="H30" s="51">
        <v>-10</v>
      </c>
      <c r="I30" s="50">
        <v>-3</v>
      </c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2" priority="43" operator="equal">
      <formula>212030016606640</formula>
    </cfRule>
  </conditionalFormatting>
  <conditionalFormatting sqref="D29 E4:E6 E28:K29">
    <cfRule type="cellIs" dxfId="431" priority="41" operator="equal">
      <formula>$E$4</formula>
    </cfRule>
    <cfRule type="cellIs" dxfId="430" priority="42" operator="equal">
      <formula>2120</formula>
    </cfRule>
  </conditionalFormatting>
  <conditionalFormatting sqref="D29:E29 F4:F6 F28:F29">
    <cfRule type="cellIs" dxfId="429" priority="39" operator="equal">
      <formula>$F$4</formula>
    </cfRule>
    <cfRule type="cellIs" dxfId="428" priority="40" operator="equal">
      <formula>300</formula>
    </cfRule>
  </conditionalFormatting>
  <conditionalFormatting sqref="G4:G6 G28:G29">
    <cfRule type="cellIs" dxfId="427" priority="37" operator="equal">
      <formula>$G$4</formula>
    </cfRule>
    <cfRule type="cellIs" dxfId="426" priority="38" operator="equal">
      <formula>1660</formula>
    </cfRule>
  </conditionalFormatting>
  <conditionalFormatting sqref="H4:H6 H28:H29">
    <cfRule type="cellIs" dxfId="425" priority="35" operator="equal">
      <formula>$H$4</formula>
    </cfRule>
    <cfRule type="cellIs" dxfId="424" priority="36" operator="equal">
      <formula>6640</formula>
    </cfRule>
  </conditionalFormatting>
  <conditionalFormatting sqref="T6:T28">
    <cfRule type="cellIs" dxfId="423" priority="34" operator="lessThan">
      <formula>0</formula>
    </cfRule>
  </conditionalFormatting>
  <conditionalFormatting sqref="T7:T27">
    <cfRule type="cellIs" dxfId="422" priority="31" operator="lessThan">
      <formula>0</formula>
    </cfRule>
    <cfRule type="cellIs" dxfId="421" priority="32" operator="lessThan">
      <formula>0</formula>
    </cfRule>
    <cfRule type="cellIs" dxfId="420" priority="33" operator="lessThan">
      <formula>0</formula>
    </cfRule>
  </conditionalFormatting>
  <conditionalFormatting sqref="E4:E6 E28:K28">
    <cfRule type="cellIs" dxfId="419" priority="30" operator="equal">
      <formula>$E$4</formula>
    </cfRule>
  </conditionalFormatting>
  <conditionalFormatting sqref="D28:D29 D6 D4:M4">
    <cfRule type="cellIs" dxfId="418" priority="29" operator="equal">
      <formula>$D$4</formula>
    </cfRule>
  </conditionalFormatting>
  <conditionalFormatting sqref="I4:I6 I28:I29">
    <cfRule type="cellIs" dxfId="417" priority="28" operator="equal">
      <formula>$I$4</formula>
    </cfRule>
  </conditionalFormatting>
  <conditionalFormatting sqref="J4:J6 J28:J29">
    <cfRule type="cellIs" dxfId="416" priority="27" operator="equal">
      <formula>$J$4</formula>
    </cfRule>
  </conditionalFormatting>
  <conditionalFormatting sqref="K4:K6 K28:K29">
    <cfRule type="cellIs" dxfId="415" priority="26" operator="equal">
      <formula>$K$4</formula>
    </cfRule>
  </conditionalFormatting>
  <conditionalFormatting sqref="M4:M6">
    <cfRule type="cellIs" dxfId="414" priority="25" operator="equal">
      <formula>$L$4</formula>
    </cfRule>
  </conditionalFormatting>
  <conditionalFormatting sqref="T7:T28">
    <cfRule type="cellIs" dxfId="413" priority="22" operator="lessThan">
      <formula>0</formula>
    </cfRule>
    <cfRule type="cellIs" dxfId="412" priority="23" operator="lessThan">
      <formula>0</formula>
    </cfRule>
    <cfRule type="cellIs" dxfId="411" priority="24" operator="lessThan">
      <formula>0</formula>
    </cfRule>
  </conditionalFormatting>
  <conditionalFormatting sqref="D5:K5">
    <cfRule type="cellIs" dxfId="410" priority="21" operator="greaterThan">
      <formula>0</formula>
    </cfRule>
  </conditionalFormatting>
  <conditionalFormatting sqref="T6:T28">
    <cfRule type="cellIs" dxfId="409" priority="20" operator="lessThan">
      <formula>0</formula>
    </cfRule>
  </conditionalFormatting>
  <conditionalFormatting sqref="T7:T27">
    <cfRule type="cellIs" dxfId="408" priority="17" operator="lessThan">
      <formula>0</formula>
    </cfRule>
    <cfRule type="cellIs" dxfId="407" priority="18" operator="lessThan">
      <formula>0</formula>
    </cfRule>
    <cfRule type="cellIs" dxfId="406" priority="19" operator="lessThan">
      <formula>0</formula>
    </cfRule>
  </conditionalFormatting>
  <conditionalFormatting sqref="T7:T28">
    <cfRule type="cellIs" dxfId="405" priority="14" operator="lessThan">
      <formula>0</formula>
    </cfRule>
    <cfRule type="cellIs" dxfId="404" priority="15" operator="lessThan">
      <formula>0</formula>
    </cfRule>
    <cfRule type="cellIs" dxfId="403" priority="16" operator="lessThan">
      <formula>0</formula>
    </cfRule>
  </conditionalFormatting>
  <conditionalFormatting sqref="D5:K5">
    <cfRule type="cellIs" dxfId="402" priority="13" operator="greaterThan">
      <formula>0</formula>
    </cfRule>
  </conditionalFormatting>
  <conditionalFormatting sqref="L4 L6 L28:L29">
    <cfRule type="cellIs" dxfId="401" priority="12" operator="equal">
      <formula>$L$4</formula>
    </cfRule>
  </conditionalFormatting>
  <conditionalFormatting sqref="D7:S7">
    <cfRule type="cellIs" dxfId="400" priority="11" operator="greaterThan">
      <formula>0</formula>
    </cfRule>
  </conditionalFormatting>
  <conditionalFormatting sqref="D9:S9">
    <cfRule type="cellIs" dxfId="399" priority="10" operator="greaterThan">
      <formula>0</formula>
    </cfRule>
  </conditionalFormatting>
  <conditionalFormatting sqref="D11:S11">
    <cfRule type="cellIs" dxfId="398" priority="9" operator="greaterThan">
      <formula>0</formula>
    </cfRule>
  </conditionalFormatting>
  <conditionalFormatting sqref="D13:S13">
    <cfRule type="cellIs" dxfId="397" priority="8" operator="greaterThan">
      <formula>0</formula>
    </cfRule>
  </conditionalFormatting>
  <conditionalFormatting sqref="D15:S15">
    <cfRule type="cellIs" dxfId="396" priority="7" operator="greaterThan">
      <formula>0</formula>
    </cfRule>
  </conditionalFormatting>
  <conditionalFormatting sqref="D17:S17">
    <cfRule type="cellIs" dxfId="395" priority="6" operator="greaterThan">
      <formula>0</formula>
    </cfRule>
  </conditionalFormatting>
  <conditionalFormatting sqref="D19:S19">
    <cfRule type="cellIs" dxfId="394" priority="5" operator="greaterThan">
      <formula>0</formula>
    </cfRule>
  </conditionalFormatting>
  <conditionalFormatting sqref="D21:S21">
    <cfRule type="cellIs" dxfId="393" priority="4" operator="greaterThan">
      <formula>0</formula>
    </cfRule>
  </conditionalFormatting>
  <conditionalFormatting sqref="D23:S23">
    <cfRule type="cellIs" dxfId="392" priority="3" operator="greaterThan">
      <formula>0</formula>
    </cfRule>
  </conditionalFormatting>
  <conditionalFormatting sqref="D25:S25">
    <cfRule type="cellIs" dxfId="391" priority="2" operator="greaterThan">
      <formula>0</formula>
    </cfRule>
  </conditionalFormatting>
  <conditionalFormatting sqref="D27:S27">
    <cfRule type="cellIs" dxfId="390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5703125" customWidth="1"/>
    <col min="5" max="5" width="8.7109375" customWidth="1"/>
    <col min="6" max="6" width="8.28515625" customWidth="1"/>
    <col min="7" max="7" width="0" hidden="1" customWidth="1"/>
    <col min="8" max="8" width="8.42578125" customWidth="1"/>
    <col min="9" max="9" width="11.140625" customWidth="1"/>
    <col min="10" max="10" width="9.5703125" customWidth="1"/>
    <col min="11" max="11" width="8.7109375" customWidth="1"/>
    <col min="12" max="12" width="9.5703125" customWidth="1"/>
    <col min="13" max="13" width="9.140625" customWidth="1"/>
    <col min="14" max="14" width="12.7109375" bestFit="1" customWidth="1"/>
    <col min="15" max="15" width="10.42578125" customWidth="1"/>
    <col min="16" max="16" width="9.140625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75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'23'!D29</f>
        <v>576098</v>
      </c>
      <c r="E4" s="2">
        <f>'23'!E29</f>
        <v>5330</v>
      </c>
      <c r="F4" s="2">
        <f>'23'!F29</f>
        <v>8800</v>
      </c>
      <c r="G4" s="2">
        <f>'23'!G29</f>
        <v>0</v>
      </c>
      <c r="H4" s="2">
        <f>'23'!H29</f>
        <v>34080</v>
      </c>
      <c r="I4" s="2">
        <f>'23'!I29</f>
        <v>718</v>
      </c>
      <c r="J4" s="2">
        <f>'23'!J29</f>
        <v>327</v>
      </c>
      <c r="K4" s="2">
        <f>'23'!K29</f>
        <v>230</v>
      </c>
      <c r="L4" s="2">
        <f>'23'!L29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17000</v>
      </c>
      <c r="E7" s="22"/>
      <c r="F7" s="22">
        <v>30</v>
      </c>
      <c r="G7" s="22"/>
      <c r="H7" s="22">
        <v>120</v>
      </c>
      <c r="I7" s="23">
        <v>2</v>
      </c>
      <c r="J7" s="23"/>
      <c r="K7" s="23">
        <v>1</v>
      </c>
      <c r="L7" s="23"/>
      <c r="M7" s="20">
        <f>D7+E7*20+F7*10+G7*9+H7*9</f>
        <v>18380</v>
      </c>
      <c r="N7" s="24">
        <f>D7+E7*20+F7*10+G7*9+H7*9+I7*191+J7*191+K7*182+L7*100</f>
        <v>18944</v>
      </c>
      <c r="O7" s="25">
        <f>M7*2.75%</f>
        <v>505.45</v>
      </c>
      <c r="P7" s="26"/>
      <c r="Q7" s="26">
        <v>108</v>
      </c>
      <c r="R7" s="24">
        <f>M7-(M7*2.75%)+I7*191+J7*191+K7*182+L7*100-Q7</f>
        <v>18330.55</v>
      </c>
      <c r="S7" s="25">
        <f>M7*0.95%</f>
        <v>174.60999999999999</v>
      </c>
      <c r="T7" s="27">
        <f>S7-Q7</f>
        <v>66.609999999999985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5253</v>
      </c>
      <c r="E8" s="30">
        <v>40</v>
      </c>
      <c r="F8" s="30"/>
      <c r="G8" s="30"/>
      <c r="H8" s="30"/>
      <c r="I8" s="20">
        <v>2</v>
      </c>
      <c r="J8" s="20"/>
      <c r="K8" s="20">
        <v>2</v>
      </c>
      <c r="L8" s="20"/>
      <c r="M8" s="20">
        <f t="shared" ref="M8:M27" si="0">D8+E8*20+F8*10+G8*9+H8*9</f>
        <v>6053</v>
      </c>
      <c r="N8" s="24">
        <f t="shared" ref="N8:N27" si="1">D8+E8*20+F8*10+G8*9+H8*9+I8*191+J8*191+K8*182+L8*100</f>
        <v>6799</v>
      </c>
      <c r="O8" s="25">
        <f t="shared" ref="O8:O27" si="2">M8*2.75%</f>
        <v>166.45750000000001</v>
      </c>
      <c r="P8" s="26"/>
      <c r="Q8" s="26">
        <v>62</v>
      </c>
      <c r="R8" s="24">
        <f t="shared" ref="R8:R27" si="3">M8-(M8*2.75%)+I8*191+J8*191+K8*182+L8*100-Q8</f>
        <v>6570.5424999999996</v>
      </c>
      <c r="S8" s="25">
        <f t="shared" ref="S8:S27" si="4">M8*0.95%</f>
        <v>57.503499999999995</v>
      </c>
      <c r="T8" s="27">
        <f t="shared" ref="T8:T27" si="5">S8-Q8</f>
        <v>-4.4965000000000046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15085</v>
      </c>
      <c r="E9" s="30">
        <v>50</v>
      </c>
      <c r="F9" s="30"/>
      <c r="G9" s="30"/>
      <c r="H9" s="30">
        <v>130</v>
      </c>
      <c r="I9" s="20">
        <v>6</v>
      </c>
      <c r="J9" s="20"/>
      <c r="K9" s="20"/>
      <c r="L9" s="20"/>
      <c r="M9" s="20">
        <f t="shared" si="0"/>
        <v>17255</v>
      </c>
      <c r="N9" s="24">
        <f t="shared" si="1"/>
        <v>18401</v>
      </c>
      <c r="O9" s="25">
        <f t="shared" si="2"/>
        <v>474.51249999999999</v>
      </c>
      <c r="P9" s="26">
        <v>2000</v>
      </c>
      <c r="Q9" s="26">
        <v>137</v>
      </c>
      <c r="R9" s="24">
        <f t="shared" si="3"/>
        <v>17789.487499999999</v>
      </c>
      <c r="S9" s="25">
        <f t="shared" si="4"/>
        <v>163.92249999999999</v>
      </c>
      <c r="T9" s="27">
        <f t="shared" si="5"/>
        <v>26.922499999999985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5630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5630</v>
      </c>
      <c r="N10" s="24">
        <f t="shared" si="1"/>
        <v>5821</v>
      </c>
      <c r="O10" s="25">
        <f t="shared" si="2"/>
        <v>154.82499999999999</v>
      </c>
      <c r="P10" s="26"/>
      <c r="Q10" s="26">
        <v>32</v>
      </c>
      <c r="R10" s="24">
        <f t="shared" si="3"/>
        <v>5634.1750000000002</v>
      </c>
      <c r="S10" s="25">
        <f t="shared" si="4"/>
        <v>53.484999999999999</v>
      </c>
      <c r="T10" s="27">
        <f t="shared" si="5"/>
        <v>21.484999999999999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4320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4320</v>
      </c>
      <c r="N11" s="24">
        <f t="shared" si="1"/>
        <v>4320</v>
      </c>
      <c r="O11" s="25">
        <f t="shared" si="2"/>
        <v>118.8</v>
      </c>
      <c r="P11" s="26"/>
      <c r="Q11" s="26">
        <v>41</v>
      </c>
      <c r="R11" s="24">
        <f t="shared" si="3"/>
        <v>4160.2</v>
      </c>
      <c r="S11" s="25">
        <f t="shared" si="4"/>
        <v>41.04</v>
      </c>
      <c r="T11" s="27">
        <f t="shared" si="5"/>
        <v>3.9999999999999147E-2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2006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5906</v>
      </c>
      <c r="N12" s="24">
        <f t="shared" si="1"/>
        <v>5906</v>
      </c>
      <c r="O12" s="25">
        <f t="shared" si="2"/>
        <v>162.41499999999999</v>
      </c>
      <c r="P12" s="26"/>
      <c r="Q12" s="26">
        <v>33</v>
      </c>
      <c r="R12" s="24">
        <f t="shared" si="3"/>
        <v>5710.585</v>
      </c>
      <c r="S12" s="25">
        <f t="shared" si="4"/>
        <v>56.106999999999999</v>
      </c>
      <c r="T12" s="27">
        <f t="shared" si="5"/>
        <v>23.106999999999999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4883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5333</v>
      </c>
      <c r="N13" s="24">
        <f t="shared" si="1"/>
        <v>5333</v>
      </c>
      <c r="O13" s="25">
        <f t="shared" si="2"/>
        <v>146.6575</v>
      </c>
      <c r="P13" s="26"/>
      <c r="Q13" s="26">
        <v>50</v>
      </c>
      <c r="R13" s="24">
        <f t="shared" si="3"/>
        <v>5136.3424999999997</v>
      </c>
      <c r="S13" s="25">
        <f t="shared" si="4"/>
        <v>50.663499999999999</v>
      </c>
      <c r="T13" s="27">
        <f t="shared" si="5"/>
        <v>0.66349999999999909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8550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8550</v>
      </c>
      <c r="N14" s="24">
        <f t="shared" si="1"/>
        <v>8550</v>
      </c>
      <c r="O14" s="25">
        <f t="shared" si="2"/>
        <v>235.125</v>
      </c>
      <c r="P14" s="26"/>
      <c r="Q14" s="26">
        <v>115</v>
      </c>
      <c r="R14" s="24">
        <f t="shared" si="3"/>
        <v>8199.875</v>
      </c>
      <c r="S14" s="25">
        <f t="shared" si="4"/>
        <v>81.224999999999994</v>
      </c>
      <c r="T14" s="27">
        <f t="shared" si="5"/>
        <v>-33.775000000000006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15642</v>
      </c>
      <c r="E15" s="30"/>
      <c r="F15" s="30"/>
      <c r="G15" s="30"/>
      <c r="H15" s="30">
        <v>250</v>
      </c>
      <c r="I15" s="20">
        <v>10</v>
      </c>
      <c r="J15" s="20"/>
      <c r="K15" s="20">
        <v>7</v>
      </c>
      <c r="L15" s="20"/>
      <c r="M15" s="20">
        <f t="shared" si="0"/>
        <v>17892</v>
      </c>
      <c r="N15" s="24">
        <f t="shared" si="1"/>
        <v>21076</v>
      </c>
      <c r="O15" s="25">
        <f t="shared" si="2"/>
        <v>492.03000000000003</v>
      </c>
      <c r="P15" s="26"/>
      <c r="Q15" s="26">
        <v>160</v>
      </c>
      <c r="R15" s="24">
        <f t="shared" si="3"/>
        <v>20423.97</v>
      </c>
      <c r="S15" s="25">
        <f t="shared" si="4"/>
        <v>169.97399999999999</v>
      </c>
      <c r="T15" s="27">
        <f t="shared" si="5"/>
        <v>9.9739999999999895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9659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9659</v>
      </c>
      <c r="N16" s="24">
        <f t="shared" si="1"/>
        <v>9659</v>
      </c>
      <c r="O16" s="25">
        <f t="shared" si="2"/>
        <v>265.6225</v>
      </c>
      <c r="P16" s="26"/>
      <c r="Q16" s="26">
        <v>93</v>
      </c>
      <c r="R16" s="24">
        <f t="shared" si="3"/>
        <v>9300.3775000000005</v>
      </c>
      <c r="S16" s="25">
        <f t="shared" si="4"/>
        <v>91.760499999999993</v>
      </c>
      <c r="T16" s="27">
        <f t="shared" si="5"/>
        <v>-1.2395000000000067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12857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12857</v>
      </c>
      <c r="N17" s="24">
        <f t="shared" si="1"/>
        <v>12857</v>
      </c>
      <c r="O17" s="25">
        <f t="shared" si="2"/>
        <v>353.5675</v>
      </c>
      <c r="P17" s="26">
        <v>-100</v>
      </c>
      <c r="Q17" s="26">
        <v>100</v>
      </c>
      <c r="R17" s="24">
        <f t="shared" si="3"/>
        <v>12403.432500000001</v>
      </c>
      <c r="S17" s="25">
        <f t="shared" si="4"/>
        <v>122.14149999999999</v>
      </c>
      <c r="T17" s="27">
        <f t="shared" si="5"/>
        <v>22.141499999999994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1542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1542</v>
      </c>
      <c r="N18" s="24">
        <f t="shared" si="1"/>
        <v>1542</v>
      </c>
      <c r="O18" s="25">
        <f t="shared" si="2"/>
        <v>42.405000000000001</v>
      </c>
      <c r="P18" s="26"/>
      <c r="Q18" s="26"/>
      <c r="R18" s="24">
        <f t="shared" si="3"/>
        <v>1499.595</v>
      </c>
      <c r="S18" s="25">
        <f t="shared" si="4"/>
        <v>14.648999999999999</v>
      </c>
      <c r="T18" s="27">
        <f t="shared" si="5"/>
        <v>14.648999999999999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9169</v>
      </c>
      <c r="E19" s="30">
        <v>60</v>
      </c>
      <c r="F19" s="30"/>
      <c r="G19" s="30"/>
      <c r="H19" s="30">
        <v>60</v>
      </c>
      <c r="I19" s="20"/>
      <c r="J19" s="20"/>
      <c r="K19" s="20"/>
      <c r="L19" s="20"/>
      <c r="M19" s="20">
        <f t="shared" si="0"/>
        <v>10909</v>
      </c>
      <c r="N19" s="24">
        <f t="shared" si="1"/>
        <v>10909</v>
      </c>
      <c r="O19" s="25">
        <f t="shared" si="2"/>
        <v>299.9975</v>
      </c>
      <c r="P19" s="26"/>
      <c r="Q19" s="26">
        <v>170</v>
      </c>
      <c r="R19" s="24">
        <f t="shared" si="3"/>
        <v>10439.002500000001</v>
      </c>
      <c r="S19" s="25">
        <f t="shared" si="4"/>
        <v>103.63549999999999</v>
      </c>
      <c r="T19" s="27">
        <f t="shared" si="5"/>
        <v>-66.364500000000007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5194</v>
      </c>
      <c r="E20" s="30"/>
      <c r="F20" s="30"/>
      <c r="G20" s="30"/>
      <c r="H20" s="30">
        <v>40</v>
      </c>
      <c r="I20" s="20"/>
      <c r="J20" s="20"/>
      <c r="K20" s="20">
        <v>5</v>
      </c>
      <c r="L20" s="20"/>
      <c r="M20" s="20">
        <f t="shared" si="0"/>
        <v>5554</v>
      </c>
      <c r="N20" s="24">
        <f t="shared" si="1"/>
        <v>6464</v>
      </c>
      <c r="O20" s="25">
        <f t="shared" si="2"/>
        <v>152.73500000000001</v>
      </c>
      <c r="P20" s="26"/>
      <c r="Q20" s="26">
        <v>121</v>
      </c>
      <c r="R20" s="24">
        <f t="shared" si="3"/>
        <v>6190.2650000000003</v>
      </c>
      <c r="S20" s="25">
        <f t="shared" si="4"/>
        <v>52.762999999999998</v>
      </c>
      <c r="T20" s="27">
        <f t="shared" si="5"/>
        <v>-68.236999999999995</v>
      </c>
    </row>
    <row r="21" spans="1:20" ht="15.75" x14ac:dyDescent="0.25">
      <c r="A21" s="28">
        <v>15</v>
      </c>
      <c r="B21" s="20">
        <v>1908446148</v>
      </c>
      <c r="C21" s="55" t="s">
        <v>70</v>
      </c>
      <c r="D21" s="29">
        <v>5000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5000</v>
      </c>
      <c r="N21" s="24">
        <f t="shared" si="1"/>
        <v>5955</v>
      </c>
      <c r="O21" s="25">
        <f t="shared" si="2"/>
        <v>137.5</v>
      </c>
      <c r="P21" s="26"/>
      <c r="Q21" s="26">
        <v>30</v>
      </c>
      <c r="R21" s="24">
        <f t="shared" si="3"/>
        <v>5787.5</v>
      </c>
      <c r="S21" s="25">
        <f t="shared" si="4"/>
        <v>47.5</v>
      </c>
      <c r="T21" s="27">
        <f t="shared" si="5"/>
        <v>17.5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10194</v>
      </c>
      <c r="E22" s="30">
        <v>100</v>
      </c>
      <c r="F22" s="30">
        <v>100</v>
      </c>
      <c r="G22" s="20"/>
      <c r="H22" s="30">
        <v>100</v>
      </c>
      <c r="I22" s="20"/>
      <c r="J22" s="20"/>
      <c r="K22" s="20"/>
      <c r="L22" s="20"/>
      <c r="M22" s="20">
        <f t="shared" si="0"/>
        <v>14094</v>
      </c>
      <c r="N22" s="24">
        <f t="shared" si="1"/>
        <v>14094</v>
      </c>
      <c r="O22" s="25">
        <f t="shared" si="2"/>
        <v>387.58499999999998</v>
      </c>
      <c r="P22" s="26"/>
      <c r="Q22" s="26">
        <v>101</v>
      </c>
      <c r="R22" s="24">
        <f t="shared" si="3"/>
        <v>13605.415000000001</v>
      </c>
      <c r="S22" s="25">
        <f t="shared" si="4"/>
        <v>133.893</v>
      </c>
      <c r="T22" s="27">
        <f t="shared" si="5"/>
        <v>32.893000000000001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8191</v>
      </c>
      <c r="E23" s="30"/>
      <c r="F23" s="30"/>
      <c r="G23" s="30"/>
      <c r="H23" s="30"/>
      <c r="I23" s="20">
        <v>10</v>
      </c>
      <c r="J23" s="20"/>
      <c r="K23" s="20">
        <v>10</v>
      </c>
      <c r="L23" s="20"/>
      <c r="M23" s="20">
        <f t="shared" si="0"/>
        <v>8191</v>
      </c>
      <c r="N23" s="24">
        <f t="shared" si="1"/>
        <v>11921</v>
      </c>
      <c r="O23" s="25">
        <f t="shared" si="2"/>
        <v>225.2525</v>
      </c>
      <c r="P23" s="26"/>
      <c r="Q23" s="26">
        <v>80</v>
      </c>
      <c r="R23" s="24">
        <f t="shared" si="3"/>
        <v>11615.747500000001</v>
      </c>
      <c r="S23" s="25">
        <f t="shared" si="4"/>
        <v>77.814499999999995</v>
      </c>
      <c r="T23" s="27">
        <f t="shared" si="5"/>
        <v>-2.1855000000000047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11056</v>
      </c>
      <c r="N24" s="24">
        <f t="shared" si="1"/>
        <v>11056</v>
      </c>
      <c r="O24" s="25">
        <f t="shared" si="2"/>
        <v>304.04000000000002</v>
      </c>
      <c r="P24" s="26">
        <v>-2000</v>
      </c>
      <c r="Q24" s="26">
        <v>83</v>
      </c>
      <c r="R24" s="24">
        <f t="shared" si="3"/>
        <v>10668.96</v>
      </c>
      <c r="S24" s="25">
        <f t="shared" si="4"/>
        <v>105.032</v>
      </c>
      <c r="T24" s="27">
        <f t="shared" si="5"/>
        <v>22.031999999999996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6479</v>
      </c>
      <c r="E25" s="30"/>
      <c r="F25" s="30"/>
      <c r="G25" s="30"/>
      <c r="H25" s="30"/>
      <c r="I25" s="20">
        <v>8</v>
      </c>
      <c r="J25" s="20"/>
      <c r="K25" s="20">
        <v>5</v>
      </c>
      <c r="L25" s="20"/>
      <c r="M25" s="20">
        <f t="shared" si="0"/>
        <v>6479</v>
      </c>
      <c r="N25" s="24">
        <f t="shared" si="1"/>
        <v>8917</v>
      </c>
      <c r="O25" s="25">
        <f t="shared" si="2"/>
        <v>178.17250000000001</v>
      </c>
      <c r="P25" s="26">
        <v>8500</v>
      </c>
      <c r="Q25" s="26">
        <v>64</v>
      </c>
      <c r="R25" s="24">
        <f t="shared" si="3"/>
        <v>8674.8274999999994</v>
      </c>
      <c r="S25" s="25">
        <f t="shared" si="4"/>
        <v>61.5505</v>
      </c>
      <c r="T25" s="27">
        <f t="shared" si="5"/>
        <v>-2.4495000000000005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6014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6014</v>
      </c>
      <c r="N26" s="24">
        <f t="shared" si="1"/>
        <v>6969</v>
      </c>
      <c r="O26" s="25">
        <f t="shared" si="2"/>
        <v>165.38499999999999</v>
      </c>
      <c r="P26" s="26"/>
      <c r="Q26" s="26">
        <v>78</v>
      </c>
      <c r="R26" s="24">
        <f t="shared" si="3"/>
        <v>6725.6149999999998</v>
      </c>
      <c r="S26" s="25">
        <f t="shared" si="4"/>
        <v>57.132999999999996</v>
      </c>
      <c r="T26" s="27">
        <f t="shared" si="5"/>
        <v>-20.867000000000004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13777</v>
      </c>
      <c r="E27" s="38">
        <v>30</v>
      </c>
      <c r="F27" s="39">
        <v>30</v>
      </c>
      <c r="G27" s="39"/>
      <c r="H27" s="39"/>
      <c r="I27" s="31">
        <v>10</v>
      </c>
      <c r="J27" s="31"/>
      <c r="K27" s="31">
        <v>5</v>
      </c>
      <c r="L27" s="31"/>
      <c r="M27" s="31">
        <f t="shared" si="0"/>
        <v>14677</v>
      </c>
      <c r="N27" s="40">
        <f t="shared" si="1"/>
        <v>17497</v>
      </c>
      <c r="O27" s="25">
        <f t="shared" si="2"/>
        <v>403.61750000000001</v>
      </c>
      <c r="P27" s="41"/>
      <c r="Q27" s="41">
        <v>100</v>
      </c>
      <c r="R27" s="24">
        <f t="shared" si="3"/>
        <v>16993.3825</v>
      </c>
      <c r="S27" s="42">
        <f t="shared" si="4"/>
        <v>139.4315</v>
      </c>
      <c r="T27" s="43">
        <f t="shared" si="5"/>
        <v>39.4315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177501</v>
      </c>
      <c r="E28" s="45">
        <f t="shared" si="6"/>
        <v>380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850</v>
      </c>
      <c r="I28" s="45">
        <f t="shared" si="7"/>
        <v>58</v>
      </c>
      <c r="J28" s="45">
        <f t="shared" si="7"/>
        <v>1</v>
      </c>
      <c r="K28" s="45">
        <f t="shared" si="7"/>
        <v>35</v>
      </c>
      <c r="L28" s="45">
        <f t="shared" si="7"/>
        <v>0</v>
      </c>
      <c r="M28" s="45">
        <f t="shared" si="7"/>
        <v>195351</v>
      </c>
      <c r="N28" s="45">
        <f t="shared" si="7"/>
        <v>212990</v>
      </c>
      <c r="O28" s="46">
        <f t="shared" si="7"/>
        <v>5372.1525000000001</v>
      </c>
      <c r="P28" s="45">
        <f t="shared" si="7"/>
        <v>8400</v>
      </c>
      <c r="Q28" s="45">
        <f t="shared" si="7"/>
        <v>1758</v>
      </c>
      <c r="R28" s="45">
        <f t="shared" si="7"/>
        <v>205859.84750000003</v>
      </c>
      <c r="S28" s="45">
        <f t="shared" si="7"/>
        <v>1855.8344999999999</v>
      </c>
      <c r="T28" s="47">
        <f t="shared" si="7"/>
        <v>97.834499999999935</v>
      </c>
    </row>
    <row r="29" spans="1:20" ht="15.75" thickBot="1" x14ac:dyDescent="0.3">
      <c r="A29" s="92" t="s">
        <v>45</v>
      </c>
      <c r="B29" s="93"/>
      <c r="C29" s="94"/>
      <c r="D29" s="48">
        <f>D4+D5-D28</f>
        <v>398597</v>
      </c>
      <c r="E29" s="48">
        <f t="shared" ref="E29:L29" si="8">E4+E5-E28</f>
        <v>4950</v>
      </c>
      <c r="F29" s="48">
        <f t="shared" si="8"/>
        <v>8540</v>
      </c>
      <c r="G29" s="48">
        <f t="shared" si="8"/>
        <v>0</v>
      </c>
      <c r="H29" s="48">
        <f t="shared" si="8"/>
        <v>33230</v>
      </c>
      <c r="I29" s="48">
        <f t="shared" si="8"/>
        <v>660</v>
      </c>
      <c r="J29" s="48">
        <f t="shared" si="8"/>
        <v>326</v>
      </c>
      <c r="K29" s="48">
        <f t="shared" si="8"/>
        <v>195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9" priority="43" operator="equal">
      <formula>212030016606640</formula>
    </cfRule>
  </conditionalFormatting>
  <conditionalFormatting sqref="D29 E4:E6 E28:K29">
    <cfRule type="cellIs" dxfId="388" priority="41" operator="equal">
      <formula>$E$4</formula>
    </cfRule>
    <cfRule type="cellIs" dxfId="387" priority="42" operator="equal">
      <formula>2120</formula>
    </cfRule>
  </conditionalFormatting>
  <conditionalFormatting sqref="D29:E29 F4:F6 F28:F29">
    <cfRule type="cellIs" dxfId="386" priority="39" operator="equal">
      <formula>$F$4</formula>
    </cfRule>
    <cfRule type="cellIs" dxfId="385" priority="40" operator="equal">
      <formula>300</formula>
    </cfRule>
  </conditionalFormatting>
  <conditionalFormatting sqref="G4:G6 G28:G29">
    <cfRule type="cellIs" dxfId="384" priority="37" operator="equal">
      <formula>$G$4</formula>
    </cfRule>
    <cfRule type="cellIs" dxfId="383" priority="38" operator="equal">
      <formula>1660</formula>
    </cfRule>
  </conditionalFormatting>
  <conditionalFormatting sqref="H4:H6 H28:H29">
    <cfRule type="cellIs" dxfId="382" priority="35" operator="equal">
      <formula>$H$4</formula>
    </cfRule>
    <cfRule type="cellIs" dxfId="381" priority="36" operator="equal">
      <formula>6640</formula>
    </cfRule>
  </conditionalFormatting>
  <conditionalFormatting sqref="T6:T28">
    <cfRule type="cellIs" dxfId="380" priority="34" operator="lessThan">
      <formula>0</formula>
    </cfRule>
  </conditionalFormatting>
  <conditionalFormatting sqref="T7:T27">
    <cfRule type="cellIs" dxfId="379" priority="31" operator="lessThan">
      <formula>0</formula>
    </cfRule>
    <cfRule type="cellIs" dxfId="378" priority="32" operator="lessThan">
      <formula>0</formula>
    </cfRule>
    <cfRule type="cellIs" dxfId="377" priority="33" operator="lessThan">
      <formula>0</formula>
    </cfRule>
  </conditionalFormatting>
  <conditionalFormatting sqref="E4:E6 E28:K28">
    <cfRule type="cellIs" dxfId="376" priority="30" operator="equal">
      <formula>$E$4</formula>
    </cfRule>
  </conditionalFormatting>
  <conditionalFormatting sqref="D28:D29 D6 D4:M4">
    <cfRule type="cellIs" dxfId="375" priority="29" operator="equal">
      <formula>$D$4</formula>
    </cfRule>
  </conditionalFormatting>
  <conditionalFormatting sqref="I4:I6 I28:I29">
    <cfRule type="cellIs" dxfId="374" priority="28" operator="equal">
      <formula>$I$4</formula>
    </cfRule>
  </conditionalFormatting>
  <conditionalFormatting sqref="J4:J6 J28:J29">
    <cfRule type="cellIs" dxfId="373" priority="27" operator="equal">
      <formula>$J$4</formula>
    </cfRule>
  </conditionalFormatting>
  <conditionalFormatting sqref="K4:K6 K28:K29">
    <cfRule type="cellIs" dxfId="372" priority="26" operator="equal">
      <formula>$K$4</formula>
    </cfRule>
  </conditionalFormatting>
  <conditionalFormatting sqref="M4:M6">
    <cfRule type="cellIs" dxfId="371" priority="25" operator="equal">
      <formula>$L$4</formula>
    </cfRule>
  </conditionalFormatting>
  <conditionalFormatting sqref="T7:T28">
    <cfRule type="cellIs" dxfId="370" priority="22" operator="lessThan">
      <formula>0</formula>
    </cfRule>
    <cfRule type="cellIs" dxfId="369" priority="23" operator="lessThan">
      <formula>0</formula>
    </cfRule>
    <cfRule type="cellIs" dxfId="368" priority="24" operator="lessThan">
      <formula>0</formula>
    </cfRule>
  </conditionalFormatting>
  <conditionalFormatting sqref="D5:K5">
    <cfRule type="cellIs" dxfId="367" priority="21" operator="greaterThan">
      <formula>0</formula>
    </cfRule>
  </conditionalFormatting>
  <conditionalFormatting sqref="T6:T28">
    <cfRule type="cellIs" dxfId="366" priority="20" operator="lessThan">
      <formula>0</formula>
    </cfRule>
  </conditionalFormatting>
  <conditionalFormatting sqref="T7:T27">
    <cfRule type="cellIs" dxfId="365" priority="17" operator="lessThan">
      <formula>0</formula>
    </cfRule>
    <cfRule type="cellIs" dxfId="364" priority="18" operator="lessThan">
      <formula>0</formula>
    </cfRule>
    <cfRule type="cellIs" dxfId="363" priority="19" operator="lessThan">
      <formula>0</formula>
    </cfRule>
  </conditionalFormatting>
  <conditionalFormatting sqref="T7:T28">
    <cfRule type="cellIs" dxfId="362" priority="14" operator="lessThan">
      <formula>0</formula>
    </cfRule>
    <cfRule type="cellIs" dxfId="361" priority="15" operator="lessThan">
      <formula>0</formula>
    </cfRule>
    <cfRule type="cellIs" dxfId="360" priority="16" operator="lessThan">
      <formula>0</formula>
    </cfRule>
  </conditionalFormatting>
  <conditionalFormatting sqref="D5:K5">
    <cfRule type="cellIs" dxfId="359" priority="13" operator="greaterThan">
      <formula>0</formula>
    </cfRule>
  </conditionalFormatting>
  <conditionalFormatting sqref="L4 L6 L28:L29">
    <cfRule type="cellIs" dxfId="358" priority="12" operator="equal">
      <formula>$L$4</formula>
    </cfRule>
  </conditionalFormatting>
  <conditionalFormatting sqref="D7:S7">
    <cfRule type="cellIs" dxfId="357" priority="11" operator="greaterThan">
      <formula>0</formula>
    </cfRule>
  </conditionalFormatting>
  <conditionalFormatting sqref="D9:S9">
    <cfRule type="cellIs" dxfId="356" priority="10" operator="greaterThan">
      <formula>0</formula>
    </cfRule>
  </conditionalFormatting>
  <conditionalFormatting sqref="D11:S11">
    <cfRule type="cellIs" dxfId="355" priority="9" operator="greaterThan">
      <formula>0</formula>
    </cfRule>
  </conditionalFormatting>
  <conditionalFormatting sqref="D13:S13">
    <cfRule type="cellIs" dxfId="354" priority="8" operator="greaterThan">
      <formula>0</formula>
    </cfRule>
  </conditionalFormatting>
  <conditionalFormatting sqref="D15:S15">
    <cfRule type="cellIs" dxfId="353" priority="7" operator="greaterThan">
      <formula>0</formula>
    </cfRule>
  </conditionalFormatting>
  <conditionalFormatting sqref="D17:S17">
    <cfRule type="cellIs" dxfId="352" priority="6" operator="greaterThan">
      <formula>0</formula>
    </cfRule>
  </conditionalFormatting>
  <conditionalFormatting sqref="D19:S19">
    <cfRule type="cellIs" dxfId="351" priority="5" operator="greaterThan">
      <formula>0</formula>
    </cfRule>
  </conditionalFormatting>
  <conditionalFormatting sqref="D21:S21">
    <cfRule type="cellIs" dxfId="350" priority="4" operator="greaterThan">
      <formula>0</formula>
    </cfRule>
  </conditionalFormatting>
  <conditionalFormatting sqref="D23:S23">
    <cfRule type="cellIs" dxfId="349" priority="3" operator="greaterThan">
      <formula>0</formula>
    </cfRule>
  </conditionalFormatting>
  <conditionalFormatting sqref="D25:S25">
    <cfRule type="cellIs" dxfId="348" priority="2" operator="greaterThan">
      <formula>0</formula>
    </cfRule>
  </conditionalFormatting>
  <conditionalFormatting sqref="D27:S27">
    <cfRule type="cellIs" dxfId="347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9.140625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76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'24'!D29</f>
        <v>398597</v>
      </c>
      <c r="E4" s="2">
        <f>'24'!E29</f>
        <v>4950</v>
      </c>
      <c r="F4" s="2">
        <f>'24'!F29</f>
        <v>8540</v>
      </c>
      <c r="G4" s="2">
        <f>'24'!G29</f>
        <v>0</v>
      </c>
      <c r="H4" s="2">
        <f>'24'!H29</f>
        <v>33230</v>
      </c>
      <c r="I4" s="2">
        <f>'24'!I29</f>
        <v>660</v>
      </c>
      <c r="J4" s="2">
        <f>'24'!J29</f>
        <v>326</v>
      </c>
      <c r="K4" s="2">
        <f>'24'!K29</f>
        <v>195</v>
      </c>
      <c r="L4" s="2">
        <f>'24'!L29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>
        <v>623376</v>
      </c>
      <c r="E5" s="4"/>
      <c r="F5" s="4"/>
      <c r="G5" s="4">
        <v>500</v>
      </c>
      <c r="H5" s="4"/>
      <c r="I5" s="1">
        <v>500</v>
      </c>
      <c r="J5" s="1">
        <v>200</v>
      </c>
      <c r="K5" s="1">
        <v>500</v>
      </c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9060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9060</v>
      </c>
      <c r="N7" s="24">
        <f>D7+E7*20+F7*10+G7*9+H7*9+I7*191+J7*191+K7*182+L7*100</f>
        <v>9060</v>
      </c>
      <c r="O7" s="25">
        <f>M7*2.75%</f>
        <v>249.15</v>
      </c>
      <c r="P7" s="26"/>
      <c r="Q7" s="26">
        <v>91</v>
      </c>
      <c r="R7" s="24">
        <f>M7-(M7*2.75%)+I7*191+J7*191+K7*182+L7*100-Q7</f>
        <v>8719.85</v>
      </c>
      <c r="S7" s="25">
        <f>M7*0.95%</f>
        <v>86.07</v>
      </c>
      <c r="T7" s="27">
        <f>S7-Q7</f>
        <v>-4.9300000000000068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7919</v>
      </c>
      <c r="E8" s="30"/>
      <c r="F8" s="30"/>
      <c r="G8" s="30"/>
      <c r="H8" s="30">
        <v>50</v>
      </c>
      <c r="I8" s="20"/>
      <c r="J8" s="20"/>
      <c r="K8" s="20"/>
      <c r="L8" s="20"/>
      <c r="M8" s="20">
        <f t="shared" ref="M8:M27" si="0">D8+E8*20+F8*10+G8*9+H8*9</f>
        <v>8369</v>
      </c>
      <c r="N8" s="24">
        <f t="shared" ref="N8:N27" si="1">D8+E8*20+F8*10+G8*9+H8*9+I8*191+J8*191+K8*182+L8*100</f>
        <v>8369</v>
      </c>
      <c r="O8" s="25">
        <f t="shared" ref="O8:O27" si="2">M8*2.75%</f>
        <v>230.14750000000001</v>
      </c>
      <c r="P8" s="26"/>
      <c r="Q8" s="26">
        <v>78</v>
      </c>
      <c r="R8" s="24">
        <f t="shared" ref="R8:R26" si="3">M8-(M8*2.75%)+I8*191+J8*191+K8*182+L8*100-Q8</f>
        <v>8060.8525</v>
      </c>
      <c r="S8" s="25">
        <f t="shared" ref="S8:S27" si="4">M8*0.95%</f>
        <v>79.505499999999998</v>
      </c>
      <c r="T8" s="27">
        <f t="shared" ref="T8:T27" si="5">S8-Q8</f>
        <v>1.5054999999999978</v>
      </c>
    </row>
    <row r="9" spans="1:20" ht="15.75" x14ac:dyDescent="0.25">
      <c r="A9" s="28">
        <v>3</v>
      </c>
      <c r="B9" s="20">
        <v>1908446136</v>
      </c>
      <c r="C9" s="82">
        <v>10</v>
      </c>
      <c r="D9" s="29">
        <v>14692</v>
      </c>
      <c r="E9" s="30"/>
      <c r="F9" s="30"/>
      <c r="G9" s="30"/>
      <c r="H9" s="30"/>
      <c r="I9" s="20">
        <v>5</v>
      </c>
      <c r="J9" s="20"/>
      <c r="K9" s="20"/>
      <c r="L9" s="20"/>
      <c r="M9" s="20">
        <f t="shared" si="0"/>
        <v>14692</v>
      </c>
      <c r="N9" s="24">
        <f t="shared" si="1"/>
        <v>15647</v>
      </c>
      <c r="O9" s="25">
        <f t="shared" si="2"/>
        <v>404.03000000000003</v>
      </c>
      <c r="P9" s="26">
        <v>-2000</v>
      </c>
      <c r="Q9" s="26">
        <v>133</v>
      </c>
      <c r="R9" s="24">
        <f t="shared" si="3"/>
        <v>15109.97</v>
      </c>
      <c r="S9" s="25">
        <f t="shared" si="4"/>
        <v>139.57399999999998</v>
      </c>
      <c r="T9" s="27">
        <f t="shared" si="5"/>
        <v>6.5739999999999839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4939</v>
      </c>
      <c r="E10" s="30"/>
      <c r="F10" s="30"/>
      <c r="G10" s="30"/>
      <c r="H10" s="30">
        <v>50</v>
      </c>
      <c r="I10" s="20"/>
      <c r="J10" s="20"/>
      <c r="K10" s="20"/>
      <c r="L10" s="20"/>
      <c r="M10" s="20">
        <f t="shared" si="0"/>
        <v>5389</v>
      </c>
      <c r="N10" s="24">
        <f t="shared" si="1"/>
        <v>5389</v>
      </c>
      <c r="O10" s="25">
        <f t="shared" si="2"/>
        <v>148.19749999999999</v>
      </c>
      <c r="P10" s="26"/>
      <c r="Q10" s="26">
        <v>30</v>
      </c>
      <c r="R10" s="24">
        <f t="shared" si="3"/>
        <v>5210.8024999999998</v>
      </c>
      <c r="S10" s="25">
        <f t="shared" si="4"/>
        <v>51.195499999999996</v>
      </c>
      <c r="T10" s="27">
        <f t="shared" si="5"/>
        <v>21.195499999999996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3500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3500</v>
      </c>
      <c r="N11" s="24">
        <f t="shared" si="1"/>
        <v>3500</v>
      </c>
      <c r="O11" s="25">
        <f t="shared" si="2"/>
        <v>96.25</v>
      </c>
      <c r="P11" s="26"/>
      <c r="Q11" s="26">
        <v>33</v>
      </c>
      <c r="R11" s="24">
        <f t="shared" si="3"/>
        <v>3370.75</v>
      </c>
      <c r="S11" s="25">
        <f t="shared" si="4"/>
        <v>33.25</v>
      </c>
      <c r="T11" s="27">
        <f t="shared" si="5"/>
        <v>0.25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5319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5319</v>
      </c>
      <c r="N12" s="24">
        <f t="shared" si="1"/>
        <v>5319</v>
      </c>
      <c r="O12" s="25">
        <f t="shared" si="2"/>
        <v>146.27250000000001</v>
      </c>
      <c r="P12" s="26"/>
      <c r="Q12" s="26">
        <v>32</v>
      </c>
      <c r="R12" s="24">
        <f t="shared" si="3"/>
        <v>5140.7275</v>
      </c>
      <c r="S12" s="25">
        <f t="shared" si="4"/>
        <v>50.530499999999996</v>
      </c>
      <c r="T12" s="27">
        <f t="shared" si="5"/>
        <v>18.530499999999996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5713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5713</v>
      </c>
      <c r="N13" s="24">
        <f t="shared" si="1"/>
        <v>5713</v>
      </c>
      <c r="O13" s="25">
        <f t="shared" si="2"/>
        <v>157.10749999999999</v>
      </c>
      <c r="P13" s="26"/>
      <c r="Q13" s="26">
        <v>55</v>
      </c>
      <c r="R13" s="24">
        <f t="shared" si="3"/>
        <v>5500.8924999999999</v>
      </c>
      <c r="S13" s="25">
        <f t="shared" si="4"/>
        <v>54.273499999999999</v>
      </c>
      <c r="T13" s="27">
        <f t="shared" si="5"/>
        <v>-0.72650000000000148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9790</v>
      </c>
      <c r="E14" s="30">
        <v>80</v>
      </c>
      <c r="F14" s="30"/>
      <c r="G14" s="30"/>
      <c r="H14" s="30"/>
      <c r="I14" s="20"/>
      <c r="J14" s="20"/>
      <c r="K14" s="20"/>
      <c r="L14" s="20"/>
      <c r="M14" s="20">
        <f t="shared" si="0"/>
        <v>11390</v>
      </c>
      <c r="N14" s="24">
        <f t="shared" si="1"/>
        <v>11390</v>
      </c>
      <c r="O14" s="25">
        <f t="shared" si="2"/>
        <v>313.22500000000002</v>
      </c>
      <c r="P14" s="26"/>
      <c r="Q14" s="26">
        <v>157</v>
      </c>
      <c r="R14" s="24">
        <f t="shared" si="3"/>
        <v>10919.775</v>
      </c>
      <c r="S14" s="25">
        <f t="shared" si="4"/>
        <v>108.205</v>
      </c>
      <c r="T14" s="27">
        <f t="shared" si="5"/>
        <v>-48.795000000000002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11453</v>
      </c>
      <c r="E15" s="30"/>
      <c r="F15" s="30"/>
      <c r="G15" s="30"/>
      <c r="H15" s="30"/>
      <c r="I15" s="20"/>
      <c r="J15" s="20"/>
      <c r="K15" s="20">
        <v>13</v>
      </c>
      <c r="L15" s="20"/>
      <c r="M15" s="20">
        <f t="shared" si="0"/>
        <v>11453</v>
      </c>
      <c r="N15" s="24">
        <f t="shared" si="1"/>
        <v>13819</v>
      </c>
      <c r="O15" s="25">
        <f t="shared" si="2"/>
        <v>314.95749999999998</v>
      </c>
      <c r="P15" s="26"/>
      <c r="Q15" s="26">
        <v>140</v>
      </c>
      <c r="R15" s="24">
        <f t="shared" si="3"/>
        <v>13364.0425</v>
      </c>
      <c r="S15" s="25">
        <f t="shared" si="4"/>
        <v>108.8035</v>
      </c>
      <c r="T15" s="27">
        <f t="shared" si="5"/>
        <v>-31.1965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16342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16342</v>
      </c>
      <c r="N16" s="24">
        <f t="shared" si="1"/>
        <v>16342</v>
      </c>
      <c r="O16" s="25">
        <f t="shared" si="2"/>
        <v>449.40500000000003</v>
      </c>
      <c r="P16" s="26">
        <v>2000</v>
      </c>
      <c r="Q16" s="26">
        <v>123</v>
      </c>
      <c r="R16" s="24">
        <f t="shared" si="3"/>
        <v>15769.594999999999</v>
      </c>
      <c r="S16" s="25">
        <f t="shared" si="4"/>
        <v>155.249</v>
      </c>
      <c r="T16" s="27">
        <f t="shared" si="5"/>
        <v>32.248999999999995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9171</v>
      </c>
      <c r="E17" s="30">
        <v>50</v>
      </c>
      <c r="F17" s="30"/>
      <c r="G17" s="30"/>
      <c r="H17" s="30"/>
      <c r="I17" s="20"/>
      <c r="J17" s="20"/>
      <c r="K17" s="20"/>
      <c r="L17" s="20"/>
      <c r="M17" s="20">
        <f t="shared" si="0"/>
        <v>10171</v>
      </c>
      <c r="N17" s="24">
        <f t="shared" si="1"/>
        <v>10171</v>
      </c>
      <c r="O17" s="25">
        <f t="shared" si="2"/>
        <v>279.70249999999999</v>
      </c>
      <c r="P17" s="26"/>
      <c r="Q17" s="26">
        <v>91</v>
      </c>
      <c r="R17" s="24">
        <f t="shared" si="3"/>
        <v>9800.2975000000006</v>
      </c>
      <c r="S17" s="25">
        <f t="shared" si="4"/>
        <v>96.624499999999998</v>
      </c>
      <c r="T17" s="27">
        <f t="shared" si="5"/>
        <v>5.6244999999999976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4627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4627</v>
      </c>
      <c r="N18" s="24">
        <f t="shared" si="1"/>
        <v>4627</v>
      </c>
      <c r="O18" s="25">
        <f t="shared" si="2"/>
        <v>127.24250000000001</v>
      </c>
      <c r="P18" s="26"/>
      <c r="Q18" s="26"/>
      <c r="R18" s="24">
        <f t="shared" si="3"/>
        <v>4499.7574999999997</v>
      </c>
      <c r="S18" s="25">
        <f t="shared" si="4"/>
        <v>43.956499999999998</v>
      </c>
      <c r="T18" s="27">
        <f t="shared" si="5"/>
        <v>43.956499999999998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10103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10103</v>
      </c>
      <c r="N19" s="24">
        <f t="shared" si="1"/>
        <v>10103</v>
      </c>
      <c r="O19" s="25">
        <f t="shared" si="2"/>
        <v>277.83249999999998</v>
      </c>
      <c r="P19" s="26"/>
      <c r="Q19" s="26">
        <v>170</v>
      </c>
      <c r="R19" s="24">
        <f t="shared" si="3"/>
        <v>9655.1674999999996</v>
      </c>
      <c r="S19" s="25">
        <f t="shared" si="4"/>
        <v>95.978499999999997</v>
      </c>
      <c r="T19" s="27">
        <f t="shared" si="5"/>
        <v>-74.021500000000003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6274</v>
      </c>
      <c r="E20" s="30"/>
      <c r="F20" s="30"/>
      <c r="G20" s="30"/>
      <c r="H20" s="30"/>
      <c r="I20" s="20"/>
      <c r="J20" s="20"/>
      <c r="K20" s="20">
        <v>10</v>
      </c>
      <c r="L20" s="20"/>
      <c r="M20" s="20">
        <f t="shared" si="0"/>
        <v>6274</v>
      </c>
      <c r="N20" s="24">
        <f t="shared" si="1"/>
        <v>8094</v>
      </c>
      <c r="O20" s="25">
        <f t="shared" si="2"/>
        <v>172.535</v>
      </c>
      <c r="P20" s="26"/>
      <c r="Q20" s="26">
        <v>121</v>
      </c>
      <c r="R20" s="24">
        <f t="shared" si="3"/>
        <v>7800.4650000000001</v>
      </c>
      <c r="S20" s="25">
        <f t="shared" si="4"/>
        <v>59.603000000000002</v>
      </c>
      <c r="T20" s="27">
        <f t="shared" si="5"/>
        <v>-61.396999999999998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6880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6880</v>
      </c>
      <c r="N21" s="24">
        <f t="shared" si="1"/>
        <v>6880</v>
      </c>
      <c r="O21" s="25">
        <f t="shared" si="2"/>
        <v>189.2</v>
      </c>
      <c r="P21" s="26">
        <v>-140</v>
      </c>
      <c r="Q21" s="26"/>
      <c r="R21" s="24">
        <f t="shared" si="3"/>
        <v>6690.8</v>
      </c>
      <c r="S21" s="25">
        <f t="shared" si="4"/>
        <v>65.36</v>
      </c>
      <c r="T21" s="27">
        <f t="shared" si="5"/>
        <v>65.36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14702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14702</v>
      </c>
      <c r="N22" s="24">
        <f t="shared" si="1"/>
        <v>16522</v>
      </c>
      <c r="O22" s="25">
        <f t="shared" si="2"/>
        <v>404.30500000000001</v>
      </c>
      <c r="P22" s="26"/>
      <c r="Q22" s="26">
        <v>147</v>
      </c>
      <c r="R22" s="24">
        <f t="shared" si="3"/>
        <v>15970.695</v>
      </c>
      <c r="S22" s="25">
        <f t="shared" si="4"/>
        <v>139.66899999999998</v>
      </c>
      <c r="T22" s="27">
        <f t="shared" si="5"/>
        <v>-7.3310000000000173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10023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10023</v>
      </c>
      <c r="N23" s="24">
        <f t="shared" si="1"/>
        <v>10023</v>
      </c>
      <c r="O23" s="25">
        <f t="shared" si="2"/>
        <v>275.63249999999999</v>
      </c>
      <c r="P23" s="26"/>
      <c r="Q23" s="26">
        <v>100</v>
      </c>
      <c r="R23" s="24">
        <f t="shared" si="3"/>
        <v>9647.3675000000003</v>
      </c>
      <c r="S23" s="25">
        <f t="shared" si="4"/>
        <v>95.218499999999992</v>
      </c>
      <c r="T23" s="27">
        <f t="shared" si="5"/>
        <v>-4.7815000000000083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22102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22102</v>
      </c>
      <c r="N24" s="24">
        <f t="shared" si="1"/>
        <v>22102</v>
      </c>
      <c r="O24" s="25">
        <f t="shared" si="2"/>
        <v>607.80499999999995</v>
      </c>
      <c r="P24" s="26">
        <v>2000</v>
      </c>
      <c r="Q24" s="26">
        <v>124</v>
      </c>
      <c r="R24" s="24">
        <f t="shared" si="3"/>
        <v>21370.195</v>
      </c>
      <c r="S24" s="25">
        <f t="shared" si="4"/>
        <v>209.96899999999999</v>
      </c>
      <c r="T24" s="27">
        <f t="shared" si="5"/>
        <v>85.968999999999994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8330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8330</v>
      </c>
      <c r="N25" s="24">
        <f t="shared" si="1"/>
        <v>8330</v>
      </c>
      <c r="O25" s="25">
        <f t="shared" si="2"/>
        <v>229.07499999999999</v>
      </c>
      <c r="P25" s="26">
        <v>8000</v>
      </c>
      <c r="Q25" s="26">
        <v>83</v>
      </c>
      <c r="R25" s="24">
        <f t="shared" si="3"/>
        <v>8017.9250000000002</v>
      </c>
      <c r="S25" s="25">
        <f t="shared" si="4"/>
        <v>79.135000000000005</v>
      </c>
      <c r="T25" s="27">
        <f t="shared" si="5"/>
        <v>-3.8649999999999949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7534</v>
      </c>
      <c r="E26" s="29">
        <v>50</v>
      </c>
      <c r="F26" s="30"/>
      <c r="G26" s="30"/>
      <c r="H26" s="30"/>
      <c r="I26" s="20"/>
      <c r="J26" s="20"/>
      <c r="K26" s="20"/>
      <c r="L26" s="20"/>
      <c r="M26" s="20">
        <f t="shared" si="0"/>
        <v>8534</v>
      </c>
      <c r="N26" s="24">
        <f t="shared" si="1"/>
        <v>8534</v>
      </c>
      <c r="O26" s="25">
        <f t="shared" si="2"/>
        <v>234.685</v>
      </c>
      <c r="P26" s="26"/>
      <c r="Q26" s="26">
        <v>100</v>
      </c>
      <c r="R26" s="24">
        <f t="shared" si="3"/>
        <v>8199.3150000000005</v>
      </c>
      <c r="S26" s="25">
        <f t="shared" si="4"/>
        <v>81.072999999999993</v>
      </c>
      <c r="T26" s="27">
        <f t="shared" si="5"/>
        <v>-18.927000000000007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8473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8473</v>
      </c>
      <c r="N27" s="40">
        <f t="shared" si="1"/>
        <v>8473</v>
      </c>
      <c r="O27" s="25">
        <f t="shared" si="2"/>
        <v>233.00749999999999</v>
      </c>
      <c r="P27" s="41"/>
      <c r="Q27" s="41">
        <v>100</v>
      </c>
      <c r="R27" s="24">
        <f>M27-(M27*2.75%)+I27*191+J27*191+K27*182+L27*100-Q27</f>
        <v>8139.9925000000003</v>
      </c>
      <c r="S27" s="42">
        <f t="shared" si="4"/>
        <v>80.493499999999997</v>
      </c>
      <c r="T27" s="43">
        <f t="shared" si="5"/>
        <v>-19.506500000000003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196946</v>
      </c>
      <c r="E28" s="45">
        <f t="shared" si="6"/>
        <v>180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100</v>
      </c>
      <c r="I28" s="45">
        <f t="shared" si="7"/>
        <v>5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201446</v>
      </c>
      <c r="N28" s="45">
        <f t="shared" si="7"/>
        <v>208407</v>
      </c>
      <c r="O28" s="46">
        <f t="shared" si="7"/>
        <v>5539.7649999999994</v>
      </c>
      <c r="P28" s="45">
        <f t="shared" si="7"/>
        <v>9860</v>
      </c>
      <c r="Q28" s="45">
        <f t="shared" si="7"/>
        <v>1908</v>
      </c>
      <c r="R28" s="45">
        <f t="shared" si="7"/>
        <v>200959.23499999999</v>
      </c>
      <c r="S28" s="45">
        <f t="shared" si="7"/>
        <v>1913.7370000000001</v>
      </c>
      <c r="T28" s="47">
        <f t="shared" si="7"/>
        <v>5.7369999999999237</v>
      </c>
    </row>
    <row r="29" spans="1:20" ht="15.75" thickBot="1" x14ac:dyDescent="0.3">
      <c r="A29" s="92" t="s">
        <v>45</v>
      </c>
      <c r="B29" s="93"/>
      <c r="C29" s="94"/>
      <c r="D29" s="48">
        <f>D4+D5-D28</f>
        <v>825027</v>
      </c>
      <c r="E29" s="48">
        <f t="shared" ref="E29:L29" si="8">E4+E5-E28</f>
        <v>4770</v>
      </c>
      <c r="F29" s="48">
        <f t="shared" si="8"/>
        <v>8540</v>
      </c>
      <c r="G29" s="48">
        <f t="shared" si="8"/>
        <v>500</v>
      </c>
      <c r="H29" s="48">
        <f t="shared" si="8"/>
        <v>33130</v>
      </c>
      <c r="I29" s="48">
        <f t="shared" si="8"/>
        <v>1155</v>
      </c>
      <c r="J29" s="48">
        <f t="shared" si="8"/>
        <v>526</v>
      </c>
      <c r="K29" s="48">
        <f t="shared" si="8"/>
        <v>662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4" spans="8:12" x14ac:dyDescent="0.25">
      <c r="L34" t="s">
        <v>77</v>
      </c>
    </row>
    <row r="35" spans="8:12" x14ac:dyDescent="0.25">
      <c r="H35">
        <v>25121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6" priority="43" operator="equal">
      <formula>212030016606640</formula>
    </cfRule>
  </conditionalFormatting>
  <conditionalFormatting sqref="D29 E4:E6 E28:K29">
    <cfRule type="cellIs" dxfId="345" priority="41" operator="equal">
      <formula>$E$4</formula>
    </cfRule>
    <cfRule type="cellIs" dxfId="344" priority="42" operator="equal">
      <formula>2120</formula>
    </cfRule>
  </conditionalFormatting>
  <conditionalFormatting sqref="D29:E29 F4:F6 F28:F29">
    <cfRule type="cellIs" dxfId="343" priority="39" operator="equal">
      <formula>$F$4</formula>
    </cfRule>
    <cfRule type="cellIs" dxfId="342" priority="40" operator="equal">
      <formula>300</formula>
    </cfRule>
  </conditionalFormatting>
  <conditionalFormatting sqref="G4:G6 G28:G29">
    <cfRule type="cellIs" dxfId="341" priority="37" operator="equal">
      <formula>$G$4</formula>
    </cfRule>
    <cfRule type="cellIs" dxfId="340" priority="38" operator="equal">
      <formula>1660</formula>
    </cfRule>
  </conditionalFormatting>
  <conditionalFormatting sqref="H4:H6 H28:H29">
    <cfRule type="cellIs" dxfId="339" priority="35" operator="equal">
      <formula>$H$4</formula>
    </cfRule>
    <cfRule type="cellIs" dxfId="338" priority="36" operator="equal">
      <formula>6640</formula>
    </cfRule>
  </conditionalFormatting>
  <conditionalFormatting sqref="T6:T28">
    <cfRule type="cellIs" dxfId="337" priority="34" operator="lessThan">
      <formula>0</formula>
    </cfRule>
  </conditionalFormatting>
  <conditionalFormatting sqref="T7:T27">
    <cfRule type="cellIs" dxfId="336" priority="31" operator="lessThan">
      <formula>0</formula>
    </cfRule>
    <cfRule type="cellIs" dxfId="335" priority="32" operator="lessThan">
      <formula>0</formula>
    </cfRule>
    <cfRule type="cellIs" dxfId="334" priority="33" operator="lessThan">
      <formula>0</formula>
    </cfRule>
  </conditionalFormatting>
  <conditionalFormatting sqref="E4:E6 E28:K28">
    <cfRule type="cellIs" dxfId="333" priority="30" operator="equal">
      <formula>$E$4</formula>
    </cfRule>
  </conditionalFormatting>
  <conditionalFormatting sqref="D28:D29 D6 D4:M4">
    <cfRule type="cellIs" dxfId="332" priority="29" operator="equal">
      <formula>$D$4</formula>
    </cfRule>
  </conditionalFormatting>
  <conditionalFormatting sqref="I4:I6 I28:I29">
    <cfRule type="cellIs" dxfId="331" priority="28" operator="equal">
      <formula>$I$4</formula>
    </cfRule>
  </conditionalFormatting>
  <conditionalFormatting sqref="J4:J6 J28:J29">
    <cfRule type="cellIs" dxfId="330" priority="27" operator="equal">
      <formula>$J$4</formula>
    </cfRule>
  </conditionalFormatting>
  <conditionalFormatting sqref="K4:K6 K28:K29">
    <cfRule type="cellIs" dxfId="329" priority="26" operator="equal">
      <formula>$K$4</formula>
    </cfRule>
  </conditionalFormatting>
  <conditionalFormatting sqref="M4:M6">
    <cfRule type="cellIs" dxfId="328" priority="25" operator="equal">
      <formula>$L$4</formula>
    </cfRule>
  </conditionalFormatting>
  <conditionalFormatting sqref="T7:T28">
    <cfRule type="cellIs" dxfId="327" priority="22" operator="lessThan">
      <formula>0</formula>
    </cfRule>
    <cfRule type="cellIs" dxfId="326" priority="23" operator="lessThan">
      <formula>0</formula>
    </cfRule>
    <cfRule type="cellIs" dxfId="325" priority="24" operator="lessThan">
      <formula>0</formula>
    </cfRule>
  </conditionalFormatting>
  <conditionalFormatting sqref="D5:K5">
    <cfRule type="cellIs" dxfId="324" priority="21" operator="greaterThan">
      <formula>0</formula>
    </cfRule>
  </conditionalFormatting>
  <conditionalFormatting sqref="T6:T28">
    <cfRule type="cellIs" dxfId="323" priority="20" operator="lessThan">
      <formula>0</formula>
    </cfRule>
  </conditionalFormatting>
  <conditionalFormatting sqref="T7:T27">
    <cfRule type="cellIs" dxfId="322" priority="17" operator="lessThan">
      <formula>0</formula>
    </cfRule>
    <cfRule type="cellIs" dxfId="321" priority="18" operator="lessThan">
      <formula>0</formula>
    </cfRule>
    <cfRule type="cellIs" dxfId="320" priority="19" operator="lessThan">
      <formula>0</formula>
    </cfRule>
  </conditionalFormatting>
  <conditionalFormatting sqref="T7:T28">
    <cfRule type="cellIs" dxfId="319" priority="14" operator="lessThan">
      <formula>0</formula>
    </cfRule>
    <cfRule type="cellIs" dxfId="318" priority="15" operator="lessThan">
      <formula>0</formula>
    </cfRule>
    <cfRule type="cellIs" dxfId="317" priority="16" operator="lessThan">
      <formula>0</formula>
    </cfRule>
  </conditionalFormatting>
  <conditionalFormatting sqref="D5:K5">
    <cfRule type="cellIs" dxfId="316" priority="13" operator="greaterThan">
      <formula>0</formula>
    </cfRule>
  </conditionalFormatting>
  <conditionalFormatting sqref="L4 L6 L28:L29">
    <cfRule type="cellIs" dxfId="315" priority="12" operator="equal">
      <formula>$L$4</formula>
    </cfRule>
  </conditionalFormatting>
  <conditionalFormatting sqref="D7:S7">
    <cfRule type="cellIs" dxfId="314" priority="11" operator="greaterThan">
      <formula>0</formula>
    </cfRule>
  </conditionalFormatting>
  <conditionalFormatting sqref="D9:S9">
    <cfRule type="cellIs" dxfId="313" priority="10" operator="greaterThan">
      <formula>0</formula>
    </cfRule>
  </conditionalFormatting>
  <conditionalFormatting sqref="D11:S11">
    <cfRule type="cellIs" dxfId="312" priority="9" operator="greaterThan">
      <formula>0</formula>
    </cfRule>
  </conditionalFormatting>
  <conditionalFormatting sqref="D13:S13">
    <cfRule type="cellIs" dxfId="311" priority="8" operator="greaterThan">
      <formula>0</formula>
    </cfRule>
  </conditionalFormatting>
  <conditionalFormatting sqref="D15:S15">
    <cfRule type="cellIs" dxfId="310" priority="7" operator="greaterThan">
      <formula>0</formula>
    </cfRule>
  </conditionalFormatting>
  <conditionalFormatting sqref="D17:S17">
    <cfRule type="cellIs" dxfId="309" priority="6" operator="greaterThan">
      <formula>0</formula>
    </cfRule>
  </conditionalFormatting>
  <conditionalFormatting sqref="D19:S19">
    <cfRule type="cellIs" dxfId="308" priority="5" operator="greaterThan">
      <formula>0</formula>
    </cfRule>
  </conditionalFormatting>
  <conditionalFormatting sqref="D21:S21">
    <cfRule type="cellIs" dxfId="307" priority="4" operator="greaterThan">
      <formula>0</formula>
    </cfRule>
  </conditionalFormatting>
  <conditionalFormatting sqref="D23:S23">
    <cfRule type="cellIs" dxfId="306" priority="3" operator="greaterThan">
      <formula>0</formula>
    </cfRule>
  </conditionalFormatting>
  <conditionalFormatting sqref="D25:S25">
    <cfRule type="cellIs" dxfId="305" priority="2" operator="greaterThan">
      <formula>0</formula>
    </cfRule>
  </conditionalFormatting>
  <conditionalFormatting sqref="D27:S27">
    <cfRule type="cellIs" dxfId="304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workbookViewId="0">
      <pane ySplit="6" topLeftCell="A10" activePane="bottomLeft" state="frozen"/>
      <selection pane="bottomLeft" activeCell="P18" sqref="P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0.140625" customWidth="1"/>
    <col min="10" max="10" width="8.140625" customWidth="1"/>
    <col min="11" max="12" width="7.855468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1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1" ht="18.75" x14ac:dyDescent="0.25">
      <c r="A3" s="99" t="s">
        <v>78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1" x14ac:dyDescent="0.25">
      <c r="A4" s="103" t="s">
        <v>1</v>
      </c>
      <c r="B4" s="103"/>
      <c r="C4" s="1"/>
      <c r="D4" s="2">
        <f>'25'!D29</f>
        <v>825027</v>
      </c>
      <c r="E4" s="2">
        <f>'25'!E29</f>
        <v>4770</v>
      </c>
      <c r="F4" s="2">
        <f>'25'!F29</f>
        <v>8540</v>
      </c>
      <c r="G4" s="2">
        <f>'25'!G29</f>
        <v>500</v>
      </c>
      <c r="H4" s="2">
        <f>'25'!H29</f>
        <v>33130</v>
      </c>
      <c r="I4" s="2">
        <f>'25'!I29</f>
        <v>1155</v>
      </c>
      <c r="J4" s="2">
        <f>'25'!J29</f>
        <v>526</v>
      </c>
      <c r="K4" s="2">
        <f>'25'!K29</f>
        <v>662</v>
      </c>
      <c r="L4" s="2">
        <f>'25'!L29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1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9048</v>
      </c>
      <c r="E7" s="22">
        <v>440</v>
      </c>
      <c r="F7" s="22">
        <v>670</v>
      </c>
      <c r="G7" s="22"/>
      <c r="H7" s="22">
        <v>240</v>
      </c>
      <c r="I7" s="23">
        <v>6</v>
      </c>
      <c r="J7" s="23"/>
      <c r="K7" s="23">
        <v>4</v>
      </c>
      <c r="L7" s="23"/>
      <c r="M7" s="20">
        <f>D7+E7*20+F7*10+G7*9+H7*9</f>
        <v>26708</v>
      </c>
      <c r="N7" s="24">
        <f>D7+E7*20+F7*10+G7*9+H7*9+I7*191+J7*191+K7*182+L7*100</f>
        <v>28582</v>
      </c>
      <c r="O7" s="25">
        <f>M7*2.75%</f>
        <v>734.47</v>
      </c>
      <c r="P7" s="26"/>
      <c r="Q7" s="26">
        <v>103</v>
      </c>
      <c r="R7" s="24">
        <f>M7-(M7*2.75%)+I7*191+J7*191+K7*182+L7*100-Q7</f>
        <v>27744.53</v>
      </c>
      <c r="S7" s="25">
        <f>M7*0.95%</f>
        <v>253.726</v>
      </c>
      <c r="T7" s="27">
        <f>S7-Q7</f>
        <v>150.726</v>
      </c>
      <c r="U7">
        <v>170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5557</v>
      </c>
      <c r="E8" s="30">
        <v>60</v>
      </c>
      <c r="F8" s="30">
        <v>30</v>
      </c>
      <c r="G8" s="30"/>
      <c r="H8" s="30"/>
      <c r="I8" s="20"/>
      <c r="J8" s="20"/>
      <c r="K8" s="20"/>
      <c r="L8" s="20"/>
      <c r="M8" s="20">
        <f t="shared" ref="M8:M27" si="0">D8+E8*20+F8*10+G8*9+H8*9</f>
        <v>7057</v>
      </c>
      <c r="N8" s="24">
        <f t="shared" ref="N8:N25" si="1">D8+E8*20+F8*10+G8*9+H8*9+I8*191+J8*191+K8*182+L8*100</f>
        <v>7057</v>
      </c>
      <c r="O8" s="25">
        <f t="shared" ref="O8:O27" si="2">M8*2.75%</f>
        <v>194.0675</v>
      </c>
      <c r="P8" s="26">
        <v>-500</v>
      </c>
      <c r="Q8" s="26">
        <v>63</v>
      </c>
      <c r="R8" s="24">
        <f t="shared" ref="R8:R27" si="3">M8-(M8*2.75%)+I8*191+J8*191+K8*182+L8*100-Q8</f>
        <v>6799.9324999999999</v>
      </c>
      <c r="S8" s="25">
        <f t="shared" ref="S8:S27" si="4">M8*0.95%</f>
        <v>67.041499999999999</v>
      </c>
      <c r="T8" s="27">
        <f t="shared" ref="T8:T27" si="5">S8-Q8</f>
        <v>4.0414999999999992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18439</v>
      </c>
      <c r="E9" s="30"/>
      <c r="F9" s="30">
        <v>20</v>
      </c>
      <c r="G9" s="30"/>
      <c r="H9" s="30">
        <v>90</v>
      </c>
      <c r="I9" s="20">
        <v>4</v>
      </c>
      <c r="J9" s="20"/>
      <c r="K9" s="20">
        <v>2</v>
      </c>
      <c r="L9" s="20"/>
      <c r="M9" s="20">
        <f t="shared" si="0"/>
        <v>19449</v>
      </c>
      <c r="N9" s="24">
        <f t="shared" si="1"/>
        <v>20577</v>
      </c>
      <c r="O9" s="25">
        <f t="shared" si="2"/>
        <v>534.84749999999997</v>
      </c>
      <c r="P9" s="26">
        <v>4500</v>
      </c>
      <c r="Q9" s="26">
        <v>172</v>
      </c>
      <c r="R9" s="24">
        <f t="shared" si="3"/>
        <v>19870.1525</v>
      </c>
      <c r="S9" s="25">
        <f t="shared" si="4"/>
        <v>184.7655</v>
      </c>
      <c r="T9" s="27">
        <f t="shared" si="5"/>
        <v>12.765500000000003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4013</v>
      </c>
      <c r="E10" s="30"/>
      <c r="F10" s="30"/>
      <c r="G10" s="30"/>
      <c r="H10" s="30"/>
      <c r="I10" s="20"/>
      <c r="J10" s="20"/>
      <c r="K10" s="20">
        <v>1</v>
      </c>
      <c r="L10" s="20"/>
      <c r="M10" s="20">
        <f t="shared" si="0"/>
        <v>4013</v>
      </c>
      <c r="N10" s="24">
        <f t="shared" si="1"/>
        <v>4195</v>
      </c>
      <c r="O10" s="25">
        <f t="shared" si="2"/>
        <v>110.3575</v>
      </c>
      <c r="P10" s="26"/>
      <c r="Q10" s="26">
        <v>29</v>
      </c>
      <c r="R10" s="24">
        <f t="shared" si="3"/>
        <v>4055.6424999999999</v>
      </c>
      <c r="S10" s="25">
        <f t="shared" si="4"/>
        <v>38.1235</v>
      </c>
      <c r="T10" s="27">
        <f t="shared" si="5"/>
        <v>9.1234999999999999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3418</v>
      </c>
      <c r="E11" s="30">
        <v>20</v>
      </c>
      <c r="F11" s="30"/>
      <c r="G11" s="32">
        <v>200</v>
      </c>
      <c r="H11" s="30"/>
      <c r="I11" s="20"/>
      <c r="J11" s="20"/>
      <c r="K11" s="20"/>
      <c r="L11" s="20"/>
      <c r="M11" s="20">
        <f t="shared" si="0"/>
        <v>5618</v>
      </c>
      <c r="N11" s="24">
        <f t="shared" si="1"/>
        <v>5618</v>
      </c>
      <c r="O11" s="25">
        <f t="shared" si="2"/>
        <v>154.495</v>
      </c>
      <c r="P11" s="26"/>
      <c r="Q11" s="26">
        <v>43</v>
      </c>
      <c r="R11" s="24">
        <f t="shared" si="3"/>
        <v>5420.5050000000001</v>
      </c>
      <c r="S11" s="25">
        <f t="shared" si="4"/>
        <v>53.371000000000002</v>
      </c>
      <c r="T11" s="27">
        <f t="shared" si="5"/>
        <v>10.371000000000002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4319</v>
      </c>
      <c r="E12" s="30"/>
      <c r="F12" s="30"/>
      <c r="G12" s="30"/>
      <c r="H12" s="30"/>
      <c r="I12" s="20">
        <v>5</v>
      </c>
      <c r="J12" s="20"/>
      <c r="K12" s="20"/>
      <c r="L12" s="20"/>
      <c r="M12" s="20">
        <f t="shared" si="0"/>
        <v>4319</v>
      </c>
      <c r="N12" s="24">
        <f t="shared" si="1"/>
        <v>5274</v>
      </c>
      <c r="O12" s="25">
        <f t="shared" si="2"/>
        <v>118.77249999999999</v>
      </c>
      <c r="P12" s="26"/>
      <c r="Q12" s="26">
        <v>30</v>
      </c>
      <c r="R12" s="24">
        <f t="shared" si="3"/>
        <v>5125.2275</v>
      </c>
      <c r="S12" s="25">
        <f t="shared" si="4"/>
        <v>41.030499999999996</v>
      </c>
      <c r="T12" s="27">
        <f t="shared" si="5"/>
        <v>11.030499999999996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8079</v>
      </c>
      <c r="E13" s="30">
        <v>50</v>
      </c>
      <c r="F13" s="30">
        <v>40</v>
      </c>
      <c r="G13" s="30"/>
      <c r="H13" s="30">
        <v>100</v>
      </c>
      <c r="I13" s="20"/>
      <c r="J13" s="20"/>
      <c r="K13" s="20"/>
      <c r="L13" s="20"/>
      <c r="M13" s="20">
        <f t="shared" si="0"/>
        <v>10379</v>
      </c>
      <c r="N13" s="24">
        <f t="shared" si="1"/>
        <v>10379</v>
      </c>
      <c r="O13" s="25">
        <f t="shared" si="2"/>
        <v>285.42250000000001</v>
      </c>
      <c r="P13" s="26"/>
      <c r="Q13" s="26">
        <v>55</v>
      </c>
      <c r="R13" s="24">
        <f t="shared" si="3"/>
        <v>10038.577499999999</v>
      </c>
      <c r="S13" s="25">
        <f t="shared" si="4"/>
        <v>98.600499999999997</v>
      </c>
      <c r="T13" s="27">
        <f t="shared" si="5"/>
        <v>43.600499999999997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13166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13166</v>
      </c>
      <c r="N14" s="24">
        <f t="shared" si="1"/>
        <v>13166</v>
      </c>
      <c r="O14" s="25">
        <f t="shared" si="2"/>
        <v>362.065</v>
      </c>
      <c r="P14" s="26"/>
      <c r="Q14" s="26">
        <v>154</v>
      </c>
      <c r="R14" s="24">
        <f t="shared" si="3"/>
        <v>12649.934999999999</v>
      </c>
      <c r="S14" s="25">
        <f t="shared" si="4"/>
        <v>125.077</v>
      </c>
      <c r="T14" s="27">
        <f t="shared" si="5"/>
        <v>-28.923000000000002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16056</v>
      </c>
      <c r="E15" s="30">
        <v>30</v>
      </c>
      <c r="F15" s="30">
        <v>10</v>
      </c>
      <c r="G15" s="30"/>
      <c r="H15" s="30">
        <v>20</v>
      </c>
      <c r="I15" s="20"/>
      <c r="J15" s="20"/>
      <c r="K15" s="20"/>
      <c r="L15" s="20"/>
      <c r="M15" s="20">
        <f t="shared" si="0"/>
        <v>16936</v>
      </c>
      <c r="N15" s="24">
        <f t="shared" si="1"/>
        <v>16936</v>
      </c>
      <c r="O15" s="25">
        <f t="shared" si="2"/>
        <v>465.74</v>
      </c>
      <c r="P15" s="26"/>
      <c r="Q15" s="26">
        <v>160</v>
      </c>
      <c r="R15" s="24">
        <f t="shared" si="3"/>
        <v>16310.259999999998</v>
      </c>
      <c r="S15" s="25">
        <f t="shared" si="4"/>
        <v>160.892</v>
      </c>
      <c r="T15" s="27">
        <f t="shared" si="5"/>
        <v>0.89199999999999591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17939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17939</v>
      </c>
      <c r="N16" s="24">
        <f t="shared" si="1"/>
        <v>17939</v>
      </c>
      <c r="O16" s="25">
        <f t="shared" si="2"/>
        <v>493.32249999999999</v>
      </c>
      <c r="P16" s="26">
        <v>-6000</v>
      </c>
      <c r="Q16" s="26">
        <v>127</v>
      </c>
      <c r="R16" s="24">
        <f t="shared" si="3"/>
        <v>17318.677500000002</v>
      </c>
      <c r="S16" s="25">
        <f t="shared" si="4"/>
        <v>170.4205</v>
      </c>
      <c r="T16" s="27">
        <f t="shared" si="5"/>
        <v>43.420500000000004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6273</v>
      </c>
      <c r="E17" s="30"/>
      <c r="F17" s="30">
        <v>50</v>
      </c>
      <c r="G17" s="30"/>
      <c r="H17" s="30">
        <v>50</v>
      </c>
      <c r="I17" s="20">
        <v>15</v>
      </c>
      <c r="J17" s="20"/>
      <c r="K17" s="20"/>
      <c r="L17" s="20"/>
      <c r="M17" s="20">
        <f t="shared" si="0"/>
        <v>7223</v>
      </c>
      <c r="N17" s="24">
        <f t="shared" si="1"/>
        <v>10088</v>
      </c>
      <c r="O17" s="25">
        <f t="shared" si="2"/>
        <v>198.63249999999999</v>
      </c>
      <c r="P17" s="26"/>
      <c r="Q17" s="26">
        <v>89</v>
      </c>
      <c r="R17" s="24">
        <f t="shared" si="3"/>
        <v>9800.3675000000003</v>
      </c>
      <c r="S17" s="25">
        <f t="shared" si="4"/>
        <v>68.618499999999997</v>
      </c>
      <c r="T17" s="27">
        <f t="shared" si="5"/>
        <v>-20.381500000000003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3395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3395</v>
      </c>
      <c r="N18" s="24">
        <f t="shared" si="1"/>
        <v>3395</v>
      </c>
      <c r="O18" s="25">
        <f t="shared" si="2"/>
        <v>93.362499999999997</v>
      </c>
      <c r="P18" s="26"/>
      <c r="Q18" s="26"/>
      <c r="R18" s="24">
        <f t="shared" si="3"/>
        <v>3301.6374999999998</v>
      </c>
      <c r="S18" s="25">
        <f t="shared" si="4"/>
        <v>32.252499999999998</v>
      </c>
      <c r="T18" s="27">
        <f t="shared" si="5"/>
        <v>32.252499999999998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10024</v>
      </c>
      <c r="E19" s="30"/>
      <c r="F19" s="30"/>
      <c r="G19" s="30"/>
      <c r="H19" s="30">
        <v>140</v>
      </c>
      <c r="I19" s="20">
        <v>25</v>
      </c>
      <c r="J19" s="20"/>
      <c r="K19" s="20">
        <v>5</v>
      </c>
      <c r="L19" s="20"/>
      <c r="M19" s="20">
        <f t="shared" si="0"/>
        <v>11284</v>
      </c>
      <c r="N19" s="24">
        <f t="shared" si="1"/>
        <v>16969</v>
      </c>
      <c r="O19" s="25">
        <f t="shared" si="2"/>
        <v>310.31</v>
      </c>
      <c r="P19" s="26">
        <v>-2000</v>
      </c>
      <c r="Q19" s="26">
        <v>170</v>
      </c>
      <c r="R19" s="24">
        <f t="shared" si="3"/>
        <v>16488.690000000002</v>
      </c>
      <c r="S19" s="25">
        <f t="shared" si="4"/>
        <v>107.19799999999999</v>
      </c>
      <c r="T19" s="27">
        <f t="shared" si="5"/>
        <v>-62.802000000000007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/>
      <c r="R20" s="24">
        <f t="shared" si="3"/>
        <v>3499.0549999999998</v>
      </c>
      <c r="S20" s="25">
        <f t="shared" si="4"/>
        <v>34.180999999999997</v>
      </c>
      <c r="T20" s="27">
        <f t="shared" si="5"/>
        <v>34.180999999999997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3660</v>
      </c>
      <c r="E21" s="30"/>
      <c r="F21" s="30">
        <v>20</v>
      </c>
      <c r="G21" s="30"/>
      <c r="H21" s="30"/>
      <c r="I21" s="20">
        <v>4</v>
      </c>
      <c r="J21" s="20"/>
      <c r="K21" s="20">
        <v>5</v>
      </c>
      <c r="L21" s="20"/>
      <c r="M21" s="20">
        <f t="shared" si="0"/>
        <v>3860</v>
      </c>
      <c r="N21" s="24">
        <f t="shared" si="1"/>
        <v>5534</v>
      </c>
      <c r="O21" s="25">
        <f t="shared" si="2"/>
        <v>106.15</v>
      </c>
      <c r="P21" s="26"/>
      <c r="Q21" s="26">
        <v>40</v>
      </c>
      <c r="R21" s="24">
        <f t="shared" si="3"/>
        <v>5387.85</v>
      </c>
      <c r="S21" s="25">
        <f t="shared" si="4"/>
        <v>36.67</v>
      </c>
      <c r="T21" s="27">
        <f t="shared" si="5"/>
        <v>-3.3299999999999983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11540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11540</v>
      </c>
      <c r="N22" s="24">
        <f t="shared" si="1"/>
        <v>11540</v>
      </c>
      <c r="O22" s="25">
        <f t="shared" si="2"/>
        <v>317.35000000000002</v>
      </c>
      <c r="P22" s="26">
        <v>-1000</v>
      </c>
      <c r="Q22" s="26">
        <v>500</v>
      </c>
      <c r="R22" s="24">
        <f t="shared" si="3"/>
        <v>10722.65</v>
      </c>
      <c r="S22" s="25">
        <f t="shared" si="4"/>
        <v>109.63</v>
      </c>
      <c r="T22" s="27">
        <f t="shared" si="5"/>
        <v>-390.37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7339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7339</v>
      </c>
      <c r="N23" s="24">
        <f t="shared" si="1"/>
        <v>7339</v>
      </c>
      <c r="O23" s="25">
        <f t="shared" si="2"/>
        <v>201.82249999999999</v>
      </c>
      <c r="P23" s="26"/>
      <c r="Q23" s="26">
        <v>70</v>
      </c>
      <c r="R23" s="24">
        <f t="shared" si="3"/>
        <v>7067.1774999999998</v>
      </c>
      <c r="S23" s="25">
        <f t="shared" si="4"/>
        <v>69.720500000000001</v>
      </c>
      <c r="T23" s="27">
        <f t="shared" si="5"/>
        <v>-0.27949999999999875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7599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7599</v>
      </c>
      <c r="N24" s="24">
        <f t="shared" si="1"/>
        <v>7599</v>
      </c>
      <c r="O24" s="25">
        <f t="shared" si="2"/>
        <v>208.9725</v>
      </c>
      <c r="P24" s="26"/>
      <c r="Q24" s="26">
        <v>60</v>
      </c>
      <c r="R24" s="24">
        <f t="shared" si="3"/>
        <v>7330.0275000000001</v>
      </c>
      <c r="S24" s="25">
        <f t="shared" si="4"/>
        <v>72.1905</v>
      </c>
      <c r="T24" s="27">
        <f t="shared" si="5"/>
        <v>12.1905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8329</v>
      </c>
      <c r="E25" s="30"/>
      <c r="F25" s="30"/>
      <c r="G25" s="30"/>
      <c r="H25" s="30"/>
      <c r="I25" s="20">
        <v>10</v>
      </c>
      <c r="J25" s="20"/>
      <c r="K25" s="20">
        <v>10</v>
      </c>
      <c r="L25" s="20"/>
      <c r="M25" s="20">
        <f t="shared" si="0"/>
        <v>8329</v>
      </c>
      <c r="N25" s="24">
        <f t="shared" si="1"/>
        <v>12059</v>
      </c>
      <c r="O25" s="25">
        <f t="shared" si="2"/>
        <v>229.04750000000001</v>
      </c>
      <c r="P25" s="26">
        <v>10000</v>
      </c>
      <c r="Q25" s="26">
        <v>83</v>
      </c>
      <c r="R25" s="24">
        <f t="shared" si="3"/>
        <v>11746.952499999999</v>
      </c>
      <c r="S25" s="25">
        <f t="shared" si="4"/>
        <v>79.125500000000002</v>
      </c>
      <c r="T25" s="27">
        <f t="shared" si="5"/>
        <v>-3.8744999999999976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6953</v>
      </c>
      <c r="E26" s="29">
        <v>90</v>
      </c>
      <c r="F26" s="30">
        <v>100</v>
      </c>
      <c r="G26" s="30"/>
      <c r="H26" s="30">
        <v>140</v>
      </c>
      <c r="I26" s="20">
        <v>6</v>
      </c>
      <c r="J26" s="20"/>
      <c r="K26" s="20">
        <v>5</v>
      </c>
      <c r="L26" s="20"/>
      <c r="M26" s="20">
        <f t="shared" si="0"/>
        <v>11013</v>
      </c>
      <c r="N26" s="24">
        <f t="shared" ref="N26:N27" si="6">D26+E26*20+F26*10+G26*9+H26*9+I26*191+J26*191+K26*182+L26*100</f>
        <v>13069</v>
      </c>
      <c r="O26" s="25">
        <f t="shared" si="2"/>
        <v>302.85750000000002</v>
      </c>
      <c r="P26" s="26"/>
      <c r="Q26" s="26">
        <v>100</v>
      </c>
      <c r="R26" s="24">
        <f t="shared" si="3"/>
        <v>12666.1425</v>
      </c>
      <c r="S26" s="25">
        <f t="shared" si="4"/>
        <v>104.62349999999999</v>
      </c>
      <c r="T26" s="27">
        <f t="shared" si="5"/>
        <v>4.6234999999999928</v>
      </c>
    </row>
    <row r="27" spans="1:20" ht="15.75" customHeight="1" thickBot="1" x14ac:dyDescent="0.35">
      <c r="A27" s="28">
        <v>21</v>
      </c>
      <c r="B27" s="20">
        <v>1908446154</v>
      </c>
      <c r="C27" s="20" t="s">
        <v>43</v>
      </c>
      <c r="D27" s="37">
        <v>5760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5760</v>
      </c>
      <c r="N27" s="40">
        <f t="shared" si="6"/>
        <v>5760</v>
      </c>
      <c r="O27" s="25">
        <f t="shared" si="2"/>
        <v>158.4</v>
      </c>
      <c r="P27" s="41"/>
      <c r="Q27" s="41">
        <v>100</v>
      </c>
      <c r="R27" s="24">
        <f t="shared" si="3"/>
        <v>5501.6</v>
      </c>
      <c r="S27" s="42">
        <f t="shared" si="4"/>
        <v>54.72</v>
      </c>
      <c r="T27" s="43">
        <f t="shared" si="5"/>
        <v>-45.28</v>
      </c>
    </row>
    <row r="28" spans="1:20" ht="16.5" thickBot="1" x14ac:dyDescent="0.3">
      <c r="A28" s="89" t="s">
        <v>44</v>
      </c>
      <c r="B28" s="90"/>
      <c r="C28" s="91"/>
      <c r="D28" s="44">
        <f t="shared" ref="D28:E28" si="7">SUM(D7:D27)</f>
        <v>174504</v>
      </c>
      <c r="E28" s="45">
        <f t="shared" si="7"/>
        <v>690</v>
      </c>
      <c r="F28" s="45">
        <f t="shared" ref="F28:T28" si="8">SUM(F7:F27)</f>
        <v>940</v>
      </c>
      <c r="G28" s="45">
        <f t="shared" si="8"/>
        <v>200</v>
      </c>
      <c r="H28" s="45">
        <f t="shared" si="8"/>
        <v>780</v>
      </c>
      <c r="I28" s="45">
        <f t="shared" si="8"/>
        <v>75</v>
      </c>
      <c r="J28" s="45">
        <f t="shared" si="8"/>
        <v>0</v>
      </c>
      <c r="K28" s="45">
        <f t="shared" si="8"/>
        <v>32</v>
      </c>
      <c r="L28" s="45">
        <f t="shared" si="8"/>
        <v>0</v>
      </c>
      <c r="M28" s="45">
        <f t="shared" si="8"/>
        <v>206524</v>
      </c>
      <c r="N28" s="45">
        <f t="shared" si="8"/>
        <v>226673</v>
      </c>
      <c r="O28" s="46">
        <f t="shared" si="8"/>
        <v>5679.41</v>
      </c>
      <c r="P28" s="45">
        <f t="shared" si="8"/>
        <v>5000</v>
      </c>
      <c r="Q28" s="45">
        <f t="shared" si="8"/>
        <v>2148</v>
      </c>
      <c r="R28" s="45">
        <f t="shared" si="8"/>
        <v>218845.58999999997</v>
      </c>
      <c r="S28" s="45">
        <f t="shared" si="8"/>
        <v>1961.9780000000003</v>
      </c>
      <c r="T28" s="47">
        <f t="shared" si="8"/>
        <v>-186.02200000000008</v>
      </c>
    </row>
    <row r="29" spans="1:20" ht="15.75" thickBot="1" x14ac:dyDescent="0.3">
      <c r="A29" s="92" t="s">
        <v>45</v>
      </c>
      <c r="B29" s="93"/>
      <c r="C29" s="94"/>
      <c r="D29" s="48">
        <f>D4+D5-D28</f>
        <v>650523</v>
      </c>
      <c r="E29" s="48">
        <f t="shared" ref="E29:L29" si="9">E4+E5-E28</f>
        <v>4080</v>
      </c>
      <c r="F29" s="48">
        <f t="shared" si="9"/>
        <v>7600</v>
      </c>
      <c r="G29" s="48">
        <f t="shared" si="9"/>
        <v>300</v>
      </c>
      <c r="H29" s="48">
        <f t="shared" si="9"/>
        <v>32350</v>
      </c>
      <c r="I29" s="48">
        <f t="shared" si="9"/>
        <v>1080</v>
      </c>
      <c r="J29" s="48">
        <f t="shared" si="9"/>
        <v>526</v>
      </c>
      <c r="K29" s="48">
        <f t="shared" si="9"/>
        <v>630</v>
      </c>
      <c r="L29" s="48">
        <f t="shared" si="9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3" priority="43" operator="equal">
      <formula>212030016606640</formula>
    </cfRule>
  </conditionalFormatting>
  <conditionalFormatting sqref="D29 E4:E6 E28:K29">
    <cfRule type="cellIs" dxfId="302" priority="41" operator="equal">
      <formula>$E$4</formula>
    </cfRule>
    <cfRule type="cellIs" dxfId="301" priority="42" operator="equal">
      <formula>2120</formula>
    </cfRule>
  </conditionalFormatting>
  <conditionalFormatting sqref="D29:E29 F4:F6 F28:F29">
    <cfRule type="cellIs" dxfId="300" priority="39" operator="equal">
      <formula>$F$4</formula>
    </cfRule>
    <cfRule type="cellIs" dxfId="299" priority="40" operator="equal">
      <formula>300</formula>
    </cfRule>
  </conditionalFormatting>
  <conditionalFormatting sqref="G4:G6 G28:G29">
    <cfRule type="cellIs" dxfId="298" priority="37" operator="equal">
      <formula>$G$4</formula>
    </cfRule>
    <cfRule type="cellIs" dxfId="297" priority="38" operator="equal">
      <formula>1660</formula>
    </cfRule>
  </conditionalFormatting>
  <conditionalFormatting sqref="H4:H6 H28:H29">
    <cfRule type="cellIs" dxfId="296" priority="35" operator="equal">
      <formula>$H$4</formula>
    </cfRule>
    <cfRule type="cellIs" dxfId="295" priority="36" operator="equal">
      <formula>6640</formula>
    </cfRule>
  </conditionalFormatting>
  <conditionalFormatting sqref="T6:T28">
    <cfRule type="cellIs" dxfId="294" priority="34" operator="lessThan">
      <formula>0</formula>
    </cfRule>
  </conditionalFormatting>
  <conditionalFormatting sqref="T7:T27">
    <cfRule type="cellIs" dxfId="293" priority="31" operator="lessThan">
      <formula>0</formula>
    </cfRule>
    <cfRule type="cellIs" dxfId="292" priority="32" operator="lessThan">
      <formula>0</formula>
    </cfRule>
    <cfRule type="cellIs" dxfId="291" priority="33" operator="lessThan">
      <formula>0</formula>
    </cfRule>
  </conditionalFormatting>
  <conditionalFormatting sqref="E4:E6 E28:K28">
    <cfRule type="cellIs" dxfId="290" priority="30" operator="equal">
      <formula>$E$4</formula>
    </cfRule>
  </conditionalFormatting>
  <conditionalFormatting sqref="D28:D29 D6 D4:M4">
    <cfRule type="cellIs" dxfId="289" priority="29" operator="equal">
      <formula>$D$4</formula>
    </cfRule>
  </conditionalFormatting>
  <conditionalFormatting sqref="I4:I6 I28:I29">
    <cfRule type="cellIs" dxfId="288" priority="28" operator="equal">
      <formula>$I$4</formula>
    </cfRule>
  </conditionalFormatting>
  <conditionalFormatting sqref="J4:J6 J28:J29">
    <cfRule type="cellIs" dxfId="287" priority="27" operator="equal">
      <formula>$J$4</formula>
    </cfRule>
  </conditionalFormatting>
  <conditionalFormatting sqref="K4:K6 K28:K29">
    <cfRule type="cellIs" dxfId="286" priority="26" operator="equal">
      <formula>$K$4</formula>
    </cfRule>
  </conditionalFormatting>
  <conditionalFormatting sqref="M4:M6">
    <cfRule type="cellIs" dxfId="285" priority="25" operator="equal">
      <formula>$L$4</formula>
    </cfRule>
  </conditionalFormatting>
  <conditionalFormatting sqref="T7:T28">
    <cfRule type="cellIs" dxfId="284" priority="22" operator="lessThan">
      <formula>0</formula>
    </cfRule>
    <cfRule type="cellIs" dxfId="283" priority="23" operator="lessThan">
      <formula>0</formula>
    </cfRule>
    <cfRule type="cellIs" dxfId="282" priority="24" operator="lessThan">
      <formula>0</formula>
    </cfRule>
  </conditionalFormatting>
  <conditionalFormatting sqref="D5:K5">
    <cfRule type="cellIs" dxfId="281" priority="21" operator="greaterThan">
      <formula>0</formula>
    </cfRule>
  </conditionalFormatting>
  <conditionalFormatting sqref="T6:T28">
    <cfRule type="cellIs" dxfId="280" priority="20" operator="lessThan">
      <formula>0</formula>
    </cfRule>
  </conditionalFormatting>
  <conditionalFormatting sqref="T7:T27">
    <cfRule type="cellIs" dxfId="279" priority="17" operator="lessThan">
      <formula>0</formula>
    </cfRule>
    <cfRule type="cellIs" dxfId="278" priority="18" operator="lessThan">
      <formula>0</formula>
    </cfRule>
    <cfRule type="cellIs" dxfId="277" priority="19" operator="lessThan">
      <formula>0</formula>
    </cfRule>
  </conditionalFormatting>
  <conditionalFormatting sqref="T7:T28">
    <cfRule type="cellIs" dxfId="276" priority="14" operator="lessThan">
      <formula>0</formula>
    </cfRule>
    <cfRule type="cellIs" dxfId="275" priority="15" operator="lessThan">
      <formula>0</formula>
    </cfRule>
    <cfRule type="cellIs" dxfId="274" priority="16" operator="lessThan">
      <formula>0</formula>
    </cfRule>
  </conditionalFormatting>
  <conditionalFormatting sqref="D5:K5">
    <cfRule type="cellIs" dxfId="273" priority="13" operator="greaterThan">
      <formula>0</formula>
    </cfRule>
  </conditionalFormatting>
  <conditionalFormatting sqref="L4 L6 L28:L29">
    <cfRule type="cellIs" dxfId="272" priority="12" operator="equal">
      <formula>$L$4</formula>
    </cfRule>
  </conditionalFormatting>
  <conditionalFormatting sqref="D7:S7 N8:N25">
    <cfRule type="cellIs" dxfId="271" priority="11" operator="greaterThan">
      <formula>0</formula>
    </cfRule>
  </conditionalFormatting>
  <conditionalFormatting sqref="D9:M9 P9:S9">
    <cfRule type="cellIs" dxfId="270" priority="10" operator="greaterThan">
      <formula>0</formula>
    </cfRule>
  </conditionalFormatting>
  <conditionalFormatting sqref="D11:M11 P11:S11">
    <cfRule type="cellIs" dxfId="269" priority="9" operator="greaterThan">
      <formula>0</formula>
    </cfRule>
  </conditionalFormatting>
  <conditionalFormatting sqref="D13:M13 P13:S13">
    <cfRule type="cellIs" dxfId="268" priority="8" operator="greaterThan">
      <formula>0</formula>
    </cfRule>
  </conditionalFormatting>
  <conditionalFormatting sqref="D15:M15 P15:S15">
    <cfRule type="cellIs" dxfId="267" priority="7" operator="greaterThan">
      <formula>0</formula>
    </cfRule>
  </conditionalFormatting>
  <conditionalFormatting sqref="D17:M17 P17:R17 R18:R20 M18">
    <cfRule type="cellIs" dxfId="266" priority="6" operator="greaterThan">
      <formula>0</formula>
    </cfRule>
  </conditionalFormatting>
  <conditionalFormatting sqref="D19:M19 P19:Q19">
    <cfRule type="cellIs" dxfId="265" priority="5" operator="greaterThan">
      <formula>0</formula>
    </cfRule>
  </conditionalFormatting>
  <conditionalFormatting sqref="D21:M21 P21:R21">
    <cfRule type="cellIs" dxfId="264" priority="4" operator="greaterThan">
      <formula>0</formula>
    </cfRule>
  </conditionalFormatting>
  <conditionalFormatting sqref="D23:M23 P23:S23">
    <cfRule type="cellIs" dxfId="263" priority="3" operator="greaterThan">
      <formula>0</formula>
    </cfRule>
  </conditionalFormatting>
  <conditionalFormatting sqref="D25:M25 P25:S25">
    <cfRule type="cellIs" dxfId="262" priority="2" operator="greaterThan">
      <formula>0</formula>
    </cfRule>
  </conditionalFormatting>
  <conditionalFormatting sqref="D27:S27">
    <cfRule type="cellIs" dxfId="261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P18" sqref="P18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8.140625" customWidth="1"/>
    <col min="8" max="8" width="7" customWidth="1"/>
    <col min="9" max="9" width="10.71093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79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'26'!D29</f>
        <v>650523</v>
      </c>
      <c r="E4" s="2">
        <f>'26'!E29</f>
        <v>4080</v>
      </c>
      <c r="F4" s="2">
        <f>'26'!F29</f>
        <v>7600</v>
      </c>
      <c r="G4" s="2">
        <f>'26'!G29</f>
        <v>300</v>
      </c>
      <c r="H4" s="2">
        <f>'26'!H29</f>
        <v>32350</v>
      </c>
      <c r="I4" s="2">
        <f>'26'!I29</f>
        <v>1080</v>
      </c>
      <c r="J4" s="2">
        <f>'26'!J29</f>
        <v>526</v>
      </c>
      <c r="K4" s="2">
        <f>'26'!K29</f>
        <v>630</v>
      </c>
      <c r="L4" s="2">
        <f>'26'!L29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7608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7608</v>
      </c>
      <c r="N7" s="24">
        <f>D7+E7*20+F7*10+G7*9+H7*9+I7*191+J7*191+K7*182+L7*100</f>
        <v>7608</v>
      </c>
      <c r="O7" s="25">
        <f>M7*2.75%</f>
        <v>209.22</v>
      </c>
      <c r="P7" s="26"/>
      <c r="Q7" s="26">
        <v>83</v>
      </c>
      <c r="R7" s="24">
        <f>M7-(M7*2.75%)+I7*191+J7*191+K7*182+L7*100-Q7</f>
        <v>7315.78</v>
      </c>
      <c r="S7" s="25">
        <f>M7*0.95%</f>
        <v>72.275999999999996</v>
      </c>
      <c r="T7" s="27">
        <f>S7-Q7</f>
        <v>-10.724000000000004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4012</v>
      </c>
      <c r="N8" s="24">
        <f t="shared" ref="N8:N27" si="1">D8+E8*20+F8*10+G8*9+H8*9+I8*191+J8*191+K8*182+L8*100</f>
        <v>4012</v>
      </c>
      <c r="O8" s="25">
        <f t="shared" ref="O8:O27" si="2">M8*2.75%</f>
        <v>110.33</v>
      </c>
      <c r="P8" s="26">
        <v>500</v>
      </c>
      <c r="Q8" s="26">
        <v>51</v>
      </c>
      <c r="R8" s="24">
        <f t="shared" ref="R8:R27" si="3">M8-(M8*2.75%)+I8*191+J8*191+K8*182+L8*100-Q8</f>
        <v>3850.67</v>
      </c>
      <c r="S8" s="25">
        <f t="shared" ref="S8:S27" si="4">M8*0.95%</f>
        <v>38.113999999999997</v>
      </c>
      <c r="T8" s="27">
        <f t="shared" ref="T8:T27" si="5">S8-Q8</f>
        <v>-12.886000000000003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19015</v>
      </c>
      <c r="E9" s="30"/>
      <c r="F9" s="30"/>
      <c r="G9" s="30"/>
      <c r="H9" s="30">
        <v>60</v>
      </c>
      <c r="I9" s="20"/>
      <c r="J9" s="20"/>
      <c r="K9" s="20"/>
      <c r="L9" s="20"/>
      <c r="M9" s="20">
        <f t="shared" si="0"/>
        <v>19555</v>
      </c>
      <c r="N9" s="24">
        <f t="shared" si="1"/>
        <v>19555</v>
      </c>
      <c r="O9" s="25">
        <f t="shared" si="2"/>
        <v>537.76250000000005</v>
      </c>
      <c r="P9" s="26">
        <v>-1000</v>
      </c>
      <c r="Q9" s="26">
        <v>147</v>
      </c>
      <c r="R9" s="24">
        <f t="shared" si="3"/>
        <v>18870.237499999999</v>
      </c>
      <c r="S9" s="25">
        <f t="shared" si="4"/>
        <v>185.77250000000001</v>
      </c>
      <c r="T9" s="27">
        <f t="shared" si="5"/>
        <v>38.772500000000008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5369</v>
      </c>
      <c r="E10" s="30"/>
      <c r="F10" s="30"/>
      <c r="G10" s="30"/>
      <c r="H10" s="30">
        <v>70</v>
      </c>
      <c r="I10" s="20">
        <v>10</v>
      </c>
      <c r="J10" s="20"/>
      <c r="K10" s="20">
        <v>1</v>
      </c>
      <c r="L10" s="20"/>
      <c r="M10" s="20">
        <f t="shared" si="0"/>
        <v>5999</v>
      </c>
      <c r="N10" s="24">
        <f t="shared" si="1"/>
        <v>8091</v>
      </c>
      <c r="O10" s="25">
        <f t="shared" si="2"/>
        <v>164.9725</v>
      </c>
      <c r="P10" s="26"/>
      <c r="Q10" s="26">
        <v>31</v>
      </c>
      <c r="R10" s="24">
        <f t="shared" si="3"/>
        <v>7895.0275000000001</v>
      </c>
      <c r="S10" s="25">
        <f t="shared" si="4"/>
        <v>56.990499999999997</v>
      </c>
      <c r="T10" s="27">
        <f t="shared" si="5"/>
        <v>25.990499999999997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5041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5041</v>
      </c>
      <c r="N11" s="24">
        <f t="shared" si="1"/>
        <v>5405</v>
      </c>
      <c r="O11" s="25">
        <f t="shared" si="2"/>
        <v>138.6275</v>
      </c>
      <c r="P11" s="26"/>
      <c r="Q11" s="26">
        <v>37</v>
      </c>
      <c r="R11" s="24">
        <f t="shared" si="3"/>
        <v>5229.3725000000004</v>
      </c>
      <c r="S11" s="25">
        <f t="shared" si="4"/>
        <v>47.889499999999998</v>
      </c>
      <c r="T11" s="27">
        <f t="shared" si="5"/>
        <v>10.889499999999998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5000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5900</v>
      </c>
      <c r="N12" s="24">
        <f t="shared" si="1"/>
        <v>5900</v>
      </c>
      <c r="O12" s="25">
        <f t="shared" si="2"/>
        <v>162.25</v>
      </c>
      <c r="P12" s="26"/>
      <c r="Q12" s="26">
        <v>27</v>
      </c>
      <c r="R12" s="24">
        <f t="shared" si="3"/>
        <v>5710.75</v>
      </c>
      <c r="S12" s="25">
        <f t="shared" si="4"/>
        <v>56.05</v>
      </c>
      <c r="T12" s="27">
        <f t="shared" si="5"/>
        <v>29.049999999999997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5663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5663</v>
      </c>
      <c r="N13" s="24">
        <f t="shared" si="1"/>
        <v>5663</v>
      </c>
      <c r="O13" s="25">
        <f t="shared" si="2"/>
        <v>155.73249999999999</v>
      </c>
      <c r="P13" s="26"/>
      <c r="Q13" s="26">
        <v>52</v>
      </c>
      <c r="R13" s="24">
        <f t="shared" si="3"/>
        <v>5455.2674999999999</v>
      </c>
      <c r="S13" s="25">
        <f t="shared" si="4"/>
        <v>53.798499999999997</v>
      </c>
      <c r="T13" s="27">
        <f t="shared" si="5"/>
        <v>1.7984999999999971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13479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13479</v>
      </c>
      <c r="N14" s="24">
        <f t="shared" si="1"/>
        <v>13479</v>
      </c>
      <c r="O14" s="25">
        <f t="shared" si="2"/>
        <v>370.67250000000001</v>
      </c>
      <c r="P14" s="26"/>
      <c r="Q14" s="26">
        <v>159</v>
      </c>
      <c r="R14" s="24">
        <f t="shared" si="3"/>
        <v>12949.327499999999</v>
      </c>
      <c r="S14" s="25">
        <f t="shared" si="4"/>
        <v>128.0505</v>
      </c>
      <c r="T14" s="27">
        <f t="shared" si="5"/>
        <v>-30.9495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15636</v>
      </c>
      <c r="E15" s="30">
        <v>10</v>
      </c>
      <c r="F15" s="30">
        <v>20</v>
      </c>
      <c r="G15" s="30"/>
      <c r="H15" s="30">
        <v>10</v>
      </c>
      <c r="I15" s="20">
        <v>2</v>
      </c>
      <c r="J15" s="20"/>
      <c r="K15" s="20">
        <v>3</v>
      </c>
      <c r="L15" s="20"/>
      <c r="M15" s="20">
        <f t="shared" si="0"/>
        <v>16126</v>
      </c>
      <c r="N15" s="24">
        <f t="shared" si="1"/>
        <v>17054</v>
      </c>
      <c r="O15" s="25">
        <f t="shared" si="2"/>
        <v>443.46499999999997</v>
      </c>
      <c r="P15" s="26">
        <v>29670</v>
      </c>
      <c r="Q15" s="26">
        <v>160</v>
      </c>
      <c r="R15" s="24">
        <f t="shared" si="3"/>
        <v>16450.535</v>
      </c>
      <c r="S15" s="25">
        <f t="shared" si="4"/>
        <v>153.197</v>
      </c>
      <c r="T15" s="27">
        <f t="shared" si="5"/>
        <v>-6.8029999999999973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14566</v>
      </c>
      <c r="E16" s="30"/>
      <c r="F16" s="30">
        <v>100</v>
      </c>
      <c r="G16" s="30">
        <v>200</v>
      </c>
      <c r="H16" s="30">
        <v>230</v>
      </c>
      <c r="I16" s="20">
        <v>11</v>
      </c>
      <c r="J16" s="20">
        <v>10</v>
      </c>
      <c r="K16" s="20">
        <v>5</v>
      </c>
      <c r="L16" s="20"/>
      <c r="M16" s="20">
        <f t="shared" si="0"/>
        <v>19436</v>
      </c>
      <c r="N16" s="24">
        <f t="shared" si="1"/>
        <v>24357</v>
      </c>
      <c r="O16" s="25">
        <f t="shared" si="2"/>
        <v>534.49</v>
      </c>
      <c r="P16" s="26">
        <v>6000</v>
      </c>
      <c r="Q16" s="26">
        <v>107</v>
      </c>
      <c r="R16" s="24">
        <f t="shared" si="3"/>
        <v>23715.51</v>
      </c>
      <c r="S16" s="25">
        <f t="shared" si="4"/>
        <v>184.642</v>
      </c>
      <c r="T16" s="27">
        <f t="shared" si="5"/>
        <v>77.641999999999996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5665</v>
      </c>
      <c r="E17" s="30"/>
      <c r="F17" s="30">
        <v>50</v>
      </c>
      <c r="G17" s="30"/>
      <c r="H17" s="30">
        <v>50</v>
      </c>
      <c r="I17" s="20"/>
      <c r="J17" s="20"/>
      <c r="K17" s="20"/>
      <c r="L17" s="20"/>
      <c r="M17" s="20">
        <f t="shared" si="0"/>
        <v>6615</v>
      </c>
      <c r="N17" s="24">
        <f t="shared" si="1"/>
        <v>6615</v>
      </c>
      <c r="O17" s="25">
        <f t="shared" si="2"/>
        <v>181.91249999999999</v>
      </c>
      <c r="P17" s="26"/>
      <c r="Q17" s="26">
        <v>53</v>
      </c>
      <c r="R17" s="24">
        <f t="shared" si="3"/>
        <v>6380.0874999999996</v>
      </c>
      <c r="S17" s="25">
        <f t="shared" si="4"/>
        <v>62.842500000000001</v>
      </c>
      <c r="T17" s="27">
        <f t="shared" si="5"/>
        <v>9.8425000000000011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11421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11421</v>
      </c>
      <c r="N19" s="24">
        <f t="shared" si="1"/>
        <v>11421</v>
      </c>
      <c r="O19" s="25">
        <f t="shared" si="2"/>
        <v>314.07749999999999</v>
      </c>
      <c r="P19" s="26"/>
      <c r="Q19" s="26">
        <v>170</v>
      </c>
      <c r="R19" s="24">
        <f t="shared" si="3"/>
        <v>10936.922500000001</v>
      </c>
      <c r="S19" s="25">
        <f t="shared" si="4"/>
        <v>108.4995</v>
      </c>
      <c r="T19" s="27">
        <f t="shared" si="5"/>
        <v>-61.500500000000002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6994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6994</v>
      </c>
      <c r="N20" s="24">
        <f t="shared" si="1"/>
        <v>6994</v>
      </c>
      <c r="O20" s="25">
        <f t="shared" si="2"/>
        <v>192.33500000000001</v>
      </c>
      <c r="P20" s="26">
        <v>3400</v>
      </c>
      <c r="Q20" s="26">
        <v>121</v>
      </c>
      <c r="R20" s="24">
        <f t="shared" si="3"/>
        <v>6680.665</v>
      </c>
      <c r="S20" s="25">
        <f t="shared" si="4"/>
        <v>66.442999999999998</v>
      </c>
      <c r="T20" s="27">
        <f t="shared" si="5"/>
        <v>-54.557000000000002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5658</v>
      </c>
      <c r="E21" s="30">
        <v>30</v>
      </c>
      <c r="F21" s="30">
        <v>30</v>
      </c>
      <c r="G21" s="30"/>
      <c r="H21" s="30"/>
      <c r="I21" s="20"/>
      <c r="J21" s="20"/>
      <c r="K21" s="20"/>
      <c r="L21" s="20"/>
      <c r="M21" s="20">
        <f t="shared" si="0"/>
        <v>6558</v>
      </c>
      <c r="N21" s="24">
        <f t="shared" si="1"/>
        <v>6558</v>
      </c>
      <c r="O21" s="25">
        <f t="shared" si="2"/>
        <v>180.345</v>
      </c>
      <c r="P21" s="26"/>
      <c r="Q21" s="26"/>
      <c r="R21" s="24">
        <f t="shared" si="3"/>
        <v>6377.6549999999997</v>
      </c>
      <c r="S21" s="25">
        <f t="shared" si="4"/>
        <v>62.301000000000002</v>
      </c>
      <c r="T21" s="27">
        <f t="shared" si="5"/>
        <v>62.301000000000002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19762</v>
      </c>
      <c r="E22" s="30"/>
      <c r="F22" s="30"/>
      <c r="G22" s="20"/>
      <c r="H22" s="30"/>
      <c r="I22" s="20">
        <v>20</v>
      </c>
      <c r="J22" s="20"/>
      <c r="K22" s="20"/>
      <c r="L22" s="20"/>
      <c r="M22" s="20">
        <f t="shared" si="0"/>
        <v>19762</v>
      </c>
      <c r="N22" s="24">
        <f t="shared" si="1"/>
        <v>23582</v>
      </c>
      <c r="O22" s="25">
        <f t="shared" si="2"/>
        <v>543.45500000000004</v>
      </c>
      <c r="P22" s="26"/>
      <c r="Q22" s="26">
        <v>150</v>
      </c>
      <c r="R22" s="24">
        <f t="shared" si="3"/>
        <v>22888.544999999998</v>
      </c>
      <c r="S22" s="25">
        <f t="shared" si="4"/>
        <v>187.739</v>
      </c>
      <c r="T22" s="27">
        <f t="shared" si="5"/>
        <v>37.739000000000004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9517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9517</v>
      </c>
      <c r="N23" s="24">
        <f t="shared" si="1"/>
        <v>9517</v>
      </c>
      <c r="O23" s="25">
        <f t="shared" si="2"/>
        <v>261.71750000000003</v>
      </c>
      <c r="P23" s="26">
        <v>24600</v>
      </c>
      <c r="Q23" s="26">
        <v>90</v>
      </c>
      <c r="R23" s="24">
        <f t="shared" si="3"/>
        <v>9165.2824999999993</v>
      </c>
      <c r="S23" s="25">
        <f t="shared" si="4"/>
        <v>90.411500000000004</v>
      </c>
      <c r="T23" s="27">
        <f t="shared" si="5"/>
        <v>0.41150000000000375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17064</v>
      </c>
      <c r="E24" s="30"/>
      <c r="F24" s="30"/>
      <c r="G24" s="30"/>
      <c r="H24" s="30">
        <v>60</v>
      </c>
      <c r="I24" s="20">
        <v>15</v>
      </c>
      <c r="J24" s="20"/>
      <c r="K24" s="20">
        <v>5</v>
      </c>
      <c r="L24" s="20"/>
      <c r="M24" s="20">
        <f t="shared" si="0"/>
        <v>17604</v>
      </c>
      <c r="N24" s="24">
        <f t="shared" si="1"/>
        <v>21379</v>
      </c>
      <c r="O24" s="25">
        <f t="shared" si="2"/>
        <v>484.11</v>
      </c>
      <c r="P24" s="26"/>
      <c r="Q24" s="26">
        <v>125</v>
      </c>
      <c r="R24" s="24">
        <f t="shared" si="3"/>
        <v>20769.89</v>
      </c>
      <c r="S24" s="25">
        <f t="shared" si="4"/>
        <v>167.238</v>
      </c>
      <c r="T24" s="27">
        <f t="shared" si="5"/>
        <v>42.238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8635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8635</v>
      </c>
      <c r="N25" s="24">
        <f t="shared" si="1"/>
        <v>8635</v>
      </c>
      <c r="O25" s="25">
        <f t="shared" si="2"/>
        <v>237.46250000000001</v>
      </c>
      <c r="P25" s="26">
        <v>6000</v>
      </c>
      <c r="Q25" s="26">
        <v>88</v>
      </c>
      <c r="R25" s="24">
        <f t="shared" si="3"/>
        <v>8309.5375000000004</v>
      </c>
      <c r="S25" s="25">
        <f t="shared" si="4"/>
        <v>82.032499999999999</v>
      </c>
      <c r="T25" s="27">
        <f t="shared" si="5"/>
        <v>-5.9675000000000011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7292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7292</v>
      </c>
      <c r="N26" s="24">
        <f t="shared" si="1"/>
        <v>7292</v>
      </c>
      <c r="O26" s="25">
        <f t="shared" si="2"/>
        <v>200.53</v>
      </c>
      <c r="P26" s="26"/>
      <c r="Q26" s="26">
        <v>91</v>
      </c>
      <c r="R26" s="24">
        <f t="shared" si="3"/>
        <v>7000.47</v>
      </c>
      <c r="S26" s="25">
        <f t="shared" si="4"/>
        <v>69.274000000000001</v>
      </c>
      <c r="T26" s="27">
        <f t="shared" si="5"/>
        <v>-21.725999999999999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10909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10909</v>
      </c>
      <c r="N27" s="40">
        <f t="shared" si="1"/>
        <v>10909</v>
      </c>
      <c r="O27" s="25">
        <f t="shared" si="2"/>
        <v>299.9975</v>
      </c>
      <c r="P27" s="41">
        <v>40000</v>
      </c>
      <c r="Q27" s="41">
        <v>100</v>
      </c>
      <c r="R27" s="24">
        <f t="shared" si="3"/>
        <v>10509.002500000001</v>
      </c>
      <c r="S27" s="42">
        <f t="shared" si="4"/>
        <v>103.63549999999999</v>
      </c>
      <c r="T27" s="43">
        <f t="shared" si="5"/>
        <v>3.6354999999999933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198306</v>
      </c>
      <c r="E28" s="45">
        <f t="shared" si="6"/>
        <v>40</v>
      </c>
      <c r="F28" s="45">
        <f t="shared" ref="F28:T28" si="7">SUM(F7:F27)</f>
        <v>200</v>
      </c>
      <c r="G28" s="45">
        <f t="shared" si="7"/>
        <v>200</v>
      </c>
      <c r="H28" s="45">
        <f t="shared" si="7"/>
        <v>580</v>
      </c>
      <c r="I28" s="45">
        <f t="shared" si="7"/>
        <v>58</v>
      </c>
      <c r="J28" s="45">
        <f t="shared" si="7"/>
        <v>10</v>
      </c>
      <c r="K28" s="45">
        <f t="shared" si="7"/>
        <v>16</v>
      </c>
      <c r="L28" s="45">
        <f t="shared" si="7"/>
        <v>0</v>
      </c>
      <c r="M28" s="45">
        <f t="shared" si="7"/>
        <v>208126</v>
      </c>
      <c r="N28" s="45">
        <f t="shared" si="7"/>
        <v>224026</v>
      </c>
      <c r="O28" s="46">
        <f t="shared" si="7"/>
        <v>5723.4649999999992</v>
      </c>
      <c r="P28" s="45">
        <f t="shared" si="7"/>
        <v>109170</v>
      </c>
      <c r="Q28" s="45">
        <f t="shared" si="7"/>
        <v>1842</v>
      </c>
      <c r="R28" s="45">
        <f t="shared" si="7"/>
        <v>216460.53499999997</v>
      </c>
      <c r="S28" s="45">
        <f t="shared" si="7"/>
        <v>1977.1969999999999</v>
      </c>
      <c r="T28" s="47">
        <f t="shared" si="7"/>
        <v>135.197</v>
      </c>
    </row>
    <row r="29" spans="1:20" ht="15.75" thickBot="1" x14ac:dyDescent="0.3">
      <c r="A29" s="92" t="s">
        <v>45</v>
      </c>
      <c r="B29" s="93"/>
      <c r="C29" s="94"/>
      <c r="D29" s="48">
        <f>D4+D5-D28</f>
        <v>867801</v>
      </c>
      <c r="E29" s="48">
        <f t="shared" ref="E29:L29" si="8">E4+E5-E28</f>
        <v>4040</v>
      </c>
      <c r="F29" s="48">
        <f t="shared" si="8"/>
        <v>7400</v>
      </c>
      <c r="G29" s="48">
        <f t="shared" si="8"/>
        <v>100</v>
      </c>
      <c r="H29" s="48">
        <f t="shared" si="8"/>
        <v>31770</v>
      </c>
      <c r="I29" s="48">
        <f t="shared" si="8"/>
        <v>1022</v>
      </c>
      <c r="J29" s="48">
        <f t="shared" si="8"/>
        <v>516</v>
      </c>
      <c r="K29" s="48">
        <f t="shared" si="8"/>
        <v>614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60" priority="43" operator="equal">
      <formula>212030016606640</formula>
    </cfRule>
  </conditionalFormatting>
  <conditionalFormatting sqref="D29 E4:E6 E28:K29">
    <cfRule type="cellIs" dxfId="259" priority="41" operator="equal">
      <formula>$E$4</formula>
    </cfRule>
    <cfRule type="cellIs" dxfId="258" priority="42" operator="equal">
      <formula>2120</formula>
    </cfRule>
  </conditionalFormatting>
  <conditionalFormatting sqref="D29:E29 F4:F6 F28:F29">
    <cfRule type="cellIs" dxfId="257" priority="39" operator="equal">
      <formula>$F$4</formula>
    </cfRule>
    <cfRule type="cellIs" dxfId="256" priority="40" operator="equal">
      <formula>300</formula>
    </cfRule>
  </conditionalFormatting>
  <conditionalFormatting sqref="G4:G6 G28:G29">
    <cfRule type="cellIs" dxfId="255" priority="37" operator="equal">
      <formula>$G$4</formula>
    </cfRule>
    <cfRule type="cellIs" dxfId="254" priority="38" operator="equal">
      <formula>1660</formula>
    </cfRule>
  </conditionalFormatting>
  <conditionalFormatting sqref="H4:H6 H28:H29">
    <cfRule type="cellIs" dxfId="253" priority="35" operator="equal">
      <formula>$H$4</formula>
    </cfRule>
    <cfRule type="cellIs" dxfId="252" priority="36" operator="equal">
      <formula>6640</formula>
    </cfRule>
  </conditionalFormatting>
  <conditionalFormatting sqref="T6:T28">
    <cfRule type="cellIs" dxfId="251" priority="34" operator="lessThan">
      <formula>0</formula>
    </cfRule>
  </conditionalFormatting>
  <conditionalFormatting sqref="T7:T27">
    <cfRule type="cellIs" dxfId="250" priority="31" operator="lessThan">
      <formula>0</formula>
    </cfRule>
    <cfRule type="cellIs" dxfId="249" priority="32" operator="lessThan">
      <formula>0</formula>
    </cfRule>
    <cfRule type="cellIs" dxfId="248" priority="33" operator="lessThan">
      <formula>0</formula>
    </cfRule>
  </conditionalFormatting>
  <conditionalFormatting sqref="E4:E6 E28:K28">
    <cfRule type="cellIs" dxfId="247" priority="30" operator="equal">
      <formula>$E$4</formula>
    </cfRule>
  </conditionalFormatting>
  <conditionalFormatting sqref="D28:D29 D6 D4:M4">
    <cfRule type="cellIs" dxfId="246" priority="29" operator="equal">
      <formula>$D$4</formula>
    </cfRule>
  </conditionalFormatting>
  <conditionalFormatting sqref="I4:I6 I28:I29">
    <cfRule type="cellIs" dxfId="245" priority="28" operator="equal">
      <formula>$I$4</formula>
    </cfRule>
  </conditionalFormatting>
  <conditionalFormatting sqref="J4:J6 J28:J29">
    <cfRule type="cellIs" dxfId="244" priority="27" operator="equal">
      <formula>$J$4</formula>
    </cfRule>
  </conditionalFormatting>
  <conditionalFormatting sqref="K4:K6 K28:K29">
    <cfRule type="cellIs" dxfId="243" priority="26" operator="equal">
      <formula>$K$4</formula>
    </cfRule>
  </conditionalFormatting>
  <conditionalFormatting sqref="M4:M6">
    <cfRule type="cellIs" dxfId="242" priority="25" operator="equal">
      <formula>$L$4</formula>
    </cfRule>
  </conditionalFormatting>
  <conditionalFormatting sqref="T7:T28">
    <cfRule type="cellIs" dxfId="241" priority="22" operator="lessThan">
      <formula>0</formula>
    </cfRule>
    <cfRule type="cellIs" dxfId="240" priority="23" operator="lessThan">
      <formula>0</formula>
    </cfRule>
    <cfRule type="cellIs" dxfId="239" priority="24" operator="lessThan">
      <formula>0</formula>
    </cfRule>
  </conditionalFormatting>
  <conditionalFormatting sqref="D5:K5">
    <cfRule type="cellIs" dxfId="238" priority="21" operator="greaterThan">
      <formula>0</formula>
    </cfRule>
  </conditionalFormatting>
  <conditionalFormatting sqref="T6:T28">
    <cfRule type="cellIs" dxfId="237" priority="20" operator="lessThan">
      <formula>0</formula>
    </cfRule>
  </conditionalFormatting>
  <conditionalFormatting sqref="T7:T27">
    <cfRule type="cellIs" dxfId="236" priority="17" operator="lessThan">
      <formula>0</formula>
    </cfRule>
    <cfRule type="cellIs" dxfId="235" priority="18" operator="lessThan">
      <formula>0</formula>
    </cfRule>
    <cfRule type="cellIs" dxfId="234" priority="19" operator="lessThan">
      <formula>0</formula>
    </cfRule>
  </conditionalFormatting>
  <conditionalFormatting sqref="T7:T28">
    <cfRule type="cellIs" dxfId="233" priority="14" operator="lessThan">
      <formula>0</formula>
    </cfRule>
    <cfRule type="cellIs" dxfId="232" priority="15" operator="lessThan">
      <formula>0</formula>
    </cfRule>
    <cfRule type="cellIs" dxfId="231" priority="16" operator="lessThan">
      <formula>0</formula>
    </cfRule>
  </conditionalFormatting>
  <conditionalFormatting sqref="D5:K5">
    <cfRule type="cellIs" dxfId="230" priority="13" operator="greaterThan">
      <formula>0</formula>
    </cfRule>
  </conditionalFormatting>
  <conditionalFormatting sqref="L4 L6 L28:L29">
    <cfRule type="cellIs" dxfId="229" priority="12" operator="equal">
      <formula>$L$4</formula>
    </cfRule>
  </conditionalFormatting>
  <conditionalFormatting sqref="D7:S7">
    <cfRule type="cellIs" dxfId="228" priority="11" operator="greaterThan">
      <formula>0</formula>
    </cfRule>
  </conditionalFormatting>
  <conditionalFormatting sqref="D9:S9">
    <cfRule type="cellIs" dxfId="227" priority="10" operator="greaterThan">
      <formula>0</formula>
    </cfRule>
  </conditionalFormatting>
  <conditionalFormatting sqref="D11:S11">
    <cfRule type="cellIs" dxfId="226" priority="9" operator="greaterThan">
      <formula>0</formula>
    </cfRule>
  </conditionalFormatting>
  <conditionalFormatting sqref="D13:S13">
    <cfRule type="cellIs" dxfId="225" priority="8" operator="greaterThan">
      <formula>0</formula>
    </cfRule>
  </conditionalFormatting>
  <conditionalFormatting sqref="D15:S15">
    <cfRule type="cellIs" dxfId="224" priority="7" operator="greaterThan">
      <formula>0</formula>
    </cfRule>
  </conditionalFormatting>
  <conditionalFormatting sqref="D17:S17">
    <cfRule type="cellIs" dxfId="223" priority="6" operator="greaterThan">
      <formula>0</formula>
    </cfRule>
  </conditionalFormatting>
  <conditionalFormatting sqref="D19:S19">
    <cfRule type="cellIs" dxfId="222" priority="5" operator="greaterThan">
      <formula>0</formula>
    </cfRule>
  </conditionalFormatting>
  <conditionalFormatting sqref="D21:S21">
    <cfRule type="cellIs" dxfId="221" priority="4" operator="greaterThan">
      <formula>0</formula>
    </cfRule>
  </conditionalFormatting>
  <conditionalFormatting sqref="D23:S23">
    <cfRule type="cellIs" dxfId="220" priority="3" operator="greaterThan">
      <formula>0</formula>
    </cfRule>
  </conditionalFormatting>
  <conditionalFormatting sqref="D25:S25">
    <cfRule type="cellIs" dxfId="219" priority="2" operator="greaterThan">
      <formula>0</formula>
    </cfRule>
  </conditionalFormatting>
  <conditionalFormatting sqref="D27:S27">
    <cfRule type="cellIs" dxfId="218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L26" sqref="L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46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'27'!D29</f>
        <v>867801</v>
      </c>
      <c r="E4" s="2">
        <f>'27'!E29</f>
        <v>4040</v>
      </c>
      <c r="F4" s="2">
        <f>'27'!F29</f>
        <v>7400</v>
      </c>
      <c r="G4" s="2">
        <f>'27'!G29</f>
        <v>100</v>
      </c>
      <c r="H4" s="2">
        <f>'27'!H29</f>
        <v>31770</v>
      </c>
      <c r="I4" s="2">
        <f>'27'!I29</f>
        <v>1022</v>
      </c>
      <c r="J4" s="2">
        <f>'27'!J29</f>
        <v>516</v>
      </c>
      <c r="K4" s="2">
        <f>'27'!K29</f>
        <v>614</v>
      </c>
      <c r="L4" s="2">
        <f>'27'!L29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2" t="s">
        <v>45</v>
      </c>
      <c r="B29" s="93"/>
      <c r="C29" s="94"/>
      <c r="D29" s="48">
        <f>D4+D5-D28</f>
        <v>867801</v>
      </c>
      <c r="E29" s="48">
        <f t="shared" ref="E29:L29" si="8">E4+E5-E28</f>
        <v>4040</v>
      </c>
      <c r="F29" s="48">
        <f t="shared" si="8"/>
        <v>7400</v>
      </c>
      <c r="G29" s="48">
        <f t="shared" si="8"/>
        <v>100</v>
      </c>
      <c r="H29" s="48">
        <f t="shared" si="8"/>
        <v>31770</v>
      </c>
      <c r="I29" s="48">
        <f t="shared" si="8"/>
        <v>1022</v>
      </c>
      <c r="J29" s="48">
        <f t="shared" si="8"/>
        <v>516</v>
      </c>
      <c r="K29" s="48">
        <f t="shared" si="8"/>
        <v>614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7" priority="43" operator="equal">
      <formula>212030016606640</formula>
    </cfRule>
  </conditionalFormatting>
  <conditionalFormatting sqref="D29 E4:E6 E28:K29">
    <cfRule type="cellIs" dxfId="216" priority="41" operator="equal">
      <formula>$E$4</formula>
    </cfRule>
    <cfRule type="cellIs" dxfId="215" priority="42" operator="equal">
      <formula>2120</formula>
    </cfRule>
  </conditionalFormatting>
  <conditionalFormatting sqref="D29:E29 F4:F6 F28:F29">
    <cfRule type="cellIs" dxfId="214" priority="39" operator="equal">
      <formula>$F$4</formula>
    </cfRule>
    <cfRule type="cellIs" dxfId="213" priority="40" operator="equal">
      <formula>300</formula>
    </cfRule>
  </conditionalFormatting>
  <conditionalFormatting sqref="G4:G6 G28:G29">
    <cfRule type="cellIs" dxfId="212" priority="37" operator="equal">
      <formula>$G$4</formula>
    </cfRule>
    <cfRule type="cellIs" dxfId="211" priority="38" operator="equal">
      <formula>1660</formula>
    </cfRule>
  </conditionalFormatting>
  <conditionalFormatting sqref="H4:H6 H28:H29">
    <cfRule type="cellIs" dxfId="210" priority="35" operator="equal">
      <formula>$H$4</formula>
    </cfRule>
    <cfRule type="cellIs" dxfId="209" priority="36" operator="equal">
      <formula>6640</formula>
    </cfRule>
  </conditionalFormatting>
  <conditionalFormatting sqref="T6:T28">
    <cfRule type="cellIs" dxfId="208" priority="34" operator="lessThan">
      <formula>0</formula>
    </cfRule>
  </conditionalFormatting>
  <conditionalFormatting sqref="T7:T27">
    <cfRule type="cellIs" dxfId="207" priority="31" operator="lessThan">
      <formula>0</formula>
    </cfRule>
    <cfRule type="cellIs" dxfId="206" priority="32" operator="lessThan">
      <formula>0</formula>
    </cfRule>
    <cfRule type="cellIs" dxfId="205" priority="33" operator="lessThan">
      <formula>0</formula>
    </cfRule>
  </conditionalFormatting>
  <conditionalFormatting sqref="E4:E6 E28:K28">
    <cfRule type="cellIs" dxfId="204" priority="30" operator="equal">
      <formula>$E$4</formula>
    </cfRule>
  </conditionalFormatting>
  <conditionalFormatting sqref="D28:D29 D6 D4:M4">
    <cfRule type="cellIs" dxfId="203" priority="29" operator="equal">
      <formula>$D$4</formula>
    </cfRule>
  </conditionalFormatting>
  <conditionalFormatting sqref="I4:I6 I28:I29">
    <cfRule type="cellIs" dxfId="202" priority="28" operator="equal">
      <formula>$I$4</formula>
    </cfRule>
  </conditionalFormatting>
  <conditionalFormatting sqref="J4:J6 J28:J29">
    <cfRule type="cellIs" dxfId="201" priority="27" operator="equal">
      <formula>$J$4</formula>
    </cfRule>
  </conditionalFormatting>
  <conditionalFormatting sqref="K4:K6 K28:K29">
    <cfRule type="cellIs" dxfId="200" priority="26" operator="equal">
      <formula>$K$4</formula>
    </cfRule>
  </conditionalFormatting>
  <conditionalFormatting sqref="M4:M6">
    <cfRule type="cellIs" dxfId="199" priority="25" operator="equal">
      <formula>$L$4</formula>
    </cfRule>
  </conditionalFormatting>
  <conditionalFormatting sqref="T7:T28">
    <cfRule type="cellIs" dxfId="198" priority="22" operator="lessThan">
      <formula>0</formula>
    </cfRule>
    <cfRule type="cellIs" dxfId="197" priority="23" operator="lessThan">
      <formula>0</formula>
    </cfRule>
    <cfRule type="cellIs" dxfId="196" priority="24" operator="lessThan">
      <formula>0</formula>
    </cfRule>
  </conditionalFormatting>
  <conditionalFormatting sqref="D5:K5">
    <cfRule type="cellIs" dxfId="195" priority="21" operator="greaterThan">
      <formula>0</formula>
    </cfRule>
  </conditionalFormatting>
  <conditionalFormatting sqref="T6:T28">
    <cfRule type="cellIs" dxfId="194" priority="20" operator="lessThan">
      <formula>0</formula>
    </cfRule>
  </conditionalFormatting>
  <conditionalFormatting sqref="T7:T27">
    <cfRule type="cellIs" dxfId="193" priority="17" operator="lessThan">
      <formula>0</formula>
    </cfRule>
    <cfRule type="cellIs" dxfId="192" priority="18" operator="lessThan">
      <formula>0</formula>
    </cfRule>
    <cfRule type="cellIs" dxfId="191" priority="19" operator="lessThan">
      <formula>0</formula>
    </cfRule>
  </conditionalFormatting>
  <conditionalFormatting sqref="T7:T28">
    <cfRule type="cellIs" dxfId="190" priority="14" operator="lessThan">
      <formula>0</formula>
    </cfRule>
    <cfRule type="cellIs" dxfId="189" priority="15" operator="lessThan">
      <formula>0</formula>
    </cfRule>
    <cfRule type="cellIs" dxfId="188" priority="16" operator="lessThan">
      <formula>0</formula>
    </cfRule>
  </conditionalFormatting>
  <conditionalFormatting sqref="D5:K5">
    <cfRule type="cellIs" dxfId="187" priority="13" operator="greaterThan">
      <formula>0</formula>
    </cfRule>
  </conditionalFormatting>
  <conditionalFormatting sqref="L4 L6 L28:L29">
    <cfRule type="cellIs" dxfId="186" priority="12" operator="equal">
      <formula>$L$4</formula>
    </cfRule>
  </conditionalFormatting>
  <conditionalFormatting sqref="D7:S7">
    <cfRule type="cellIs" dxfId="185" priority="11" operator="greaterThan">
      <formula>0</formula>
    </cfRule>
  </conditionalFormatting>
  <conditionalFormatting sqref="D9:S9">
    <cfRule type="cellIs" dxfId="184" priority="10" operator="greaterThan">
      <formula>0</formula>
    </cfRule>
  </conditionalFormatting>
  <conditionalFormatting sqref="D11:S11">
    <cfRule type="cellIs" dxfId="183" priority="9" operator="greaterThan">
      <formula>0</formula>
    </cfRule>
  </conditionalFormatting>
  <conditionalFormatting sqref="D13:S13">
    <cfRule type="cellIs" dxfId="182" priority="8" operator="greaterThan">
      <formula>0</formula>
    </cfRule>
  </conditionalFormatting>
  <conditionalFormatting sqref="D15:S15">
    <cfRule type="cellIs" dxfId="181" priority="7" operator="greaterThan">
      <formula>0</formula>
    </cfRule>
  </conditionalFormatting>
  <conditionalFormatting sqref="D17:S17">
    <cfRule type="cellIs" dxfId="180" priority="6" operator="greaterThan">
      <formula>0</formula>
    </cfRule>
  </conditionalFormatting>
  <conditionalFormatting sqref="D19:S19">
    <cfRule type="cellIs" dxfId="179" priority="5" operator="greaterThan">
      <formula>0</formula>
    </cfRule>
  </conditionalFormatting>
  <conditionalFormatting sqref="D21:S21">
    <cfRule type="cellIs" dxfId="178" priority="4" operator="greaterThan">
      <formula>0</formula>
    </cfRule>
  </conditionalFormatting>
  <conditionalFormatting sqref="D23:S23">
    <cfRule type="cellIs" dxfId="177" priority="3" operator="greaterThan">
      <formula>0</formula>
    </cfRule>
  </conditionalFormatting>
  <conditionalFormatting sqref="D25:S25">
    <cfRule type="cellIs" dxfId="176" priority="2" operator="greaterThan">
      <formula>0</formula>
    </cfRule>
  </conditionalFormatting>
  <conditionalFormatting sqref="D27:S27">
    <cfRule type="cellIs" dxfId="175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P17" sqref="P17"/>
    </sheetView>
  </sheetViews>
  <sheetFormatPr defaultRowHeight="15" x14ac:dyDescent="0.25"/>
  <cols>
    <col min="1" max="1" width="8" customWidth="1"/>
    <col min="2" max="2" width="14.28515625" bestFit="1" customWidth="1"/>
    <col min="3" max="3" width="12" bestFit="1" customWidth="1"/>
    <col min="4" max="4" width="9.140625" customWidth="1"/>
    <col min="5" max="5" width="8.42578125" customWidth="1"/>
    <col min="6" max="6" width="8.7109375" customWidth="1"/>
    <col min="7" max="7" width="7.5703125" customWidth="1"/>
    <col min="8" max="8" width="8.5703125" customWidth="1"/>
    <col min="9" max="9" width="10.42578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80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'28'!D29</f>
        <v>867801</v>
      </c>
      <c r="E4" s="2">
        <f>'28'!E29</f>
        <v>4040</v>
      </c>
      <c r="F4" s="2">
        <f>'28'!F29</f>
        <v>7400</v>
      </c>
      <c r="G4" s="2">
        <f>'28'!G29</f>
        <v>100</v>
      </c>
      <c r="H4" s="2">
        <f>'28'!H29</f>
        <v>31770</v>
      </c>
      <c r="I4" s="2">
        <f>'28'!I29</f>
        <v>1022</v>
      </c>
      <c r="J4" s="2">
        <f>'28'!J29</f>
        <v>516</v>
      </c>
      <c r="K4" s="2">
        <f>'28'!K29</f>
        <v>614</v>
      </c>
      <c r="L4" s="2">
        <f>'28'!L29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6374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6374</v>
      </c>
      <c r="N7" s="24">
        <f>D7+E7*20+F7*10+G7*9+H7*9+I7*191+J7*191+K7*182+L7*100</f>
        <v>6374</v>
      </c>
      <c r="O7" s="25">
        <f>M7*2.75%</f>
        <v>175.285</v>
      </c>
      <c r="P7" s="26"/>
      <c r="Q7" s="26">
        <v>48</v>
      </c>
      <c r="R7" s="24">
        <f>M7-(M7*2.75%)+I7*191+J7*191+K7*182+L7*100-Q7</f>
        <v>6150.7150000000001</v>
      </c>
      <c r="S7" s="25">
        <f>M7*0.95%</f>
        <v>60.552999999999997</v>
      </c>
      <c r="T7" s="27">
        <f>S7-Q7</f>
        <v>12.552999999999997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6647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6647</v>
      </c>
      <c r="N8" s="24">
        <f t="shared" ref="N8:N27" si="1">D8+E8*20+F8*10+G8*9+H8*9+I8*191+J8*191+K8*182+L8*100</f>
        <v>6647</v>
      </c>
      <c r="O8" s="25">
        <f t="shared" ref="O8:O27" si="2">M8*2.75%</f>
        <v>182.79249999999999</v>
      </c>
      <c r="P8" s="26"/>
      <c r="Q8" s="26">
        <v>54</v>
      </c>
      <c r="R8" s="24">
        <f t="shared" ref="R8:R27" si="3">M8-(M8*2.75%)+I8*191+J8*191+K8*182+L8*100-Q8</f>
        <v>6410.2075000000004</v>
      </c>
      <c r="S8" s="25">
        <f t="shared" ref="S8:S27" si="4">M8*0.95%</f>
        <v>63.146499999999996</v>
      </c>
      <c r="T8" s="27">
        <f t="shared" ref="T8:T27" si="5">S8-Q8</f>
        <v>9.1464999999999961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16472</v>
      </c>
      <c r="E9" s="30">
        <v>40</v>
      </c>
      <c r="F9" s="30">
        <v>80</v>
      </c>
      <c r="G9" s="30"/>
      <c r="H9" s="30">
        <v>100</v>
      </c>
      <c r="I9" s="20">
        <v>6</v>
      </c>
      <c r="J9" s="20"/>
      <c r="K9" s="20">
        <v>2</v>
      </c>
      <c r="L9" s="20"/>
      <c r="M9" s="20">
        <f t="shared" si="0"/>
        <v>18972</v>
      </c>
      <c r="N9" s="24">
        <f t="shared" si="1"/>
        <v>20482</v>
      </c>
      <c r="O9" s="25">
        <f t="shared" si="2"/>
        <v>521.73</v>
      </c>
      <c r="P9" s="26">
        <v>1000</v>
      </c>
      <c r="Q9" s="26">
        <v>160</v>
      </c>
      <c r="R9" s="24">
        <f t="shared" si="3"/>
        <v>19800.27</v>
      </c>
      <c r="S9" s="25">
        <f t="shared" si="4"/>
        <v>180.23400000000001</v>
      </c>
      <c r="T9" s="27">
        <f t="shared" si="5"/>
        <v>20.234000000000009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6354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6354</v>
      </c>
      <c r="N10" s="24">
        <f t="shared" si="1"/>
        <v>6354</v>
      </c>
      <c r="O10" s="25">
        <f t="shared" si="2"/>
        <v>174.73500000000001</v>
      </c>
      <c r="P10" s="26"/>
      <c r="Q10" s="26">
        <v>29</v>
      </c>
      <c r="R10" s="24">
        <f t="shared" si="3"/>
        <v>6150.2650000000003</v>
      </c>
      <c r="S10" s="25">
        <f t="shared" si="4"/>
        <v>60.363</v>
      </c>
      <c r="T10" s="27">
        <f t="shared" si="5"/>
        <v>31.363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4629</v>
      </c>
      <c r="E11" s="30"/>
      <c r="F11" s="30"/>
      <c r="G11" s="32">
        <v>50</v>
      </c>
      <c r="H11" s="30"/>
      <c r="I11" s="20"/>
      <c r="J11" s="20"/>
      <c r="K11" s="20">
        <v>3</v>
      </c>
      <c r="L11" s="20"/>
      <c r="M11" s="20">
        <f t="shared" si="0"/>
        <v>5079</v>
      </c>
      <c r="N11" s="24">
        <f t="shared" si="1"/>
        <v>5625</v>
      </c>
      <c r="O11" s="25">
        <f t="shared" si="2"/>
        <v>139.67250000000001</v>
      </c>
      <c r="P11" s="26"/>
      <c r="Q11" s="26">
        <v>41</v>
      </c>
      <c r="R11" s="24">
        <f t="shared" si="3"/>
        <v>5444.3275000000003</v>
      </c>
      <c r="S11" s="25">
        <f t="shared" si="4"/>
        <v>48.250499999999995</v>
      </c>
      <c r="T11" s="27">
        <f t="shared" si="5"/>
        <v>7.2504999999999953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6692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6692</v>
      </c>
      <c r="N12" s="24">
        <f t="shared" si="1"/>
        <v>6692</v>
      </c>
      <c r="O12" s="25">
        <f t="shared" si="2"/>
        <v>184.03</v>
      </c>
      <c r="P12" s="26"/>
      <c r="Q12" s="26">
        <v>27</v>
      </c>
      <c r="R12" s="24">
        <f t="shared" si="3"/>
        <v>6480.97</v>
      </c>
      <c r="S12" s="25">
        <f t="shared" si="4"/>
        <v>63.573999999999998</v>
      </c>
      <c r="T12" s="27">
        <f t="shared" si="5"/>
        <v>36.573999999999998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7150</v>
      </c>
      <c r="E13" s="30">
        <v>50</v>
      </c>
      <c r="F13" s="30"/>
      <c r="G13" s="30"/>
      <c r="H13" s="30"/>
      <c r="I13" s="20"/>
      <c r="J13" s="20"/>
      <c r="K13" s="20"/>
      <c r="L13" s="20"/>
      <c r="M13" s="20">
        <f t="shared" si="0"/>
        <v>8150</v>
      </c>
      <c r="N13" s="24">
        <f t="shared" si="1"/>
        <v>8150</v>
      </c>
      <c r="O13" s="25">
        <f t="shared" si="2"/>
        <v>224.125</v>
      </c>
      <c r="P13" s="26"/>
      <c r="Q13" s="26">
        <v>55</v>
      </c>
      <c r="R13" s="24">
        <f t="shared" si="3"/>
        <v>7870.875</v>
      </c>
      <c r="S13" s="25">
        <f t="shared" si="4"/>
        <v>77.424999999999997</v>
      </c>
      <c r="T13" s="27">
        <f t="shared" si="5"/>
        <v>22.424999999999997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15780</v>
      </c>
      <c r="E14" s="30">
        <v>100</v>
      </c>
      <c r="F14" s="30">
        <v>150</v>
      </c>
      <c r="G14" s="30"/>
      <c r="H14" s="30">
        <v>160</v>
      </c>
      <c r="I14" s="20">
        <v>7</v>
      </c>
      <c r="J14" s="20">
        <v>8</v>
      </c>
      <c r="K14" s="20">
        <v>3</v>
      </c>
      <c r="L14" s="20"/>
      <c r="M14" s="20">
        <f t="shared" si="0"/>
        <v>20720</v>
      </c>
      <c r="N14" s="24">
        <f t="shared" si="1"/>
        <v>24131</v>
      </c>
      <c r="O14" s="25">
        <f t="shared" si="2"/>
        <v>569.79999999999995</v>
      </c>
      <c r="P14" s="26"/>
      <c r="Q14" s="26">
        <v>162</v>
      </c>
      <c r="R14" s="24">
        <f t="shared" si="3"/>
        <v>23399.200000000001</v>
      </c>
      <c r="S14" s="25">
        <f t="shared" si="4"/>
        <v>196.84</v>
      </c>
      <c r="T14" s="27">
        <f t="shared" si="5"/>
        <v>34.840000000000003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16368</v>
      </c>
      <c r="E15" s="30"/>
      <c r="F15" s="30"/>
      <c r="G15" s="30"/>
      <c r="H15" s="30">
        <v>60</v>
      </c>
      <c r="I15" s="20">
        <v>5</v>
      </c>
      <c r="J15" s="20"/>
      <c r="K15" s="20"/>
      <c r="L15" s="20"/>
      <c r="M15" s="20">
        <f t="shared" si="0"/>
        <v>16908</v>
      </c>
      <c r="N15" s="24">
        <f t="shared" si="1"/>
        <v>17863</v>
      </c>
      <c r="O15" s="25">
        <f t="shared" si="2"/>
        <v>464.97</v>
      </c>
      <c r="P15" s="26">
        <v>16450</v>
      </c>
      <c r="Q15" s="26">
        <v>160</v>
      </c>
      <c r="R15" s="24">
        <f t="shared" si="3"/>
        <v>17238.03</v>
      </c>
      <c r="S15" s="25">
        <f t="shared" si="4"/>
        <v>160.626</v>
      </c>
      <c r="T15" s="27">
        <f t="shared" si="5"/>
        <v>0.62600000000000477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14254</v>
      </c>
      <c r="E16" s="30">
        <v>100</v>
      </c>
      <c r="F16" s="30">
        <v>50</v>
      </c>
      <c r="G16" s="30"/>
      <c r="H16" s="30">
        <v>80</v>
      </c>
      <c r="I16" s="20"/>
      <c r="J16" s="20"/>
      <c r="K16" s="20"/>
      <c r="L16" s="20"/>
      <c r="M16" s="20">
        <f t="shared" si="0"/>
        <v>17474</v>
      </c>
      <c r="N16" s="24">
        <f t="shared" si="1"/>
        <v>17474</v>
      </c>
      <c r="O16" s="25">
        <f t="shared" si="2"/>
        <v>480.53500000000003</v>
      </c>
      <c r="P16" s="26">
        <v>-1000</v>
      </c>
      <c r="Q16" s="26">
        <v>115</v>
      </c>
      <c r="R16" s="24">
        <f t="shared" si="3"/>
        <v>16878.465</v>
      </c>
      <c r="S16" s="25">
        <f t="shared" si="4"/>
        <v>166.00299999999999</v>
      </c>
      <c r="T16" s="27">
        <f t="shared" si="5"/>
        <v>51.002999999999986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13382</v>
      </c>
      <c r="E17" s="30"/>
      <c r="F17" s="30"/>
      <c r="G17" s="30"/>
      <c r="H17" s="30">
        <v>50</v>
      </c>
      <c r="I17" s="20"/>
      <c r="J17" s="20"/>
      <c r="K17" s="20">
        <v>2</v>
      </c>
      <c r="L17" s="20"/>
      <c r="M17" s="20">
        <f t="shared" si="0"/>
        <v>13832</v>
      </c>
      <c r="N17" s="24">
        <f t="shared" si="1"/>
        <v>14196</v>
      </c>
      <c r="O17" s="25">
        <f t="shared" si="2"/>
        <v>380.38</v>
      </c>
      <c r="P17" s="26">
        <v>1900</v>
      </c>
      <c r="Q17" s="26">
        <v>100</v>
      </c>
      <c r="R17" s="24">
        <f t="shared" si="3"/>
        <v>13715.62</v>
      </c>
      <c r="S17" s="25">
        <f t="shared" si="4"/>
        <v>131.404</v>
      </c>
      <c r="T17" s="27">
        <f t="shared" si="5"/>
        <v>31.403999999999996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13981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13981</v>
      </c>
      <c r="N18" s="24">
        <f t="shared" si="1"/>
        <v>13981</v>
      </c>
      <c r="O18" s="25">
        <f t="shared" si="2"/>
        <v>384.47750000000002</v>
      </c>
      <c r="P18" s="26">
        <v>-6300</v>
      </c>
      <c r="Q18" s="26"/>
      <c r="R18" s="24">
        <f t="shared" si="3"/>
        <v>13596.522499999999</v>
      </c>
      <c r="S18" s="25">
        <f t="shared" si="4"/>
        <v>132.81950000000001</v>
      </c>
      <c r="T18" s="27">
        <f t="shared" si="5"/>
        <v>132.81950000000001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11209</v>
      </c>
      <c r="E19" s="30"/>
      <c r="F19" s="30">
        <v>100</v>
      </c>
      <c r="G19" s="30"/>
      <c r="H19" s="30">
        <v>100</v>
      </c>
      <c r="I19" s="20">
        <v>10</v>
      </c>
      <c r="J19" s="20"/>
      <c r="K19" s="20"/>
      <c r="L19" s="20"/>
      <c r="M19" s="20">
        <f t="shared" si="0"/>
        <v>13109</v>
      </c>
      <c r="N19" s="24">
        <f t="shared" si="1"/>
        <v>15019</v>
      </c>
      <c r="O19" s="25">
        <f t="shared" si="2"/>
        <v>360.4975</v>
      </c>
      <c r="P19" s="26">
        <v>2000</v>
      </c>
      <c r="Q19" s="26">
        <v>170</v>
      </c>
      <c r="R19" s="24">
        <f t="shared" si="3"/>
        <v>14488.502500000001</v>
      </c>
      <c r="S19" s="25">
        <f t="shared" si="4"/>
        <v>124.5355</v>
      </c>
      <c r="T19" s="27">
        <f t="shared" si="5"/>
        <v>-45.464500000000001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12190</v>
      </c>
      <c r="E20" s="30"/>
      <c r="F20" s="30"/>
      <c r="G20" s="30"/>
      <c r="H20" s="30"/>
      <c r="I20" s="20"/>
      <c r="J20" s="20"/>
      <c r="K20" s="20">
        <v>3</v>
      </c>
      <c r="L20" s="20"/>
      <c r="M20" s="20">
        <f t="shared" si="0"/>
        <v>12190</v>
      </c>
      <c r="N20" s="24">
        <f t="shared" si="1"/>
        <v>12736</v>
      </c>
      <c r="O20" s="25">
        <f t="shared" si="2"/>
        <v>335.22500000000002</v>
      </c>
      <c r="P20" s="26">
        <v>100</v>
      </c>
      <c r="Q20" s="26">
        <v>120</v>
      </c>
      <c r="R20" s="24">
        <f t="shared" si="3"/>
        <v>12280.775</v>
      </c>
      <c r="S20" s="25">
        <f t="shared" si="4"/>
        <v>115.80499999999999</v>
      </c>
      <c r="T20" s="27">
        <f t="shared" si="5"/>
        <v>-4.1950000000000074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6934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6934</v>
      </c>
      <c r="N21" s="24">
        <f t="shared" si="1"/>
        <v>8844</v>
      </c>
      <c r="O21" s="25">
        <f t="shared" si="2"/>
        <v>190.685</v>
      </c>
      <c r="P21" s="26"/>
      <c r="Q21" s="26">
        <v>20</v>
      </c>
      <c r="R21" s="24">
        <f t="shared" si="3"/>
        <v>8633.3149999999987</v>
      </c>
      <c r="S21" s="25">
        <f t="shared" si="4"/>
        <v>65.873000000000005</v>
      </c>
      <c r="T21" s="27">
        <f t="shared" si="5"/>
        <v>45.873000000000005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14732</v>
      </c>
      <c r="E22" s="30"/>
      <c r="F22" s="30"/>
      <c r="G22" s="20"/>
      <c r="H22" s="30"/>
      <c r="I22" s="20">
        <v>10</v>
      </c>
      <c r="J22" s="20"/>
      <c r="K22" s="20">
        <v>2</v>
      </c>
      <c r="L22" s="20"/>
      <c r="M22" s="20">
        <f t="shared" si="0"/>
        <v>14732</v>
      </c>
      <c r="N22" s="24">
        <f t="shared" si="1"/>
        <v>17006</v>
      </c>
      <c r="O22" s="25">
        <f t="shared" si="2"/>
        <v>405.13</v>
      </c>
      <c r="P22" s="26">
        <v>-1250</v>
      </c>
      <c r="Q22" s="26">
        <v>100</v>
      </c>
      <c r="R22" s="24">
        <f t="shared" si="3"/>
        <v>16500.870000000003</v>
      </c>
      <c r="S22" s="25">
        <f t="shared" si="4"/>
        <v>139.95400000000001</v>
      </c>
      <c r="T22" s="27">
        <f t="shared" si="5"/>
        <v>39.954000000000008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83">
        <v>10310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10310</v>
      </c>
      <c r="N23" s="24">
        <f t="shared" si="1"/>
        <v>10310</v>
      </c>
      <c r="O23" s="25">
        <f t="shared" si="2"/>
        <v>283.52499999999998</v>
      </c>
      <c r="P23" s="26"/>
      <c r="Q23" s="26">
        <v>100</v>
      </c>
      <c r="R23" s="24">
        <f t="shared" si="3"/>
        <v>9926.4750000000004</v>
      </c>
      <c r="S23" s="25">
        <f t="shared" si="4"/>
        <v>97.944999999999993</v>
      </c>
      <c r="T23" s="27">
        <f t="shared" si="5"/>
        <v>-2.0550000000000068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13466</v>
      </c>
      <c r="E24" s="30"/>
      <c r="F24" s="30"/>
      <c r="G24" s="30"/>
      <c r="H24" s="30">
        <v>60</v>
      </c>
      <c r="I24" s="20">
        <v>30</v>
      </c>
      <c r="J24" s="20"/>
      <c r="K24" s="20">
        <v>5</v>
      </c>
      <c r="L24" s="20"/>
      <c r="M24" s="20">
        <f t="shared" si="0"/>
        <v>14006</v>
      </c>
      <c r="N24" s="24">
        <f t="shared" si="1"/>
        <v>20646</v>
      </c>
      <c r="O24" s="25">
        <f t="shared" si="2"/>
        <v>385.16500000000002</v>
      </c>
      <c r="P24" s="26"/>
      <c r="Q24" s="26">
        <v>110</v>
      </c>
      <c r="R24" s="24">
        <f t="shared" si="3"/>
        <v>20150.834999999999</v>
      </c>
      <c r="S24" s="25">
        <f t="shared" si="4"/>
        <v>133.05699999999999</v>
      </c>
      <c r="T24" s="27">
        <f t="shared" si="5"/>
        <v>23.056999999999988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11875</v>
      </c>
      <c r="E25" s="30"/>
      <c r="F25" s="30"/>
      <c r="G25" s="30"/>
      <c r="H25" s="30"/>
      <c r="I25" s="20"/>
      <c r="J25" s="20"/>
      <c r="K25" s="20">
        <v>3</v>
      </c>
      <c r="L25" s="20"/>
      <c r="M25" s="20">
        <f t="shared" si="0"/>
        <v>11875</v>
      </c>
      <c r="N25" s="24">
        <f t="shared" si="1"/>
        <v>12421</v>
      </c>
      <c r="O25" s="25">
        <f t="shared" si="2"/>
        <v>326.5625</v>
      </c>
      <c r="P25" s="26">
        <v>7700</v>
      </c>
      <c r="Q25" s="26">
        <v>118</v>
      </c>
      <c r="R25" s="24">
        <f t="shared" si="3"/>
        <v>11976.4375</v>
      </c>
      <c r="S25" s="25">
        <f t="shared" si="4"/>
        <v>112.8125</v>
      </c>
      <c r="T25" s="27">
        <f t="shared" si="5"/>
        <v>-5.1875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10433</v>
      </c>
      <c r="E26" s="29"/>
      <c r="F26" s="30">
        <v>100</v>
      </c>
      <c r="G26" s="30"/>
      <c r="H26" s="30">
        <v>100</v>
      </c>
      <c r="I26" s="20">
        <v>5</v>
      </c>
      <c r="J26" s="20"/>
      <c r="K26" s="20"/>
      <c r="L26" s="20"/>
      <c r="M26" s="20">
        <f t="shared" si="0"/>
        <v>12333</v>
      </c>
      <c r="N26" s="24">
        <f t="shared" si="1"/>
        <v>13288</v>
      </c>
      <c r="O26" s="25">
        <f t="shared" si="2"/>
        <v>339.15750000000003</v>
      </c>
      <c r="P26" s="26"/>
      <c r="Q26" s="26">
        <v>98</v>
      </c>
      <c r="R26" s="24">
        <f t="shared" si="3"/>
        <v>12850.842500000001</v>
      </c>
      <c r="S26" s="25">
        <f t="shared" si="4"/>
        <v>117.1635</v>
      </c>
      <c r="T26" s="27">
        <f t="shared" si="5"/>
        <v>19.163499999999999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8744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8744</v>
      </c>
      <c r="N27" s="40">
        <f t="shared" si="1"/>
        <v>8744</v>
      </c>
      <c r="O27" s="25">
        <f t="shared" si="2"/>
        <v>240.46</v>
      </c>
      <c r="P27" s="41">
        <v>8000</v>
      </c>
      <c r="Q27" s="41">
        <v>100</v>
      </c>
      <c r="R27" s="24">
        <f t="shared" si="3"/>
        <v>8403.5400000000009</v>
      </c>
      <c r="S27" s="42">
        <f t="shared" si="4"/>
        <v>83.067999999999998</v>
      </c>
      <c r="T27" s="43">
        <f t="shared" si="5"/>
        <v>-16.932000000000002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227976</v>
      </c>
      <c r="E28" s="45">
        <f t="shared" si="6"/>
        <v>290</v>
      </c>
      <c r="F28" s="45">
        <f t="shared" ref="F28:T28" si="7">SUM(F7:F27)</f>
        <v>480</v>
      </c>
      <c r="G28" s="45">
        <f t="shared" si="7"/>
        <v>50</v>
      </c>
      <c r="H28" s="45">
        <f t="shared" si="7"/>
        <v>710</v>
      </c>
      <c r="I28" s="45">
        <f t="shared" si="7"/>
        <v>83</v>
      </c>
      <c r="J28" s="45">
        <f t="shared" si="7"/>
        <v>8</v>
      </c>
      <c r="K28" s="45">
        <f t="shared" si="7"/>
        <v>23</v>
      </c>
      <c r="L28" s="45">
        <f t="shared" si="7"/>
        <v>0</v>
      </c>
      <c r="M28" s="45">
        <f t="shared" si="7"/>
        <v>245416</v>
      </c>
      <c r="N28" s="45">
        <f t="shared" si="7"/>
        <v>266983</v>
      </c>
      <c r="O28" s="46">
        <f t="shared" si="7"/>
        <v>6748.9400000000014</v>
      </c>
      <c r="P28" s="45">
        <f t="shared" si="7"/>
        <v>28600</v>
      </c>
      <c r="Q28" s="45">
        <f t="shared" si="7"/>
        <v>1887</v>
      </c>
      <c r="R28" s="45">
        <f t="shared" si="7"/>
        <v>258347.06</v>
      </c>
      <c r="S28" s="45">
        <f t="shared" si="7"/>
        <v>2331.4520000000002</v>
      </c>
      <c r="T28" s="47">
        <f t="shared" si="7"/>
        <v>444.452</v>
      </c>
    </row>
    <row r="29" spans="1:20" ht="15.75" thickBot="1" x14ac:dyDescent="0.3">
      <c r="A29" s="92" t="s">
        <v>45</v>
      </c>
      <c r="B29" s="93"/>
      <c r="C29" s="94"/>
      <c r="D29" s="48">
        <f>D4+D5-D28</f>
        <v>639825</v>
      </c>
      <c r="E29" s="48">
        <f t="shared" ref="E29:L29" si="8">E4+E5-E28</f>
        <v>3750</v>
      </c>
      <c r="F29" s="48">
        <f t="shared" si="8"/>
        <v>6920</v>
      </c>
      <c r="G29" s="48">
        <f t="shared" si="8"/>
        <v>50</v>
      </c>
      <c r="H29" s="48">
        <f t="shared" si="8"/>
        <v>31060</v>
      </c>
      <c r="I29" s="48">
        <f t="shared" si="8"/>
        <v>939</v>
      </c>
      <c r="J29" s="48">
        <f t="shared" si="8"/>
        <v>508</v>
      </c>
      <c r="K29" s="48">
        <f t="shared" si="8"/>
        <v>591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4" priority="43" operator="equal">
      <formula>212030016606640</formula>
    </cfRule>
  </conditionalFormatting>
  <conditionalFormatting sqref="D29 E4:E6 E28:K29">
    <cfRule type="cellIs" dxfId="173" priority="41" operator="equal">
      <formula>$E$4</formula>
    </cfRule>
    <cfRule type="cellIs" dxfId="172" priority="42" operator="equal">
      <formula>2120</formula>
    </cfRule>
  </conditionalFormatting>
  <conditionalFormatting sqref="D29:E29 F4:F6 F28:F29">
    <cfRule type="cellIs" dxfId="171" priority="39" operator="equal">
      <formula>$F$4</formula>
    </cfRule>
    <cfRule type="cellIs" dxfId="170" priority="40" operator="equal">
      <formula>300</formula>
    </cfRule>
  </conditionalFormatting>
  <conditionalFormatting sqref="G4:G6 G28:G29">
    <cfRule type="cellIs" dxfId="169" priority="37" operator="equal">
      <formula>$G$4</formula>
    </cfRule>
    <cfRule type="cellIs" dxfId="168" priority="38" operator="equal">
      <formula>1660</formula>
    </cfRule>
  </conditionalFormatting>
  <conditionalFormatting sqref="H4:H6 H28:H29">
    <cfRule type="cellIs" dxfId="167" priority="35" operator="equal">
      <formula>$H$4</formula>
    </cfRule>
    <cfRule type="cellIs" dxfId="166" priority="36" operator="equal">
      <formula>6640</formula>
    </cfRule>
  </conditionalFormatting>
  <conditionalFormatting sqref="T6:T28">
    <cfRule type="cellIs" dxfId="165" priority="34" operator="lessThan">
      <formula>0</formula>
    </cfRule>
  </conditionalFormatting>
  <conditionalFormatting sqref="T7:T27">
    <cfRule type="cellIs" dxfId="164" priority="31" operator="lessThan">
      <formula>0</formula>
    </cfRule>
    <cfRule type="cellIs" dxfId="163" priority="32" operator="lessThan">
      <formula>0</formula>
    </cfRule>
    <cfRule type="cellIs" dxfId="162" priority="33" operator="lessThan">
      <formula>0</formula>
    </cfRule>
  </conditionalFormatting>
  <conditionalFormatting sqref="E4:E6 E28:K28">
    <cfRule type="cellIs" dxfId="161" priority="30" operator="equal">
      <formula>$E$4</formula>
    </cfRule>
  </conditionalFormatting>
  <conditionalFormatting sqref="D28:D29 D6 D4:M4">
    <cfRule type="cellIs" dxfId="160" priority="29" operator="equal">
      <formula>$D$4</formula>
    </cfRule>
  </conditionalFormatting>
  <conditionalFormatting sqref="I4:I6 I28:I29">
    <cfRule type="cellIs" dxfId="159" priority="28" operator="equal">
      <formula>$I$4</formula>
    </cfRule>
  </conditionalFormatting>
  <conditionalFormatting sqref="J4:J6 J28:J29">
    <cfRule type="cellIs" dxfId="158" priority="27" operator="equal">
      <formula>$J$4</formula>
    </cfRule>
  </conditionalFormatting>
  <conditionalFormatting sqref="K4:K6 K28:K29">
    <cfRule type="cellIs" dxfId="157" priority="26" operator="equal">
      <formula>$K$4</formula>
    </cfRule>
  </conditionalFormatting>
  <conditionalFormatting sqref="M4:M6">
    <cfRule type="cellIs" dxfId="156" priority="25" operator="equal">
      <formula>$L$4</formula>
    </cfRule>
  </conditionalFormatting>
  <conditionalFormatting sqref="T7:T28">
    <cfRule type="cellIs" dxfId="155" priority="22" operator="lessThan">
      <formula>0</formula>
    </cfRule>
    <cfRule type="cellIs" dxfId="154" priority="23" operator="lessThan">
      <formula>0</formula>
    </cfRule>
    <cfRule type="cellIs" dxfId="153" priority="24" operator="lessThan">
      <formula>0</formula>
    </cfRule>
  </conditionalFormatting>
  <conditionalFormatting sqref="D5:K5">
    <cfRule type="cellIs" dxfId="152" priority="21" operator="greaterThan">
      <formula>0</formula>
    </cfRule>
  </conditionalFormatting>
  <conditionalFormatting sqref="T6:T28">
    <cfRule type="cellIs" dxfId="151" priority="20" operator="lessThan">
      <formula>0</formula>
    </cfRule>
  </conditionalFormatting>
  <conditionalFormatting sqref="T7:T27">
    <cfRule type="cellIs" dxfId="150" priority="17" operator="lessThan">
      <formula>0</formula>
    </cfRule>
    <cfRule type="cellIs" dxfId="149" priority="18" operator="lessThan">
      <formula>0</formula>
    </cfRule>
    <cfRule type="cellIs" dxfId="148" priority="19" operator="lessThan">
      <formula>0</formula>
    </cfRule>
  </conditionalFormatting>
  <conditionalFormatting sqref="T7:T28">
    <cfRule type="cellIs" dxfId="147" priority="14" operator="lessThan">
      <formula>0</formula>
    </cfRule>
    <cfRule type="cellIs" dxfId="146" priority="15" operator="lessThan">
      <formula>0</formula>
    </cfRule>
    <cfRule type="cellIs" dxfId="145" priority="16" operator="lessThan">
      <formula>0</formula>
    </cfRule>
  </conditionalFormatting>
  <conditionalFormatting sqref="D5:K5">
    <cfRule type="cellIs" dxfId="144" priority="13" operator="greaterThan">
      <formula>0</formula>
    </cfRule>
  </conditionalFormatting>
  <conditionalFormatting sqref="L4 L6 L28:L29">
    <cfRule type="cellIs" dxfId="143" priority="12" operator="equal">
      <formula>$L$4</formula>
    </cfRule>
  </conditionalFormatting>
  <conditionalFormatting sqref="D7:S7">
    <cfRule type="cellIs" dxfId="142" priority="11" operator="greaterThan">
      <formula>0</formula>
    </cfRule>
  </conditionalFormatting>
  <conditionalFormatting sqref="D9:S9">
    <cfRule type="cellIs" dxfId="141" priority="10" operator="greaterThan">
      <formula>0</formula>
    </cfRule>
  </conditionalFormatting>
  <conditionalFormatting sqref="D11:S11">
    <cfRule type="cellIs" dxfId="140" priority="9" operator="greaterThan">
      <formula>0</formula>
    </cfRule>
  </conditionalFormatting>
  <conditionalFormatting sqref="D13:S13">
    <cfRule type="cellIs" dxfId="139" priority="8" operator="greaterThan">
      <formula>0</formula>
    </cfRule>
  </conditionalFormatting>
  <conditionalFormatting sqref="D15:S15">
    <cfRule type="cellIs" dxfId="138" priority="7" operator="greaterThan">
      <formula>0</formula>
    </cfRule>
  </conditionalFormatting>
  <conditionalFormatting sqref="D17:S17">
    <cfRule type="cellIs" dxfId="137" priority="6" operator="greaterThan">
      <formula>0</formula>
    </cfRule>
  </conditionalFormatting>
  <conditionalFormatting sqref="D19:S19">
    <cfRule type="cellIs" dxfId="136" priority="5" operator="greaterThan">
      <formula>0</formula>
    </cfRule>
  </conditionalFormatting>
  <conditionalFormatting sqref="D21:S21">
    <cfRule type="cellIs" dxfId="135" priority="4" operator="greaterThan">
      <formula>0</formula>
    </cfRule>
  </conditionalFormatting>
  <conditionalFormatting sqref="D23:S23">
    <cfRule type="cellIs" dxfId="134" priority="3" operator="greaterThan">
      <formula>0</formula>
    </cfRule>
  </conditionalFormatting>
  <conditionalFormatting sqref="D25:S25">
    <cfRule type="cellIs" dxfId="133" priority="2" operator="greaterThan">
      <formula>0</formula>
    </cfRule>
  </conditionalFormatting>
  <conditionalFormatting sqref="D27:S27">
    <cfRule type="cellIs" dxfId="13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R27" sqref="R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53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'1'!D29</f>
        <v>581828</v>
      </c>
      <c r="E4" s="2">
        <f>'1'!E29</f>
        <v>495</v>
      </c>
      <c r="F4" s="2">
        <f>'1'!F29</f>
        <v>7720</v>
      </c>
      <c r="G4" s="2">
        <f>'1'!G29</f>
        <v>0</v>
      </c>
      <c r="H4" s="2">
        <f>'1'!H29</f>
        <v>21980</v>
      </c>
      <c r="I4" s="2">
        <f>'1'!I29</f>
        <v>742</v>
      </c>
      <c r="J4" s="2">
        <f>'1'!J29</f>
        <v>351</v>
      </c>
      <c r="K4" s="2">
        <f>'1'!K29</f>
        <v>163</v>
      </c>
      <c r="L4" s="2">
        <f>'1'!L29</f>
        <v>5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>
        <v>118314</v>
      </c>
      <c r="E5" s="4">
        <v>2000</v>
      </c>
      <c r="F5" s="4"/>
      <c r="G5" s="4"/>
      <c r="H5" s="4">
        <v>10000</v>
      </c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55" t="s">
        <v>23</v>
      </c>
      <c r="D7" s="21">
        <v>5453</v>
      </c>
      <c r="E7" s="22"/>
      <c r="F7" s="22"/>
      <c r="G7" s="22"/>
      <c r="H7" s="22"/>
      <c r="I7" s="23">
        <v>46</v>
      </c>
      <c r="J7" s="23">
        <v>5</v>
      </c>
      <c r="K7" s="23"/>
      <c r="L7" s="23"/>
      <c r="M7" s="20">
        <f>D7+E7*20+F7*10+G7*9+H7*9</f>
        <v>5453</v>
      </c>
      <c r="N7" s="24">
        <f>D7+E7*20+F7*10+G7*9+H7*9+I7*191+J7*191+K7*182+L7*100</f>
        <v>15194</v>
      </c>
      <c r="O7" s="25">
        <f>M7*2.75%</f>
        <v>149.95750000000001</v>
      </c>
      <c r="P7" s="26"/>
      <c r="Q7" s="26">
        <v>63</v>
      </c>
      <c r="R7" s="24">
        <f>M7-(M7*2.75%)+I7*191+J7*191+K7*182+L7*100-Q7</f>
        <v>14981.0425</v>
      </c>
      <c r="S7" s="25">
        <f>M7*0.95%</f>
        <v>51.8035</v>
      </c>
      <c r="T7" s="27">
        <f>S7-Q7</f>
        <v>-11.1965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3139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3139</v>
      </c>
      <c r="N8" s="24">
        <f t="shared" ref="N8:N27" si="1">D8+E8*20+F8*10+G8*9+H8*9+I8*191+J8*191+K8*182+L8*100</f>
        <v>5049</v>
      </c>
      <c r="O8" s="25">
        <f t="shared" ref="O8:O27" si="2">M8*2.75%</f>
        <v>86.322500000000005</v>
      </c>
      <c r="P8" s="26"/>
      <c r="Q8" s="26">
        <v>62</v>
      </c>
      <c r="R8" s="24">
        <f t="shared" ref="R8:R27" si="3">M8-(M8*2.75%)+I8*191+J8*191+K8*182+L8*100-Q8</f>
        <v>4900.6774999999998</v>
      </c>
      <c r="S8" s="25">
        <f t="shared" ref="S8:S27" si="4">M8*0.95%</f>
        <v>29.820499999999999</v>
      </c>
      <c r="T8" s="27">
        <f t="shared" ref="T8:T27" si="5">S8-Q8</f>
        <v>-32.179500000000004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17777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17777</v>
      </c>
      <c r="N9" s="24">
        <f t="shared" si="1"/>
        <v>17777</v>
      </c>
      <c r="O9" s="25">
        <f t="shared" si="2"/>
        <v>488.86750000000001</v>
      </c>
      <c r="P9" s="26"/>
      <c r="Q9" s="26">
        <v>139</v>
      </c>
      <c r="R9" s="24">
        <f t="shared" si="3"/>
        <v>17149.1325</v>
      </c>
      <c r="S9" s="25">
        <f t="shared" si="4"/>
        <v>168.88149999999999</v>
      </c>
      <c r="T9" s="27">
        <f t="shared" si="5"/>
        <v>29.881499999999988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4788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4788</v>
      </c>
      <c r="N10" s="24">
        <f t="shared" si="1"/>
        <v>5170</v>
      </c>
      <c r="O10" s="25">
        <f t="shared" si="2"/>
        <v>131.66999999999999</v>
      </c>
      <c r="P10" s="26"/>
      <c r="Q10" s="26">
        <v>28</v>
      </c>
      <c r="R10" s="24">
        <f t="shared" si="3"/>
        <v>5010.33</v>
      </c>
      <c r="S10" s="25">
        <f t="shared" si="4"/>
        <v>45.485999999999997</v>
      </c>
      <c r="T10" s="27">
        <f t="shared" si="5"/>
        <v>17.485999999999997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3215</v>
      </c>
      <c r="E11" s="30"/>
      <c r="F11" s="30">
        <v>50</v>
      </c>
      <c r="G11" s="32"/>
      <c r="H11" s="30">
        <v>100</v>
      </c>
      <c r="I11" s="20">
        <v>38</v>
      </c>
      <c r="J11" s="20"/>
      <c r="K11" s="20"/>
      <c r="L11" s="20">
        <v>5</v>
      </c>
      <c r="M11" s="20">
        <f t="shared" si="0"/>
        <v>4615</v>
      </c>
      <c r="N11" s="24">
        <f t="shared" si="1"/>
        <v>12373</v>
      </c>
      <c r="O11" s="25">
        <f t="shared" si="2"/>
        <v>126.91249999999999</v>
      </c>
      <c r="P11" s="26"/>
      <c r="Q11" s="26">
        <v>38</v>
      </c>
      <c r="R11" s="24">
        <f t="shared" si="3"/>
        <v>12208.0875</v>
      </c>
      <c r="S11" s="25">
        <f t="shared" si="4"/>
        <v>43.842500000000001</v>
      </c>
      <c r="T11" s="27">
        <f t="shared" si="5"/>
        <v>5.8425000000000011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5685</v>
      </c>
      <c r="N12" s="24">
        <f t="shared" si="1"/>
        <v>5685</v>
      </c>
      <c r="O12" s="25">
        <f t="shared" si="2"/>
        <v>156.33750000000001</v>
      </c>
      <c r="P12" s="26"/>
      <c r="Q12" s="26">
        <v>28</v>
      </c>
      <c r="R12" s="24">
        <f t="shared" si="3"/>
        <v>5500.6625000000004</v>
      </c>
      <c r="S12" s="25">
        <f t="shared" si="4"/>
        <v>54.0075</v>
      </c>
      <c r="T12" s="27">
        <f t="shared" si="5"/>
        <v>26.0075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3187</v>
      </c>
      <c r="N13" s="24">
        <f t="shared" si="1"/>
        <v>3187</v>
      </c>
      <c r="O13" s="25">
        <f t="shared" si="2"/>
        <v>87.642499999999998</v>
      </c>
      <c r="P13" s="26"/>
      <c r="Q13" s="26">
        <v>45</v>
      </c>
      <c r="R13" s="24">
        <f t="shared" si="3"/>
        <v>3054.3575000000001</v>
      </c>
      <c r="S13" s="25">
        <f t="shared" si="4"/>
        <v>30.276499999999999</v>
      </c>
      <c r="T13" s="27">
        <f t="shared" si="5"/>
        <v>-14.723500000000001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14027</v>
      </c>
      <c r="E14" s="30">
        <v>50</v>
      </c>
      <c r="F14" s="30">
        <v>50</v>
      </c>
      <c r="G14" s="30"/>
      <c r="H14" s="30">
        <v>150</v>
      </c>
      <c r="I14" s="20"/>
      <c r="J14" s="20">
        <v>1</v>
      </c>
      <c r="K14" s="20"/>
      <c r="L14" s="20"/>
      <c r="M14" s="20">
        <f t="shared" si="0"/>
        <v>16877</v>
      </c>
      <c r="N14" s="24">
        <f t="shared" si="1"/>
        <v>17068</v>
      </c>
      <c r="O14" s="25">
        <f t="shared" si="2"/>
        <v>464.11750000000001</v>
      </c>
      <c r="P14" s="26"/>
      <c r="Q14" s="26">
        <v>173</v>
      </c>
      <c r="R14" s="24">
        <f t="shared" si="3"/>
        <v>16430.8825</v>
      </c>
      <c r="S14" s="25">
        <f t="shared" si="4"/>
        <v>160.33150000000001</v>
      </c>
      <c r="T14" s="27">
        <f t="shared" si="5"/>
        <v>-12.668499999999995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11698</v>
      </c>
      <c r="E15" s="30">
        <v>30</v>
      </c>
      <c r="F15" s="30">
        <v>40</v>
      </c>
      <c r="G15" s="30"/>
      <c r="H15" s="30">
        <v>20</v>
      </c>
      <c r="I15" s="20">
        <v>3</v>
      </c>
      <c r="J15" s="20"/>
      <c r="K15" s="20">
        <v>5</v>
      </c>
      <c r="L15" s="20"/>
      <c r="M15" s="20">
        <f t="shared" si="0"/>
        <v>12878</v>
      </c>
      <c r="N15" s="24">
        <f t="shared" si="1"/>
        <v>14361</v>
      </c>
      <c r="O15" s="25">
        <f t="shared" si="2"/>
        <v>354.14499999999998</v>
      </c>
      <c r="P15" s="26"/>
      <c r="Q15" s="26">
        <v>160</v>
      </c>
      <c r="R15" s="24">
        <f t="shared" si="3"/>
        <v>13846.855</v>
      </c>
      <c r="S15" s="25">
        <f t="shared" si="4"/>
        <v>122.34099999999999</v>
      </c>
      <c r="T15" s="27">
        <f t="shared" si="5"/>
        <v>-37.659000000000006</v>
      </c>
    </row>
    <row r="16" spans="1:20" ht="15.75" x14ac:dyDescent="0.25">
      <c r="A16" s="28">
        <v>10</v>
      </c>
      <c r="B16" s="20">
        <v>1908446143</v>
      </c>
      <c r="C16" s="55">
        <v>28</v>
      </c>
      <c r="D16" s="29">
        <v>11922</v>
      </c>
      <c r="E16" s="30"/>
      <c r="F16" s="30"/>
      <c r="G16" s="30"/>
      <c r="H16" s="30"/>
      <c r="I16" s="20">
        <v>2</v>
      </c>
      <c r="J16" s="20"/>
      <c r="K16" s="20"/>
      <c r="L16" s="20"/>
      <c r="M16" s="20">
        <f t="shared" si="0"/>
        <v>11922</v>
      </c>
      <c r="N16" s="24">
        <f t="shared" si="1"/>
        <v>12304</v>
      </c>
      <c r="O16" s="25">
        <f t="shared" si="2"/>
        <v>327.85500000000002</v>
      </c>
      <c r="P16" s="26"/>
      <c r="Q16" s="26">
        <v>106</v>
      </c>
      <c r="R16" s="24">
        <f t="shared" si="3"/>
        <v>11870.145</v>
      </c>
      <c r="S16" s="25">
        <f t="shared" si="4"/>
        <v>113.259</v>
      </c>
      <c r="T16" s="27">
        <f t="shared" si="5"/>
        <v>7.2590000000000003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2258</v>
      </c>
      <c r="E17" s="30"/>
      <c r="F17" s="30"/>
      <c r="G17" s="30"/>
      <c r="H17" s="30"/>
      <c r="I17" s="20">
        <v>12</v>
      </c>
      <c r="J17" s="20"/>
      <c r="K17" s="20"/>
      <c r="L17" s="20"/>
      <c r="M17" s="20">
        <f t="shared" si="0"/>
        <v>2258</v>
      </c>
      <c r="N17" s="24">
        <f t="shared" si="1"/>
        <v>4550</v>
      </c>
      <c r="O17" s="25">
        <f t="shared" si="2"/>
        <v>62.094999999999999</v>
      </c>
      <c r="P17" s="26"/>
      <c r="Q17" s="26">
        <v>50</v>
      </c>
      <c r="R17" s="24">
        <f t="shared" si="3"/>
        <v>4437.9050000000007</v>
      </c>
      <c r="S17" s="25">
        <f t="shared" si="4"/>
        <v>21.451000000000001</v>
      </c>
      <c r="T17" s="27">
        <f t="shared" si="5"/>
        <v>-28.548999999999999</v>
      </c>
    </row>
    <row r="18" spans="1:21" ht="15.75" x14ac:dyDescent="0.25">
      <c r="A18" s="28">
        <v>12</v>
      </c>
      <c r="B18" s="20">
        <v>1908446145</v>
      </c>
      <c r="C18" s="31" t="s">
        <v>49</v>
      </c>
      <c r="D18" s="29">
        <v>8440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8440</v>
      </c>
      <c r="N18" s="24">
        <f t="shared" si="1"/>
        <v>8440</v>
      </c>
      <c r="O18" s="25">
        <f t="shared" si="2"/>
        <v>232.1</v>
      </c>
      <c r="P18" s="26"/>
      <c r="Q18" s="26">
        <v>180</v>
      </c>
      <c r="R18" s="24">
        <f t="shared" si="3"/>
        <v>8027.9</v>
      </c>
      <c r="S18" s="25">
        <f t="shared" si="4"/>
        <v>80.179999999999993</v>
      </c>
      <c r="T18" s="27">
        <f t="shared" si="5"/>
        <v>-99.820000000000007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10033</v>
      </c>
      <c r="E19" s="30"/>
      <c r="F19" s="30">
        <v>50</v>
      </c>
      <c r="G19" s="30"/>
      <c r="H19" s="30"/>
      <c r="I19" s="20">
        <v>20</v>
      </c>
      <c r="J19" s="20"/>
      <c r="K19" s="20"/>
      <c r="L19" s="20"/>
      <c r="M19" s="20">
        <f t="shared" si="0"/>
        <v>10533</v>
      </c>
      <c r="N19" s="24">
        <f t="shared" si="1"/>
        <v>14353</v>
      </c>
      <c r="O19" s="25">
        <f t="shared" si="2"/>
        <v>289.65750000000003</v>
      </c>
      <c r="P19" s="26"/>
      <c r="Q19" s="26">
        <v>170</v>
      </c>
      <c r="R19" s="24">
        <f t="shared" si="3"/>
        <v>13893.342500000001</v>
      </c>
      <c r="S19" s="25">
        <f t="shared" si="4"/>
        <v>100.06349999999999</v>
      </c>
      <c r="T19" s="27">
        <f t="shared" si="5"/>
        <v>-69.936500000000009</v>
      </c>
    </row>
    <row r="20" spans="1:21" ht="15.75" x14ac:dyDescent="0.25">
      <c r="A20" s="28">
        <v>14</v>
      </c>
      <c r="B20" s="20">
        <v>1908446147</v>
      </c>
      <c r="C20" s="20" t="s">
        <v>52</v>
      </c>
      <c r="D20" s="29">
        <v>8021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8021</v>
      </c>
      <c r="N20" s="24">
        <f t="shared" si="1"/>
        <v>8021</v>
      </c>
      <c r="O20" s="25">
        <f t="shared" si="2"/>
        <v>220.57750000000001</v>
      </c>
      <c r="P20" s="26"/>
      <c r="Q20" s="26">
        <v>120</v>
      </c>
      <c r="R20" s="24">
        <f t="shared" si="3"/>
        <v>7680.4224999999997</v>
      </c>
      <c r="S20" s="25">
        <f t="shared" si="4"/>
        <v>76.1995</v>
      </c>
      <c r="T20" s="27">
        <f t="shared" si="5"/>
        <v>-43.8005</v>
      </c>
      <c r="U20" s="53"/>
    </row>
    <row r="21" spans="1:21" ht="15.75" x14ac:dyDescent="0.25">
      <c r="A21" s="28">
        <v>15</v>
      </c>
      <c r="B21" s="20">
        <v>1908446148</v>
      </c>
      <c r="C21" s="20" t="s">
        <v>28</v>
      </c>
      <c r="D21" s="29">
        <v>5206</v>
      </c>
      <c r="E21" s="30"/>
      <c r="F21" s="30"/>
      <c r="G21" s="30"/>
      <c r="H21" s="30">
        <v>10</v>
      </c>
      <c r="I21" s="20">
        <v>10</v>
      </c>
      <c r="J21" s="20"/>
      <c r="K21" s="20"/>
      <c r="L21" s="20"/>
      <c r="M21" s="20">
        <f t="shared" si="0"/>
        <v>5296</v>
      </c>
      <c r="N21" s="24">
        <f t="shared" si="1"/>
        <v>7206</v>
      </c>
      <c r="O21" s="25">
        <f t="shared" si="2"/>
        <v>145.64000000000001</v>
      </c>
      <c r="P21" s="26"/>
      <c r="Q21" s="26"/>
      <c r="R21" s="24">
        <f t="shared" si="3"/>
        <v>7060.36</v>
      </c>
      <c r="S21" s="25">
        <f t="shared" si="4"/>
        <v>50.311999999999998</v>
      </c>
      <c r="T21" s="27">
        <f t="shared" si="5"/>
        <v>50.311999999999998</v>
      </c>
      <c r="U21" s="53"/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11105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11105</v>
      </c>
      <c r="N22" s="24">
        <f t="shared" si="1"/>
        <v>13015</v>
      </c>
      <c r="O22" s="25">
        <f t="shared" si="2"/>
        <v>305.38749999999999</v>
      </c>
      <c r="P22" s="26"/>
      <c r="Q22" s="26">
        <v>100</v>
      </c>
      <c r="R22" s="24">
        <f t="shared" si="3"/>
        <v>12609.612499999999</v>
      </c>
      <c r="S22" s="25">
        <f t="shared" si="4"/>
        <v>105.4975</v>
      </c>
      <c r="T22" s="27">
        <f t="shared" si="5"/>
        <v>5.4975000000000023</v>
      </c>
      <c r="U22" s="53"/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7001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7001</v>
      </c>
      <c r="N23" s="24">
        <f t="shared" si="1"/>
        <v>8911</v>
      </c>
      <c r="O23" s="25">
        <f t="shared" si="2"/>
        <v>192.5275</v>
      </c>
      <c r="P23" s="26"/>
      <c r="Q23" s="26">
        <v>70</v>
      </c>
      <c r="R23" s="24">
        <f t="shared" si="3"/>
        <v>8648.4724999999999</v>
      </c>
      <c r="S23" s="25">
        <f t="shared" si="4"/>
        <v>66.509500000000003</v>
      </c>
      <c r="T23" s="27">
        <f t="shared" si="5"/>
        <v>-3.4904999999999973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15522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15522</v>
      </c>
      <c r="N24" s="24">
        <f t="shared" si="1"/>
        <v>20297</v>
      </c>
      <c r="O24" s="25">
        <f t="shared" si="2"/>
        <v>426.85500000000002</v>
      </c>
      <c r="P24" s="26"/>
      <c r="Q24" s="26">
        <v>130</v>
      </c>
      <c r="R24" s="24">
        <f t="shared" si="3"/>
        <v>19740.145</v>
      </c>
      <c r="S24" s="25">
        <f t="shared" si="4"/>
        <v>147.459</v>
      </c>
      <c r="T24" s="27">
        <f t="shared" si="5"/>
        <v>17.459000000000003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5042</v>
      </c>
      <c r="E25" s="30">
        <v>60</v>
      </c>
      <c r="F25" s="30">
        <v>20</v>
      </c>
      <c r="G25" s="30"/>
      <c r="H25" s="30">
        <v>250</v>
      </c>
      <c r="I25" s="20">
        <v>15</v>
      </c>
      <c r="J25" s="20">
        <v>10</v>
      </c>
      <c r="K25" s="20"/>
      <c r="L25" s="20"/>
      <c r="M25" s="20">
        <f t="shared" si="0"/>
        <v>8692</v>
      </c>
      <c r="N25" s="24">
        <f t="shared" si="1"/>
        <v>13467</v>
      </c>
      <c r="O25" s="25">
        <f t="shared" si="2"/>
        <v>239.03</v>
      </c>
      <c r="P25" s="26"/>
      <c r="Q25" s="26">
        <v>84</v>
      </c>
      <c r="R25" s="24">
        <f t="shared" si="3"/>
        <v>13143.97</v>
      </c>
      <c r="S25" s="25">
        <f t="shared" si="4"/>
        <v>82.573999999999998</v>
      </c>
      <c r="T25" s="27">
        <f t="shared" si="5"/>
        <v>-1.4260000000000019</v>
      </c>
    </row>
    <row r="26" spans="1:21" ht="15.75" x14ac:dyDescent="0.25">
      <c r="A26" s="28">
        <v>70</v>
      </c>
      <c r="B26" s="20">
        <v>1908446153</v>
      </c>
      <c r="C26" s="36" t="s">
        <v>50</v>
      </c>
      <c r="D26" s="29">
        <v>5465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6465</v>
      </c>
      <c r="N26" s="24">
        <f t="shared" si="1"/>
        <v>7420</v>
      </c>
      <c r="O26" s="25">
        <f t="shared" si="2"/>
        <v>177.78749999999999</v>
      </c>
      <c r="P26" s="26"/>
      <c r="Q26" s="26">
        <v>130</v>
      </c>
      <c r="R26" s="24">
        <f t="shared" si="3"/>
        <v>7112.2124999999996</v>
      </c>
      <c r="S26" s="25">
        <f t="shared" si="4"/>
        <v>61.417499999999997</v>
      </c>
      <c r="T26" s="27">
        <f t="shared" si="5"/>
        <v>-68.58250000000001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7232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7232</v>
      </c>
      <c r="N27" s="40">
        <f t="shared" si="1"/>
        <v>8187</v>
      </c>
      <c r="O27" s="25">
        <f t="shared" si="2"/>
        <v>198.88</v>
      </c>
      <c r="P27" s="41"/>
      <c r="Q27" s="41">
        <v>150</v>
      </c>
      <c r="R27" s="24">
        <f t="shared" si="3"/>
        <v>7838.12</v>
      </c>
      <c r="S27" s="42">
        <f t="shared" si="4"/>
        <v>68.703999999999994</v>
      </c>
      <c r="T27" s="43">
        <f t="shared" si="5"/>
        <v>-81.296000000000006</v>
      </c>
    </row>
    <row r="28" spans="1:21" ht="16.5" thickBot="1" x14ac:dyDescent="0.3">
      <c r="A28" s="89" t="s">
        <v>44</v>
      </c>
      <c r="B28" s="90"/>
      <c r="C28" s="91"/>
      <c r="D28" s="44">
        <f t="shared" ref="D28:E28" si="6">SUM(D7:D27)</f>
        <v>166216</v>
      </c>
      <c r="E28" s="45">
        <f t="shared" si="6"/>
        <v>140</v>
      </c>
      <c r="F28" s="45">
        <f t="shared" ref="F28:T28" si="7">SUM(F7:F27)</f>
        <v>310</v>
      </c>
      <c r="G28" s="45">
        <f t="shared" si="7"/>
        <v>0</v>
      </c>
      <c r="H28" s="45">
        <f t="shared" si="7"/>
        <v>530</v>
      </c>
      <c r="I28" s="45">
        <f t="shared" si="7"/>
        <v>213</v>
      </c>
      <c r="J28" s="45">
        <f t="shared" si="7"/>
        <v>16</v>
      </c>
      <c r="K28" s="45">
        <f t="shared" si="7"/>
        <v>5</v>
      </c>
      <c r="L28" s="45">
        <f t="shared" si="7"/>
        <v>5</v>
      </c>
      <c r="M28" s="45">
        <f t="shared" si="7"/>
        <v>176886</v>
      </c>
      <c r="N28" s="45">
        <f t="shared" si="7"/>
        <v>222035</v>
      </c>
      <c r="O28" s="46">
        <f t="shared" si="7"/>
        <v>4864.3649999999998</v>
      </c>
      <c r="P28" s="45">
        <f t="shared" si="7"/>
        <v>0</v>
      </c>
      <c r="Q28" s="45">
        <f t="shared" si="7"/>
        <v>2026</v>
      </c>
      <c r="R28" s="45">
        <f t="shared" si="7"/>
        <v>215144.63499999995</v>
      </c>
      <c r="S28" s="45">
        <f t="shared" si="7"/>
        <v>1680.4169999999999</v>
      </c>
      <c r="T28" s="47">
        <f t="shared" si="7"/>
        <v>-345.58300000000003</v>
      </c>
    </row>
    <row r="29" spans="1:21" ht="15.75" thickBot="1" x14ac:dyDescent="0.3">
      <c r="A29" s="92" t="s">
        <v>45</v>
      </c>
      <c r="B29" s="93"/>
      <c r="C29" s="94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4" priority="43" operator="equal">
      <formula>212030016606640</formula>
    </cfRule>
  </conditionalFormatting>
  <conditionalFormatting sqref="D29 E4:E6 E28:K29">
    <cfRule type="cellIs" dxfId="1303" priority="41" operator="equal">
      <formula>$E$4</formula>
    </cfRule>
    <cfRule type="cellIs" dxfId="1302" priority="42" operator="equal">
      <formula>2120</formula>
    </cfRule>
  </conditionalFormatting>
  <conditionalFormatting sqref="D29:E29 F4:F6 F28:F29">
    <cfRule type="cellIs" dxfId="1301" priority="39" operator="equal">
      <formula>$F$4</formula>
    </cfRule>
    <cfRule type="cellIs" dxfId="1300" priority="40" operator="equal">
      <formula>300</formula>
    </cfRule>
  </conditionalFormatting>
  <conditionalFormatting sqref="G4:G6 G28:G29">
    <cfRule type="cellIs" dxfId="1299" priority="37" operator="equal">
      <formula>$G$4</formula>
    </cfRule>
    <cfRule type="cellIs" dxfId="1298" priority="38" operator="equal">
      <formula>1660</formula>
    </cfRule>
  </conditionalFormatting>
  <conditionalFormatting sqref="H4:H6 H28:H29">
    <cfRule type="cellIs" dxfId="1297" priority="35" operator="equal">
      <formula>$H$4</formula>
    </cfRule>
    <cfRule type="cellIs" dxfId="1296" priority="36" operator="equal">
      <formula>6640</formula>
    </cfRule>
  </conditionalFormatting>
  <conditionalFormatting sqref="T6:T28">
    <cfRule type="cellIs" dxfId="1295" priority="34" operator="lessThan">
      <formula>0</formula>
    </cfRule>
  </conditionalFormatting>
  <conditionalFormatting sqref="T7:T27">
    <cfRule type="cellIs" dxfId="1294" priority="31" operator="lessThan">
      <formula>0</formula>
    </cfRule>
    <cfRule type="cellIs" dxfId="1293" priority="32" operator="lessThan">
      <formula>0</formula>
    </cfRule>
    <cfRule type="cellIs" dxfId="1292" priority="33" operator="lessThan">
      <formula>0</formula>
    </cfRule>
  </conditionalFormatting>
  <conditionalFormatting sqref="E4:E6 E28:K28">
    <cfRule type="cellIs" dxfId="1291" priority="30" operator="equal">
      <formula>$E$4</formula>
    </cfRule>
  </conditionalFormatting>
  <conditionalFormatting sqref="D28:D29 D6 D4:M4">
    <cfRule type="cellIs" dxfId="1290" priority="29" operator="equal">
      <formula>$D$4</formula>
    </cfRule>
  </conditionalFormatting>
  <conditionalFormatting sqref="I4:I6 I28:I29">
    <cfRule type="cellIs" dxfId="1289" priority="28" operator="equal">
      <formula>$I$4</formula>
    </cfRule>
  </conditionalFormatting>
  <conditionalFormatting sqref="J4:J6 J28:J29">
    <cfRule type="cellIs" dxfId="1288" priority="27" operator="equal">
      <formula>$J$4</formula>
    </cfRule>
  </conditionalFormatting>
  <conditionalFormatting sqref="K4:K6 K28:K29">
    <cfRule type="cellIs" dxfId="1287" priority="26" operator="equal">
      <formula>$K$4</formula>
    </cfRule>
  </conditionalFormatting>
  <conditionalFormatting sqref="M4:M6">
    <cfRule type="cellIs" dxfId="1286" priority="25" operator="equal">
      <formula>$L$4</formula>
    </cfRule>
  </conditionalFormatting>
  <conditionalFormatting sqref="T7:T28">
    <cfRule type="cellIs" dxfId="1285" priority="22" operator="lessThan">
      <formula>0</formula>
    </cfRule>
    <cfRule type="cellIs" dxfId="1284" priority="23" operator="lessThan">
      <formula>0</formula>
    </cfRule>
    <cfRule type="cellIs" dxfId="1283" priority="24" operator="lessThan">
      <formula>0</formula>
    </cfRule>
  </conditionalFormatting>
  <conditionalFormatting sqref="D5:K5">
    <cfRule type="cellIs" dxfId="1282" priority="21" operator="greaterThan">
      <formula>0</formula>
    </cfRule>
  </conditionalFormatting>
  <conditionalFormatting sqref="T6:T28">
    <cfRule type="cellIs" dxfId="1281" priority="20" operator="lessThan">
      <formula>0</formula>
    </cfRule>
  </conditionalFormatting>
  <conditionalFormatting sqref="T7:T27">
    <cfRule type="cellIs" dxfId="1280" priority="17" operator="lessThan">
      <formula>0</formula>
    </cfRule>
    <cfRule type="cellIs" dxfId="1279" priority="18" operator="lessThan">
      <formula>0</formula>
    </cfRule>
    <cfRule type="cellIs" dxfId="1278" priority="19" operator="lessThan">
      <formula>0</formula>
    </cfRule>
  </conditionalFormatting>
  <conditionalFormatting sqref="T7:T28">
    <cfRule type="cellIs" dxfId="1277" priority="14" operator="lessThan">
      <formula>0</formula>
    </cfRule>
    <cfRule type="cellIs" dxfId="1276" priority="15" operator="lessThan">
      <formula>0</formula>
    </cfRule>
    <cfRule type="cellIs" dxfId="1275" priority="16" operator="lessThan">
      <formula>0</formula>
    </cfRule>
  </conditionalFormatting>
  <conditionalFormatting sqref="D5:K5">
    <cfRule type="cellIs" dxfId="1274" priority="13" operator="greaterThan">
      <formula>0</formula>
    </cfRule>
  </conditionalFormatting>
  <conditionalFormatting sqref="L4 L6 L28:L29">
    <cfRule type="cellIs" dxfId="1273" priority="12" operator="equal">
      <formula>$L$4</formula>
    </cfRule>
  </conditionalFormatting>
  <conditionalFormatting sqref="D7:S7">
    <cfRule type="cellIs" dxfId="1272" priority="11" operator="greaterThan">
      <formula>0</formula>
    </cfRule>
  </conditionalFormatting>
  <conditionalFormatting sqref="D9:S9">
    <cfRule type="cellIs" dxfId="1271" priority="10" operator="greaterThan">
      <formula>0</formula>
    </cfRule>
  </conditionalFormatting>
  <conditionalFormatting sqref="D11:S11">
    <cfRule type="cellIs" dxfId="1270" priority="9" operator="greaterThan">
      <formula>0</formula>
    </cfRule>
  </conditionalFormatting>
  <conditionalFormatting sqref="D13:S13">
    <cfRule type="cellIs" dxfId="1269" priority="8" operator="greaterThan">
      <formula>0</formula>
    </cfRule>
  </conditionalFormatting>
  <conditionalFormatting sqref="D15:S15">
    <cfRule type="cellIs" dxfId="1268" priority="7" operator="greaterThan">
      <formula>0</formula>
    </cfRule>
  </conditionalFormatting>
  <conditionalFormatting sqref="D17:S17">
    <cfRule type="cellIs" dxfId="1267" priority="6" operator="greaterThan">
      <formula>0</formula>
    </cfRule>
  </conditionalFormatting>
  <conditionalFormatting sqref="D19:S19">
    <cfRule type="cellIs" dxfId="1266" priority="5" operator="greaterThan">
      <formula>0</formula>
    </cfRule>
  </conditionalFormatting>
  <conditionalFormatting sqref="D21:S21">
    <cfRule type="cellIs" dxfId="1265" priority="4" operator="greaterThan">
      <formula>0</formula>
    </cfRule>
  </conditionalFormatting>
  <conditionalFormatting sqref="D23:S23">
    <cfRule type="cellIs" dxfId="1264" priority="3" operator="greaterThan">
      <formula>0</formula>
    </cfRule>
  </conditionalFormatting>
  <conditionalFormatting sqref="D25:S25">
    <cfRule type="cellIs" dxfId="1263" priority="2" operator="greaterThan">
      <formula>0</formula>
    </cfRule>
  </conditionalFormatting>
  <conditionalFormatting sqref="D27:S27">
    <cfRule type="cellIs" dxfId="1262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16" activePane="bottomLeft" state="frozen"/>
      <selection pane="bottomLeft" activeCell="Q17" sqref="Q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3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3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3" ht="18.75" x14ac:dyDescent="0.25">
      <c r="A3" s="99" t="s">
        <v>81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11"/>
      <c r="O3" s="111"/>
      <c r="P3" s="111"/>
      <c r="Q3" s="111"/>
      <c r="R3" s="111"/>
      <c r="S3" s="111"/>
      <c r="T3" s="111"/>
    </row>
    <row r="4" spans="1:23" x14ac:dyDescent="0.25">
      <c r="A4" s="103" t="s">
        <v>1</v>
      </c>
      <c r="B4" s="103"/>
      <c r="C4" s="1"/>
      <c r="D4" s="2">
        <f>'29'!D29</f>
        <v>639825</v>
      </c>
      <c r="E4" s="2">
        <f>'29'!E29</f>
        <v>3750</v>
      </c>
      <c r="F4" s="2">
        <f>'29'!F29</f>
        <v>6920</v>
      </c>
      <c r="G4" s="2">
        <f>'29'!G29</f>
        <v>50</v>
      </c>
      <c r="H4" s="2">
        <f>'29'!H29</f>
        <v>31060</v>
      </c>
      <c r="I4" s="2">
        <f>'29'!I29</f>
        <v>939</v>
      </c>
      <c r="J4" s="2">
        <f>'29'!J29</f>
        <v>508</v>
      </c>
      <c r="K4" s="2">
        <f>'29'!K29</f>
        <v>591</v>
      </c>
      <c r="L4" s="2">
        <f>'29'!L29</f>
        <v>0</v>
      </c>
      <c r="M4" s="3"/>
      <c r="N4" s="107"/>
      <c r="O4" s="108"/>
      <c r="P4" s="108"/>
      <c r="Q4" s="108"/>
      <c r="R4" s="108"/>
      <c r="S4" s="108"/>
      <c r="T4" s="108"/>
      <c r="U4" s="108"/>
      <c r="V4" s="109"/>
    </row>
    <row r="5" spans="1:23" x14ac:dyDescent="0.25">
      <c r="A5" s="103" t="s">
        <v>2</v>
      </c>
      <c r="B5" s="103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07"/>
      <c r="O5" s="108"/>
      <c r="P5" s="108"/>
      <c r="Q5" s="108"/>
      <c r="R5" s="108"/>
      <c r="S5" s="108"/>
      <c r="T5" s="108"/>
      <c r="U5" s="108"/>
      <c r="V5" s="109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65" t="s">
        <v>65</v>
      </c>
      <c r="V6" s="18" t="s">
        <v>59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21184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21184</v>
      </c>
      <c r="N7" s="24">
        <f>D7+E7*20+F7*10+G7*9+H7*9+I7*191+J7*191+K7*182+L7*100</f>
        <v>21184</v>
      </c>
      <c r="O7" s="25">
        <f>M7*2.75%</f>
        <v>582.56000000000006</v>
      </c>
      <c r="P7" s="26">
        <v>-700</v>
      </c>
      <c r="Q7" s="26">
        <v>122</v>
      </c>
      <c r="R7" s="24">
        <f>M7-(M7*2.75%)+I7*191+J7*191+K7*182+L7*100-Q7</f>
        <v>20479.439999999999</v>
      </c>
      <c r="S7" s="25">
        <f>M7*0.95%</f>
        <v>201.24799999999999</v>
      </c>
      <c r="T7" s="66">
        <f>S7-Q7</f>
        <v>79.24799999999999</v>
      </c>
      <c r="U7" s="84">
        <v>117</v>
      </c>
      <c r="V7" s="85">
        <f t="shared" ref="V7:V27" si="0">R7-U7</f>
        <v>20362.439999999999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20954</v>
      </c>
      <c r="E8" s="30">
        <v>10</v>
      </c>
      <c r="F8" s="30"/>
      <c r="G8" s="30">
        <v>10</v>
      </c>
      <c r="H8" s="30"/>
      <c r="I8" s="20"/>
      <c r="J8" s="20"/>
      <c r="K8" s="20"/>
      <c r="L8" s="20"/>
      <c r="M8" s="20">
        <f t="shared" ref="M8:M27" si="1">D8+E8*20+F8*10+G8*9+H8*9</f>
        <v>21244</v>
      </c>
      <c r="N8" s="24">
        <f t="shared" ref="N8:N27" si="2">D8+E8*20+F8*10+G8*9+H8*9+I8*191+J8*191+K8*182+L8*100</f>
        <v>21244</v>
      </c>
      <c r="O8" s="25">
        <f t="shared" ref="O8:O27" si="3">M8*2.75%</f>
        <v>584.21</v>
      </c>
      <c r="P8" s="26"/>
      <c r="Q8" s="26">
        <v>133</v>
      </c>
      <c r="R8" s="24">
        <f t="shared" ref="R8:R27" si="4">M8-(M8*2.75%)+I8*191+J8*191+K8*182+L8*100-Q8</f>
        <v>20526.79</v>
      </c>
      <c r="S8" s="25">
        <f t="shared" ref="S8:S27" si="5">M8*0.95%</f>
        <v>201.81799999999998</v>
      </c>
      <c r="T8" s="66">
        <f t="shared" ref="T8:T27" si="6">S8-Q8</f>
        <v>68.817999999999984</v>
      </c>
      <c r="U8" s="84">
        <v>126</v>
      </c>
      <c r="V8" s="85">
        <f t="shared" si="0"/>
        <v>20400.79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26422</v>
      </c>
      <c r="E9" s="30">
        <v>30</v>
      </c>
      <c r="F9" s="30">
        <v>60</v>
      </c>
      <c r="G9" s="30"/>
      <c r="H9" s="30">
        <v>30</v>
      </c>
      <c r="I9" s="20">
        <v>7</v>
      </c>
      <c r="J9" s="20"/>
      <c r="K9" s="20"/>
      <c r="L9" s="20"/>
      <c r="M9" s="20">
        <f t="shared" si="1"/>
        <v>27892</v>
      </c>
      <c r="N9" s="24">
        <f t="shared" si="2"/>
        <v>29229</v>
      </c>
      <c r="O9" s="25">
        <f t="shared" si="3"/>
        <v>767.03</v>
      </c>
      <c r="P9" s="26">
        <v>-3000</v>
      </c>
      <c r="Q9" s="26">
        <v>153</v>
      </c>
      <c r="R9" s="24">
        <f t="shared" si="4"/>
        <v>28308.97</v>
      </c>
      <c r="S9" s="25">
        <f t="shared" si="5"/>
        <v>264.97399999999999</v>
      </c>
      <c r="T9" s="66">
        <f t="shared" si="6"/>
        <v>111.97399999999999</v>
      </c>
      <c r="U9" s="84">
        <v>180</v>
      </c>
      <c r="V9" s="85">
        <f t="shared" si="0"/>
        <v>28128.97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6461</v>
      </c>
      <c r="E10" s="30"/>
      <c r="F10" s="30"/>
      <c r="G10" s="30"/>
      <c r="H10" s="30"/>
      <c r="I10" s="20">
        <v>12</v>
      </c>
      <c r="J10" s="20"/>
      <c r="K10" s="20">
        <v>3</v>
      </c>
      <c r="L10" s="20"/>
      <c r="M10" s="20">
        <f t="shared" si="1"/>
        <v>6461</v>
      </c>
      <c r="N10" s="24">
        <f t="shared" si="2"/>
        <v>9299</v>
      </c>
      <c r="O10" s="25">
        <f t="shared" si="3"/>
        <v>177.67750000000001</v>
      </c>
      <c r="P10" s="26"/>
      <c r="Q10" s="26">
        <v>33</v>
      </c>
      <c r="R10" s="24">
        <f t="shared" si="4"/>
        <v>9088.3225000000002</v>
      </c>
      <c r="S10" s="25">
        <f t="shared" si="5"/>
        <v>61.3795</v>
      </c>
      <c r="T10" s="66">
        <f t="shared" si="6"/>
        <v>28.3795</v>
      </c>
      <c r="U10" s="84">
        <v>18</v>
      </c>
      <c r="V10" s="85">
        <f t="shared" si="0"/>
        <v>9070.3225000000002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8295</v>
      </c>
      <c r="E11" s="30">
        <v>30</v>
      </c>
      <c r="F11" s="30">
        <v>100</v>
      </c>
      <c r="G11" s="32"/>
      <c r="H11" s="30">
        <v>100</v>
      </c>
      <c r="I11" s="20">
        <v>10</v>
      </c>
      <c r="J11" s="20"/>
      <c r="K11" s="20">
        <v>10</v>
      </c>
      <c r="L11" s="20"/>
      <c r="M11" s="20">
        <f t="shared" si="1"/>
        <v>10795</v>
      </c>
      <c r="N11" s="24">
        <f t="shared" si="2"/>
        <v>14525</v>
      </c>
      <c r="O11" s="25">
        <f t="shared" si="3"/>
        <v>296.86250000000001</v>
      </c>
      <c r="P11" s="26"/>
      <c r="Q11" s="26">
        <v>53</v>
      </c>
      <c r="R11" s="24">
        <f t="shared" si="4"/>
        <v>14175.137500000001</v>
      </c>
      <c r="S11" s="25">
        <f t="shared" si="5"/>
        <v>102.55249999999999</v>
      </c>
      <c r="T11" s="66">
        <f t="shared" si="6"/>
        <v>49.552499999999995</v>
      </c>
      <c r="U11" s="84">
        <v>45</v>
      </c>
      <c r="V11" s="85">
        <f t="shared" si="0"/>
        <v>14130.137500000001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17677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1"/>
        <v>17677</v>
      </c>
      <c r="N12" s="24">
        <f t="shared" si="2"/>
        <v>18587</v>
      </c>
      <c r="O12" s="25">
        <f t="shared" si="3"/>
        <v>486.11750000000001</v>
      </c>
      <c r="P12" s="26"/>
      <c r="Q12" s="26">
        <v>36</v>
      </c>
      <c r="R12" s="24">
        <f t="shared" si="4"/>
        <v>18064.8825</v>
      </c>
      <c r="S12" s="25">
        <f t="shared" si="5"/>
        <v>167.9315</v>
      </c>
      <c r="T12" s="66">
        <f t="shared" si="6"/>
        <v>131.9315</v>
      </c>
      <c r="U12" s="84">
        <v>144</v>
      </c>
      <c r="V12" s="85">
        <f>R12-U12</f>
        <v>17920.8825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9843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9843</v>
      </c>
      <c r="N13" s="24">
        <f t="shared" si="2"/>
        <v>9843</v>
      </c>
      <c r="O13" s="25">
        <f t="shared" si="3"/>
        <v>270.6825</v>
      </c>
      <c r="P13" s="26"/>
      <c r="Q13" s="26">
        <v>55</v>
      </c>
      <c r="R13" s="24">
        <f t="shared" si="4"/>
        <v>9517.3174999999992</v>
      </c>
      <c r="S13" s="25">
        <f t="shared" si="5"/>
        <v>93.508499999999998</v>
      </c>
      <c r="T13" s="66">
        <f t="shared" si="6"/>
        <v>38.508499999999998</v>
      </c>
      <c r="U13" s="84">
        <v>72</v>
      </c>
      <c r="V13" s="85">
        <f t="shared" si="0"/>
        <v>9445.3174999999992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34300</v>
      </c>
      <c r="E14" s="30">
        <v>340</v>
      </c>
      <c r="F14" s="30">
        <v>310</v>
      </c>
      <c r="G14" s="30"/>
      <c r="H14" s="30">
        <v>600</v>
      </c>
      <c r="I14" s="20"/>
      <c r="J14" s="20"/>
      <c r="K14" s="20"/>
      <c r="L14" s="20"/>
      <c r="M14" s="20">
        <f t="shared" si="1"/>
        <v>49600</v>
      </c>
      <c r="N14" s="24">
        <f t="shared" si="2"/>
        <v>49600</v>
      </c>
      <c r="O14" s="25">
        <f t="shared" si="3"/>
        <v>1364</v>
      </c>
      <c r="P14" s="26"/>
      <c r="Q14" s="26">
        <v>183</v>
      </c>
      <c r="R14" s="24">
        <f t="shared" si="4"/>
        <v>48053</v>
      </c>
      <c r="S14" s="25">
        <f t="shared" si="5"/>
        <v>471.2</v>
      </c>
      <c r="T14" s="66">
        <f t="shared" si="6"/>
        <v>288.2</v>
      </c>
      <c r="U14" s="84">
        <v>252</v>
      </c>
      <c r="V14" s="85">
        <f t="shared" si="0"/>
        <v>47801</v>
      </c>
      <c r="W14">
        <v>180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35401</v>
      </c>
      <c r="E15" s="30">
        <v>100</v>
      </c>
      <c r="F15" s="30">
        <v>60</v>
      </c>
      <c r="G15" s="30"/>
      <c r="H15" s="30">
        <v>120</v>
      </c>
      <c r="I15" s="20">
        <v>6</v>
      </c>
      <c r="J15" s="20"/>
      <c r="K15" s="20"/>
      <c r="L15" s="20"/>
      <c r="M15" s="20">
        <f t="shared" si="1"/>
        <v>39081</v>
      </c>
      <c r="N15" s="24">
        <f t="shared" si="2"/>
        <v>40227</v>
      </c>
      <c r="O15" s="25">
        <f t="shared" si="3"/>
        <v>1074.7275</v>
      </c>
      <c r="P15" s="26"/>
      <c r="Q15" s="26">
        <v>200</v>
      </c>
      <c r="R15" s="24">
        <f t="shared" si="4"/>
        <v>38952.272499999999</v>
      </c>
      <c r="S15" s="25">
        <f t="shared" si="5"/>
        <v>371.26949999999999</v>
      </c>
      <c r="T15" s="66">
        <f t="shared" si="6"/>
        <v>171.26949999999999</v>
      </c>
      <c r="U15" s="84">
        <v>252</v>
      </c>
      <c r="V15" s="85">
        <f t="shared" si="0"/>
        <v>38700.272499999999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42042</v>
      </c>
      <c r="E16" s="30"/>
      <c r="F16" s="30"/>
      <c r="G16" s="30"/>
      <c r="H16" s="30"/>
      <c r="I16" s="20"/>
      <c r="J16" s="20"/>
      <c r="K16" s="20"/>
      <c r="L16" s="20"/>
      <c r="M16" s="20">
        <f t="shared" si="1"/>
        <v>42042</v>
      </c>
      <c r="N16" s="24">
        <f t="shared" si="2"/>
        <v>42042</v>
      </c>
      <c r="O16" s="25">
        <f t="shared" si="3"/>
        <v>1156.155</v>
      </c>
      <c r="P16" s="26">
        <v>-5600</v>
      </c>
      <c r="Q16" s="26">
        <v>138</v>
      </c>
      <c r="R16" s="24">
        <f t="shared" si="4"/>
        <v>40747.845000000001</v>
      </c>
      <c r="S16" s="25">
        <f t="shared" si="5"/>
        <v>399.399</v>
      </c>
      <c r="T16" s="66">
        <f t="shared" si="6"/>
        <v>261.399</v>
      </c>
      <c r="U16" s="84">
        <v>351</v>
      </c>
      <c r="V16" s="85">
        <f t="shared" si="0"/>
        <v>40396.845000000001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17975</v>
      </c>
      <c r="E17" s="30"/>
      <c r="F17" s="30">
        <v>30</v>
      </c>
      <c r="G17" s="30"/>
      <c r="H17" s="30">
        <v>50</v>
      </c>
      <c r="I17" s="20">
        <v>26</v>
      </c>
      <c r="J17" s="20"/>
      <c r="K17" s="20"/>
      <c r="L17" s="20"/>
      <c r="M17" s="20">
        <f t="shared" si="1"/>
        <v>18725</v>
      </c>
      <c r="N17" s="24">
        <f t="shared" si="2"/>
        <v>23691</v>
      </c>
      <c r="O17" s="25">
        <f t="shared" si="3"/>
        <v>514.9375</v>
      </c>
      <c r="P17" s="26">
        <v>-5187</v>
      </c>
      <c r="Q17" s="26">
        <v>100</v>
      </c>
      <c r="R17" s="24">
        <f t="shared" si="4"/>
        <v>23076.0625</v>
      </c>
      <c r="S17" s="25">
        <f t="shared" si="5"/>
        <v>177.88749999999999</v>
      </c>
      <c r="T17" s="66">
        <f t="shared" si="6"/>
        <v>77.887499999999989</v>
      </c>
      <c r="U17" s="84">
        <v>81</v>
      </c>
      <c r="V17" s="85">
        <f t="shared" si="0"/>
        <v>22995.0625</v>
      </c>
    </row>
    <row r="18" spans="1:23" ht="15.75" x14ac:dyDescent="0.25">
      <c r="A18" s="28">
        <v>12</v>
      </c>
      <c r="B18" s="20">
        <v>1908446145</v>
      </c>
      <c r="C18" s="31" t="s">
        <v>49</v>
      </c>
      <c r="D18" s="29">
        <v>23217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23217</v>
      </c>
      <c r="N18" s="24">
        <f t="shared" si="2"/>
        <v>23217</v>
      </c>
      <c r="O18" s="25">
        <f t="shared" si="3"/>
        <v>638.46749999999997</v>
      </c>
      <c r="P18" s="26"/>
      <c r="Q18" s="26">
        <v>180</v>
      </c>
      <c r="R18" s="24">
        <f t="shared" si="4"/>
        <v>22398.532500000001</v>
      </c>
      <c r="S18" s="25">
        <f t="shared" si="5"/>
        <v>220.5615</v>
      </c>
      <c r="T18" s="66">
        <f t="shared" si="6"/>
        <v>40.561499999999995</v>
      </c>
      <c r="U18" s="84">
        <v>144</v>
      </c>
      <c r="V18" s="85">
        <f t="shared" si="0"/>
        <v>22254.532500000001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21145</v>
      </c>
      <c r="E19" s="30"/>
      <c r="F19" s="30"/>
      <c r="G19" s="30"/>
      <c r="H19" s="30"/>
      <c r="I19" s="20">
        <v>10</v>
      </c>
      <c r="J19" s="20"/>
      <c r="K19" s="20">
        <v>10</v>
      </c>
      <c r="L19" s="20"/>
      <c r="M19" s="20">
        <f t="shared" si="1"/>
        <v>21145</v>
      </c>
      <c r="N19" s="24">
        <f t="shared" si="2"/>
        <v>24875</v>
      </c>
      <c r="O19" s="25">
        <f t="shared" si="3"/>
        <v>581.48749999999995</v>
      </c>
      <c r="P19" s="26">
        <v>-3000</v>
      </c>
      <c r="Q19" s="26">
        <v>570</v>
      </c>
      <c r="R19" s="24">
        <f t="shared" si="4"/>
        <v>23723.512500000001</v>
      </c>
      <c r="S19" s="25">
        <f t="shared" si="5"/>
        <v>200.8775</v>
      </c>
      <c r="T19" s="66">
        <f t="shared" si="6"/>
        <v>-369.1225</v>
      </c>
      <c r="U19" s="84">
        <v>158</v>
      </c>
      <c r="V19" s="85">
        <f t="shared" si="0"/>
        <v>23565.512500000001</v>
      </c>
    </row>
    <row r="20" spans="1:23" ht="15.75" x14ac:dyDescent="0.25">
      <c r="A20" s="28">
        <v>14</v>
      </c>
      <c r="B20" s="20">
        <v>1908446147</v>
      </c>
      <c r="C20" s="20" t="s">
        <v>52</v>
      </c>
      <c r="D20" s="29">
        <v>9342</v>
      </c>
      <c r="E20" s="30"/>
      <c r="F20" s="30"/>
      <c r="G20" s="30"/>
      <c r="H20" s="30"/>
      <c r="I20" s="20"/>
      <c r="J20" s="20"/>
      <c r="K20" s="20"/>
      <c r="L20" s="20"/>
      <c r="M20" s="20">
        <f t="shared" si="1"/>
        <v>9342</v>
      </c>
      <c r="N20" s="24">
        <f t="shared" si="2"/>
        <v>9342</v>
      </c>
      <c r="O20" s="25">
        <f t="shared" si="3"/>
        <v>256.90500000000003</v>
      </c>
      <c r="P20" s="26">
        <v>-500</v>
      </c>
      <c r="Q20" s="26">
        <v>520</v>
      </c>
      <c r="R20" s="24">
        <f t="shared" si="4"/>
        <v>8565.0949999999993</v>
      </c>
      <c r="S20" s="25">
        <f t="shared" si="5"/>
        <v>88.748999999999995</v>
      </c>
      <c r="T20" s="66">
        <f t="shared" si="6"/>
        <v>-431.25099999999998</v>
      </c>
      <c r="U20" s="84">
        <v>27</v>
      </c>
      <c r="V20" s="85">
        <f t="shared" si="0"/>
        <v>8538.0949999999993</v>
      </c>
    </row>
    <row r="21" spans="1:23" ht="15.75" x14ac:dyDescent="0.25">
      <c r="A21" s="28">
        <v>15</v>
      </c>
      <c r="B21" s="20">
        <v>1908446148</v>
      </c>
      <c r="C21" s="20" t="s">
        <v>70</v>
      </c>
      <c r="D21" s="29">
        <v>12187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12187</v>
      </c>
      <c r="N21" s="24">
        <f t="shared" si="2"/>
        <v>12187</v>
      </c>
      <c r="O21" s="25">
        <f t="shared" si="3"/>
        <v>335.14249999999998</v>
      </c>
      <c r="P21" s="26">
        <v>-250</v>
      </c>
      <c r="Q21" s="26">
        <v>30</v>
      </c>
      <c r="R21" s="24">
        <f t="shared" si="4"/>
        <v>11821.8575</v>
      </c>
      <c r="S21" s="25">
        <f t="shared" si="5"/>
        <v>115.7765</v>
      </c>
      <c r="T21" s="66">
        <f t="shared" si="6"/>
        <v>85.776499999999999</v>
      </c>
      <c r="U21" s="84">
        <v>90</v>
      </c>
      <c r="V21" s="85">
        <f t="shared" si="0"/>
        <v>11731.8575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50245</v>
      </c>
      <c r="E22" s="30"/>
      <c r="F22" s="30"/>
      <c r="G22" s="20"/>
      <c r="H22" s="30"/>
      <c r="I22" s="20">
        <v>24</v>
      </c>
      <c r="J22" s="20"/>
      <c r="K22" s="20">
        <v>10</v>
      </c>
      <c r="L22" s="20"/>
      <c r="M22" s="20">
        <f t="shared" si="1"/>
        <v>50245</v>
      </c>
      <c r="N22" s="24">
        <f t="shared" si="2"/>
        <v>56649</v>
      </c>
      <c r="O22" s="25">
        <f t="shared" si="3"/>
        <v>1381.7375</v>
      </c>
      <c r="P22" s="26">
        <v>1000</v>
      </c>
      <c r="Q22" s="26">
        <v>1900</v>
      </c>
      <c r="R22" s="24">
        <f t="shared" si="4"/>
        <v>53367.262499999997</v>
      </c>
      <c r="S22" s="25">
        <f t="shared" si="5"/>
        <v>477.32749999999999</v>
      </c>
      <c r="T22" s="66">
        <f t="shared" si="6"/>
        <v>-1422.6725000000001</v>
      </c>
      <c r="U22" s="84">
        <v>414</v>
      </c>
      <c r="V22" s="85">
        <f t="shared" si="0"/>
        <v>52953.262499999997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15979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15979</v>
      </c>
      <c r="N23" s="24">
        <f t="shared" si="2"/>
        <v>15979</v>
      </c>
      <c r="O23" s="25">
        <f t="shared" si="3"/>
        <v>439.42250000000001</v>
      </c>
      <c r="P23" s="26"/>
      <c r="Q23" s="26">
        <v>130</v>
      </c>
      <c r="R23" s="24">
        <f t="shared" si="4"/>
        <v>15409.577499999999</v>
      </c>
      <c r="S23" s="25">
        <f t="shared" si="5"/>
        <v>151.8005</v>
      </c>
      <c r="T23" s="66">
        <f t="shared" si="6"/>
        <v>21.8005</v>
      </c>
      <c r="U23" s="84">
        <v>117</v>
      </c>
      <c r="V23" s="85">
        <f t="shared" si="0"/>
        <v>15292.577499999999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58016</v>
      </c>
      <c r="E24" s="30">
        <v>200</v>
      </c>
      <c r="F24" s="30">
        <v>500</v>
      </c>
      <c r="G24" s="30"/>
      <c r="H24" s="30">
        <v>750</v>
      </c>
      <c r="I24" s="20"/>
      <c r="J24" s="20"/>
      <c r="K24" s="20"/>
      <c r="L24" s="20"/>
      <c r="M24" s="20">
        <f t="shared" si="1"/>
        <v>73766</v>
      </c>
      <c r="N24" s="24">
        <f t="shared" si="2"/>
        <v>73766</v>
      </c>
      <c r="O24" s="25">
        <f t="shared" si="3"/>
        <v>2028.5650000000001</v>
      </c>
      <c r="P24" s="26">
        <v>-3000</v>
      </c>
      <c r="Q24" s="26">
        <v>162</v>
      </c>
      <c r="R24" s="24">
        <f t="shared" si="4"/>
        <v>71575.434999999998</v>
      </c>
      <c r="S24" s="25">
        <f t="shared" si="5"/>
        <v>700.77699999999993</v>
      </c>
      <c r="T24" s="66">
        <f t="shared" si="6"/>
        <v>538.77699999999993</v>
      </c>
      <c r="U24" s="84">
        <v>495</v>
      </c>
      <c r="V24" s="85">
        <f t="shared" si="0"/>
        <v>71080.434999999998</v>
      </c>
      <c r="W24">
        <v>180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13865</v>
      </c>
      <c r="E25" s="30"/>
      <c r="F25" s="30"/>
      <c r="G25" s="30"/>
      <c r="H25" s="30"/>
      <c r="I25" s="20">
        <v>5</v>
      </c>
      <c r="J25" s="20"/>
      <c r="K25" s="20"/>
      <c r="L25" s="20"/>
      <c r="M25" s="20">
        <f t="shared" si="1"/>
        <v>13865</v>
      </c>
      <c r="N25" s="24">
        <f t="shared" si="2"/>
        <v>14820</v>
      </c>
      <c r="O25" s="25">
        <f t="shared" si="3"/>
        <v>381.28750000000002</v>
      </c>
      <c r="P25" s="26">
        <v>25100</v>
      </c>
      <c r="Q25" s="26">
        <v>130</v>
      </c>
      <c r="R25" s="24">
        <f t="shared" si="4"/>
        <v>14308.7125</v>
      </c>
      <c r="S25" s="25">
        <f t="shared" si="5"/>
        <v>131.7175</v>
      </c>
      <c r="T25" s="66">
        <f t="shared" si="6"/>
        <v>1.7175000000000011</v>
      </c>
      <c r="U25" s="84">
        <v>90</v>
      </c>
      <c r="V25" s="85">
        <f t="shared" si="0"/>
        <v>14218.7125</v>
      </c>
    </row>
    <row r="26" spans="1:23" ht="15.75" x14ac:dyDescent="0.25">
      <c r="A26" s="28">
        <v>70</v>
      </c>
      <c r="B26" s="20">
        <v>1908446153</v>
      </c>
      <c r="C26" s="36" t="s">
        <v>50</v>
      </c>
      <c r="D26" s="29">
        <v>19545</v>
      </c>
      <c r="E26" s="29"/>
      <c r="F26" s="30"/>
      <c r="G26" s="30"/>
      <c r="H26" s="30"/>
      <c r="I26" s="20"/>
      <c r="J26" s="20"/>
      <c r="K26" s="20">
        <v>5</v>
      </c>
      <c r="L26" s="20"/>
      <c r="M26" s="20">
        <f t="shared" si="1"/>
        <v>19545</v>
      </c>
      <c r="N26" s="24">
        <f t="shared" si="2"/>
        <v>20455</v>
      </c>
      <c r="O26" s="25">
        <f t="shared" si="3"/>
        <v>537.48749999999995</v>
      </c>
      <c r="P26" s="26"/>
      <c r="Q26" s="26">
        <v>118</v>
      </c>
      <c r="R26" s="24">
        <f t="shared" si="4"/>
        <v>19799.512500000001</v>
      </c>
      <c r="S26" s="25">
        <f t="shared" si="5"/>
        <v>185.67750000000001</v>
      </c>
      <c r="T26" s="66">
        <f t="shared" si="6"/>
        <v>67.677500000000009</v>
      </c>
      <c r="U26" s="84">
        <v>144</v>
      </c>
      <c r="V26" s="85">
        <f t="shared" si="0"/>
        <v>19655.512500000001</v>
      </c>
    </row>
    <row r="27" spans="1:23" ht="19.5" thickBot="1" x14ac:dyDescent="0.35">
      <c r="A27" s="28">
        <v>21</v>
      </c>
      <c r="B27" s="20">
        <v>1908446154</v>
      </c>
      <c r="C27" s="20" t="s">
        <v>43</v>
      </c>
      <c r="D27" s="37">
        <v>17140</v>
      </c>
      <c r="E27" s="38"/>
      <c r="F27" s="39"/>
      <c r="G27" s="39"/>
      <c r="H27" s="39"/>
      <c r="I27" s="31"/>
      <c r="J27" s="31"/>
      <c r="K27" s="31"/>
      <c r="L27" s="31"/>
      <c r="M27" s="31">
        <f t="shared" si="1"/>
        <v>17140</v>
      </c>
      <c r="N27" s="40">
        <f t="shared" si="2"/>
        <v>17140</v>
      </c>
      <c r="O27" s="25">
        <f t="shared" si="3"/>
        <v>471.35</v>
      </c>
      <c r="P27" s="41"/>
      <c r="Q27" s="41">
        <v>100</v>
      </c>
      <c r="R27" s="24">
        <f t="shared" si="4"/>
        <v>16568.650000000001</v>
      </c>
      <c r="S27" s="42">
        <f t="shared" si="5"/>
        <v>162.82999999999998</v>
      </c>
      <c r="T27" s="67">
        <f t="shared" si="6"/>
        <v>62.829999999999984</v>
      </c>
      <c r="U27" s="84">
        <v>99</v>
      </c>
      <c r="V27" s="86">
        <f t="shared" si="0"/>
        <v>16469.650000000001</v>
      </c>
    </row>
    <row r="28" spans="1:23" ht="16.5" thickBot="1" x14ac:dyDescent="0.3">
      <c r="A28" s="89" t="s">
        <v>44</v>
      </c>
      <c r="B28" s="90"/>
      <c r="C28" s="91"/>
      <c r="D28" s="44">
        <f t="shared" ref="D28:E28" si="7">SUM(D7:D27)</f>
        <v>481235</v>
      </c>
      <c r="E28" s="45">
        <f t="shared" si="7"/>
        <v>710</v>
      </c>
      <c r="F28" s="45">
        <f t="shared" ref="F28:V28" si="8">SUM(F7:F27)</f>
        <v>1060</v>
      </c>
      <c r="G28" s="45">
        <f t="shared" si="8"/>
        <v>10</v>
      </c>
      <c r="H28" s="45">
        <f t="shared" si="8"/>
        <v>1650</v>
      </c>
      <c r="I28" s="45">
        <f t="shared" si="8"/>
        <v>100</v>
      </c>
      <c r="J28" s="45">
        <f t="shared" si="8"/>
        <v>0</v>
      </c>
      <c r="K28" s="45">
        <f t="shared" si="8"/>
        <v>43</v>
      </c>
      <c r="L28" s="45">
        <f t="shared" si="8"/>
        <v>0</v>
      </c>
      <c r="M28" s="74">
        <f t="shared" si="8"/>
        <v>520975</v>
      </c>
      <c r="N28" s="74">
        <f t="shared" si="8"/>
        <v>547901</v>
      </c>
      <c r="O28" s="75">
        <f t="shared" si="8"/>
        <v>14326.8125</v>
      </c>
      <c r="P28" s="74">
        <f t="shared" si="8"/>
        <v>4863</v>
      </c>
      <c r="Q28" s="74">
        <f t="shared" si="8"/>
        <v>5046</v>
      </c>
      <c r="R28" s="74">
        <f t="shared" si="8"/>
        <v>528528.1875</v>
      </c>
      <c r="S28" s="74">
        <f t="shared" si="8"/>
        <v>4949.262499999998</v>
      </c>
      <c r="T28" s="76">
        <f t="shared" si="8"/>
        <v>-96.737499999999983</v>
      </c>
      <c r="U28" s="76">
        <f t="shared" si="8"/>
        <v>3416</v>
      </c>
      <c r="V28" s="61">
        <f t="shared" si="8"/>
        <v>525112.1875</v>
      </c>
    </row>
    <row r="29" spans="1:23" ht="15.75" thickBot="1" x14ac:dyDescent="0.3">
      <c r="A29" s="92" t="s">
        <v>45</v>
      </c>
      <c r="B29" s="93"/>
      <c r="C29" s="94"/>
      <c r="D29" s="48">
        <f>D4+D5-D28</f>
        <v>678070</v>
      </c>
      <c r="E29" s="48">
        <f t="shared" ref="E29:L29" si="9">E4+E5-E28</f>
        <v>3040</v>
      </c>
      <c r="F29" s="48">
        <f t="shared" si="9"/>
        <v>5860</v>
      </c>
      <c r="G29" s="48">
        <f t="shared" si="9"/>
        <v>40</v>
      </c>
      <c r="H29" s="48">
        <f t="shared" si="9"/>
        <v>29410</v>
      </c>
      <c r="I29" s="48">
        <f t="shared" si="9"/>
        <v>839</v>
      </c>
      <c r="J29" s="48">
        <f t="shared" si="9"/>
        <v>508</v>
      </c>
      <c r="K29" s="48">
        <f t="shared" si="9"/>
        <v>548</v>
      </c>
      <c r="L29" s="48">
        <f t="shared" si="9"/>
        <v>0</v>
      </c>
      <c r="M29" s="110"/>
      <c r="N29" s="110"/>
      <c r="O29" s="110"/>
      <c r="P29" s="110"/>
      <c r="Q29" s="110"/>
      <c r="R29" s="110"/>
      <c r="S29" s="110"/>
      <c r="T29" s="110"/>
      <c r="U29" s="110"/>
      <c r="V29" s="110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131" priority="47" operator="equal">
      <formula>212030016606640</formula>
    </cfRule>
  </conditionalFormatting>
  <conditionalFormatting sqref="D29 E4:E6 E28:K29">
    <cfRule type="cellIs" dxfId="130" priority="45" operator="equal">
      <formula>$E$4</formula>
    </cfRule>
    <cfRule type="cellIs" dxfId="129" priority="46" operator="equal">
      <formula>2120</formula>
    </cfRule>
  </conditionalFormatting>
  <conditionalFormatting sqref="D29:E29 F4:F6 F28:F29">
    <cfRule type="cellIs" dxfId="128" priority="43" operator="equal">
      <formula>$F$4</formula>
    </cfRule>
    <cfRule type="cellIs" dxfId="127" priority="44" operator="equal">
      <formula>300</formula>
    </cfRule>
  </conditionalFormatting>
  <conditionalFormatting sqref="G4:G6 G28:G29">
    <cfRule type="cellIs" dxfId="126" priority="41" operator="equal">
      <formula>$G$4</formula>
    </cfRule>
    <cfRule type="cellIs" dxfId="125" priority="42" operator="equal">
      <formula>1660</formula>
    </cfRule>
  </conditionalFormatting>
  <conditionalFormatting sqref="H4:H6 H28:H29">
    <cfRule type="cellIs" dxfId="124" priority="39" operator="equal">
      <formula>$H$4</formula>
    </cfRule>
    <cfRule type="cellIs" dxfId="123" priority="40" operator="equal">
      <formula>6640</formula>
    </cfRule>
  </conditionalFormatting>
  <conditionalFormatting sqref="T6:T28 U28:V28">
    <cfRule type="cellIs" dxfId="122" priority="38" operator="lessThan">
      <formula>0</formula>
    </cfRule>
  </conditionalFormatting>
  <conditionalFormatting sqref="T7:T27">
    <cfRule type="cellIs" dxfId="121" priority="35" operator="lessThan">
      <formula>0</formula>
    </cfRule>
    <cfRule type="cellIs" dxfId="120" priority="36" operator="lessThan">
      <formula>0</formula>
    </cfRule>
    <cfRule type="cellIs" dxfId="119" priority="37" operator="lessThan">
      <formula>0</formula>
    </cfRule>
  </conditionalFormatting>
  <conditionalFormatting sqref="E4:E6 E28:K28">
    <cfRule type="cellIs" dxfId="118" priority="34" operator="equal">
      <formula>$E$4</formula>
    </cfRule>
  </conditionalFormatting>
  <conditionalFormatting sqref="D28:D29 D6 D4:M4">
    <cfRule type="cellIs" dxfId="117" priority="33" operator="equal">
      <formula>$D$4</formula>
    </cfRule>
  </conditionalFormatting>
  <conditionalFormatting sqref="I4:I6 I28:I29">
    <cfRule type="cellIs" dxfId="116" priority="32" operator="equal">
      <formula>$I$4</formula>
    </cfRule>
  </conditionalFormatting>
  <conditionalFormatting sqref="J4:J6 J28:J29">
    <cfRule type="cellIs" dxfId="115" priority="31" operator="equal">
      <formula>$J$4</formula>
    </cfRule>
  </conditionalFormatting>
  <conditionalFormatting sqref="K4:K6 K28:K29">
    <cfRule type="cellIs" dxfId="114" priority="30" operator="equal">
      <formula>$K$4</formula>
    </cfRule>
  </conditionalFormatting>
  <conditionalFormatting sqref="M4:M6">
    <cfRule type="cellIs" dxfId="113" priority="29" operator="equal">
      <formula>$L$4</formula>
    </cfRule>
  </conditionalFormatting>
  <conditionalFormatting sqref="T7:T28 U28:V28">
    <cfRule type="cellIs" dxfId="112" priority="26" operator="lessThan">
      <formula>0</formula>
    </cfRule>
    <cfRule type="cellIs" dxfId="111" priority="27" operator="lessThan">
      <formula>0</formula>
    </cfRule>
    <cfRule type="cellIs" dxfId="110" priority="28" operator="lessThan">
      <formula>0</formula>
    </cfRule>
  </conditionalFormatting>
  <conditionalFormatting sqref="D5:K5">
    <cfRule type="cellIs" dxfId="109" priority="25" operator="greaterThan">
      <formula>0</formula>
    </cfRule>
  </conditionalFormatting>
  <conditionalFormatting sqref="T6:T28 U28:V28">
    <cfRule type="cellIs" dxfId="108" priority="24" operator="lessThan">
      <formula>0</formula>
    </cfRule>
  </conditionalFormatting>
  <conditionalFormatting sqref="T7:T27">
    <cfRule type="cellIs" dxfId="107" priority="21" operator="lessThan">
      <formula>0</formula>
    </cfRule>
    <cfRule type="cellIs" dxfId="106" priority="22" operator="lessThan">
      <formula>0</formula>
    </cfRule>
    <cfRule type="cellIs" dxfId="105" priority="23" operator="lessThan">
      <formula>0</formula>
    </cfRule>
  </conditionalFormatting>
  <conditionalFormatting sqref="T7:T28 U28:V28">
    <cfRule type="cellIs" dxfId="104" priority="18" operator="lessThan">
      <formula>0</formula>
    </cfRule>
    <cfRule type="cellIs" dxfId="103" priority="19" operator="lessThan">
      <formula>0</formula>
    </cfRule>
    <cfRule type="cellIs" dxfId="102" priority="20" operator="lessThan">
      <formula>0</formula>
    </cfRule>
  </conditionalFormatting>
  <conditionalFormatting sqref="D5:K5">
    <cfRule type="cellIs" dxfId="101" priority="17" operator="greaterThan">
      <formula>0</formula>
    </cfRule>
  </conditionalFormatting>
  <conditionalFormatting sqref="L4 L6 L28:L29">
    <cfRule type="cellIs" dxfId="100" priority="16" operator="equal">
      <formula>$L$4</formula>
    </cfRule>
  </conditionalFormatting>
  <conditionalFormatting sqref="D7:S7">
    <cfRule type="cellIs" dxfId="99" priority="15" operator="greaterThan">
      <formula>0</formula>
    </cfRule>
  </conditionalFormatting>
  <conditionalFormatting sqref="D9:S9">
    <cfRule type="cellIs" dxfId="98" priority="14" operator="greaterThan">
      <formula>0</formula>
    </cfRule>
  </conditionalFormatting>
  <conditionalFormatting sqref="D11:S11">
    <cfRule type="cellIs" dxfId="97" priority="13" operator="greaterThan">
      <formula>0</formula>
    </cfRule>
  </conditionalFormatting>
  <conditionalFormatting sqref="D13:S13">
    <cfRule type="cellIs" dxfId="96" priority="12" operator="greaterThan">
      <formula>0</formula>
    </cfRule>
  </conditionalFormatting>
  <conditionalFormatting sqref="D15:S15">
    <cfRule type="cellIs" dxfId="95" priority="11" operator="greaterThan">
      <formula>0</formula>
    </cfRule>
  </conditionalFormatting>
  <conditionalFormatting sqref="D17:S17">
    <cfRule type="cellIs" dxfId="94" priority="10" operator="greaterThan">
      <formula>0</formula>
    </cfRule>
  </conditionalFormatting>
  <conditionalFormatting sqref="D19:S19">
    <cfRule type="cellIs" dxfId="93" priority="9" operator="greaterThan">
      <formula>0</formula>
    </cfRule>
  </conditionalFormatting>
  <conditionalFormatting sqref="D21:S21">
    <cfRule type="cellIs" dxfId="92" priority="8" operator="greaterThan">
      <formula>0</formula>
    </cfRule>
  </conditionalFormatting>
  <conditionalFormatting sqref="D23:S23">
    <cfRule type="cellIs" dxfId="91" priority="7" operator="greaterThan">
      <formula>0</formula>
    </cfRule>
  </conditionalFormatting>
  <conditionalFormatting sqref="D25:S25">
    <cfRule type="cellIs" dxfId="90" priority="6" operator="greaterThan">
      <formula>0</formula>
    </cfRule>
  </conditionalFormatting>
  <conditionalFormatting sqref="D27:S27">
    <cfRule type="cellIs" dxfId="89" priority="5" operator="greaterThan">
      <formula>0</formula>
    </cfRule>
  </conditionalFormatting>
  <conditionalFormatting sqref="U6">
    <cfRule type="cellIs" dxfId="88" priority="4" operator="lessThan">
      <formula>0</formula>
    </cfRule>
  </conditionalFormatting>
  <conditionalFormatting sqref="U6">
    <cfRule type="cellIs" dxfId="87" priority="3" operator="lessThan">
      <formula>0</formula>
    </cfRule>
  </conditionalFormatting>
  <conditionalFormatting sqref="V6">
    <cfRule type="cellIs" dxfId="86" priority="2" operator="lessThan">
      <formula>0</formula>
    </cfRule>
  </conditionalFormatting>
  <conditionalFormatting sqref="V6">
    <cfRule type="cellIs" dxfId="85" priority="1" operator="less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P14" sqref="P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2.140625" bestFit="1" customWidth="1"/>
    <col min="22" max="22" width="9.5703125" bestFit="1" customWidth="1"/>
  </cols>
  <sheetData>
    <row r="1" spans="1:22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2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2" ht="18.75" x14ac:dyDescent="0.25">
      <c r="A3" s="99" t="s">
        <v>83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2" x14ac:dyDescent="0.25">
      <c r="A4" s="103" t="s">
        <v>1</v>
      </c>
      <c r="B4" s="103"/>
      <c r="C4" s="1"/>
      <c r="D4" s="2">
        <f>'30'!D29</f>
        <v>678070</v>
      </c>
      <c r="E4" s="2">
        <f>'30'!E29</f>
        <v>3040</v>
      </c>
      <c r="F4" s="2">
        <f>'30'!F29</f>
        <v>5860</v>
      </c>
      <c r="G4" s="2">
        <f>'30'!G29</f>
        <v>40</v>
      </c>
      <c r="H4" s="2">
        <f>'30'!H29</f>
        <v>29410</v>
      </c>
      <c r="I4" s="2">
        <f>'30'!I29</f>
        <v>839</v>
      </c>
      <c r="J4" s="2">
        <f>'30'!J29</f>
        <v>508</v>
      </c>
      <c r="K4" s="2">
        <f>'30'!K29</f>
        <v>548</v>
      </c>
      <c r="L4" s="2">
        <f>'30'!L29</f>
        <v>0</v>
      </c>
      <c r="M4" s="3"/>
      <c r="N4" s="107"/>
      <c r="O4" s="108"/>
      <c r="P4" s="108"/>
      <c r="Q4" s="108"/>
      <c r="R4" s="108"/>
      <c r="S4" s="108"/>
      <c r="T4" s="108"/>
      <c r="U4" s="108"/>
      <c r="V4" s="109"/>
    </row>
    <row r="5" spans="1:22" x14ac:dyDescent="0.25">
      <c r="A5" s="103" t="s">
        <v>2</v>
      </c>
      <c r="B5" s="103"/>
      <c r="C5" s="1"/>
      <c r="D5" s="1">
        <v>339665</v>
      </c>
      <c r="E5" s="4"/>
      <c r="F5" s="4"/>
      <c r="G5" s="4"/>
      <c r="H5" s="4"/>
      <c r="I5" s="1"/>
      <c r="J5" s="1"/>
      <c r="K5" s="1"/>
      <c r="L5" s="1"/>
      <c r="M5" s="5"/>
      <c r="N5" s="107"/>
      <c r="O5" s="108"/>
      <c r="P5" s="108"/>
      <c r="Q5" s="108"/>
      <c r="R5" s="108"/>
      <c r="S5" s="108"/>
      <c r="T5" s="108"/>
      <c r="U5" s="108"/>
      <c r="V5" s="10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87" t="s">
        <v>84</v>
      </c>
      <c r="V6" s="87" t="s">
        <v>85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30506</v>
      </c>
      <c r="E7" s="22">
        <v>10</v>
      </c>
      <c r="F7" s="22">
        <v>60</v>
      </c>
      <c r="G7" s="22"/>
      <c r="H7" s="22">
        <v>80</v>
      </c>
      <c r="I7" s="23"/>
      <c r="J7" s="23"/>
      <c r="K7" s="23"/>
      <c r="L7" s="23"/>
      <c r="M7" s="20">
        <f>D7+E7*20+F7*10+G7*9+H7*9</f>
        <v>32026</v>
      </c>
      <c r="N7" s="24">
        <f>D7+E7*20+F7*10+G7*9+H7*9+I7*191+J7*191+K7*182+L7*100</f>
        <v>32026</v>
      </c>
      <c r="O7" s="25">
        <f>M7*2.75%</f>
        <v>880.71500000000003</v>
      </c>
      <c r="P7" s="26">
        <v>-4300</v>
      </c>
      <c r="Q7" s="26">
        <v>130</v>
      </c>
      <c r="R7" s="24">
        <f>M7-(M7*2.75%)+I7*191+J7*191+K7*182+L7*100-Q7</f>
        <v>31015.285</v>
      </c>
      <c r="S7" s="25">
        <f>M7*0.95%</f>
        <v>304.24700000000001</v>
      </c>
      <c r="T7" s="66">
        <f>S7-Q7</f>
        <v>174.24700000000001</v>
      </c>
      <c r="U7" s="68">
        <v>162</v>
      </c>
      <c r="V7" s="88">
        <f>R7-U7</f>
        <v>30853.285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15093</v>
      </c>
      <c r="E8" s="30">
        <v>130</v>
      </c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17693</v>
      </c>
      <c r="N8" s="24">
        <f t="shared" ref="N8:N27" si="1">D8+E8*20+F8*10+G8*9+H8*9+I8*191+J8*191+K8*182+L8*100</f>
        <v>17693</v>
      </c>
      <c r="O8" s="25">
        <f t="shared" ref="O8:O27" si="2">M8*2.75%</f>
        <v>486.5575</v>
      </c>
      <c r="P8" s="26"/>
      <c r="Q8" s="26">
        <v>134</v>
      </c>
      <c r="R8" s="24">
        <f t="shared" ref="R8:R27" si="3">M8-(M8*2.75%)+I8*191+J8*191+K8*182+L8*100-Q8</f>
        <v>17072.442500000001</v>
      </c>
      <c r="S8" s="25">
        <f t="shared" ref="S8:S27" si="4">M8*0.95%</f>
        <v>168.08349999999999</v>
      </c>
      <c r="T8" s="66">
        <f t="shared" ref="T8:T27" si="5">S8-Q8</f>
        <v>34.083499999999987</v>
      </c>
      <c r="U8" s="68">
        <v>72</v>
      </c>
      <c r="V8" s="88">
        <f t="shared" ref="V8:V27" si="6">R8-U8</f>
        <v>17000.442500000001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39060</v>
      </c>
      <c r="E9" s="30"/>
      <c r="F9" s="30">
        <v>50</v>
      </c>
      <c r="G9" s="30"/>
      <c r="H9" s="30">
        <v>350</v>
      </c>
      <c r="I9" s="20">
        <v>5</v>
      </c>
      <c r="J9" s="20"/>
      <c r="K9" s="20"/>
      <c r="L9" s="20"/>
      <c r="M9" s="20">
        <f t="shared" si="0"/>
        <v>42710</v>
      </c>
      <c r="N9" s="24">
        <f t="shared" si="1"/>
        <v>43665</v>
      </c>
      <c r="O9" s="25">
        <f t="shared" si="2"/>
        <v>1174.5250000000001</v>
      </c>
      <c r="P9" s="26">
        <v>1000</v>
      </c>
      <c r="Q9" s="26">
        <v>175</v>
      </c>
      <c r="R9" s="24">
        <f t="shared" si="3"/>
        <v>42315.474999999999</v>
      </c>
      <c r="S9" s="25">
        <f t="shared" si="4"/>
        <v>405.745</v>
      </c>
      <c r="T9" s="66">
        <f t="shared" si="5"/>
        <v>230.745</v>
      </c>
      <c r="U9" s="68">
        <v>315</v>
      </c>
      <c r="V9" s="88">
        <f t="shared" si="6"/>
        <v>42000.474999999999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17053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17053</v>
      </c>
      <c r="N10" s="24">
        <f t="shared" si="1"/>
        <v>18008</v>
      </c>
      <c r="O10" s="25">
        <f t="shared" si="2"/>
        <v>468.95749999999998</v>
      </c>
      <c r="P10" s="26">
        <v>-3820</v>
      </c>
      <c r="Q10" s="26">
        <v>33</v>
      </c>
      <c r="R10" s="24">
        <f t="shared" si="3"/>
        <v>17506.0425</v>
      </c>
      <c r="S10" s="25">
        <f t="shared" si="4"/>
        <v>162.0035</v>
      </c>
      <c r="T10" s="66">
        <f t="shared" si="5"/>
        <v>129.0035</v>
      </c>
      <c r="U10" s="68">
        <v>81</v>
      </c>
      <c r="V10" s="88">
        <f t="shared" si="6"/>
        <v>17425.0425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9103</v>
      </c>
      <c r="E11" s="30"/>
      <c r="F11" s="30"/>
      <c r="G11" s="32"/>
      <c r="H11" s="30">
        <v>60</v>
      </c>
      <c r="I11" s="20"/>
      <c r="J11" s="20"/>
      <c r="K11" s="20"/>
      <c r="L11" s="20"/>
      <c r="M11" s="20">
        <f t="shared" si="0"/>
        <v>9643</v>
      </c>
      <c r="N11" s="24">
        <f t="shared" si="1"/>
        <v>9643</v>
      </c>
      <c r="O11" s="25">
        <f t="shared" si="2"/>
        <v>265.1825</v>
      </c>
      <c r="P11" s="26"/>
      <c r="Q11" s="26">
        <v>43</v>
      </c>
      <c r="R11" s="24">
        <f t="shared" si="3"/>
        <v>9334.8174999999992</v>
      </c>
      <c r="S11" s="25">
        <f t="shared" si="4"/>
        <v>91.608499999999992</v>
      </c>
      <c r="T11" s="66">
        <f t="shared" si="5"/>
        <v>48.608499999999992</v>
      </c>
      <c r="U11" s="68">
        <v>54</v>
      </c>
      <c r="V11" s="88">
        <f t="shared" si="6"/>
        <v>9280.8174999999992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7531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7531</v>
      </c>
      <c r="N12" s="24">
        <f t="shared" si="1"/>
        <v>7531</v>
      </c>
      <c r="O12" s="25">
        <f t="shared" si="2"/>
        <v>207.10249999999999</v>
      </c>
      <c r="P12" s="26"/>
      <c r="Q12" s="26">
        <v>29</v>
      </c>
      <c r="R12" s="24">
        <f t="shared" si="3"/>
        <v>7294.8975</v>
      </c>
      <c r="S12" s="25">
        <f t="shared" si="4"/>
        <v>71.544499999999999</v>
      </c>
      <c r="T12" s="66">
        <f t="shared" si="5"/>
        <v>42.544499999999999</v>
      </c>
      <c r="U12" s="68">
        <v>54</v>
      </c>
      <c r="V12" s="88">
        <f t="shared" si="6"/>
        <v>7240.8975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10559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10559</v>
      </c>
      <c r="N13" s="24">
        <f t="shared" si="1"/>
        <v>10559</v>
      </c>
      <c r="O13" s="25">
        <f t="shared" si="2"/>
        <v>290.3725</v>
      </c>
      <c r="P13" s="26"/>
      <c r="Q13" s="26">
        <v>56</v>
      </c>
      <c r="R13" s="24">
        <f t="shared" si="3"/>
        <v>10212.627500000001</v>
      </c>
      <c r="S13" s="25">
        <f t="shared" si="4"/>
        <v>100.31049999999999</v>
      </c>
      <c r="T13" s="66">
        <f t="shared" si="5"/>
        <v>44.31049999999999</v>
      </c>
      <c r="U13" s="68">
        <v>72</v>
      </c>
      <c r="V13" s="88">
        <f t="shared" si="6"/>
        <v>10140.627500000001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66974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66974</v>
      </c>
      <c r="N14" s="24">
        <f t="shared" si="1"/>
        <v>66974</v>
      </c>
      <c r="O14" s="25">
        <f t="shared" si="2"/>
        <v>1841.7850000000001</v>
      </c>
      <c r="P14" s="26">
        <v>-5000</v>
      </c>
      <c r="Q14" s="26">
        <v>173</v>
      </c>
      <c r="R14" s="24">
        <f t="shared" si="3"/>
        <v>64959.214999999997</v>
      </c>
      <c r="S14" s="25">
        <f t="shared" si="4"/>
        <v>636.25299999999993</v>
      </c>
      <c r="T14" s="66">
        <f t="shared" si="5"/>
        <v>463.25299999999993</v>
      </c>
      <c r="U14" s="68">
        <v>549</v>
      </c>
      <c r="V14" s="88">
        <f t="shared" si="6"/>
        <v>64410.214999999997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30907</v>
      </c>
      <c r="E15" s="30">
        <v>10</v>
      </c>
      <c r="F15" s="30">
        <v>40</v>
      </c>
      <c r="G15" s="30"/>
      <c r="H15" s="30">
        <v>90</v>
      </c>
      <c r="I15" s="20"/>
      <c r="J15" s="20"/>
      <c r="K15" s="20">
        <v>5</v>
      </c>
      <c r="L15" s="20"/>
      <c r="M15" s="20">
        <f t="shared" si="0"/>
        <v>32317</v>
      </c>
      <c r="N15" s="24">
        <f t="shared" si="1"/>
        <v>33227</v>
      </c>
      <c r="O15" s="25">
        <f t="shared" si="2"/>
        <v>888.71749999999997</v>
      </c>
      <c r="P15" s="26"/>
      <c r="Q15" s="26">
        <v>180</v>
      </c>
      <c r="R15" s="24">
        <f t="shared" si="3"/>
        <v>32158.282500000001</v>
      </c>
      <c r="S15" s="25">
        <f t="shared" si="4"/>
        <v>307.01150000000001</v>
      </c>
      <c r="T15" s="66">
        <f t="shared" si="5"/>
        <v>127.01150000000001</v>
      </c>
      <c r="U15" s="68">
        <v>153</v>
      </c>
      <c r="V15" s="88">
        <f t="shared" si="6"/>
        <v>32005.282500000001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48529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48529</v>
      </c>
      <c r="N16" s="24">
        <f t="shared" si="1"/>
        <v>48529</v>
      </c>
      <c r="O16" s="25">
        <f t="shared" si="2"/>
        <v>1334.5474999999999</v>
      </c>
      <c r="P16" s="26">
        <v>-7000</v>
      </c>
      <c r="Q16" s="26">
        <v>169</v>
      </c>
      <c r="R16" s="24">
        <f t="shared" si="3"/>
        <v>47025.452499999999</v>
      </c>
      <c r="S16" s="25">
        <f t="shared" si="4"/>
        <v>461.02549999999997</v>
      </c>
      <c r="T16" s="66">
        <f t="shared" si="5"/>
        <v>292.02549999999997</v>
      </c>
      <c r="U16" s="68">
        <v>360</v>
      </c>
      <c r="V16" s="88">
        <f t="shared" si="6"/>
        <v>46665.452499999999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24582</v>
      </c>
      <c r="E17" s="30"/>
      <c r="F17" s="30"/>
      <c r="G17" s="30"/>
      <c r="H17" s="30"/>
      <c r="I17" s="20"/>
      <c r="J17" s="20"/>
      <c r="K17" s="20">
        <v>2</v>
      </c>
      <c r="L17" s="20"/>
      <c r="M17" s="20">
        <f t="shared" si="0"/>
        <v>24582</v>
      </c>
      <c r="N17" s="24">
        <f t="shared" si="1"/>
        <v>24946</v>
      </c>
      <c r="O17" s="25">
        <f t="shared" si="2"/>
        <v>676.005</v>
      </c>
      <c r="P17" s="26">
        <v>1246</v>
      </c>
      <c r="Q17" s="26">
        <v>200</v>
      </c>
      <c r="R17" s="24">
        <f t="shared" si="3"/>
        <v>24069.994999999999</v>
      </c>
      <c r="S17" s="25">
        <f t="shared" si="4"/>
        <v>233.529</v>
      </c>
      <c r="T17" s="66">
        <f t="shared" si="5"/>
        <v>33.528999999999996</v>
      </c>
      <c r="U17" s="68">
        <v>216</v>
      </c>
      <c r="V17" s="88">
        <f t="shared" si="6"/>
        <v>23853.994999999999</v>
      </c>
    </row>
    <row r="18" spans="1:22" ht="15.75" x14ac:dyDescent="0.25">
      <c r="A18" s="28">
        <v>12</v>
      </c>
      <c r="B18" s="20">
        <v>1908446145</v>
      </c>
      <c r="C18" s="31" t="s">
        <v>49</v>
      </c>
      <c r="D18" s="29">
        <v>30239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30239</v>
      </c>
      <c r="N18" s="24">
        <f t="shared" si="1"/>
        <v>30239</v>
      </c>
      <c r="O18" s="25">
        <f t="shared" si="2"/>
        <v>831.57249999999999</v>
      </c>
      <c r="P18" s="26"/>
      <c r="Q18" s="26">
        <v>180</v>
      </c>
      <c r="R18" s="24">
        <f t="shared" si="3"/>
        <v>29227.427500000002</v>
      </c>
      <c r="S18" s="25">
        <f t="shared" si="4"/>
        <v>287.27049999999997</v>
      </c>
      <c r="T18" s="66">
        <f t="shared" si="5"/>
        <v>107.27049999999997</v>
      </c>
      <c r="U18" s="68">
        <v>217</v>
      </c>
      <c r="V18" s="88">
        <f t="shared" si="6"/>
        <v>29010.427500000002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26896</v>
      </c>
      <c r="E19" s="30">
        <v>20</v>
      </c>
      <c r="F19" s="30"/>
      <c r="G19" s="30"/>
      <c r="H19" s="30">
        <v>120</v>
      </c>
      <c r="I19" s="20"/>
      <c r="J19" s="20">
        <v>5</v>
      </c>
      <c r="K19" s="20"/>
      <c r="L19" s="20"/>
      <c r="M19" s="20">
        <f t="shared" si="0"/>
        <v>28376</v>
      </c>
      <c r="N19" s="24">
        <f t="shared" si="1"/>
        <v>29331</v>
      </c>
      <c r="O19" s="25">
        <f t="shared" si="2"/>
        <v>780.34</v>
      </c>
      <c r="P19" s="26">
        <v>-1000</v>
      </c>
      <c r="Q19" s="26">
        <v>190</v>
      </c>
      <c r="R19" s="24">
        <f t="shared" si="3"/>
        <v>28360.66</v>
      </c>
      <c r="S19" s="25">
        <f t="shared" si="4"/>
        <v>269.572</v>
      </c>
      <c r="T19" s="66">
        <f t="shared" si="5"/>
        <v>79.572000000000003</v>
      </c>
      <c r="U19" s="68">
        <v>203</v>
      </c>
      <c r="V19" s="88">
        <f t="shared" si="6"/>
        <v>28157.66</v>
      </c>
    </row>
    <row r="20" spans="1:22" ht="15.75" x14ac:dyDescent="0.25">
      <c r="A20" s="28">
        <v>14</v>
      </c>
      <c r="B20" s="20">
        <v>1908446147</v>
      </c>
      <c r="C20" s="20" t="s">
        <v>52</v>
      </c>
      <c r="D20" s="29">
        <v>19838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19838</v>
      </c>
      <c r="N20" s="24">
        <f t="shared" si="1"/>
        <v>20748</v>
      </c>
      <c r="O20" s="25">
        <f t="shared" si="2"/>
        <v>545.54499999999996</v>
      </c>
      <c r="P20" s="26">
        <v>-4000</v>
      </c>
      <c r="Q20" s="26">
        <v>120</v>
      </c>
      <c r="R20" s="24">
        <f t="shared" si="3"/>
        <v>20082.455000000002</v>
      </c>
      <c r="S20" s="25">
        <f t="shared" si="4"/>
        <v>188.46099999999998</v>
      </c>
      <c r="T20" s="66">
        <f t="shared" si="5"/>
        <v>68.460999999999984</v>
      </c>
      <c r="U20" s="68">
        <v>144</v>
      </c>
      <c r="V20" s="88">
        <f t="shared" si="6"/>
        <v>19938.455000000002</v>
      </c>
    </row>
    <row r="21" spans="1:22" ht="15.75" x14ac:dyDescent="0.25">
      <c r="A21" s="28">
        <v>15</v>
      </c>
      <c r="B21" s="20">
        <v>1908446148</v>
      </c>
      <c r="C21" s="20" t="s">
        <v>70</v>
      </c>
      <c r="D21" s="29">
        <v>14144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14144</v>
      </c>
      <c r="N21" s="24">
        <f t="shared" si="1"/>
        <v>14144</v>
      </c>
      <c r="O21" s="25">
        <f t="shared" si="2"/>
        <v>388.96</v>
      </c>
      <c r="P21" s="26"/>
      <c r="Q21" s="26">
        <v>20</v>
      </c>
      <c r="R21" s="24">
        <f t="shared" si="3"/>
        <v>13735.04</v>
      </c>
      <c r="S21" s="25">
        <f t="shared" si="4"/>
        <v>134.36799999999999</v>
      </c>
      <c r="T21" s="66">
        <f t="shared" si="5"/>
        <v>114.36799999999999</v>
      </c>
      <c r="U21" s="68">
        <v>90</v>
      </c>
      <c r="V21" s="88">
        <f t="shared" si="6"/>
        <v>13645.04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26908</v>
      </c>
      <c r="E22" s="30">
        <v>100</v>
      </c>
      <c r="F22" s="30">
        <v>100</v>
      </c>
      <c r="G22" s="20"/>
      <c r="H22" s="30">
        <v>100</v>
      </c>
      <c r="I22" s="20">
        <v>10</v>
      </c>
      <c r="J22" s="20"/>
      <c r="K22" s="20">
        <v>10</v>
      </c>
      <c r="L22" s="20"/>
      <c r="M22" s="20">
        <f t="shared" si="0"/>
        <v>30808</v>
      </c>
      <c r="N22" s="24">
        <f t="shared" si="1"/>
        <v>34538</v>
      </c>
      <c r="O22" s="25">
        <f t="shared" si="2"/>
        <v>847.22</v>
      </c>
      <c r="P22" s="26"/>
      <c r="Q22" s="26">
        <v>100</v>
      </c>
      <c r="R22" s="24">
        <f t="shared" si="3"/>
        <v>33590.78</v>
      </c>
      <c r="S22" s="25">
        <f t="shared" si="4"/>
        <v>292.67599999999999</v>
      </c>
      <c r="T22" s="66">
        <f t="shared" si="5"/>
        <v>192.67599999999999</v>
      </c>
      <c r="U22" s="68">
        <v>198</v>
      </c>
      <c r="V22" s="88">
        <f t="shared" si="6"/>
        <v>33392.78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23608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23608</v>
      </c>
      <c r="N23" s="24">
        <f t="shared" si="1"/>
        <v>27428</v>
      </c>
      <c r="O23" s="25">
        <f t="shared" si="2"/>
        <v>649.22</v>
      </c>
      <c r="P23" s="26"/>
      <c r="Q23" s="26">
        <v>130</v>
      </c>
      <c r="R23" s="24">
        <f t="shared" si="3"/>
        <v>26648.78</v>
      </c>
      <c r="S23" s="25">
        <f t="shared" si="4"/>
        <v>224.27599999999998</v>
      </c>
      <c r="T23" s="66">
        <f t="shared" si="5"/>
        <v>94.275999999999982</v>
      </c>
      <c r="U23" s="68">
        <v>117</v>
      </c>
      <c r="V23" s="88">
        <f t="shared" si="6"/>
        <v>26531.78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30496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30496</v>
      </c>
      <c r="N24" s="24">
        <f t="shared" si="1"/>
        <v>30496</v>
      </c>
      <c r="O24" s="25">
        <f t="shared" si="2"/>
        <v>838.64</v>
      </c>
      <c r="P24" s="26">
        <v>2000</v>
      </c>
      <c r="Q24" s="26">
        <v>152</v>
      </c>
      <c r="R24" s="24">
        <f t="shared" si="3"/>
        <v>29505.360000000001</v>
      </c>
      <c r="S24" s="25">
        <f t="shared" si="4"/>
        <v>289.71199999999999</v>
      </c>
      <c r="T24" s="66">
        <f t="shared" si="5"/>
        <v>137.71199999999999</v>
      </c>
      <c r="U24" s="68">
        <v>225</v>
      </c>
      <c r="V24" s="88">
        <f t="shared" si="6"/>
        <v>29280.36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20035</v>
      </c>
      <c r="E25" s="30"/>
      <c r="F25" s="30"/>
      <c r="G25" s="30"/>
      <c r="H25" s="30"/>
      <c r="I25" s="20"/>
      <c r="J25" s="20"/>
      <c r="K25" s="20">
        <v>5</v>
      </c>
      <c r="L25" s="20"/>
      <c r="M25" s="20">
        <f t="shared" si="0"/>
        <v>20035</v>
      </c>
      <c r="N25" s="24">
        <f t="shared" si="1"/>
        <v>20945</v>
      </c>
      <c r="O25" s="25">
        <f t="shared" si="2"/>
        <v>550.96249999999998</v>
      </c>
      <c r="P25" s="26"/>
      <c r="Q25" s="26">
        <v>150</v>
      </c>
      <c r="R25" s="24">
        <f t="shared" si="3"/>
        <v>20244.037499999999</v>
      </c>
      <c r="S25" s="25">
        <f t="shared" si="4"/>
        <v>190.33249999999998</v>
      </c>
      <c r="T25" s="66">
        <f t="shared" si="5"/>
        <v>40.332499999999982</v>
      </c>
      <c r="U25" s="68">
        <v>153</v>
      </c>
      <c r="V25" s="88">
        <f t="shared" si="6"/>
        <v>20091.037499999999</v>
      </c>
    </row>
    <row r="26" spans="1:22" ht="15.75" x14ac:dyDescent="0.25">
      <c r="A26" s="28">
        <v>70</v>
      </c>
      <c r="B26" s="20">
        <v>1908446153</v>
      </c>
      <c r="C26" s="36" t="s">
        <v>50</v>
      </c>
      <c r="D26" s="29">
        <v>14270</v>
      </c>
      <c r="E26" s="29"/>
      <c r="F26" s="30"/>
      <c r="G26" s="30"/>
      <c r="H26" s="30">
        <v>250</v>
      </c>
      <c r="I26" s="20"/>
      <c r="J26" s="20"/>
      <c r="K26" s="20"/>
      <c r="L26" s="20"/>
      <c r="M26" s="20">
        <f t="shared" si="0"/>
        <v>16520</v>
      </c>
      <c r="N26" s="24">
        <f t="shared" si="1"/>
        <v>16520</v>
      </c>
      <c r="O26" s="25">
        <f t="shared" si="2"/>
        <v>454.3</v>
      </c>
      <c r="P26" s="26">
        <v>-5000</v>
      </c>
      <c r="Q26" s="26">
        <v>100</v>
      </c>
      <c r="R26" s="24">
        <f t="shared" si="3"/>
        <v>15965.7</v>
      </c>
      <c r="S26" s="25">
        <f t="shared" si="4"/>
        <v>156.94</v>
      </c>
      <c r="T26" s="66">
        <f t="shared" si="5"/>
        <v>56.94</v>
      </c>
      <c r="U26" s="68">
        <v>99</v>
      </c>
      <c r="V26" s="88">
        <f t="shared" si="6"/>
        <v>15866.7</v>
      </c>
    </row>
    <row r="27" spans="1:22" ht="17.25" customHeight="1" thickBot="1" x14ac:dyDescent="0.35">
      <c r="A27" s="28">
        <v>21</v>
      </c>
      <c r="B27" s="20">
        <v>1908446154</v>
      </c>
      <c r="C27" s="20" t="s">
        <v>43</v>
      </c>
      <c r="D27" s="37">
        <v>35000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35000</v>
      </c>
      <c r="N27" s="40">
        <f t="shared" si="1"/>
        <v>35910</v>
      </c>
      <c r="O27" s="25">
        <f t="shared" si="2"/>
        <v>962.5</v>
      </c>
      <c r="P27" s="41"/>
      <c r="Q27" s="41">
        <v>100</v>
      </c>
      <c r="R27" s="24">
        <f t="shared" si="3"/>
        <v>34847.5</v>
      </c>
      <c r="S27" s="42">
        <f t="shared" si="4"/>
        <v>332.5</v>
      </c>
      <c r="T27" s="67">
        <f t="shared" si="5"/>
        <v>232.5</v>
      </c>
      <c r="U27" s="68">
        <v>260</v>
      </c>
      <c r="V27" s="88">
        <f t="shared" si="6"/>
        <v>34587.5</v>
      </c>
    </row>
    <row r="28" spans="1:22" ht="16.5" thickBot="1" x14ac:dyDescent="0.3">
      <c r="A28" s="89" t="s">
        <v>44</v>
      </c>
      <c r="B28" s="90"/>
      <c r="C28" s="91"/>
      <c r="D28" s="44">
        <f t="shared" ref="D28:E28" si="7">SUM(D7:D27)</f>
        <v>541331</v>
      </c>
      <c r="E28" s="45">
        <f t="shared" si="7"/>
        <v>270</v>
      </c>
      <c r="F28" s="45">
        <f t="shared" ref="F28:V28" si="8">SUM(F7:F27)</f>
        <v>250</v>
      </c>
      <c r="G28" s="45">
        <f t="shared" si="8"/>
        <v>0</v>
      </c>
      <c r="H28" s="45">
        <f t="shared" si="8"/>
        <v>1050</v>
      </c>
      <c r="I28" s="45">
        <f t="shared" si="8"/>
        <v>40</v>
      </c>
      <c r="J28" s="45">
        <f t="shared" si="8"/>
        <v>5</v>
      </c>
      <c r="K28" s="45">
        <f t="shared" si="8"/>
        <v>32</v>
      </c>
      <c r="L28" s="45">
        <f t="shared" si="8"/>
        <v>0</v>
      </c>
      <c r="M28" s="74">
        <f t="shared" si="8"/>
        <v>558681</v>
      </c>
      <c r="N28" s="74">
        <f t="shared" si="8"/>
        <v>573100</v>
      </c>
      <c r="O28" s="75">
        <f t="shared" si="8"/>
        <v>15363.727499999995</v>
      </c>
      <c r="P28" s="74">
        <f t="shared" si="8"/>
        <v>-25874</v>
      </c>
      <c r="Q28" s="74">
        <f t="shared" si="8"/>
        <v>2564</v>
      </c>
      <c r="R28" s="74">
        <f t="shared" si="8"/>
        <v>555172.27249999996</v>
      </c>
      <c r="S28" s="74">
        <f t="shared" si="8"/>
        <v>5307.4695000000002</v>
      </c>
      <c r="T28" s="76">
        <f t="shared" si="8"/>
        <v>2743.4695000000002</v>
      </c>
      <c r="U28" s="76">
        <f t="shared" si="8"/>
        <v>3794</v>
      </c>
      <c r="V28" s="76">
        <f t="shared" si="8"/>
        <v>551378.27249999996</v>
      </c>
    </row>
    <row r="29" spans="1:22" ht="15.75" thickBot="1" x14ac:dyDescent="0.3">
      <c r="A29" s="92" t="s">
        <v>45</v>
      </c>
      <c r="B29" s="93"/>
      <c r="C29" s="94"/>
      <c r="D29" s="48">
        <f>D4+D5-D28</f>
        <v>476404</v>
      </c>
      <c r="E29" s="48">
        <f t="shared" ref="E29:L29" si="9">E4+E5-E28</f>
        <v>2770</v>
      </c>
      <c r="F29" s="48">
        <f t="shared" si="9"/>
        <v>5610</v>
      </c>
      <c r="G29" s="48">
        <f t="shared" si="9"/>
        <v>40</v>
      </c>
      <c r="H29" s="48">
        <f t="shared" si="9"/>
        <v>28360</v>
      </c>
      <c r="I29" s="48">
        <f t="shared" si="9"/>
        <v>799</v>
      </c>
      <c r="J29" s="48">
        <f t="shared" si="9"/>
        <v>503</v>
      </c>
      <c r="K29" s="48">
        <f t="shared" si="9"/>
        <v>516</v>
      </c>
      <c r="L29" s="48">
        <f t="shared" si="9"/>
        <v>0</v>
      </c>
      <c r="M29" s="110"/>
      <c r="N29" s="110"/>
      <c r="O29" s="110"/>
      <c r="P29" s="110"/>
      <c r="Q29" s="110"/>
      <c r="R29" s="110"/>
      <c r="S29" s="110"/>
      <c r="T29" s="110"/>
      <c r="U29" s="110"/>
      <c r="V29" s="110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 U28:V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 U28:V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 U28:V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 U28:V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6" workbookViewId="0">
      <selection activeCell="L31" sqref="L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85546875" customWidth="1"/>
    <col min="7" max="7" width="9.14062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82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'2'!D4</f>
        <v>753669</v>
      </c>
      <c r="E4" s="2">
        <f>'2'!E4</f>
        <v>605</v>
      </c>
      <c r="F4" s="2">
        <f>'2'!F4</f>
        <v>7980</v>
      </c>
      <c r="G4" s="2">
        <f>'2'!G4</f>
        <v>0</v>
      </c>
      <c r="H4" s="2">
        <f>'2'!H4</f>
        <v>22570</v>
      </c>
      <c r="I4" s="2">
        <f>'2'!I4</f>
        <v>960</v>
      </c>
      <c r="J4" s="2">
        <f>'2'!J4</f>
        <v>351</v>
      </c>
      <c r="K4" s="2">
        <f>'2'!K4</f>
        <v>185</v>
      </c>
      <c r="L4" s="2">
        <f>'2'!L4</f>
        <v>5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>
        <f>'2'!D5+'1'!D5+'3'!D5+'4'!D5+'5'!D5+'6'!D5+'7'!D5+'8'!D5+'9'!D5+'10'!D5+'11'!D5+'12'!D5+'13'!D5+'14'!D5+'15'!D5+'16'!D5+'17'!D5+'18'!D5+'19'!D5+'20'!D5+'21'!D5+'22'!D5+'23'!D5+'24'!D5+'25'!D5+'26'!D5+'27'!D5+'28'!D5+'29'!D5+'30'!D5+'31'!D5</f>
        <v>6417819</v>
      </c>
      <c r="E5" s="1">
        <f>'2'!E5+'1'!E5+'3'!E5+'4'!E5+'5'!E5+'6'!E5+'7'!E5+'8'!E5+'9'!E5+'10'!E5+'11'!E5+'12'!E5+'13'!E5+'14'!E5+'15'!E5+'16'!E5+'17'!E5+'18'!E5+'19'!E5+'20'!E5+'21'!E5+'22'!E5+'23'!E5+'24'!E5+'25'!E5+'26'!E5+'27'!E5+'28'!E5+'29'!E5+'30'!E5+'31'!E5</f>
        <v>9000</v>
      </c>
      <c r="F5" s="1">
        <f>'2'!F5+'1'!F5+'3'!F5+'4'!F5+'5'!F5+'6'!F5+'7'!F5+'8'!F5+'9'!F5+'10'!F5+'11'!F5+'12'!F5+'13'!F5+'14'!F5+'15'!F5+'16'!F5+'17'!F5+'18'!F5+'19'!F5+'20'!F5+'21'!F5+'22'!F5+'23'!F5+'24'!F5+'25'!F5+'26'!F5+'27'!F5+'28'!F5+'29'!F5+'30'!F5+'31'!F5</f>
        <v>10000</v>
      </c>
      <c r="G5" s="1">
        <f>'2'!G5+'1'!G5+'3'!G5+'4'!G5+'5'!G5+'6'!G5+'7'!G5+'8'!G5+'9'!G5+'10'!G5+'11'!G5+'12'!G5+'13'!G5+'14'!G5+'15'!G5+'16'!G5+'17'!G5+'18'!G5+'19'!G5+'20'!G5+'21'!G5+'22'!G5+'23'!G5+'24'!G5+'25'!G5+'26'!G5+'27'!G5+'28'!G5+'29'!G5+'30'!G5+'31'!G5</f>
        <v>500</v>
      </c>
      <c r="H5" s="1">
        <f>'2'!H5+'1'!H5+'3'!H5+'4'!H5+'5'!H5+'6'!H5+'7'!H5+'8'!H5+'9'!H5+'10'!H5+'11'!H5+'12'!H5+'13'!H5+'14'!H5+'15'!H5+'16'!H5+'17'!H5+'18'!H5+'19'!H5+'20'!H5+'21'!H5+'22'!H5+'23'!H5+'24'!H5+'25'!H5+'26'!H5+'27'!H5+'28'!H5+'29'!H5+'30'!H5+'31'!H5</f>
        <v>32000</v>
      </c>
      <c r="I5" s="1">
        <f>'2'!I5+'1'!I5+'3'!I5+'4'!I5+'5'!I5+'6'!I5+'7'!I5+'8'!I5+'9'!I5+'10'!I5+'11'!I5+'12'!I5+'13'!I5+'14'!I5+'15'!I5+'16'!I5+'17'!I5+'18'!I5+'19'!I5+'20'!I5+'21'!I5+'22'!I5+'23'!I5+'24'!I5+'25'!I5+'26'!I5+'27'!I5+'28'!I5+'29'!I5+'30'!I5+'31'!I5</f>
        <v>1500</v>
      </c>
      <c r="J5" s="1">
        <f>'2'!J5+'1'!J5+'3'!J5+'4'!J5+'5'!J5+'6'!J5+'7'!J5+'8'!J5+'9'!J5+'10'!J5+'11'!J5+'12'!J5+'13'!J5+'14'!J5+'15'!J5+'16'!J5+'17'!J5+'18'!J5+'19'!J5+'20'!J5+'21'!J5+'22'!J5+'23'!J5+'24'!J5+'25'!J5+'26'!J5+'27'!J5+'28'!J5+'29'!J5+'30'!J5+'31'!J5</f>
        <v>205</v>
      </c>
      <c r="K5" s="1">
        <f>'2'!K5+'1'!K5+'3'!K5+'4'!K5+'5'!K5+'6'!K5+'7'!K5+'8'!K5+'9'!K5+'10'!K5+'11'!K5+'12'!K5+'13'!K5+'14'!K5+'15'!K5+'16'!K5+'17'!K5+'18'!K5+'19'!K5+'20'!K5+'21'!K5+'22'!K5+'23'!K5+'24'!K5+'25'!K5+'26'!K5+'27'!K5+'28'!K5+'29'!K5+'30'!K5+'31'!K5</f>
        <v>1000</v>
      </c>
      <c r="L5" s="1">
        <f>'2'!L5+'1'!L5+'3'!L5+'4'!L5+'5'!L5+'6'!L5+'7'!L5+'8'!L5+'9'!L5+'10'!L5+'11'!L5+'12'!L5+'13'!L5+'14'!L5+'15'!L5+'16'!L5+'17'!L5+'18'!L5+'19'!L5+'20'!L5+'21'!L5+'22'!L5+'23'!L5+'24'!L5+'25'!L5+'26'!L5+'27'!L5+'28'!L5+'29'!L5+'30'!L5+'31'!L5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'2'!D7+'1'!D7+'3'!D7+'4'!D7+'5'!D7+'6'!D7+'7'!D7+'8'!D7+'9'!D7+'10'!D7+'11'!D7+'12'!D7+'13'!D7+'14'!D7+'15'!D7+'16'!D7+'17'!D7+'18'!D7+'19'!D7+'20'!D7+'21'!D7+'22'!D7+'23'!D7+'24'!D7+'25'!D7+'26'!D7+'27'!D7+'28'!D7+'29'!D7+'30'!D7+'31'!D7</f>
        <v>363028</v>
      </c>
      <c r="E7" s="21">
        <f>'2'!E7+'1'!E7+'3'!E7+'4'!E7+'5'!E7+'6'!E7+'7'!E7+'8'!E7+'9'!E7+'10'!E7+'11'!E7+'12'!E7+'13'!E7+'14'!E7+'15'!E7+'16'!E7+'17'!E7+'18'!E7+'19'!E7+'20'!E7+'21'!E7+'22'!E7+'23'!E7+'24'!E7+'25'!E7+'26'!E7+'27'!E7+'28'!E7+'29'!E7+'30'!E7+'31'!E7</f>
        <v>740</v>
      </c>
      <c r="F7" s="21">
        <f>'2'!F7+'1'!F7+'3'!F7+'4'!F7+'5'!F7+'6'!F7+'7'!F7+'8'!F7+'9'!F7+'10'!F7+'11'!F7+'12'!F7+'13'!F7+'14'!F7+'15'!F7+'16'!F7+'17'!F7+'18'!F7+'19'!F7+'20'!F7+'21'!F7+'22'!F7+'23'!F7+'24'!F7+'25'!F7+'26'!F7+'27'!F7+'28'!F7+'29'!F7+'30'!F7+'31'!F7</f>
        <v>1290</v>
      </c>
      <c r="G7" s="21">
        <f>'2'!G7+'1'!G7+'3'!G7+'4'!G7+'5'!G7+'6'!G7+'7'!G7+'8'!G7+'9'!G7+'10'!G7+'11'!G7+'12'!G7+'13'!G7+'14'!G7+'15'!G7+'16'!G7+'17'!G7+'18'!G7+'19'!G7+'20'!G7+'21'!G7+'22'!G7+'23'!G7+'24'!G7+'25'!G7+'26'!G7+'27'!G7+'28'!G7+'29'!G7+'30'!G7+'31'!G7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'2'!H7+'1'!H7+'3'!H7+'4'!H7+'5'!H7+'6'!H7+'7'!H7+'8'!H7+'9'!H7+'10'!H7+'11'!H7+'12'!H7+'13'!H7+'14'!H7+'15'!H7+'16'!H7+'17'!H7+'18'!H7+'19'!H7+'20'!H7+'21'!H7+'22'!H7+'23'!H7+'24'!H7+'25'!H7+'26'!H7+'27'!H7+'28'!H7+'29'!H7+'30'!H7+'31'!H7</f>
        <v>1470</v>
      </c>
      <c r="I7" s="21">
        <f>'2'!I7+'1'!I7+'3'!I7+'4'!I7+'5'!I7+'6'!I7+'7'!I7+'8'!I7+'9'!I7+'10'!I7+'11'!I7+'12'!I7+'13'!I7+'14'!I7+'15'!I7+'16'!I7+'17'!I7+'18'!I7+'19'!I7+'20'!I7+'21'!I7+'22'!I7+'23'!I7+'24'!I7+'25'!I7+'26'!I7+'27'!I7+'28'!I7+'29'!I7+'30'!I7+'31'!I7</f>
        <v>131</v>
      </c>
      <c r="J7" s="21">
        <f>'2'!J7+'1'!J7+'3'!J7+'4'!J7+'5'!J7+'6'!J7+'7'!J7+'8'!J7+'9'!J7+'10'!J7+'11'!J7+'12'!J7+'13'!J7+'14'!J7+'15'!J7+'16'!J7+'17'!J7+'18'!J7+'19'!J7+'20'!J7+'21'!J7+'22'!J7+'23'!J7+'24'!J7+'25'!J7+'26'!J7+'27'!J7+'28'!J7+'29'!J7+'30'!J7+'31'!J7</f>
        <v>9</v>
      </c>
      <c r="K7" s="21">
        <f>'2'!K7+'1'!K7+'3'!K7+'4'!K7+'5'!K7+'6'!K7+'7'!K7+'8'!K7+'9'!K7+'10'!K7+'11'!K7+'12'!K7+'13'!K7+'14'!K7+'15'!K7+'16'!K7+'17'!K7+'18'!K7+'19'!K7+'20'!K7+'21'!K7+'22'!K7+'23'!K7+'24'!K7+'25'!K7+'26'!K7+'27'!K7+'28'!K7+'29'!K7+'30'!K7+'31'!K7</f>
        <v>40</v>
      </c>
      <c r="L7" s="21">
        <f>'2'!L7+'1'!L7+'3'!L7+'4'!L7+'5'!L7+'6'!L7+'7'!L7+'8'!L7+'9'!L7+'10'!L7+'11'!L7+'12'!L7+'13'!L7+'14'!L7+'15'!L7+'16'!L7+'17'!L7+'18'!L7+'19'!L7+'20'!L7+'21'!L7+'22'!L7+'23'!L7+'24'!L7+'25'!L7+'26'!L7+'27'!L7+'28'!L7+'29'!L7+'30'!L7+'31'!L7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 t="shared" ref="M7:M27" si="0">D7+E7*20+F7*10+G7*9+H7*9</f>
        <v>403958</v>
      </c>
      <c r="N7" s="24">
        <f t="shared" ref="N7:N27" si="1">D7+E7*20+F7*10+G7*9+H7*9+I7*191+J7*191+K7*182+L7*100</f>
        <v>437978</v>
      </c>
      <c r="O7" s="25">
        <f>M7*2.75%</f>
        <v>11108.844999999999</v>
      </c>
      <c r="P7" s="26"/>
      <c r="Q7" s="26">
        <f>'2'!Q7+'1'!Q7+'3'!Q7+'4'!Q7+'5'!Q7+'6'!Q7+'7'!Q7+'8'!Q7+'9'!Q7+'10'!Q7+'11'!Q7+'12'!Q7+'13'!Q7+'14'!Q7+'15'!Q7+'16'!Q7+'17'!Q7+'18'!Q7+'19'!Q7+'20'!Q7+'21'!Q7+'22'!Q7+'23'!Q7+'24'!Q7+'25'!Q7+'26'!Q7+'27'!Q7+'28'!Q7+'29'!Q7+'30'!Q7+'31'!Q7</f>
        <v>2132</v>
      </c>
      <c r="R7" s="24">
        <f>M7-(M7*2.75%)+I7*191+J7*191+K7*182+L7*100-Q7</f>
        <v>424737.15500000003</v>
      </c>
      <c r="S7" s="25">
        <f>M7*0.95%</f>
        <v>3837.6010000000001</v>
      </c>
      <c r="T7" s="27">
        <f>S7-Q7</f>
        <v>1705.6010000000001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'2'!D8+'1'!D8+'3'!D8+'4'!D8+'5'!D8+'6'!D8+'7'!D8+'8'!D8+'9'!D8+'10'!D8+'11'!D8+'12'!D8+'13'!D8+'14'!D8+'15'!D8+'16'!D8+'17'!D8+'18'!D8+'19'!D8+'20'!D8+'21'!D8+'22'!D8+'23'!D8+'24'!D8+'25'!D8+'26'!D8+'27'!D8+'28'!D8+'29'!D8+'30'!D8+'31'!D8</f>
        <v>203183</v>
      </c>
      <c r="E8" s="21">
        <f>'2'!E8+'1'!E8+'3'!E8+'4'!E8+'5'!E8+'6'!E8+'7'!E8+'8'!E8+'9'!E8+'10'!E8+'11'!E8+'12'!E8+'13'!E8+'14'!E8+'15'!E8+'16'!E8+'17'!E8+'18'!E8+'19'!E8+'20'!E8+'21'!E8+'22'!E8+'23'!E8+'24'!E8+'25'!E8+'26'!E8+'27'!E8+'28'!E8+'29'!E8+'30'!E8+'31'!E8</f>
        <v>240</v>
      </c>
      <c r="F8" s="21">
        <f>'2'!F8+'1'!F8+'3'!F8+'4'!F8+'5'!F8+'6'!F8+'7'!F8+'8'!F8+'9'!F8+'10'!F8+'11'!F8+'12'!F8+'13'!F8+'14'!F8+'15'!F8+'16'!F8+'17'!F8+'18'!F8+'19'!F8+'20'!F8+'21'!F8+'22'!F8+'23'!F8+'24'!F8+'25'!F8+'26'!F8+'27'!F8+'28'!F8+'29'!F8+'30'!F8+'31'!F8</f>
        <v>250</v>
      </c>
      <c r="G8" s="21">
        <f>'2'!G8+'1'!G8+'3'!G8+'4'!G8+'5'!G8+'6'!G8+'7'!G8+'8'!G8+'9'!G8+'10'!G8+'11'!G8+'12'!G8+'13'!G8+'14'!G8+'15'!G8+'16'!G8+'17'!G8+'18'!G8+'19'!G8+'20'!G8+'21'!G8+'22'!G8+'23'!G8+'24'!G8+'25'!G8+'26'!G8+'27'!G8+'28'!G8+'29'!G8+'30'!G8+'31'!G8</f>
        <v>10</v>
      </c>
      <c r="H8" s="21">
        <f>'2'!H8+'1'!H8+'3'!H8+'4'!H8+'5'!H8+'6'!H8+'7'!H8+'8'!H8+'9'!H8+'10'!H8+'11'!H8+'12'!H8+'13'!H8+'14'!H8+'15'!H8+'16'!H8+'17'!H8+'18'!H8+'19'!H8+'20'!H8+'21'!H8+'22'!H8+'23'!H8+'24'!H8+'25'!H8+'26'!H8+'27'!H8+'28'!H8+'29'!H8+'30'!H8+'31'!H8</f>
        <v>300</v>
      </c>
      <c r="I8" s="21">
        <f>'2'!I8+'1'!I8+'3'!I8+'4'!I8+'5'!I8+'6'!I8+'7'!I8+'8'!I8+'9'!I8+'10'!I8+'11'!I8+'12'!I8+'13'!I8+'14'!I8+'15'!I8+'16'!I8+'17'!I8+'18'!I8+'19'!I8+'20'!I8+'21'!I8+'22'!I8+'23'!I8+'24'!I8+'25'!I8+'26'!I8+'27'!I8+'28'!I8+'29'!I8+'30'!I8+'31'!I8</f>
        <v>70</v>
      </c>
      <c r="J8" s="21">
        <f>'2'!J8+'1'!J8+'3'!J8+'4'!J8+'5'!J8+'6'!J8+'7'!J8+'8'!J8+'9'!J8+'10'!J8+'11'!J8+'12'!J8+'13'!J8+'14'!J8+'15'!J8+'16'!J8+'17'!J8+'18'!J8+'19'!J8+'20'!J8+'21'!J8+'22'!J8+'23'!J8+'24'!J8+'25'!J8+'26'!J8+'27'!J8+'28'!J8+'29'!J8+'30'!J8+'31'!J8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'2'!K8+'1'!K8+'3'!K8+'4'!K8+'5'!K8+'6'!K8+'7'!K8+'8'!K8+'9'!K8+'10'!K8+'11'!K8+'12'!K8+'13'!K8+'14'!K8+'15'!K8+'16'!K8+'17'!K8+'18'!K8+'19'!K8+'20'!K8+'21'!K8+'22'!K8+'23'!K8+'24'!K8+'25'!K8+'26'!K8+'27'!K8+'28'!K8+'29'!K8+'30'!K8+'31'!K8</f>
        <v>17</v>
      </c>
      <c r="L8" s="21">
        <f>'2'!L8+'1'!L8+'3'!L8+'4'!L8+'5'!L8+'6'!L8+'7'!L8+'8'!L8+'9'!L8+'10'!L8+'11'!L8+'12'!L8+'13'!L8+'14'!L8+'15'!L8+'16'!L8+'17'!L8+'18'!L8+'19'!L8+'20'!L8+'21'!L8+'22'!L8+'23'!L8+'24'!L8+'25'!L8+'26'!L8+'27'!L8+'28'!L8+'29'!L8+'30'!L8+'31'!L8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si="0"/>
        <v>213273</v>
      </c>
      <c r="N8" s="24">
        <f t="shared" si="1"/>
        <v>229737</v>
      </c>
      <c r="O8" s="25">
        <f t="shared" ref="O8:O27" si="2">M8*2.75%</f>
        <v>5865.0074999999997</v>
      </c>
      <c r="P8" s="26"/>
      <c r="Q8" s="26">
        <f>'2'!Q8+'1'!Q8+'3'!Q8+'4'!Q8+'5'!Q8+'6'!Q8+'7'!Q8+'8'!Q8+'9'!Q8+'10'!Q8+'11'!Q8+'12'!Q8+'13'!Q8+'14'!Q8+'15'!Q8+'16'!Q8+'17'!Q8+'18'!Q8+'19'!Q8+'20'!Q8+'21'!Q8+'22'!Q8+'23'!Q8+'24'!Q8+'25'!Q8+'26'!Q8+'27'!Q8+'28'!Q8+'29'!Q8+'30'!Q8+'31'!Q8</f>
        <v>1818</v>
      </c>
      <c r="R8" s="24">
        <f t="shared" ref="R8:R27" si="3">M8-(M8*2.75%)+I8*191+J8*191+K8*182+L8*100-Q8</f>
        <v>222053.99249999999</v>
      </c>
      <c r="S8" s="25">
        <f t="shared" ref="S8:S27" si="4">M8*0.95%</f>
        <v>2026.0934999999999</v>
      </c>
      <c r="T8" s="27">
        <f t="shared" ref="T8:T27" si="5">S8-Q8</f>
        <v>208.09349999999995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'2'!D9+'1'!D9+'3'!D9+'4'!D9+'5'!D9+'6'!D9+'7'!D9+'8'!D9+'9'!D9+'10'!D9+'11'!D9+'12'!D9+'13'!D9+'14'!D9+'15'!D9+'16'!D9+'17'!D9+'18'!D9+'19'!D9+'20'!D9+'21'!D9+'22'!D9+'23'!D9+'24'!D9+'25'!D9+'26'!D9+'27'!D9+'28'!D9+'29'!D9+'30'!D9+'31'!D9</f>
        <v>496779</v>
      </c>
      <c r="E9" s="21">
        <f>'2'!E9+'1'!E9+'3'!E9+'4'!E9+'5'!E9+'6'!E9+'7'!E9+'8'!E9+'9'!E9+'10'!E9+'11'!E9+'12'!E9+'13'!E9+'14'!E9+'15'!E9+'16'!E9+'17'!E9+'18'!E9+'19'!E9+'20'!E9+'21'!E9+'22'!E9+'23'!E9+'24'!E9+'25'!E9+'26'!E9+'27'!E9+'28'!E9+'29'!E9+'30'!E9+'31'!E9</f>
        <v>320</v>
      </c>
      <c r="F9" s="21">
        <f>'2'!F9+'1'!F9+'3'!F9+'4'!F9+'5'!F9+'6'!F9+'7'!F9+'8'!F9+'9'!F9+'10'!F9+'11'!F9+'12'!F9+'13'!F9+'14'!F9+'15'!F9+'16'!F9+'17'!F9+'18'!F9+'19'!F9+'20'!F9+'21'!F9+'22'!F9+'23'!F9+'24'!F9+'25'!F9+'26'!F9+'27'!F9+'28'!F9+'29'!F9+'30'!F9+'31'!F9</f>
        <v>950</v>
      </c>
      <c r="G9" s="21">
        <f>'2'!G9+'1'!G9+'3'!G9+'4'!G9+'5'!G9+'6'!G9+'7'!G9+'8'!G9+'9'!G9+'10'!G9+'11'!G9+'12'!G9+'13'!G9+'14'!G9+'15'!G9+'16'!G9+'17'!G9+'18'!G9+'19'!G9+'20'!G9+'21'!G9+'22'!G9+'23'!G9+'24'!G9+'25'!G9+'26'!G9+'27'!G9+'28'!G9+'29'!G9+'30'!G9+'31'!G9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'2'!H9+'1'!H9+'3'!H9+'4'!H9+'5'!H9+'6'!H9+'7'!H9+'8'!H9+'9'!H9+'10'!H9+'11'!H9+'12'!H9+'13'!H9+'14'!H9+'15'!H9+'16'!H9+'17'!H9+'18'!H9+'19'!H9+'20'!H9+'21'!H9+'22'!H9+'23'!H9+'24'!H9+'25'!H9+'26'!H9+'27'!H9+'28'!H9+'29'!H9+'30'!H9+'31'!H9</f>
        <v>2720</v>
      </c>
      <c r="I9" s="21">
        <f>'2'!I9+'1'!I9+'3'!I9+'4'!I9+'5'!I9+'6'!I9+'7'!I9+'8'!I9+'9'!I9+'10'!I9+'11'!I9+'12'!I9+'13'!I9+'14'!I9+'15'!I9+'16'!I9+'17'!I9+'18'!I9+'19'!I9+'20'!I9+'21'!I9+'22'!I9+'23'!I9+'24'!I9+'25'!I9+'26'!I9+'27'!I9+'28'!I9+'29'!I9+'30'!I9+'31'!I9</f>
        <v>78</v>
      </c>
      <c r="J9" s="21">
        <f>'2'!J9+'1'!J9+'3'!J9+'4'!J9+'5'!J9+'6'!J9+'7'!J9+'8'!J9+'9'!J9+'10'!J9+'11'!J9+'12'!J9+'13'!J9+'14'!J9+'15'!J9+'16'!J9+'17'!J9+'18'!J9+'19'!J9+'20'!J9+'21'!J9+'22'!J9+'23'!J9+'24'!J9+'25'!J9+'26'!J9+'27'!J9+'28'!J9+'29'!J9+'30'!J9+'31'!J9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'2'!K9+'1'!K9+'3'!K9+'4'!K9+'5'!K9+'6'!K9+'7'!K9+'8'!K9+'9'!K9+'10'!K9+'11'!K9+'12'!K9+'13'!K9+'14'!K9+'15'!K9+'16'!K9+'17'!K9+'18'!K9+'19'!K9+'20'!K9+'21'!K9+'22'!K9+'23'!K9+'24'!K9+'25'!K9+'26'!K9+'27'!K9+'28'!K9+'29'!K9+'30'!K9+'31'!K9</f>
        <v>19</v>
      </c>
      <c r="L9" s="21">
        <f>'2'!L9+'1'!L9+'3'!L9+'4'!L9+'5'!L9+'6'!L9+'7'!L9+'8'!L9+'9'!L9+'10'!L9+'11'!L9+'12'!L9+'13'!L9+'14'!L9+'15'!L9+'16'!L9+'17'!L9+'18'!L9+'19'!L9+'20'!L9+'21'!L9+'22'!L9+'23'!L9+'24'!L9+'25'!L9+'26'!L9+'27'!L9+'28'!L9+'29'!L9+'30'!L9+'31'!L9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537159</v>
      </c>
      <c r="N9" s="24">
        <f t="shared" si="1"/>
        <v>555515</v>
      </c>
      <c r="O9" s="25">
        <f t="shared" si="2"/>
        <v>14771.872499999999</v>
      </c>
      <c r="P9" s="26"/>
      <c r="Q9" s="26">
        <f>'2'!Q9+'1'!Q9+'3'!Q9+'4'!Q9+'5'!Q9+'6'!Q9+'7'!Q9+'8'!Q9+'9'!Q9+'10'!Q9+'11'!Q9+'12'!Q9+'13'!Q9+'14'!Q9+'15'!Q9+'16'!Q9+'17'!Q9+'18'!Q9+'19'!Q9+'20'!Q9+'21'!Q9+'22'!Q9+'23'!Q9+'24'!Q9+'25'!Q9+'26'!Q9+'27'!Q9+'28'!Q9+'29'!Q9+'30'!Q9+'31'!Q9</f>
        <v>3532</v>
      </c>
      <c r="R9" s="24">
        <f t="shared" si="3"/>
        <v>537211.12749999994</v>
      </c>
      <c r="S9" s="25">
        <f t="shared" si="4"/>
        <v>5103.0105000000003</v>
      </c>
      <c r="T9" s="27">
        <f t="shared" si="5"/>
        <v>1571.0105000000003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'2'!D10+'1'!D10+'3'!D10+'4'!D10+'5'!D10+'6'!D10+'7'!D10+'8'!D10+'9'!D10+'10'!D10+'11'!D10+'12'!D10+'13'!D10+'14'!D10+'15'!D10+'16'!D10+'17'!D10+'18'!D10+'19'!D10+'20'!D10+'21'!D10+'22'!D10+'23'!D10+'24'!D10+'25'!D10+'26'!D10+'27'!D10+'28'!D10+'29'!D10+'30'!D10+'31'!D10</f>
        <v>152956</v>
      </c>
      <c r="E10" s="21">
        <f>'2'!E10+'1'!E10+'3'!E10+'4'!E10+'5'!E10+'6'!E10+'7'!E10+'8'!E10+'9'!E10+'10'!E10+'11'!E10+'12'!E10+'13'!E10+'14'!E10+'15'!E10+'16'!E10+'17'!E10+'18'!E10+'19'!E10+'20'!E10+'21'!E10+'22'!E10+'23'!E10+'24'!E10+'25'!E10+'26'!E10+'27'!E10+'28'!E10+'29'!E10+'30'!E10+'31'!E10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'2'!F10+'1'!F10+'3'!F10+'4'!F10+'5'!F10+'6'!F10+'7'!F10+'8'!F10+'9'!F10+'10'!F10+'11'!F10+'12'!F10+'13'!F10+'14'!F10+'15'!F10+'16'!F10+'17'!F10+'18'!F10+'19'!F10+'20'!F10+'21'!F10+'22'!F10+'23'!F10+'24'!F10+'25'!F10+'26'!F10+'27'!F10+'28'!F10+'29'!F10+'30'!F10+'31'!F10</f>
        <v>70</v>
      </c>
      <c r="G10" s="21">
        <f>'2'!G10+'1'!G10+'3'!G10+'4'!G10+'5'!G10+'6'!G10+'7'!G10+'8'!G10+'9'!G10+'10'!G10+'11'!G10+'12'!G10+'13'!G10+'14'!G10+'15'!G10+'16'!G10+'17'!G10+'18'!G10+'19'!G10+'20'!G10+'21'!G10+'22'!G10+'23'!G10+'24'!G10+'25'!G10+'26'!G10+'27'!G10+'28'!G10+'29'!G10+'30'!G10+'31'!G10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'2'!H10+'1'!H10+'3'!H10+'4'!H10+'5'!H10+'6'!H10+'7'!H10+'8'!H10+'9'!H10+'10'!H10+'11'!H10+'12'!H10+'13'!H10+'14'!H10+'15'!H10+'16'!H10+'17'!H10+'18'!H10+'19'!H10+'20'!H10+'21'!H10+'22'!H10+'23'!H10+'24'!H10+'25'!H10+'26'!H10+'27'!H10+'28'!H10+'29'!H10+'30'!H10+'31'!H10</f>
        <v>320</v>
      </c>
      <c r="I10" s="21">
        <f>'2'!I10+'1'!I10+'3'!I10+'4'!I10+'5'!I10+'6'!I10+'7'!I10+'8'!I10+'9'!I10+'10'!I10+'11'!I10+'12'!I10+'13'!I10+'14'!I10+'15'!I10+'16'!I10+'17'!I10+'18'!I10+'19'!I10+'20'!I10+'21'!I10+'22'!I10+'23'!I10+'24'!I10+'25'!I10+'26'!I10+'27'!I10+'28'!I10+'29'!I10+'30'!I10+'31'!I10</f>
        <v>65</v>
      </c>
      <c r="J10" s="21">
        <f>'2'!J10+'1'!J10+'3'!J10+'4'!J10+'5'!J10+'6'!J10+'7'!J10+'8'!J10+'9'!J10+'10'!J10+'11'!J10+'12'!J10+'13'!J10+'14'!J10+'15'!J10+'16'!J10+'17'!J10+'18'!J10+'19'!J10+'20'!J10+'21'!J10+'22'!J10+'23'!J10+'24'!J10+'25'!J10+'26'!J10+'27'!J10+'28'!J10+'29'!J10+'30'!J10+'31'!J10</f>
        <v>10</v>
      </c>
      <c r="K10" s="21">
        <f>'2'!K10+'1'!K10+'3'!K10+'4'!K10+'5'!K10+'6'!K10+'7'!K10+'8'!K10+'9'!K10+'10'!K10+'11'!K10+'12'!K10+'13'!K10+'14'!K10+'15'!K10+'16'!K10+'17'!K10+'18'!K10+'19'!K10+'20'!K10+'21'!K10+'22'!K10+'23'!K10+'24'!K10+'25'!K10+'26'!K10+'27'!K10+'28'!K10+'29'!K10+'30'!K10+'31'!K10</f>
        <v>24</v>
      </c>
      <c r="L10" s="21">
        <f>'2'!L10+'1'!L10+'3'!L10+'4'!L10+'5'!L10+'6'!L10+'7'!L10+'8'!L10+'9'!L10+'10'!L10+'11'!L10+'12'!L10+'13'!L10+'14'!L10+'15'!L10+'16'!L10+'17'!L10+'18'!L10+'19'!L10+'20'!L10+'21'!L10+'22'!L10+'23'!L10+'24'!L10+'25'!L10+'26'!L10+'27'!L10+'28'!L10+'29'!L10+'30'!L10+'31'!L10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156736</v>
      </c>
      <c r="N10" s="24">
        <f t="shared" si="1"/>
        <v>175429</v>
      </c>
      <c r="O10" s="25">
        <f t="shared" si="2"/>
        <v>4310.24</v>
      </c>
      <c r="P10" s="26"/>
      <c r="Q10" s="26">
        <f>'2'!Q10+'1'!Q10+'3'!Q10+'4'!Q10+'5'!Q10+'6'!Q10+'7'!Q10+'8'!Q10+'9'!Q10+'10'!Q10+'11'!Q10+'12'!Q10+'13'!Q10+'14'!Q10+'15'!Q10+'16'!Q10+'17'!Q10+'18'!Q10+'19'!Q10+'20'!Q10+'21'!Q10+'22'!Q10+'23'!Q10+'24'!Q10+'25'!Q10+'26'!Q10+'27'!Q10+'28'!Q10+'29'!Q10+'30'!Q10+'31'!Q10</f>
        <v>708</v>
      </c>
      <c r="R10" s="24">
        <f t="shared" si="3"/>
        <v>170410.76</v>
      </c>
      <c r="S10" s="25">
        <f t="shared" si="4"/>
        <v>1488.992</v>
      </c>
      <c r="T10" s="27">
        <f t="shared" si="5"/>
        <v>780.99199999999996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'2'!D11+'1'!D11+'3'!D11+'4'!D11+'5'!D11+'6'!D11+'7'!D11+'8'!D11+'9'!D11+'10'!D11+'11'!D11+'12'!D11+'13'!D11+'14'!D11+'15'!D11+'16'!D11+'17'!D11+'18'!D11+'19'!D11+'20'!D11+'21'!D11+'22'!D11+'23'!D11+'24'!D11+'25'!D11+'26'!D11+'27'!D11+'28'!D11+'29'!D11+'30'!D11+'31'!D11</f>
        <v>161480</v>
      </c>
      <c r="E11" s="21">
        <f>'2'!E11+'1'!E11+'3'!E11+'4'!E11+'5'!E11+'6'!E11+'7'!E11+'8'!E11+'9'!E11+'10'!E11+'11'!E11+'12'!E11+'13'!E11+'14'!E11+'15'!E11+'16'!E11+'17'!E11+'18'!E11+'19'!E11+'20'!E11+'21'!E11+'22'!E11+'23'!E11+'24'!E11+'25'!E11+'26'!E11+'27'!E11+'28'!E11+'29'!E11+'30'!E11+'31'!E11</f>
        <v>450</v>
      </c>
      <c r="F11" s="21">
        <f>'2'!F11+'1'!F11+'3'!F11+'4'!F11+'5'!F11+'6'!F11+'7'!F11+'8'!F11+'9'!F11+'10'!F11+'11'!F11+'12'!F11+'13'!F11+'14'!F11+'15'!F11+'16'!F11+'17'!F11+'18'!F11+'19'!F11+'20'!F11+'21'!F11+'22'!F11+'23'!F11+'24'!F11+'25'!F11+'26'!F11+'27'!F11+'28'!F11+'29'!F11+'30'!F11+'31'!F11</f>
        <v>890</v>
      </c>
      <c r="G11" s="21">
        <f>'2'!G11+'1'!G11+'3'!G11+'4'!G11+'5'!G11+'6'!G11+'7'!G11+'8'!G11+'9'!G11+'10'!G11+'11'!G11+'12'!G11+'13'!G11+'14'!G11+'15'!G11+'16'!G11+'17'!G11+'18'!G11+'19'!G11+'20'!G11+'21'!G11+'22'!G11+'23'!G11+'24'!G11+'25'!G11+'26'!G11+'27'!G11+'28'!G11+'29'!G11+'30'!G11+'31'!G11</f>
        <v>250</v>
      </c>
      <c r="H11" s="21">
        <f>'2'!H11+'1'!H11+'3'!H11+'4'!H11+'5'!H11+'6'!H11+'7'!H11+'8'!H11+'9'!H11+'10'!H11+'11'!H11+'12'!H11+'13'!H11+'14'!H11+'15'!H11+'16'!H11+'17'!H11+'18'!H11+'19'!H11+'20'!H11+'21'!H11+'22'!H11+'23'!H11+'24'!H11+'25'!H11+'26'!H11+'27'!H11+'28'!H11+'29'!H11+'30'!H11+'31'!H11</f>
        <v>1860</v>
      </c>
      <c r="I11" s="21">
        <f>'2'!I11+'1'!I11+'3'!I11+'4'!I11+'5'!I11+'6'!I11+'7'!I11+'8'!I11+'9'!I11+'10'!I11+'11'!I11+'12'!I11+'13'!I11+'14'!I11+'15'!I11+'16'!I11+'17'!I11+'18'!I11+'19'!I11+'20'!I11+'21'!I11+'22'!I11+'23'!I11+'24'!I11+'25'!I11+'26'!I11+'27'!I11+'28'!I11+'29'!I11+'30'!I11+'31'!I11</f>
        <v>92</v>
      </c>
      <c r="J11" s="21">
        <f>'2'!J11+'1'!J11+'3'!J11+'4'!J11+'5'!J11+'6'!J11+'7'!J11+'8'!J11+'9'!J11+'10'!J11+'11'!J11+'12'!J11+'13'!J11+'14'!J11+'15'!J11+'16'!J11+'17'!J11+'18'!J11+'19'!J11+'20'!J11+'21'!J11+'22'!J11+'23'!J11+'24'!J11+'25'!J11+'26'!J11+'27'!J11+'28'!J11+'29'!J11+'30'!J11+'31'!J11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'2'!K11+'1'!K11+'3'!K11+'4'!K11+'5'!K11+'6'!K11+'7'!K11+'8'!K11+'9'!K11+'10'!K11+'11'!K11+'12'!K11+'13'!K11+'14'!K11+'15'!K11+'16'!K11+'17'!K11+'18'!K11+'19'!K11+'20'!K11+'21'!K11+'22'!K11+'23'!K11+'24'!K11+'25'!K11+'26'!K11+'27'!K11+'28'!K11+'29'!K11+'30'!K11+'31'!K11</f>
        <v>40</v>
      </c>
      <c r="L11" s="21">
        <f>'2'!L11+'1'!L11+'3'!L11+'4'!L11+'5'!L11+'6'!L11+'7'!L11+'8'!L11+'9'!L11+'10'!L11+'11'!L11+'12'!L11+'13'!L11+'14'!L11+'15'!L11+'16'!L11+'17'!L11+'18'!L11+'19'!L11+'20'!L11+'21'!L11+'22'!L11+'23'!L11+'24'!L11+'25'!L11+'26'!L11+'27'!L11+'28'!L11+'29'!L11+'30'!L11+'31'!L11</f>
        <v>5</v>
      </c>
      <c r="M11" s="20">
        <f t="shared" si="0"/>
        <v>198370</v>
      </c>
      <c r="N11" s="24">
        <f t="shared" si="1"/>
        <v>223722</v>
      </c>
      <c r="O11" s="25">
        <f t="shared" si="2"/>
        <v>5455.1750000000002</v>
      </c>
      <c r="P11" s="26"/>
      <c r="Q11" s="26">
        <f>'2'!Q11+'1'!Q11+'3'!Q11+'4'!Q11+'5'!Q11+'6'!Q11+'7'!Q11+'8'!Q11+'9'!Q11+'10'!Q11+'11'!Q11+'12'!Q11+'13'!Q11+'14'!Q11+'15'!Q11+'16'!Q11+'17'!Q11+'18'!Q11+'19'!Q11+'20'!Q11+'21'!Q11+'22'!Q11+'23'!Q11+'24'!Q11+'25'!Q11+'26'!Q11+'27'!Q11+'28'!Q11+'29'!Q11+'30'!Q11+'31'!Q11</f>
        <v>856</v>
      </c>
      <c r="R11" s="24">
        <f t="shared" si="3"/>
        <v>217410.82500000001</v>
      </c>
      <c r="S11" s="25">
        <f t="shared" si="4"/>
        <v>1884.5149999999999</v>
      </c>
      <c r="T11" s="27">
        <f t="shared" si="5"/>
        <v>1028.5149999999999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'2'!D12+'1'!D12+'3'!D12+'4'!D12+'5'!D12+'6'!D12+'7'!D12+'8'!D12+'9'!D12+'10'!D12+'11'!D12+'12'!D12+'13'!D12+'14'!D12+'15'!D12+'16'!D12+'17'!D12+'18'!D12+'19'!D12+'20'!D12+'21'!D12+'22'!D12+'23'!D12+'24'!D12+'25'!D12+'26'!D12+'27'!D12+'28'!D12+'29'!D12+'30'!D12+'31'!D12</f>
        <v>160417</v>
      </c>
      <c r="E12" s="21">
        <f>'2'!E12+'1'!E12+'3'!E12+'4'!E12+'5'!E12+'6'!E12+'7'!E12+'8'!E12+'9'!E12+'10'!E12+'11'!E12+'12'!E12+'13'!E12+'14'!E12+'15'!E12+'16'!E12+'17'!E12+'18'!E12+'19'!E12+'20'!E12+'21'!E12+'22'!E12+'23'!E12+'24'!E12+'25'!E12+'26'!E12+'27'!E12+'28'!E12+'29'!E12+'30'!E12+'31'!E12</f>
        <v>200</v>
      </c>
      <c r="F12" s="21">
        <f>'2'!F12+'1'!F12+'3'!F12+'4'!F12+'5'!F12+'6'!F12+'7'!F12+'8'!F12+'9'!F12+'10'!F12+'11'!F12+'12'!F12+'13'!F12+'14'!F12+'15'!F12+'16'!F12+'17'!F12+'18'!F12+'19'!F12+'20'!F12+'21'!F12+'22'!F12+'23'!F12+'24'!F12+'25'!F12+'26'!F12+'27'!F12+'28'!F12+'29'!F12+'30'!F12+'31'!F12</f>
        <v>400</v>
      </c>
      <c r="G12" s="21">
        <f>'2'!G12+'1'!G12+'3'!G12+'4'!G12+'5'!G12+'6'!G12+'7'!G12+'8'!G12+'9'!G12+'10'!G12+'11'!G12+'12'!G12+'13'!G12+'14'!G12+'15'!G12+'16'!G12+'17'!G12+'18'!G12+'19'!G12+'20'!G12+'21'!G12+'22'!G12+'23'!G12+'24'!G12+'25'!G12+'26'!G12+'27'!G12+'28'!G12+'29'!G12+'30'!G12+'31'!G12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'2'!H12+'1'!H12+'3'!H12+'4'!H12+'5'!H12+'6'!H12+'7'!H12+'8'!H12+'9'!H12+'10'!H12+'11'!H12+'12'!H12+'13'!H12+'14'!H12+'15'!H12+'16'!H12+'17'!H12+'18'!H12+'19'!H12+'20'!H12+'21'!H12+'22'!H12+'23'!H12+'24'!H12+'25'!H12+'26'!H12+'27'!H12+'28'!H12+'29'!H12+'30'!H12+'31'!H12</f>
        <v>500</v>
      </c>
      <c r="I12" s="21">
        <f>'2'!I12+'1'!I12+'3'!I12+'4'!I12+'5'!I12+'6'!I12+'7'!I12+'8'!I12+'9'!I12+'10'!I12+'11'!I12+'12'!I12+'13'!I12+'14'!I12+'15'!I12+'16'!I12+'17'!I12+'18'!I12+'19'!I12+'20'!I12+'21'!I12+'22'!I12+'23'!I12+'24'!I12+'25'!I12+'26'!I12+'27'!I12+'28'!I12+'29'!I12+'30'!I12+'31'!I12</f>
        <v>35</v>
      </c>
      <c r="J12" s="21">
        <f>'2'!J12+'1'!J12+'3'!J12+'4'!J12+'5'!J12+'6'!J12+'7'!J12+'8'!J12+'9'!J12+'10'!J12+'11'!J12+'12'!J12+'13'!J12+'14'!J12+'15'!J12+'16'!J12+'17'!J12+'18'!J12+'19'!J12+'20'!J12+'21'!J12+'22'!J12+'23'!J12+'24'!J12+'25'!J12+'26'!J12+'27'!J12+'28'!J12+'29'!J12+'30'!J12+'31'!J12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'2'!K12+'1'!K12+'3'!K12+'4'!K12+'5'!K12+'6'!K12+'7'!K12+'8'!K12+'9'!K12+'10'!K12+'11'!K12+'12'!K12+'13'!K12+'14'!K12+'15'!K12+'16'!K12+'17'!K12+'18'!K12+'19'!K12+'20'!K12+'21'!K12+'22'!K12+'23'!K12+'24'!K12+'25'!K12+'26'!K12+'27'!K12+'28'!K12+'29'!K12+'30'!K12+'31'!K12</f>
        <v>45</v>
      </c>
      <c r="L12" s="21">
        <f>'2'!L12+'1'!L12+'3'!L12+'4'!L12+'5'!L12+'6'!L12+'7'!L12+'8'!L12+'9'!L12+'10'!L12+'11'!L12+'12'!L12+'13'!L12+'14'!L12+'15'!L12+'16'!L12+'17'!L12+'18'!L12+'19'!L12+'20'!L12+'21'!L12+'22'!L12+'23'!L12+'24'!L12+'25'!L12+'26'!L12+'27'!L12+'28'!L12+'29'!L12+'30'!L12+'31'!L12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172917</v>
      </c>
      <c r="N12" s="24">
        <f t="shared" si="1"/>
        <v>187792</v>
      </c>
      <c r="O12" s="25">
        <f t="shared" si="2"/>
        <v>4755.2174999999997</v>
      </c>
      <c r="P12" s="26"/>
      <c r="Q12" s="26">
        <f>'2'!Q12+'1'!Q12+'3'!Q12+'4'!Q12+'5'!Q12+'6'!Q12+'7'!Q12+'8'!Q12+'9'!Q12+'10'!Q12+'11'!Q12+'12'!Q12+'13'!Q12+'14'!Q12+'15'!Q12+'16'!Q12+'17'!Q12+'18'!Q12+'19'!Q12+'20'!Q12+'21'!Q12+'22'!Q12+'23'!Q12+'24'!Q12+'25'!Q12+'26'!Q12+'27'!Q12+'28'!Q12+'29'!Q12+'30'!Q12+'31'!Q12</f>
        <v>728</v>
      </c>
      <c r="R12" s="24">
        <f t="shared" si="3"/>
        <v>182308.7825</v>
      </c>
      <c r="S12" s="25">
        <f t="shared" si="4"/>
        <v>1642.7114999999999</v>
      </c>
      <c r="T12" s="27">
        <f t="shared" si="5"/>
        <v>914.71149999999989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'2'!D13+'1'!D13+'3'!D13+'4'!D13+'5'!D13+'6'!D13+'7'!D13+'8'!D13+'9'!D13+'10'!D13+'11'!D13+'12'!D13+'13'!D13+'14'!D13+'15'!D13+'16'!D13+'17'!D13+'18'!D13+'19'!D13+'20'!D13+'21'!D13+'22'!D13+'23'!D13+'24'!D13+'25'!D13+'26'!D13+'27'!D13+'28'!D13+'29'!D13+'30'!D13+'31'!D13</f>
        <v>148412</v>
      </c>
      <c r="E13" s="21">
        <f>'2'!E13+'1'!E13+'3'!E13+'4'!E13+'5'!E13+'6'!E13+'7'!E13+'8'!E13+'9'!E13+'10'!E13+'11'!E13+'12'!E13+'13'!E13+'14'!E13+'15'!E13+'16'!E13+'17'!E13+'18'!E13+'19'!E13+'20'!E13+'21'!E13+'22'!E13+'23'!E13+'24'!E13+'25'!E13+'26'!E13+'27'!E13+'28'!E13+'29'!E13+'30'!E13+'31'!E13</f>
        <v>100</v>
      </c>
      <c r="F13" s="21">
        <f>'2'!F13+'1'!F13+'3'!F13+'4'!F13+'5'!F13+'6'!F13+'7'!F13+'8'!F13+'9'!F13+'10'!F13+'11'!F13+'12'!F13+'13'!F13+'14'!F13+'15'!F13+'16'!F13+'17'!F13+'18'!F13+'19'!F13+'20'!F13+'21'!F13+'22'!F13+'23'!F13+'24'!F13+'25'!F13+'26'!F13+'27'!F13+'28'!F13+'29'!F13+'30'!F13+'31'!F13</f>
        <v>90</v>
      </c>
      <c r="G13" s="21">
        <f>'2'!G13+'1'!G13+'3'!G13+'4'!G13+'5'!G13+'6'!G13+'7'!G13+'8'!G13+'9'!G13+'10'!G13+'11'!G13+'12'!G13+'13'!G13+'14'!G13+'15'!G13+'16'!G13+'17'!G13+'18'!G13+'19'!G13+'20'!G13+'21'!G13+'22'!G13+'23'!G13+'24'!G13+'25'!G13+'26'!G13+'27'!G13+'28'!G13+'29'!G13+'30'!G13+'31'!G13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'2'!H13+'1'!H13+'3'!H13+'4'!H13+'5'!H13+'6'!H13+'7'!H13+'8'!H13+'9'!H13+'10'!H13+'11'!H13+'12'!H13+'13'!H13+'14'!H13+'15'!H13+'16'!H13+'17'!H13+'18'!H13+'19'!H13+'20'!H13+'21'!H13+'22'!H13+'23'!H13+'24'!H13+'25'!H13+'26'!H13+'27'!H13+'28'!H13+'29'!H13+'30'!H13+'31'!H13</f>
        <v>500</v>
      </c>
      <c r="I13" s="21">
        <f>'2'!I13+'1'!I13+'3'!I13+'4'!I13+'5'!I13+'6'!I13+'7'!I13+'8'!I13+'9'!I13+'10'!I13+'11'!I13+'12'!I13+'13'!I13+'14'!I13+'15'!I13+'16'!I13+'17'!I13+'18'!I13+'19'!I13+'20'!I13+'21'!I13+'22'!I13+'23'!I13+'24'!I13+'25'!I13+'26'!I13+'27'!I13+'28'!I13+'29'!I13+'30'!I13+'31'!I13</f>
        <v>10</v>
      </c>
      <c r="J13" s="21">
        <f>'2'!J13+'1'!J13+'3'!J13+'4'!J13+'5'!J13+'6'!J13+'7'!J13+'8'!J13+'9'!J13+'10'!J13+'11'!J13+'12'!J13+'13'!J13+'14'!J13+'15'!J13+'16'!J13+'17'!J13+'18'!J13+'19'!J13+'20'!J13+'21'!J13+'22'!J13+'23'!J13+'24'!J13+'25'!J13+'26'!J13+'27'!J13+'28'!J13+'29'!J13+'30'!J13+'31'!J13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'2'!K13+'1'!K13+'3'!K13+'4'!K13+'5'!K13+'6'!K13+'7'!K13+'8'!K13+'9'!K13+'10'!K13+'11'!K13+'12'!K13+'13'!K13+'14'!K13+'15'!K13+'16'!K13+'17'!K13+'18'!K13+'19'!K13+'20'!K13+'21'!K13+'22'!K13+'23'!K13+'24'!K13+'25'!K13+'26'!K13+'27'!K13+'28'!K13+'29'!K13+'30'!K13+'31'!K13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'2'!L13+'1'!L13+'3'!L13+'4'!L13+'5'!L13+'6'!L13+'7'!L13+'8'!L13+'9'!L13+'10'!L13+'11'!L13+'12'!L13+'13'!L13+'14'!L13+'15'!L13+'16'!L13+'17'!L13+'18'!L13+'19'!L13+'20'!L13+'21'!L13+'22'!L13+'23'!L13+'24'!L13+'25'!L13+'26'!L13+'27'!L13+'28'!L13+'29'!L13+'30'!L13+'31'!L13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155812</v>
      </c>
      <c r="N13" s="24">
        <f t="shared" si="1"/>
        <v>157722</v>
      </c>
      <c r="O13" s="25">
        <f t="shared" si="2"/>
        <v>4284.83</v>
      </c>
      <c r="P13" s="26"/>
      <c r="Q13" s="26">
        <f>'2'!Q13+'1'!Q13+'3'!Q13+'4'!Q13+'5'!Q13+'6'!Q13+'7'!Q13+'8'!Q13+'9'!Q13+'10'!Q13+'11'!Q13+'12'!Q13+'13'!Q13+'14'!Q13+'15'!Q13+'16'!Q13+'17'!Q13+'18'!Q13+'19'!Q13+'20'!Q13+'21'!Q13+'22'!Q13+'23'!Q13+'24'!Q13+'25'!Q13+'26'!Q13+'27'!Q13+'28'!Q13+'29'!Q13+'30'!Q13+'31'!Q13</f>
        <v>1255</v>
      </c>
      <c r="R13" s="24">
        <f t="shared" si="3"/>
        <v>152182.17000000001</v>
      </c>
      <c r="S13" s="25">
        <f t="shared" si="4"/>
        <v>1480.2139999999999</v>
      </c>
      <c r="T13" s="27">
        <f t="shared" si="5"/>
        <v>225.21399999999994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'2'!D14+'1'!D14+'3'!D14+'4'!D14+'5'!D14+'6'!D14+'7'!D14+'8'!D14+'9'!D14+'10'!D14+'11'!D14+'12'!D14+'13'!D14+'14'!D14+'15'!D14+'16'!D14+'17'!D14+'18'!D14+'19'!D14+'20'!D14+'21'!D14+'22'!D14+'23'!D14+'24'!D14+'25'!D14+'26'!D14+'27'!D14+'28'!D14+'29'!D14+'30'!D14+'31'!D14</f>
        <v>507786</v>
      </c>
      <c r="E14" s="21">
        <f>'2'!E14+'1'!E14+'3'!E14+'4'!E14+'5'!E14+'6'!E14+'7'!E14+'8'!E14+'9'!E14+'10'!E14+'11'!E14+'12'!E14+'13'!E14+'14'!E14+'15'!E14+'16'!E14+'17'!E14+'18'!E14+'19'!E14+'20'!E14+'21'!E14+'22'!E14+'23'!E14+'24'!E14+'25'!E14+'26'!E14+'27'!E14+'28'!E14+'29'!E14+'30'!E14+'31'!E14</f>
        <v>900</v>
      </c>
      <c r="F14" s="21">
        <f>'2'!F14+'1'!F14+'3'!F14+'4'!F14+'5'!F14+'6'!F14+'7'!F14+'8'!F14+'9'!F14+'10'!F14+'11'!F14+'12'!F14+'13'!F14+'14'!F14+'15'!F14+'16'!F14+'17'!F14+'18'!F14+'19'!F14+'20'!F14+'21'!F14+'22'!F14+'23'!F14+'24'!F14+'25'!F14+'26'!F14+'27'!F14+'28'!F14+'29'!F14+'30'!F14+'31'!F14</f>
        <v>870</v>
      </c>
      <c r="G14" s="21">
        <f>'2'!G14+'1'!G14+'3'!G14+'4'!G14+'5'!G14+'6'!G14+'7'!G14+'8'!G14+'9'!G14+'10'!G14+'11'!G14+'12'!G14+'13'!G14+'14'!G14+'15'!G14+'16'!G14+'17'!G14+'18'!G14+'19'!G14+'20'!G14+'21'!G14+'22'!G14+'23'!G14+'24'!G14+'25'!G14+'26'!G14+'27'!G14+'28'!G14+'29'!G14+'30'!G14+'31'!G14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'2'!H14+'1'!H14+'3'!H14+'4'!H14+'5'!H14+'6'!H14+'7'!H14+'8'!H14+'9'!H14+'10'!H14+'11'!H14+'12'!H14+'13'!H14+'14'!H14+'15'!H14+'16'!H14+'17'!H14+'18'!H14+'19'!H14+'20'!H14+'21'!H14+'22'!H14+'23'!H14+'24'!H14+'25'!H14+'26'!H14+'27'!H14+'28'!H14+'29'!H14+'30'!H14+'31'!H14</f>
        <v>3240</v>
      </c>
      <c r="I14" s="21">
        <f>'2'!I14+'1'!I14+'3'!I14+'4'!I14+'5'!I14+'6'!I14+'7'!I14+'8'!I14+'9'!I14+'10'!I14+'11'!I14+'12'!I14+'13'!I14+'14'!I14+'15'!I14+'16'!I14+'17'!I14+'18'!I14+'19'!I14+'20'!I14+'21'!I14+'22'!I14+'23'!I14+'24'!I14+'25'!I14+'26'!I14+'27'!I14+'28'!I14+'29'!I14+'30'!I14+'31'!I14</f>
        <v>24</v>
      </c>
      <c r="J14" s="21">
        <f>'2'!J14+'1'!J14+'3'!J14+'4'!J14+'5'!J14+'6'!J14+'7'!J14+'8'!J14+'9'!J14+'10'!J14+'11'!J14+'12'!J14+'13'!J14+'14'!J14+'15'!J14+'16'!J14+'17'!J14+'18'!J14+'19'!J14+'20'!J14+'21'!J14+'22'!J14+'23'!J14+'24'!J14+'25'!J14+'26'!J14+'27'!J14+'28'!J14+'29'!J14+'30'!J14+'31'!J14</f>
        <v>9</v>
      </c>
      <c r="K14" s="21">
        <f>'2'!K14+'1'!K14+'3'!K14+'4'!K14+'5'!K14+'6'!K14+'7'!K14+'8'!K14+'9'!K14+'10'!K14+'11'!K14+'12'!K14+'13'!K14+'14'!K14+'15'!K14+'16'!K14+'17'!K14+'18'!K14+'19'!K14+'20'!K14+'21'!K14+'22'!K14+'23'!K14+'24'!K14+'25'!K14+'26'!K14+'27'!K14+'28'!K14+'29'!K14+'30'!K14+'31'!K14</f>
        <v>36</v>
      </c>
      <c r="L14" s="21">
        <f>'2'!L14+'1'!L14+'3'!L14+'4'!L14+'5'!L14+'6'!L14+'7'!L14+'8'!L14+'9'!L14+'10'!L14+'11'!L14+'12'!L14+'13'!L14+'14'!L14+'15'!L14+'16'!L14+'17'!L14+'18'!L14+'19'!L14+'20'!L14+'21'!L14+'22'!L14+'23'!L14+'24'!L14+'25'!L14+'26'!L14+'27'!L14+'28'!L14+'29'!L14+'30'!L14+'31'!L14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563646</v>
      </c>
      <c r="N14" s="24">
        <f t="shared" si="1"/>
        <v>576501</v>
      </c>
      <c r="O14" s="25">
        <f t="shared" si="2"/>
        <v>15500.264999999999</v>
      </c>
      <c r="P14" s="26"/>
      <c r="Q14" s="26">
        <f>'2'!Q14+'1'!Q14+'3'!Q14+'4'!Q14+'5'!Q14+'6'!Q14+'7'!Q14+'8'!Q14+'9'!Q14+'10'!Q14+'11'!Q14+'12'!Q14+'13'!Q14+'14'!Q14+'15'!Q14+'16'!Q14+'17'!Q14+'18'!Q14+'19'!Q14+'20'!Q14+'21'!Q14+'22'!Q14+'23'!Q14+'24'!Q14+'25'!Q14+'26'!Q14+'27'!Q14+'28'!Q14+'29'!Q14+'30'!Q14+'31'!Q14</f>
        <v>3375</v>
      </c>
      <c r="R14" s="24">
        <f t="shared" si="3"/>
        <v>557625.73499999999</v>
      </c>
      <c r="S14" s="25">
        <f t="shared" si="4"/>
        <v>5354.6369999999997</v>
      </c>
      <c r="T14" s="27">
        <f t="shared" si="5"/>
        <v>1979.6369999999997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'2'!D15+'1'!D15+'3'!D15+'4'!D15+'5'!D15+'6'!D15+'7'!D15+'8'!D15+'9'!D15+'10'!D15+'11'!D15+'12'!D15+'13'!D15+'14'!D15+'15'!D15+'16'!D15+'17'!D15+'18'!D15+'19'!D15+'20'!D15+'21'!D15+'22'!D15+'23'!D15+'24'!D15+'25'!D15+'26'!D15+'27'!D15+'28'!D15+'29'!D15+'30'!D15+'31'!D15</f>
        <v>475524</v>
      </c>
      <c r="E15" s="21">
        <f>'2'!E15+'1'!E15+'3'!E15+'4'!E15+'5'!E15+'6'!E15+'7'!E15+'8'!E15+'9'!E15+'10'!E15+'11'!E15+'12'!E15+'13'!E15+'14'!E15+'15'!E15+'16'!E15+'17'!E15+'18'!E15+'19'!E15+'20'!E15+'21'!E15+'22'!E15+'23'!E15+'24'!E15+'25'!E15+'26'!E15+'27'!E15+'28'!E15+'29'!E15+'30'!E15+'31'!E15</f>
        <v>400</v>
      </c>
      <c r="F15" s="21">
        <f>'2'!F15+'1'!F15+'3'!F15+'4'!F15+'5'!F15+'6'!F15+'7'!F15+'8'!F15+'9'!F15+'10'!F15+'11'!F15+'12'!F15+'13'!F15+'14'!F15+'15'!F15+'16'!F15+'17'!F15+'18'!F15+'19'!F15+'20'!F15+'21'!F15+'22'!F15+'23'!F15+'24'!F15+'25'!F15+'26'!F15+'27'!F15+'28'!F15+'29'!F15+'30'!F15+'31'!F15</f>
        <v>650</v>
      </c>
      <c r="G15" s="21">
        <f>'2'!G15+'1'!G15+'3'!G15+'4'!G15+'5'!G15+'6'!G15+'7'!G15+'8'!G15+'9'!G15+'10'!G15+'11'!G15+'12'!G15+'13'!G15+'14'!G15+'15'!G15+'16'!G15+'17'!G15+'18'!G15+'19'!G15+'20'!G15+'21'!G15+'22'!G15+'23'!G15+'24'!G15+'25'!G15+'26'!G15+'27'!G15+'28'!G15+'29'!G15+'30'!G15+'31'!G15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'2'!H15+'1'!H15+'3'!H15+'4'!H15+'5'!H15+'6'!H15+'7'!H15+'8'!H15+'9'!H15+'10'!H15+'11'!H15+'12'!H15+'13'!H15+'14'!H15+'15'!H15+'16'!H15+'17'!H15+'18'!H15+'19'!H15+'20'!H15+'21'!H15+'22'!H15+'23'!H15+'24'!H15+'25'!H15+'26'!H15+'27'!H15+'28'!H15+'29'!H15+'30'!H15+'31'!H15</f>
        <v>1340</v>
      </c>
      <c r="I15" s="21">
        <f>'2'!I15+'1'!I15+'3'!I15+'4'!I15+'5'!I15+'6'!I15+'7'!I15+'8'!I15+'9'!I15+'10'!I15+'11'!I15+'12'!I15+'13'!I15+'14'!I15+'15'!I15+'16'!I15+'17'!I15+'18'!I15+'19'!I15+'20'!I15+'21'!I15+'22'!I15+'23'!I15+'24'!I15+'25'!I15+'26'!I15+'27'!I15+'28'!I15+'29'!I15+'30'!I15+'31'!I15</f>
        <v>88</v>
      </c>
      <c r="J15" s="21">
        <f>'2'!J15+'1'!J15+'3'!J15+'4'!J15+'5'!J15+'6'!J15+'7'!J15+'8'!J15+'9'!J15+'10'!J15+'11'!J15+'12'!J15+'13'!J15+'14'!J15+'15'!J15+'16'!J15+'17'!J15+'18'!J15+'19'!J15+'20'!J15+'21'!J15+'22'!J15+'23'!J15+'24'!J15+'25'!J15+'26'!J15+'27'!J15+'28'!J15+'29'!J15+'30'!J15+'31'!J15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'2'!K15+'1'!K15+'3'!K15+'4'!K15+'5'!K15+'6'!K15+'7'!K15+'8'!K15+'9'!K15+'10'!K15+'11'!K15+'12'!K15+'13'!K15+'14'!K15+'15'!K15+'16'!K15+'17'!K15+'18'!K15+'19'!K15+'20'!K15+'21'!K15+'22'!K15+'23'!K15+'24'!K15+'25'!K15+'26'!K15+'27'!K15+'28'!K15+'29'!K15+'30'!K15+'31'!K15</f>
        <v>53</v>
      </c>
      <c r="L15" s="21">
        <f>'2'!L15+'1'!L15+'3'!L15+'4'!L15+'5'!L15+'6'!L15+'7'!L15+'8'!L15+'9'!L15+'10'!L15+'11'!L15+'12'!L15+'13'!L15+'14'!L15+'15'!L15+'16'!L15+'17'!L15+'18'!L15+'19'!L15+'20'!L15+'21'!L15+'22'!L15+'23'!L15+'24'!L15+'25'!L15+'26'!L15+'27'!L15+'28'!L15+'29'!L15+'30'!L15+'31'!L15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502084</v>
      </c>
      <c r="N15" s="24">
        <f t="shared" si="1"/>
        <v>528538</v>
      </c>
      <c r="O15" s="25">
        <f t="shared" si="2"/>
        <v>13807.31</v>
      </c>
      <c r="P15" s="26"/>
      <c r="Q15" s="26">
        <f>'2'!Q15+'1'!Q15+'3'!Q15+'4'!Q15+'5'!Q15+'6'!Q15+'7'!Q15+'8'!Q15+'9'!Q15+'10'!Q15+'11'!Q15+'12'!Q15+'13'!Q15+'14'!Q15+'15'!Q15+'16'!Q15+'17'!Q15+'18'!Q15+'19'!Q15+'20'!Q15+'21'!Q15+'22'!Q15+'23'!Q15+'24'!Q15+'25'!Q15+'26'!Q15+'27'!Q15+'28'!Q15+'29'!Q15+'30'!Q15+'31'!Q15</f>
        <v>3947</v>
      </c>
      <c r="R15" s="24">
        <f t="shared" si="3"/>
        <v>510783.69</v>
      </c>
      <c r="S15" s="25">
        <f t="shared" si="4"/>
        <v>4769.7979999999998</v>
      </c>
      <c r="T15" s="27">
        <f t="shared" si="5"/>
        <v>822.79799999999977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'2'!D16+'1'!D16+'3'!D16+'4'!D16+'5'!D16+'6'!D16+'7'!D16+'8'!D16+'9'!D16+'10'!D16+'11'!D16+'12'!D16+'13'!D16+'14'!D16+'15'!D16+'16'!D16+'17'!D16+'18'!D16+'19'!D16+'20'!D16+'21'!D16+'22'!D16+'23'!D16+'24'!D16+'25'!D16+'26'!D16+'27'!D16+'28'!D16+'29'!D16+'30'!D16+'31'!D16</f>
        <v>482231</v>
      </c>
      <c r="E16" s="21">
        <f>'2'!E16+'1'!E16+'3'!E16+'4'!E16+'5'!E16+'6'!E16+'7'!E16+'8'!E16+'9'!E16+'10'!E16+'11'!E16+'12'!E16+'13'!E16+'14'!E16+'15'!E16+'16'!E16+'17'!E16+'18'!E16+'19'!E16+'20'!E16+'21'!E16+'22'!E16+'23'!E16+'24'!E16+'25'!E16+'26'!E16+'27'!E16+'28'!E16+'29'!E16+'30'!E16+'31'!E16</f>
        <v>210</v>
      </c>
      <c r="F16" s="21">
        <f>'2'!F16+'1'!F16+'3'!F16+'4'!F16+'5'!F16+'6'!F16+'7'!F16+'8'!F16+'9'!F16+'10'!F16+'11'!F16+'12'!F16+'13'!F16+'14'!F16+'15'!F16+'16'!F16+'17'!F16+'18'!F16+'19'!F16+'20'!F16+'21'!F16+'22'!F16+'23'!F16+'24'!F16+'25'!F16+'26'!F16+'27'!F16+'28'!F16+'29'!F16+'30'!F16+'31'!F16</f>
        <v>1460</v>
      </c>
      <c r="G16" s="21">
        <f>'2'!G16+'1'!G16+'3'!G16+'4'!G16+'5'!G16+'6'!G16+'7'!G16+'8'!G16+'9'!G16+'10'!G16+'11'!G16+'12'!G16+'13'!G16+'14'!G16+'15'!G16+'16'!G16+'17'!G16+'18'!G16+'19'!G16+'20'!G16+'21'!G16+'22'!G16+'23'!G16+'24'!G16+'25'!G16+'26'!G16+'27'!G16+'28'!G16+'29'!G16+'30'!G16+'31'!G16</f>
        <v>200</v>
      </c>
      <c r="H16" s="21">
        <f>'2'!H16+'1'!H16+'3'!H16+'4'!H16+'5'!H16+'6'!H16+'7'!H16+'8'!H16+'9'!H16+'10'!H16+'11'!H16+'12'!H16+'13'!H16+'14'!H16+'15'!H16+'16'!H16+'17'!H16+'18'!H16+'19'!H16+'20'!H16+'21'!H16+'22'!H16+'23'!H16+'24'!H16+'25'!H16+'26'!H16+'27'!H16+'28'!H16+'29'!H16+'30'!H16+'31'!H16</f>
        <v>1430</v>
      </c>
      <c r="I16" s="21">
        <f>'2'!I16+'1'!I16+'3'!I16+'4'!I16+'5'!I16+'6'!I16+'7'!I16+'8'!I16+'9'!I16+'10'!I16+'11'!I16+'12'!I16+'13'!I16+'14'!I16+'15'!I16+'16'!I16+'17'!I16+'18'!I16+'19'!I16+'20'!I16+'21'!I16+'22'!I16+'23'!I16+'24'!I16+'25'!I16+'26'!I16+'27'!I16+'28'!I16+'29'!I16+'30'!I16+'31'!I16</f>
        <v>26</v>
      </c>
      <c r="J16" s="21">
        <f>'2'!J16+'1'!J16+'3'!J16+'4'!J16+'5'!J16+'6'!J16+'7'!J16+'8'!J16+'9'!J16+'10'!J16+'11'!J16+'12'!J16+'13'!J16+'14'!J16+'15'!J16+'16'!J16+'17'!J16+'18'!J16+'19'!J16+'20'!J16+'21'!J16+'22'!J16+'23'!J16+'24'!J16+'25'!J16+'26'!J16+'27'!J16+'28'!J16+'29'!J16+'30'!J16+'31'!J16</f>
        <v>10</v>
      </c>
      <c r="K16" s="21">
        <f>'2'!K16+'1'!K16+'3'!K16+'4'!K16+'5'!K16+'6'!K16+'7'!K16+'8'!K16+'9'!K16+'10'!K16+'11'!K16+'12'!K16+'13'!K16+'14'!K16+'15'!K16+'16'!K16+'17'!K16+'18'!K16+'19'!K16+'20'!K16+'21'!K16+'22'!K16+'23'!K16+'24'!K16+'25'!K16+'26'!K16+'27'!K16+'28'!K16+'29'!K16+'30'!K16+'31'!K16</f>
        <v>12</v>
      </c>
      <c r="L16" s="21">
        <f>'2'!L16+'1'!L16+'3'!L16+'4'!L16+'5'!L16+'6'!L16+'7'!L16+'8'!L16+'9'!L16+'10'!L16+'11'!L16+'12'!L16+'13'!L16+'14'!L16+'15'!L16+'16'!L16+'17'!L16+'18'!L16+'19'!L16+'20'!L16+'21'!L16+'22'!L16+'23'!L16+'24'!L16+'25'!L16+'26'!L16+'27'!L16+'28'!L16+'29'!L16+'30'!L16+'31'!L16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515701</v>
      </c>
      <c r="N16" s="24">
        <f t="shared" si="1"/>
        <v>524761</v>
      </c>
      <c r="O16" s="25">
        <f t="shared" si="2"/>
        <v>14181.7775</v>
      </c>
      <c r="P16" s="26"/>
      <c r="Q16" s="26">
        <f>'2'!Q16+'1'!Q16+'3'!Q16+'4'!Q16+'5'!Q16+'6'!Q16+'7'!Q16+'8'!Q16+'9'!Q16+'10'!Q16+'11'!Q16+'12'!Q16+'13'!Q16+'14'!Q16+'15'!Q16+'16'!Q16+'17'!Q16+'18'!Q16+'19'!Q16+'20'!Q16+'21'!Q16+'22'!Q16+'23'!Q16+'24'!Q16+'25'!Q16+'26'!Q16+'27'!Q16+'28'!Q16+'29'!Q16+'30'!Q16+'31'!Q16</f>
        <v>2975</v>
      </c>
      <c r="R16" s="24">
        <f t="shared" si="3"/>
        <v>507604.22249999997</v>
      </c>
      <c r="S16" s="25">
        <f t="shared" si="4"/>
        <v>4899.1594999999998</v>
      </c>
      <c r="T16" s="27">
        <f t="shared" si="5"/>
        <v>1924.1594999999998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'2'!D17+'1'!D17+'3'!D17+'4'!D17+'5'!D17+'6'!D17+'7'!D17+'8'!D17+'9'!D17+'10'!D17+'11'!D17+'12'!D17+'13'!D17+'14'!D17+'15'!D17+'16'!D17+'17'!D17+'18'!D17+'19'!D17+'20'!D17+'21'!D17+'22'!D17+'23'!D17+'24'!D17+'25'!D17+'26'!D17+'27'!D17+'28'!D17+'29'!D17+'30'!D17+'31'!D17</f>
        <v>293364</v>
      </c>
      <c r="E17" s="21">
        <f>'2'!E17+'1'!E17+'3'!E17+'4'!E17+'5'!E17+'6'!E17+'7'!E17+'8'!E17+'9'!E17+'10'!E17+'11'!E17+'12'!E17+'13'!E17+'14'!E17+'15'!E17+'16'!E17+'17'!E17+'18'!E17+'19'!E17+'20'!E17+'21'!E17+'22'!E17+'23'!E17+'24'!E17+'25'!E17+'26'!E17+'27'!E17+'28'!E17+'29'!E17+'30'!E17+'31'!E17</f>
        <v>200</v>
      </c>
      <c r="F17" s="21">
        <f>'2'!F17+'1'!F17+'3'!F17+'4'!F17+'5'!F17+'6'!F17+'7'!F17+'8'!F17+'9'!F17+'10'!F17+'11'!F17+'12'!F17+'13'!F17+'14'!F17+'15'!F17+'16'!F17+'17'!F17+'18'!F17+'19'!F17+'20'!F17+'21'!F17+'22'!F17+'23'!F17+'24'!F17+'25'!F17+'26'!F17+'27'!F17+'28'!F17+'29'!F17+'30'!F17+'31'!F17</f>
        <v>770</v>
      </c>
      <c r="G17" s="21">
        <f>'2'!G17+'1'!G17+'3'!G17+'4'!G17+'5'!G17+'6'!G17+'7'!G17+'8'!G17+'9'!G17+'10'!G17+'11'!G17+'12'!G17+'13'!G17+'14'!G17+'15'!G17+'16'!G17+'17'!G17+'18'!G17+'19'!G17+'20'!G17+'21'!G17+'22'!G17+'23'!G17+'24'!G17+'25'!G17+'26'!G17+'27'!G17+'28'!G17+'29'!G17+'30'!G17+'31'!G17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'2'!H17+'1'!H17+'3'!H17+'4'!H17+'5'!H17+'6'!H17+'7'!H17+'8'!H17+'9'!H17+'10'!H17+'11'!H17+'12'!H17+'13'!H17+'14'!H17+'15'!H17+'16'!H17+'17'!H17+'18'!H17+'19'!H17+'20'!H17+'21'!H17+'22'!H17+'23'!H17+'24'!H17+'25'!H17+'26'!H17+'27'!H17+'28'!H17+'29'!H17+'30'!H17+'31'!H17</f>
        <v>1700</v>
      </c>
      <c r="I17" s="21">
        <f>'2'!I17+'1'!I17+'3'!I17+'4'!I17+'5'!I17+'6'!I17+'7'!I17+'8'!I17+'9'!I17+'10'!I17+'11'!I17+'12'!I17+'13'!I17+'14'!I17+'15'!I17+'16'!I17+'17'!I17+'18'!I17+'19'!I17+'20'!I17+'21'!I17+'22'!I17+'23'!I17+'24'!I17+'25'!I17+'26'!I17+'27'!I17+'28'!I17+'29'!I17+'30'!I17+'31'!I17</f>
        <v>117</v>
      </c>
      <c r="J17" s="21">
        <f>'2'!J17+'1'!J17+'3'!J17+'4'!J17+'5'!J17+'6'!J17+'7'!J17+'8'!J17+'9'!J17+'10'!J17+'11'!J17+'12'!J17+'13'!J17+'14'!J17+'15'!J17+'16'!J17+'17'!J17+'18'!J17+'19'!J17+'20'!J17+'21'!J17+'22'!J17+'23'!J17+'24'!J17+'25'!J17+'26'!J17+'27'!J17+'28'!J17+'29'!J17+'30'!J17+'31'!J17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'2'!K17+'1'!K17+'3'!K17+'4'!K17+'5'!K17+'6'!K17+'7'!K17+'8'!K17+'9'!K17+'10'!K17+'11'!K17+'12'!K17+'13'!K17+'14'!K17+'15'!K17+'16'!K17+'17'!K17+'18'!K17+'19'!K17+'20'!K17+'21'!K17+'22'!K17+'23'!K17+'24'!K17+'25'!K17+'26'!K17+'27'!K17+'28'!K17+'29'!K17+'30'!K17+'31'!K17</f>
        <v>34</v>
      </c>
      <c r="L17" s="21">
        <f>'2'!L17+'1'!L17+'3'!L17+'4'!L17+'5'!L17+'6'!L17+'7'!L17+'8'!L17+'9'!L17+'10'!L17+'11'!L17+'12'!L17+'13'!L17+'14'!L17+'15'!L17+'16'!L17+'17'!L17+'18'!L17+'19'!L17+'20'!L17+'21'!L17+'22'!L17+'23'!L17+'24'!L17+'25'!L17+'26'!L17+'27'!L17+'28'!L17+'29'!L17+'30'!L17+'31'!L17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320364</v>
      </c>
      <c r="N17" s="24">
        <f t="shared" si="1"/>
        <v>348899</v>
      </c>
      <c r="O17" s="25">
        <f t="shared" si="2"/>
        <v>8810.01</v>
      </c>
      <c r="P17" s="26"/>
      <c r="Q17" s="26">
        <f>'2'!Q17+'1'!Q17+'3'!Q17+'4'!Q17+'5'!Q17+'6'!Q17+'7'!Q17+'8'!Q17+'9'!Q17+'10'!Q17+'11'!Q17+'12'!Q17+'13'!Q17+'14'!Q17+'15'!Q17+'16'!Q17+'17'!Q17+'18'!Q17+'19'!Q17+'20'!Q17+'21'!Q17+'22'!Q17+'23'!Q17+'24'!Q17+'25'!Q17+'26'!Q17+'27'!Q17+'28'!Q17+'29'!Q17+'30'!Q17+'31'!Q17</f>
        <v>2113</v>
      </c>
      <c r="R17" s="24">
        <f t="shared" si="3"/>
        <v>337975.99</v>
      </c>
      <c r="S17" s="25">
        <f t="shared" si="4"/>
        <v>3043.4580000000001</v>
      </c>
      <c r="T17" s="27">
        <f t="shared" si="5"/>
        <v>930.45800000000008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'2'!D18+'1'!D18+'3'!D18+'4'!D18+'5'!D18+'6'!D18+'7'!D18+'8'!D18+'9'!D18+'10'!D18+'11'!D18+'12'!D18+'13'!D18+'14'!D18+'15'!D18+'16'!D18+'17'!D18+'18'!D18+'19'!D18+'20'!D18+'21'!D18+'22'!D18+'23'!D18+'24'!D18+'25'!D18+'26'!D18+'27'!D18+'28'!D18+'29'!D18+'30'!D18+'31'!D18</f>
        <v>290440</v>
      </c>
      <c r="E18" s="21">
        <f>'2'!E18+'1'!E18+'3'!E18+'4'!E18+'5'!E18+'6'!E18+'7'!E18+'8'!E18+'9'!E18+'10'!E18+'11'!E18+'12'!E18+'13'!E18+'14'!E18+'15'!E18+'16'!E18+'17'!E18+'18'!E18+'19'!E18+'20'!E18+'21'!E18+'22'!E18+'23'!E18+'24'!E18+'25'!E18+'26'!E18+'27'!E18+'28'!E18+'29'!E18+'30'!E18+'31'!E18</f>
        <v>80</v>
      </c>
      <c r="F18" s="21">
        <f>'2'!F18+'1'!F18+'3'!F18+'4'!F18+'5'!F18+'6'!F18+'7'!F18+'8'!F18+'9'!F18+'10'!F18+'11'!F18+'12'!F18+'13'!F18+'14'!F18+'15'!F18+'16'!F18+'17'!F18+'18'!F18+'19'!F18+'20'!F18+'21'!F18+'22'!F18+'23'!F18+'24'!F18+'25'!F18+'26'!F18+'27'!F18+'28'!F18+'29'!F18+'30'!F18+'31'!F18</f>
        <v>150</v>
      </c>
      <c r="G18" s="21">
        <f>'2'!G18+'1'!G18+'3'!G18+'4'!G18+'5'!G18+'6'!G18+'7'!G18+'8'!G18+'9'!G18+'10'!G18+'11'!G18+'12'!G18+'13'!G18+'14'!G18+'15'!G18+'16'!G18+'17'!G18+'18'!G18+'19'!G18+'20'!G18+'21'!G18+'22'!G18+'23'!G18+'24'!G18+'25'!G18+'26'!G18+'27'!G18+'28'!G18+'29'!G18+'30'!G18+'31'!G18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'2'!H18+'1'!H18+'3'!H18+'4'!H18+'5'!H18+'6'!H18+'7'!H18+'8'!H18+'9'!H18+'10'!H18+'11'!H18+'12'!H18+'13'!H18+'14'!H18+'15'!H18+'16'!H18+'17'!H18+'18'!H18+'19'!H18+'20'!H18+'21'!H18+'22'!H18+'23'!H18+'24'!H18+'25'!H18+'26'!H18+'27'!H18+'28'!H18+'29'!H18+'30'!H18+'31'!H18</f>
        <v>330</v>
      </c>
      <c r="I18" s="21">
        <f>'2'!I18+'1'!I18+'3'!I18+'4'!I18+'5'!I18+'6'!I18+'7'!I18+'8'!I18+'9'!I18+'10'!I18+'11'!I18+'12'!I18+'13'!I18+'14'!I18+'15'!I18+'16'!I18+'17'!I18+'18'!I18+'19'!I18+'20'!I18+'21'!I18+'22'!I18+'23'!I18+'24'!I18+'25'!I18+'26'!I18+'27'!I18+'28'!I18+'29'!I18+'30'!I18+'31'!I18</f>
        <v>0</v>
      </c>
      <c r="J18" s="21">
        <f>'2'!J18+'1'!J18+'3'!J18+'4'!J18+'5'!J18+'6'!J18+'7'!J18+'8'!J18+'9'!J18+'10'!J18+'11'!J18+'12'!J18+'13'!J18+'14'!J18+'15'!J18+'16'!J18+'17'!J18+'18'!J18+'19'!J18+'20'!J18+'21'!J18+'22'!J18+'23'!J18+'24'!J18+'25'!J18+'26'!J18+'27'!J18+'28'!J18+'29'!J18+'30'!J18+'31'!J18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'2'!K18+'1'!K18+'3'!K18+'4'!K18+'5'!K18+'6'!K18+'7'!K18+'8'!K18+'9'!K18+'10'!K18+'11'!K18+'12'!K18+'13'!K18+'14'!K18+'15'!K18+'16'!K18+'17'!K18+'18'!K18+'19'!K18+'20'!K18+'21'!K18+'22'!K18+'23'!K18+'24'!K18+'25'!K18+'26'!K18+'27'!K18+'28'!K18+'29'!K18+'30'!K18+'31'!K18</f>
        <v>4</v>
      </c>
      <c r="L18" s="21">
        <f>'2'!L18+'1'!L18+'3'!L18+'4'!L18+'5'!L18+'6'!L18+'7'!L18+'8'!L18+'9'!L18+'10'!L18+'11'!L18+'12'!L18+'13'!L18+'14'!L18+'15'!L18+'16'!L18+'17'!L18+'18'!L18+'19'!L18+'20'!L18+'21'!L18+'22'!L18+'23'!L18+'24'!L18+'25'!L18+'26'!L18+'27'!L18+'28'!L18+'29'!L18+'30'!L18+'31'!L18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296510</v>
      </c>
      <c r="N18" s="24">
        <f t="shared" si="1"/>
        <v>297238</v>
      </c>
      <c r="O18" s="25">
        <f t="shared" si="2"/>
        <v>8154.0249999999996</v>
      </c>
      <c r="P18" s="26"/>
      <c r="Q18" s="26">
        <f>'2'!Q18+'1'!Q18+'3'!Q18+'4'!Q18+'5'!Q18+'6'!Q18+'7'!Q18+'8'!Q18+'9'!Q18+'10'!Q18+'11'!Q18+'12'!Q18+'13'!Q18+'14'!Q18+'15'!Q18+'16'!Q18+'17'!Q18+'18'!Q18+'19'!Q18+'20'!Q18+'21'!Q18+'22'!Q18+'23'!Q18+'24'!Q18+'25'!Q18+'26'!Q18+'27'!Q18+'28'!Q18+'29'!Q18+'30'!Q18+'31'!Q18</f>
        <v>2500</v>
      </c>
      <c r="R18" s="24">
        <f t="shared" si="3"/>
        <v>286583.97499999998</v>
      </c>
      <c r="S18" s="25">
        <f t="shared" si="4"/>
        <v>2816.8449999999998</v>
      </c>
      <c r="T18" s="27">
        <f t="shared" si="5"/>
        <v>316.8449999999998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'2'!D19+'1'!D19+'3'!D19+'4'!D19+'5'!D19+'6'!D19+'7'!D19+'8'!D19+'9'!D19+'10'!D19+'11'!D19+'12'!D19+'13'!D19+'14'!D19+'15'!D19+'16'!D19+'17'!D19+'18'!D19+'19'!D19+'20'!D19+'21'!D19+'22'!D19+'23'!D19+'24'!D19+'25'!D19+'26'!D19+'27'!D19+'28'!D19+'29'!D19+'30'!D19+'31'!D19</f>
        <v>376968</v>
      </c>
      <c r="E19" s="21">
        <f>'2'!E19+'1'!E19+'3'!E19+'4'!E19+'5'!E19+'6'!E19+'7'!E19+'8'!E19+'9'!E19+'10'!E19+'11'!E19+'12'!E19+'13'!E19+'14'!E19+'15'!E19+'16'!E19+'17'!E19+'18'!E19+'19'!E19+'20'!E19+'21'!E19+'22'!E19+'23'!E19+'24'!E19+'25'!E19+'26'!E19+'27'!E19+'28'!E19+'29'!E19+'30'!E19+'31'!E19</f>
        <v>220</v>
      </c>
      <c r="F19" s="21">
        <f>'2'!F19+'1'!F19+'3'!F19+'4'!F19+'5'!F19+'6'!F19+'7'!F19+'8'!F19+'9'!F19+'10'!F19+'11'!F19+'12'!F19+'13'!F19+'14'!F19+'15'!F19+'16'!F19+'17'!F19+'18'!F19+'19'!F19+'20'!F19+'21'!F19+'22'!F19+'23'!F19+'24'!F19+'25'!F19+'26'!F19+'27'!F19+'28'!F19+'29'!F19+'30'!F19+'31'!F19</f>
        <v>490</v>
      </c>
      <c r="G19" s="21">
        <f>'2'!G19+'1'!G19+'3'!G19+'4'!G19+'5'!G19+'6'!G19+'7'!G19+'8'!G19+'9'!G19+'10'!G19+'11'!G19+'12'!G19+'13'!G19+'14'!G19+'15'!G19+'16'!G19+'17'!G19+'18'!G19+'19'!G19+'20'!G19+'21'!G19+'22'!G19+'23'!G19+'24'!G19+'25'!G19+'26'!G19+'27'!G19+'28'!G19+'29'!G19+'30'!G19+'31'!G19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'2'!H19+'1'!H19+'3'!H19+'4'!H19+'5'!H19+'6'!H19+'7'!H19+'8'!H19+'9'!H19+'10'!H19+'11'!H19+'12'!H19+'13'!H19+'14'!H19+'15'!H19+'16'!H19+'17'!H19+'18'!H19+'19'!H19+'20'!H19+'21'!H19+'22'!H19+'23'!H19+'24'!H19+'25'!H19+'26'!H19+'27'!H19+'28'!H19+'29'!H19+'30'!H19+'31'!H19</f>
        <v>1650</v>
      </c>
      <c r="I19" s="21">
        <f>'2'!I19+'1'!I19+'3'!I19+'4'!I19+'5'!I19+'6'!I19+'7'!I19+'8'!I19+'9'!I19+'10'!I19+'11'!I19+'12'!I19+'13'!I19+'14'!I19+'15'!I19+'16'!I19+'17'!I19+'18'!I19+'19'!I19+'20'!I19+'21'!I19+'22'!I19+'23'!I19+'24'!I19+'25'!I19+'26'!I19+'27'!I19+'28'!I19+'29'!I19+'30'!I19+'31'!I19</f>
        <v>146</v>
      </c>
      <c r="J19" s="21">
        <f>'2'!J19+'1'!J19+'3'!J19+'4'!J19+'5'!J19+'6'!J19+'7'!J19+'8'!J19+'9'!J19+'10'!J19+'11'!J19+'12'!J19+'13'!J19+'14'!J19+'15'!J19+'16'!J19+'17'!J19+'18'!J19+'19'!J19+'20'!J19+'21'!J19+'22'!J19+'23'!J19+'24'!J19+'25'!J19+'26'!J19+'27'!J19+'28'!J19+'29'!J19+'30'!J19+'31'!J19</f>
        <v>5</v>
      </c>
      <c r="K19" s="21">
        <f>'2'!K19+'1'!K19+'3'!K19+'4'!K19+'5'!K19+'6'!K19+'7'!K19+'8'!K19+'9'!K19+'10'!K19+'11'!K19+'12'!K19+'13'!K19+'14'!K19+'15'!K19+'16'!K19+'17'!K19+'18'!K19+'19'!K19+'20'!K19+'21'!K19+'22'!K19+'23'!K19+'24'!K19+'25'!K19+'26'!K19+'27'!K19+'28'!K19+'29'!K19+'30'!K19+'31'!K19</f>
        <v>55</v>
      </c>
      <c r="L19" s="21">
        <f>'2'!L19+'1'!L19+'3'!L19+'4'!L19+'5'!L19+'6'!L19+'7'!L19+'8'!L19+'9'!L19+'10'!L19+'11'!L19+'12'!L19+'13'!L19+'14'!L19+'15'!L19+'16'!L19+'17'!L19+'18'!L19+'19'!L19+'20'!L19+'21'!L19+'22'!L19+'23'!L19+'24'!L19+'25'!L19+'26'!L19+'27'!L19+'28'!L19+'29'!L19+'30'!L19+'31'!L19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401118</v>
      </c>
      <c r="N19" s="24">
        <f t="shared" si="1"/>
        <v>439969</v>
      </c>
      <c r="O19" s="25">
        <f t="shared" si="2"/>
        <v>11030.745000000001</v>
      </c>
      <c r="P19" s="26"/>
      <c r="Q19" s="26">
        <f>'2'!Q19+'1'!Q19+'3'!Q19+'4'!Q19+'5'!Q19+'6'!Q19+'7'!Q19+'8'!Q19+'9'!Q19+'10'!Q19+'11'!Q19+'12'!Q19+'13'!Q19+'14'!Q19+'15'!Q19+'16'!Q19+'17'!Q19+'18'!Q19+'19'!Q19+'20'!Q19+'21'!Q19+'22'!Q19+'23'!Q19+'24'!Q19+'25'!Q19+'26'!Q19+'27'!Q19+'28'!Q19+'29'!Q19+'30'!Q19+'31'!Q19</f>
        <v>4559</v>
      </c>
      <c r="R19" s="24">
        <f t="shared" si="3"/>
        <v>424379.255</v>
      </c>
      <c r="S19" s="25">
        <f t="shared" si="4"/>
        <v>3810.6210000000001</v>
      </c>
      <c r="T19" s="27">
        <f t="shared" si="5"/>
        <v>-748.37899999999991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'2'!D20+'1'!D20+'3'!D20+'4'!D20+'5'!D20+'6'!D20+'7'!D20+'8'!D20+'9'!D20+'10'!D20+'11'!D20+'12'!D20+'13'!D20+'14'!D20+'15'!D20+'16'!D20+'17'!D20+'18'!D20+'19'!D20+'20'!D20+'21'!D20+'22'!D20+'23'!D20+'24'!D20+'25'!D20+'26'!D20+'27'!D20+'28'!D20+'29'!D20+'30'!D20+'31'!D20</f>
        <v>224653</v>
      </c>
      <c r="E20" s="21">
        <f>'2'!E20+'1'!E20+'3'!E20+'4'!E20+'5'!E20+'6'!E20+'7'!E20+'8'!E20+'9'!E20+'10'!E20+'11'!E20+'12'!E20+'13'!E20+'14'!E20+'15'!E20+'16'!E20+'17'!E20+'18'!E20+'19'!E20+'20'!E20+'21'!E20+'22'!E20+'23'!E20+'24'!E20+'25'!E20+'26'!E20+'27'!E20+'28'!E20+'29'!E20+'30'!E20+'31'!E20</f>
        <v>110</v>
      </c>
      <c r="F20" s="21">
        <f>'2'!F20+'1'!F20+'3'!F20+'4'!F20+'5'!F20+'6'!F20+'7'!F20+'8'!F20+'9'!F20+'10'!F20+'11'!F20+'12'!F20+'13'!F20+'14'!F20+'15'!F20+'16'!F20+'17'!F20+'18'!F20+'19'!F20+'20'!F20+'21'!F20+'22'!F20+'23'!F20+'24'!F20+'25'!F20+'26'!F20+'27'!F20+'28'!F20+'29'!F20+'30'!F20+'31'!F20</f>
        <v>150</v>
      </c>
      <c r="G20" s="21">
        <f>'2'!G20+'1'!G20+'3'!G20+'4'!G20+'5'!G20+'6'!G20+'7'!G20+'8'!G20+'9'!G20+'10'!G20+'11'!G20+'12'!G20+'13'!G20+'14'!G20+'15'!G20+'16'!G20+'17'!G20+'18'!G20+'19'!G20+'20'!G20+'21'!G20+'22'!G20+'23'!G20+'24'!G20+'25'!G20+'26'!G20+'27'!G20+'28'!G20+'29'!G20+'30'!G20+'31'!G20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'2'!H20+'1'!H20+'3'!H20+'4'!H20+'5'!H20+'6'!H20+'7'!H20+'8'!H20+'9'!H20+'10'!H20+'11'!H20+'12'!H20+'13'!H20+'14'!H20+'15'!H20+'16'!H20+'17'!H20+'18'!H20+'19'!H20+'20'!H20+'21'!H20+'22'!H20+'23'!H20+'24'!H20+'25'!H20+'26'!H20+'27'!H20+'28'!H20+'29'!H20+'30'!H20+'31'!H20</f>
        <v>430</v>
      </c>
      <c r="I20" s="21">
        <f>'2'!I20+'1'!I20+'3'!I20+'4'!I20+'5'!I20+'6'!I20+'7'!I20+'8'!I20+'9'!I20+'10'!I20+'11'!I20+'12'!I20+'13'!I20+'14'!I20+'15'!I20+'16'!I20+'17'!I20+'18'!I20+'19'!I20+'20'!I20+'21'!I20+'22'!I20+'23'!I20+'24'!I20+'25'!I20+'26'!I20+'27'!I20+'28'!I20+'29'!I20+'30'!I20+'31'!I20</f>
        <v>46</v>
      </c>
      <c r="J20" s="21">
        <f>'2'!J20+'1'!J20+'3'!J20+'4'!J20+'5'!J20+'6'!J20+'7'!J20+'8'!J20+'9'!J20+'10'!J20+'11'!J20+'12'!J20+'13'!J20+'14'!J20+'15'!J20+'16'!J20+'17'!J20+'18'!J20+'19'!J20+'20'!J20+'21'!J20+'22'!J20+'23'!J20+'24'!J20+'25'!J20+'26'!J20+'27'!J20+'28'!J20+'29'!J20+'30'!J20+'31'!J20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'2'!K20+'1'!K20+'3'!K20+'4'!K20+'5'!K20+'6'!K20+'7'!K20+'8'!K20+'9'!K20+'10'!K20+'11'!K20+'12'!K20+'13'!K20+'14'!K20+'15'!K20+'16'!K20+'17'!K20+'18'!K20+'19'!K20+'20'!K20+'21'!K20+'22'!K20+'23'!K20+'24'!K20+'25'!K20+'26'!K20+'27'!K20+'28'!K20+'29'!K20+'30'!K20+'31'!K20</f>
        <v>66</v>
      </c>
      <c r="L20" s="21">
        <f>'2'!L20+'1'!L20+'3'!L20+'4'!L20+'5'!L20+'6'!L20+'7'!L20+'8'!L20+'9'!L20+'10'!L20+'11'!L20+'12'!L20+'13'!L20+'14'!L20+'15'!L20+'16'!L20+'17'!L20+'18'!L20+'19'!L20+'20'!L20+'21'!L20+'22'!L20+'23'!L20+'24'!L20+'25'!L20+'26'!L20+'27'!L20+'28'!L20+'29'!L20+'30'!L20+'31'!L20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232223</v>
      </c>
      <c r="N20" s="24">
        <f t="shared" si="1"/>
        <v>253021</v>
      </c>
      <c r="O20" s="25">
        <f t="shared" si="2"/>
        <v>6386.1324999999997</v>
      </c>
      <c r="P20" s="26"/>
      <c r="Q20" s="26">
        <f>'2'!Q20+'1'!Q20+'3'!Q20+'4'!Q20+'5'!Q20+'6'!Q20+'7'!Q20+'8'!Q20+'9'!Q20+'10'!Q20+'11'!Q20+'12'!Q20+'13'!Q20+'14'!Q20+'15'!Q20+'16'!Q20+'17'!Q20+'18'!Q20+'19'!Q20+'20'!Q20+'21'!Q20+'22'!Q20+'23'!Q20+'24'!Q20+'25'!Q20+'26'!Q20+'27'!Q20+'28'!Q20+'29'!Q20+'30'!Q20+'31'!Q20</f>
        <v>2925</v>
      </c>
      <c r="R20" s="24">
        <f t="shared" si="3"/>
        <v>243709.86749999999</v>
      </c>
      <c r="S20" s="25">
        <f t="shared" si="4"/>
        <v>2206.1185</v>
      </c>
      <c r="T20" s="27">
        <f t="shared" si="5"/>
        <v>-718.88149999999996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'2'!D21+'1'!D21+'3'!D21+'4'!D21+'5'!D21+'6'!D21+'7'!D21+'8'!D21+'9'!D21+'10'!D21+'11'!D21+'12'!D21+'13'!D21+'14'!D21+'15'!D21+'16'!D21+'17'!D21+'18'!D21+'19'!D21+'20'!D21+'21'!D21+'22'!D21+'23'!D21+'24'!D21+'25'!D21+'26'!D21+'27'!D21+'28'!D21+'29'!D21+'30'!D21+'31'!D21</f>
        <v>175910</v>
      </c>
      <c r="E21" s="21">
        <f>'2'!E21+'1'!E21+'3'!E21+'4'!E21+'5'!E21+'6'!E21+'7'!E21+'8'!E21+'9'!E21+'10'!E21+'11'!E21+'12'!E21+'13'!E21+'14'!E21+'15'!E21+'16'!E21+'17'!E21+'18'!E21+'19'!E21+'20'!E21+'21'!E21+'22'!E21+'23'!E21+'24'!E21+'25'!E21+'26'!E21+'27'!E21+'28'!E21+'29'!E21+'30'!E21+'31'!E21</f>
        <v>65</v>
      </c>
      <c r="F21" s="21">
        <f>'2'!F21+'1'!F21+'3'!F21+'4'!F21+'5'!F21+'6'!F21+'7'!F21+'8'!F21+'9'!F21+'10'!F21+'11'!F21+'12'!F21+'13'!F21+'14'!F21+'15'!F21+'16'!F21+'17'!F21+'18'!F21+'19'!F21+'20'!F21+'21'!F21+'22'!F21+'23'!F21+'24'!F21+'25'!F21+'26'!F21+'27'!F21+'28'!F21+'29'!F21+'30'!F21+'31'!F21</f>
        <v>200</v>
      </c>
      <c r="G21" s="21">
        <f>'2'!G21+'1'!G21+'3'!G21+'4'!G21+'5'!G21+'6'!G21+'7'!G21+'8'!G21+'9'!G21+'10'!G21+'11'!G21+'12'!G21+'13'!G21+'14'!G21+'15'!G21+'16'!G21+'17'!G21+'18'!G21+'19'!G21+'20'!G21+'21'!G21+'22'!G21+'23'!G21+'24'!G21+'25'!G21+'26'!G21+'27'!G21+'28'!G21+'29'!G21+'30'!G21+'31'!G21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'2'!H21+'1'!H21+'3'!H21+'4'!H21+'5'!H21+'6'!H21+'7'!H21+'8'!H21+'9'!H21+'10'!H21+'11'!H21+'12'!H21+'13'!H21+'14'!H21+'15'!H21+'16'!H21+'17'!H21+'18'!H21+'19'!H21+'20'!H21+'21'!H21+'22'!H21+'23'!H21+'24'!H21+'25'!H21+'26'!H21+'27'!H21+'28'!H21+'29'!H21+'30'!H21+'31'!H21</f>
        <v>130</v>
      </c>
      <c r="I21" s="21">
        <f>'2'!I21+'1'!I21+'3'!I21+'4'!I21+'5'!I21+'6'!I21+'7'!I21+'8'!I21+'9'!I21+'10'!I21+'11'!I21+'12'!I21+'13'!I21+'14'!I21+'15'!I21+'16'!I21+'17'!I21+'18'!I21+'19'!I21+'20'!I21+'21'!I21+'22'!I21+'23'!I21+'24'!I21+'25'!I21+'26'!I21+'27'!I21+'28'!I21+'29'!I21+'30'!I21+'31'!I21</f>
        <v>63</v>
      </c>
      <c r="J21" s="21">
        <f>'2'!J21+'1'!J21+'3'!J21+'4'!J21+'5'!J21+'6'!J21+'7'!J21+'8'!J21+'9'!J21+'10'!J21+'11'!J21+'12'!J21+'13'!J21+'14'!J21+'15'!J21+'16'!J21+'17'!J21+'18'!J21+'19'!J21+'20'!J21+'21'!J21+'22'!J21+'23'!J21+'24'!J21+'25'!J21+'26'!J21+'27'!J21+'28'!J21+'29'!J21+'30'!J21+'31'!J21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'2'!K21+'1'!K21+'3'!K21+'4'!K21+'5'!K21+'6'!K21+'7'!K21+'8'!K21+'9'!K21+'10'!K21+'11'!K21+'12'!K21+'13'!K21+'14'!K21+'15'!K21+'16'!K21+'17'!K21+'18'!K21+'19'!K21+'20'!K21+'21'!K21+'22'!K21+'23'!K21+'24'!K21+'25'!K21+'26'!K21+'27'!K21+'28'!K21+'29'!K21+'30'!K21+'31'!K21</f>
        <v>10</v>
      </c>
      <c r="L21" s="21">
        <f>'2'!L21+'1'!L21+'3'!L21+'4'!L21+'5'!L21+'6'!L21+'7'!L21+'8'!L21+'9'!L21+'10'!L21+'11'!L21+'12'!L21+'13'!L21+'14'!L21+'15'!L21+'16'!L21+'17'!L21+'18'!L21+'19'!L21+'20'!L21+'21'!L21+'22'!L21+'23'!L21+'24'!L21+'25'!L21+'26'!L21+'27'!L21+'28'!L21+'29'!L21+'30'!L21+'31'!L21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180380</v>
      </c>
      <c r="N21" s="24">
        <f t="shared" si="1"/>
        <v>194233</v>
      </c>
      <c r="O21" s="25">
        <f t="shared" si="2"/>
        <v>4960.45</v>
      </c>
      <c r="P21" s="26"/>
      <c r="Q21" s="26">
        <f>'2'!Q21+'1'!Q21+'3'!Q21+'4'!Q21+'5'!Q21+'6'!Q21+'7'!Q21+'8'!Q21+'9'!Q21+'10'!Q21+'11'!Q21+'12'!Q21+'13'!Q21+'14'!Q21+'15'!Q21+'16'!Q21+'17'!Q21+'18'!Q21+'19'!Q21+'20'!Q21+'21'!Q21+'22'!Q21+'23'!Q21+'24'!Q21+'25'!Q21+'26'!Q21+'27'!Q21+'28'!Q21+'29'!Q21+'30'!Q21+'31'!Q21</f>
        <v>407</v>
      </c>
      <c r="R21" s="24">
        <f t="shared" si="3"/>
        <v>188865.55</v>
      </c>
      <c r="S21" s="25">
        <f t="shared" si="4"/>
        <v>1713.61</v>
      </c>
      <c r="T21" s="27">
        <f t="shared" si="5"/>
        <v>1306.6099999999999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'2'!D22+'1'!D22+'3'!D22+'4'!D22+'5'!D22+'6'!D22+'7'!D22+'8'!D22+'9'!D22+'10'!D22+'11'!D22+'12'!D22+'13'!D22+'14'!D22+'15'!D22+'16'!D22+'17'!D22+'18'!D22+'19'!D22+'20'!D22+'21'!D22+'22'!D22+'23'!D22+'24'!D22+'25'!D22+'26'!D22+'27'!D22+'28'!D22+'29'!D22+'30'!D22+'31'!D22</f>
        <v>539954</v>
      </c>
      <c r="E22" s="21">
        <f>'2'!E22+'1'!E22+'3'!E22+'4'!E22+'5'!E22+'6'!E22+'7'!E22+'8'!E22+'9'!E22+'10'!E22+'11'!E22+'12'!E22+'13'!E22+'14'!E22+'15'!E22+'16'!E22+'17'!E22+'18'!E22+'19'!E22+'20'!E22+'21'!E22+'22'!E22+'23'!E22+'24'!E22+'25'!E22+'26'!E22+'27'!E22+'28'!E22+'29'!E22+'30'!E22+'31'!E22</f>
        <v>820</v>
      </c>
      <c r="F22" s="21">
        <f>'2'!F22+'1'!F22+'3'!F22+'4'!F22+'5'!F22+'6'!F22+'7'!F22+'8'!F22+'9'!F22+'10'!F22+'11'!F22+'12'!F22+'13'!F22+'14'!F22+'15'!F22+'16'!F22+'17'!F22+'18'!F22+'19'!F22+'20'!F22+'21'!F22+'22'!F22+'23'!F22+'24'!F22+'25'!F22+'26'!F22+'27'!F22+'28'!F22+'29'!F22+'30'!F22+'31'!F22</f>
        <v>730</v>
      </c>
      <c r="G22" s="21">
        <f>'2'!G22+'1'!G22+'3'!G22+'4'!G22+'5'!G22+'6'!G22+'7'!G22+'8'!G22+'9'!G22+'10'!G22+'11'!G22+'12'!G22+'13'!G22+'14'!G22+'15'!G22+'16'!G22+'17'!G22+'18'!G22+'19'!G22+'20'!G22+'21'!G22+'22'!G22+'23'!G22+'24'!G22+'25'!G22+'26'!G22+'27'!G22+'28'!G22+'29'!G22+'30'!G22+'31'!G22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'2'!H22+'1'!H22+'3'!H22+'4'!H22+'5'!H22+'6'!H22+'7'!H22+'8'!H22+'9'!H22+'10'!H22+'11'!H22+'12'!H22+'13'!H22+'14'!H22+'15'!H22+'16'!H22+'17'!H22+'18'!H22+'19'!H22+'20'!H22+'21'!H22+'22'!H22+'23'!H22+'24'!H22+'25'!H22+'26'!H22+'27'!H22+'28'!H22+'29'!H22+'30'!H22+'31'!H22</f>
        <v>1050</v>
      </c>
      <c r="I22" s="21">
        <f>'2'!I22+'1'!I22+'3'!I22+'4'!I22+'5'!I22+'6'!I22+'7'!I22+'8'!I22+'9'!I22+'10'!I22+'11'!I22+'12'!I22+'13'!I22+'14'!I22+'15'!I22+'16'!I22+'17'!I22+'18'!I22+'19'!I22+'20'!I22+'21'!I22+'22'!I22+'23'!I22+'24'!I22+'25'!I22+'26'!I22+'27'!I22+'28'!I22+'29'!I22+'30'!I22+'31'!I22</f>
        <v>175</v>
      </c>
      <c r="J22" s="21">
        <f>'2'!J22+'1'!J22+'3'!J22+'4'!J22+'5'!J22+'6'!J22+'7'!J22+'8'!J22+'9'!J22+'10'!J22+'11'!J22+'12'!J22+'13'!J22+'14'!J22+'15'!J22+'16'!J22+'17'!J22+'18'!J22+'19'!J22+'20'!J22+'21'!J22+'22'!J22+'23'!J22+'24'!J22+'25'!J22+'26'!J22+'27'!J22+'28'!J22+'29'!J22+'30'!J22+'31'!J22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'2'!K22+'1'!K22+'3'!K22+'4'!K22+'5'!K22+'6'!K22+'7'!K22+'8'!K22+'9'!K22+'10'!K22+'11'!K22+'12'!K22+'13'!K22+'14'!K22+'15'!K22+'16'!K22+'17'!K22+'18'!K22+'19'!K22+'20'!K22+'21'!K22+'22'!K22+'23'!K22+'24'!K22+'25'!K22+'26'!K22+'27'!K22+'28'!K22+'29'!K22+'30'!K22+'31'!K22</f>
        <v>65</v>
      </c>
      <c r="L22" s="21">
        <f>'2'!L22+'1'!L22+'3'!L22+'4'!L22+'5'!L22+'6'!L22+'7'!L22+'8'!L22+'9'!L22+'10'!L22+'11'!L22+'12'!L22+'13'!L22+'14'!L22+'15'!L22+'16'!L22+'17'!L22+'18'!L22+'19'!L22+'20'!L22+'21'!L22+'22'!L22+'23'!L22+'24'!L22+'25'!L22+'26'!L22+'27'!L22+'28'!L22+'29'!L22+'30'!L22+'31'!L22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573104</v>
      </c>
      <c r="N22" s="24">
        <f t="shared" si="1"/>
        <v>618359</v>
      </c>
      <c r="O22" s="25">
        <f t="shared" si="2"/>
        <v>15760.36</v>
      </c>
      <c r="P22" s="26"/>
      <c r="Q22" s="26">
        <f>'2'!Q22+'1'!Q22+'3'!Q22+'4'!Q22+'5'!Q22+'6'!Q22+'7'!Q22+'8'!Q22+'9'!Q22+'10'!Q22+'11'!Q22+'12'!Q22+'13'!Q22+'14'!Q22+'15'!Q22+'16'!Q22+'17'!Q22+'18'!Q22+'19'!Q22+'20'!Q22+'21'!Q22+'22'!Q22+'23'!Q22+'24'!Q22+'25'!Q22+'26'!Q22+'27'!Q22+'28'!Q22+'29'!Q22+'30'!Q22+'31'!Q22</f>
        <v>5225</v>
      </c>
      <c r="R22" s="24">
        <f t="shared" si="3"/>
        <v>597373.64</v>
      </c>
      <c r="S22" s="25">
        <f t="shared" si="4"/>
        <v>5444.4880000000003</v>
      </c>
      <c r="T22" s="27">
        <f t="shared" si="5"/>
        <v>219.48800000000028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'2'!D23+'1'!D23+'3'!D23+'4'!D23+'5'!D23+'6'!D23+'7'!D23+'8'!D23+'9'!D23+'10'!D23+'11'!D23+'12'!D23+'13'!D23+'14'!D23+'15'!D23+'16'!D23+'17'!D23+'18'!D23+'19'!D23+'20'!D23+'21'!D23+'22'!D23+'23'!D23+'24'!D23+'25'!D23+'26'!D23+'27'!D23+'28'!D23+'29'!D23+'30'!D23+'31'!D23</f>
        <v>258981</v>
      </c>
      <c r="E23" s="21">
        <f>'2'!E23+'1'!E23+'3'!E23+'4'!E23+'5'!E23+'6'!E23+'7'!E23+'8'!E23+'9'!E23+'10'!E23+'11'!E23+'12'!E23+'13'!E23+'14'!E23+'15'!E23+'16'!E23+'17'!E23+'18'!E23+'19'!E23+'20'!E23+'21'!E23+'22'!E23+'23'!E23+'24'!E23+'25'!E23+'26'!E23+'27'!E23+'28'!E23+'29'!E23+'30'!E23+'31'!E23</f>
        <v>170</v>
      </c>
      <c r="F23" s="21">
        <f>'2'!F23+'1'!F23+'3'!F23+'4'!F23+'5'!F23+'6'!F23+'7'!F23+'8'!F23+'9'!F23+'10'!F23+'11'!F23+'12'!F23+'13'!F23+'14'!F23+'15'!F23+'16'!F23+'17'!F23+'18'!F23+'19'!F23+'20'!F23+'21'!F23+'22'!F23+'23'!F23+'24'!F23+'25'!F23+'26'!F23+'27'!F23+'28'!F23+'29'!F23+'30'!F23+'31'!F23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'2'!G23+'1'!G23+'3'!G23+'4'!G23+'5'!G23+'6'!G23+'7'!G23+'8'!G23+'9'!G23+'10'!G23+'11'!G23+'12'!G23+'13'!G23+'14'!G23+'15'!G23+'16'!G23+'17'!G23+'18'!G23+'19'!G23+'20'!G23+'21'!G23+'22'!G23+'23'!G23+'24'!G23+'25'!G23+'26'!G23+'27'!G23+'28'!G23+'29'!G23+'30'!G23+'31'!G23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'2'!H23+'1'!H23+'3'!H23+'4'!H23+'5'!H23+'6'!H23+'7'!H23+'8'!H23+'9'!H23+'10'!H23+'11'!H23+'12'!H23+'13'!H23+'14'!H23+'15'!H23+'16'!H23+'17'!H23+'18'!H23+'19'!H23+'20'!H23+'21'!H23+'22'!H23+'23'!H23+'24'!H23+'25'!H23+'26'!H23+'27'!H23+'28'!H23+'29'!H23+'30'!H23+'31'!H23</f>
        <v>300</v>
      </c>
      <c r="I23" s="21">
        <f>'2'!I23+'1'!I23+'3'!I23+'4'!I23+'5'!I23+'6'!I23+'7'!I23+'8'!I23+'9'!I23+'10'!I23+'11'!I23+'12'!I23+'13'!I23+'14'!I23+'15'!I23+'16'!I23+'17'!I23+'18'!I23+'19'!I23+'20'!I23+'21'!I23+'22'!I23+'23'!I23+'24'!I23+'25'!I23+'26'!I23+'27'!I23+'28'!I23+'29'!I23+'30'!I23+'31'!I23</f>
        <v>60</v>
      </c>
      <c r="J23" s="21">
        <f>'2'!J23+'1'!J23+'3'!J23+'4'!J23+'5'!J23+'6'!J23+'7'!J23+'8'!J23+'9'!J23+'10'!J23+'11'!J23+'12'!J23+'13'!J23+'14'!J23+'15'!J23+'16'!J23+'17'!J23+'18'!J23+'19'!J23+'20'!J23+'21'!J23+'22'!J23+'23'!J23+'24'!J23+'25'!J23+'26'!J23+'27'!J23+'28'!J23+'29'!J23+'30'!J23+'31'!J23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'2'!K23+'1'!K23+'3'!K23+'4'!K23+'5'!K23+'6'!K23+'7'!K23+'8'!K23+'9'!K23+'10'!K23+'11'!K23+'12'!K23+'13'!K23+'14'!K23+'15'!K23+'16'!K23+'17'!K23+'18'!K23+'19'!K23+'20'!K23+'21'!K23+'22'!K23+'23'!K23+'24'!K23+'25'!K23+'26'!K23+'27'!K23+'28'!K23+'29'!K23+'30'!K23+'31'!K23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'2'!L23+'1'!L23+'3'!L23+'4'!L23+'5'!L23+'6'!L23+'7'!L23+'8'!L23+'9'!L23+'10'!L23+'11'!L23+'12'!L23+'13'!L23+'14'!L23+'15'!L23+'16'!L23+'17'!L23+'18'!L23+'19'!L23+'20'!L23+'21'!L23+'22'!L23+'23'!L23+'24'!L23+'25'!L23+'26'!L23+'27'!L23+'28'!L23+'29'!L23+'30'!L23+'31'!L23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267081</v>
      </c>
      <c r="N23" s="24">
        <f t="shared" si="1"/>
        <v>280361</v>
      </c>
      <c r="O23" s="25">
        <f t="shared" si="2"/>
        <v>7344.7275</v>
      </c>
      <c r="P23" s="26"/>
      <c r="Q23" s="26">
        <f>'2'!Q23+'1'!Q23+'3'!Q23+'4'!Q23+'5'!Q23+'6'!Q23+'7'!Q23+'8'!Q23+'9'!Q23+'10'!Q23+'11'!Q23+'12'!Q23+'13'!Q23+'14'!Q23+'15'!Q23+'16'!Q23+'17'!Q23+'18'!Q23+'19'!Q23+'20'!Q23+'21'!Q23+'22'!Q23+'23'!Q23+'24'!Q23+'25'!Q23+'26'!Q23+'27'!Q23+'28'!Q23+'29'!Q23+'30'!Q23+'31'!Q23</f>
        <v>2190</v>
      </c>
      <c r="R23" s="24">
        <f t="shared" si="3"/>
        <v>270826.27249999996</v>
      </c>
      <c r="S23" s="25">
        <f t="shared" si="4"/>
        <v>2537.2694999999999</v>
      </c>
      <c r="T23" s="27">
        <f t="shared" si="5"/>
        <v>347.26949999999988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'2'!D24+'1'!D24+'3'!D24+'4'!D24+'5'!D24+'6'!D24+'7'!D24+'8'!D24+'9'!D24+'10'!D24+'11'!D24+'12'!D24+'13'!D24+'14'!D24+'15'!D24+'16'!D24+'17'!D24+'18'!D24+'19'!D24+'20'!D24+'21'!D24+'22'!D24+'23'!D24+'24'!D24+'25'!D24+'26'!D24+'27'!D24+'28'!D24+'29'!D24+'30'!D24+'31'!D24</f>
        <v>591417</v>
      </c>
      <c r="E24" s="21">
        <f>'2'!E24+'1'!E24+'3'!E24+'4'!E24+'5'!E24+'6'!E24+'7'!E24+'8'!E24+'9'!E24+'10'!E24+'11'!E24+'12'!E24+'13'!E24+'14'!E24+'15'!E24+'16'!E24+'17'!E24+'18'!E24+'19'!E24+'20'!E24+'21'!E24+'22'!E24+'23'!E24+'24'!E24+'25'!E24+'26'!E24+'27'!E24+'28'!E24+'29'!E24+'30'!E24+'31'!E24</f>
        <v>940</v>
      </c>
      <c r="F24" s="21">
        <f>'2'!F24+'1'!F24+'3'!F24+'4'!F24+'5'!F24+'6'!F24+'7'!F24+'8'!F24+'9'!F24+'10'!F24+'11'!F24+'12'!F24+'13'!F24+'14'!F24+'15'!F24+'16'!F24+'17'!F24+'18'!F24+'19'!F24+'20'!F24+'21'!F24+'22'!F24+'23'!F24+'24'!F24+'25'!F24+'26'!F24+'27'!F24+'28'!F24+'29'!F24+'30'!F24+'31'!F24</f>
        <v>1720</v>
      </c>
      <c r="G24" s="21">
        <f>'2'!G24+'1'!G24+'3'!G24+'4'!G24+'5'!G24+'6'!G24+'7'!G24+'8'!G24+'9'!G24+'10'!G24+'11'!G24+'12'!G24+'13'!G24+'14'!G24+'15'!G24+'16'!G24+'17'!G24+'18'!G24+'19'!G24+'20'!G24+'21'!G24+'22'!G24+'23'!G24+'24'!G24+'25'!G24+'26'!G24+'27'!G24+'28'!G24+'29'!G24+'30'!G24+'31'!G24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'2'!H24+'1'!H24+'3'!H24+'4'!H24+'5'!H24+'6'!H24+'7'!H24+'8'!H24+'9'!H24+'10'!H24+'11'!H24+'12'!H24+'13'!H24+'14'!H24+'15'!H24+'16'!H24+'17'!H24+'18'!H24+'19'!H24+'20'!H24+'21'!H24+'22'!H24+'23'!H24+'24'!H24+'25'!H24+'26'!H24+'27'!H24+'28'!H24+'29'!H24+'30'!H24+'31'!H24</f>
        <v>4300</v>
      </c>
      <c r="I24" s="21">
        <f>'2'!I24+'1'!I24+'3'!I24+'4'!I24+'5'!I24+'6'!I24+'7'!I24+'8'!I24+'9'!I24+'10'!I24+'11'!I24+'12'!I24+'13'!I24+'14'!I24+'15'!I24+'16'!I24+'17'!I24+'18'!I24+'19'!I24+'20'!I24+'21'!I24+'22'!I24+'23'!I24+'24'!I24+'25'!I24+'26'!I24+'27'!I24+'28'!I24+'29'!I24+'30'!I24+'31'!I24</f>
        <v>153</v>
      </c>
      <c r="J24" s="21">
        <f>'2'!J24+'1'!J24+'3'!J24+'4'!J24+'5'!J24+'6'!J24+'7'!J24+'8'!J24+'9'!J24+'10'!J24+'11'!J24+'12'!J24+'13'!J24+'14'!J24+'15'!J24+'16'!J24+'17'!J24+'18'!J24+'19'!J24+'20'!J24+'21'!J24+'22'!J24+'23'!J24+'24'!J24+'25'!J24+'26'!J24+'27'!J24+'28'!J24+'29'!J24+'30'!J24+'31'!J24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'2'!K24+'1'!K24+'3'!K24+'4'!K24+'5'!K24+'6'!K24+'7'!K24+'8'!K24+'9'!K24+'10'!K24+'11'!K24+'12'!K24+'13'!K24+'14'!K24+'15'!K24+'16'!K24+'17'!K24+'18'!K24+'19'!K24+'20'!K24+'21'!K24+'22'!K24+'23'!K24+'24'!K24+'25'!K24+'26'!K24+'27'!K24+'28'!K24+'29'!K24+'30'!K24+'31'!K24</f>
        <v>51</v>
      </c>
      <c r="L24" s="21">
        <f>'2'!L24+'1'!L24+'3'!L24+'4'!L24+'5'!L24+'6'!L24+'7'!L24+'8'!L24+'9'!L24+'10'!L24+'11'!L24+'12'!L24+'13'!L24+'14'!L24+'15'!L24+'16'!L24+'17'!L24+'18'!L24+'19'!L24+'20'!L24+'21'!L24+'22'!L24+'23'!L24+'24'!L24+'25'!L24+'26'!L24+'27'!L24+'28'!L24+'29'!L24+'30'!L24+'31'!L24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666117</v>
      </c>
      <c r="N24" s="24">
        <f t="shared" si="1"/>
        <v>704622</v>
      </c>
      <c r="O24" s="25">
        <f t="shared" si="2"/>
        <v>18318.217499999999</v>
      </c>
      <c r="P24" s="26"/>
      <c r="Q24" s="26">
        <f>'2'!Q24+'1'!Q24+'3'!Q24+'4'!Q24+'5'!Q24+'6'!Q24+'7'!Q24+'8'!Q24+'9'!Q24+'10'!Q24+'11'!Q24+'12'!Q24+'13'!Q24+'14'!Q24+'15'!Q24+'16'!Q24+'17'!Q24+'18'!Q24+'19'!Q24+'20'!Q24+'21'!Q24+'22'!Q24+'23'!Q24+'24'!Q24+'25'!Q24+'26'!Q24+'27'!Q24+'28'!Q24+'29'!Q24+'30'!Q24+'31'!Q24</f>
        <v>3273</v>
      </c>
      <c r="R24" s="24">
        <f t="shared" si="3"/>
        <v>683030.78249999997</v>
      </c>
      <c r="S24" s="25">
        <f t="shared" si="4"/>
        <v>6328.1115</v>
      </c>
      <c r="T24" s="27">
        <f t="shared" si="5"/>
        <v>3055.1115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'2'!D25+'1'!D25+'3'!D25+'4'!D25+'5'!D25+'6'!D25+'7'!D25+'8'!D25+'9'!D25+'10'!D25+'11'!D25+'12'!D25+'13'!D25+'14'!D25+'15'!D25+'16'!D25+'17'!D25+'18'!D25+'19'!D25+'20'!D25+'21'!D25+'22'!D25+'23'!D25+'24'!D25+'25'!D25+'26'!D25+'27'!D25+'28'!D25+'29'!D25+'30'!D25+'31'!D25</f>
        <v>255645</v>
      </c>
      <c r="E25" s="21">
        <f>'2'!E25+'1'!E25+'3'!E25+'4'!E25+'5'!E25+'6'!E25+'7'!E25+'8'!E25+'9'!E25+'10'!E25+'11'!E25+'12'!E25+'13'!E25+'14'!E25+'15'!E25+'16'!E25+'17'!E25+'18'!E25+'19'!E25+'20'!E25+'21'!E25+'22'!E25+'23'!E25+'24'!E25+'25'!E25+'26'!E25+'27'!E25+'28'!E25+'29'!E25+'30'!E25+'31'!E25</f>
        <v>160</v>
      </c>
      <c r="F25" s="21">
        <f>'2'!F25+'1'!F25+'3'!F25+'4'!F25+'5'!F25+'6'!F25+'7'!F25+'8'!F25+'9'!F25+'10'!F25+'11'!F25+'12'!F25+'13'!F25+'14'!F25+'15'!F25+'16'!F25+'17'!F25+'18'!F25+'19'!F25+'20'!F25+'21'!F25+'22'!F25+'23'!F25+'24'!F25+'25'!F25+'26'!F25+'27'!F25+'28'!F25+'29'!F25+'30'!F25+'31'!F25</f>
        <v>120</v>
      </c>
      <c r="G25" s="21">
        <f>'2'!G25+'1'!G25+'3'!G25+'4'!G25+'5'!G25+'6'!G25+'7'!G25+'8'!G25+'9'!G25+'10'!G25+'11'!G25+'12'!G25+'13'!G25+'14'!G25+'15'!G25+'16'!G25+'17'!G25+'18'!G25+'19'!G25+'20'!G25+'21'!G25+'22'!G25+'23'!G25+'24'!G25+'25'!G25+'26'!G25+'27'!G25+'28'!G25+'29'!G25+'30'!G25+'31'!G25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'2'!H25+'1'!H25+'3'!H25+'4'!H25+'5'!H25+'6'!H25+'7'!H25+'8'!H25+'9'!H25+'10'!H25+'11'!H25+'12'!H25+'13'!H25+'14'!H25+'15'!H25+'16'!H25+'17'!H25+'18'!H25+'19'!H25+'20'!H25+'21'!H25+'22'!H25+'23'!H25+'24'!H25+'25'!H25+'26'!H25+'27'!H25+'28'!H25+'29'!H25+'30'!H25+'31'!H25</f>
        <v>750</v>
      </c>
      <c r="I25" s="21">
        <f>'2'!I25+'1'!I25+'3'!I25+'4'!I25+'5'!I25+'6'!I25+'7'!I25+'8'!I25+'9'!I25+'10'!I25+'11'!I25+'12'!I25+'13'!I25+'14'!I25+'15'!I25+'16'!I25+'17'!I25+'18'!I25+'19'!I25+'20'!I25+'21'!I25+'22'!I25+'23'!I25+'24'!I25+'25'!I25+'26'!I25+'27'!I25+'28'!I25+'29'!I25+'30'!I25+'31'!I25</f>
        <v>88</v>
      </c>
      <c r="J25" s="21">
        <f>'2'!J25+'1'!J25+'3'!J25+'4'!J25+'5'!J25+'6'!J25+'7'!J25+'8'!J25+'9'!J25+'10'!J25+'11'!J25+'12'!J25+'13'!J25+'14'!J25+'15'!J25+'16'!J25+'17'!J25+'18'!J25+'19'!J25+'20'!J25+'21'!J25+'22'!J25+'23'!J25+'24'!J25+'25'!J25+'26'!J25+'27'!J25+'28'!J25+'29'!J25+'30'!J25+'31'!J25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'2'!K25+'1'!K25+'3'!K25+'4'!K25+'5'!K25+'6'!K25+'7'!K25+'8'!K25+'9'!K25+'10'!K25+'11'!K25+'12'!K25+'13'!K25+'14'!K25+'15'!K25+'16'!K25+'17'!K25+'18'!K25+'19'!K25+'20'!K25+'21'!K25+'22'!K25+'23'!K25+'24'!K25+'25'!K25+'26'!K25+'27'!K25+'28'!K25+'29'!K25+'30'!K25+'31'!K25</f>
        <v>33</v>
      </c>
      <c r="L25" s="21">
        <f>'2'!L25+'1'!L25+'3'!L25+'4'!L25+'5'!L25+'6'!L25+'7'!L25+'8'!L25+'9'!L25+'10'!L25+'11'!L25+'12'!L25+'13'!L25+'14'!L25+'15'!L25+'16'!L25+'17'!L25+'18'!L25+'19'!L25+'20'!L25+'21'!L25+'22'!L25+'23'!L25+'24'!L25+'25'!L25+'26'!L25+'27'!L25+'28'!L25+'29'!L25+'30'!L25+'31'!L25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266795</v>
      </c>
      <c r="N25" s="24">
        <f t="shared" si="1"/>
        <v>291519</v>
      </c>
      <c r="O25" s="25">
        <f t="shared" si="2"/>
        <v>7336.8625000000002</v>
      </c>
      <c r="P25" s="26"/>
      <c r="Q25" s="26">
        <f>'2'!Q25+'1'!Q25+'3'!Q25+'4'!Q25+'5'!Q25+'6'!Q25+'7'!Q25+'8'!Q25+'9'!Q25+'10'!Q25+'11'!Q25+'12'!Q25+'13'!Q25+'14'!Q25+'15'!Q25+'16'!Q25+'17'!Q25+'18'!Q25+'19'!Q25+'20'!Q25+'21'!Q25+'22'!Q25+'23'!Q25+'24'!Q25+'25'!Q25+'26'!Q25+'27'!Q25+'28'!Q25+'29'!Q25+'30'!Q25+'31'!Q25</f>
        <v>2311</v>
      </c>
      <c r="R25" s="24">
        <f t="shared" si="3"/>
        <v>281871.13750000001</v>
      </c>
      <c r="S25" s="25">
        <f t="shared" si="4"/>
        <v>2534.5524999999998</v>
      </c>
      <c r="T25" s="27">
        <f t="shared" si="5"/>
        <v>223.55249999999978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'2'!D26+'1'!D26+'3'!D26+'4'!D26+'5'!D26+'6'!D26+'7'!D26+'8'!D26+'9'!D26+'10'!D26+'11'!D26+'12'!D26+'13'!D26+'14'!D26+'15'!D26+'16'!D26+'17'!D26+'18'!D26+'19'!D26+'20'!D26+'21'!D26+'22'!D26+'23'!D26+'24'!D26+'25'!D26+'26'!D26+'27'!D26+'28'!D26+'29'!D26+'30'!D26+'31'!D26</f>
        <v>242866</v>
      </c>
      <c r="E26" s="21">
        <f>'2'!E26+'1'!E26+'3'!E26+'4'!E26+'5'!E26+'6'!E26+'7'!E26+'8'!E26+'9'!E26+'10'!E26+'11'!E26+'12'!E26+'13'!E26+'14'!E26+'15'!E26+'16'!E26+'17'!E26+'18'!E26+'19'!E26+'20'!E26+'21'!E26+'22'!E26+'23'!E26+'24'!E26+'25'!E26+'26'!E26+'27'!E26+'28'!E26+'29'!E26+'30'!E26+'31'!E26</f>
        <v>470</v>
      </c>
      <c r="F26" s="21">
        <f>'2'!F26+'1'!F26+'3'!F26+'4'!F26+'5'!F26+'6'!F26+'7'!F26+'8'!F26+'9'!F26+'10'!F26+'11'!F26+'12'!F26+'13'!F26+'14'!F26+'15'!F26+'16'!F26+'17'!F26+'18'!F26+'19'!F26+'20'!F26+'21'!F26+'22'!F26+'23'!F26+'24'!F26+'25'!F26+'26'!F26+'27'!F26+'28'!F26+'29'!F26+'30'!F26+'31'!F26</f>
        <v>840</v>
      </c>
      <c r="G26" s="21">
        <f>'2'!G26+'1'!G26+'3'!G26+'4'!G26+'5'!G26+'6'!G26+'7'!G26+'8'!G26+'9'!G26+'10'!G26+'11'!G26+'12'!G26+'13'!G26+'14'!G26+'15'!G26+'16'!G26+'17'!G26+'18'!G26+'19'!G26+'20'!G26+'21'!G26+'22'!G26+'23'!G26+'24'!G26+'25'!G26+'26'!G26+'27'!G26+'28'!G26+'29'!G26+'30'!G26+'31'!G26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'2'!H26+'1'!H26+'3'!H26+'4'!H26+'5'!H26+'6'!H26+'7'!H26+'8'!H26+'9'!H26+'10'!H26+'11'!H26+'12'!H26+'13'!H26+'14'!H26+'15'!H26+'16'!H26+'17'!H26+'18'!H26+'19'!H26+'20'!H26+'21'!H26+'22'!H26+'23'!H26+'24'!H26+'25'!H26+'26'!H26+'27'!H26+'28'!H26+'29'!H26+'30'!H26+'31'!H26</f>
        <v>1890</v>
      </c>
      <c r="I26" s="21">
        <f>'2'!I26+'1'!I26+'3'!I26+'4'!I26+'5'!I26+'6'!I26+'7'!I26+'8'!I26+'9'!I26+'10'!I26+'11'!I26+'12'!I26+'13'!I26+'14'!I26+'15'!I26+'16'!I26+'17'!I26+'18'!I26+'19'!I26+'20'!I26+'21'!I26+'22'!I26+'23'!I26+'24'!I26+'25'!I26+'26'!I26+'27'!I26+'28'!I26+'29'!I26+'30'!I26+'31'!I26</f>
        <v>49</v>
      </c>
      <c r="J26" s="21">
        <f>'2'!J26+'1'!J26+'3'!J26+'4'!J26+'5'!J26+'6'!J26+'7'!J26+'8'!J26+'9'!J26+'10'!J26+'11'!J26+'12'!J26+'13'!J26+'14'!J26+'15'!J26+'16'!J26+'17'!J26+'18'!J26+'19'!J26+'20'!J26+'21'!J26+'22'!J26+'23'!J26+'24'!J26+'25'!J26+'26'!J26+'27'!J26+'28'!J26+'29'!J26+'30'!J26+'31'!J26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'2'!K26+'1'!K26+'3'!K26+'4'!K26+'5'!K26+'6'!K26+'7'!K26+'8'!K26+'9'!K26+'10'!K26+'11'!K26+'12'!K26+'13'!K26+'14'!K26+'15'!K26+'16'!K26+'17'!K26+'18'!K26+'19'!K26+'20'!K26+'21'!K26+'22'!K26+'23'!K26+'24'!K26+'25'!K26+'26'!K26+'27'!K26+'28'!K26+'29'!K26+'30'!K26+'31'!K26</f>
        <v>20</v>
      </c>
      <c r="L26" s="21">
        <f>'2'!L26+'1'!L26+'3'!L26+'4'!L26+'5'!L26+'6'!L26+'7'!L26+'8'!L26+'9'!L26+'10'!L26+'11'!L26+'12'!L26+'13'!L26+'14'!L26+'15'!L26+'16'!L26+'17'!L26+'18'!L26+'19'!L26+'20'!L26+'21'!L26+'22'!L26+'23'!L26+'24'!L26+'25'!L26+'26'!L26+'27'!L26+'28'!L26+'29'!L26+'30'!L26+'31'!L26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277676</v>
      </c>
      <c r="N26" s="24">
        <f t="shared" si="1"/>
        <v>290675</v>
      </c>
      <c r="O26" s="25">
        <f t="shared" si="2"/>
        <v>7636.09</v>
      </c>
      <c r="P26" s="26"/>
      <c r="Q26" s="26">
        <f>'2'!Q26+'1'!Q26+'3'!Q26+'4'!Q26+'5'!Q26+'6'!Q26+'7'!Q26+'8'!Q26+'9'!Q26+'10'!Q26+'11'!Q26+'12'!Q26+'13'!Q26+'14'!Q26+'15'!Q26+'16'!Q26+'17'!Q26+'18'!Q26+'19'!Q26+'20'!Q26+'21'!Q26+'22'!Q26+'23'!Q26+'24'!Q26+'25'!Q26+'26'!Q26+'27'!Q26+'28'!Q26+'29'!Q26+'30'!Q26+'31'!Q26</f>
        <v>2387</v>
      </c>
      <c r="R26" s="24">
        <f t="shared" si="3"/>
        <v>280651.90999999997</v>
      </c>
      <c r="S26" s="25">
        <f t="shared" si="4"/>
        <v>2637.922</v>
      </c>
      <c r="T26" s="27">
        <f t="shared" si="5"/>
        <v>250.92200000000003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'2'!D27+'1'!D27+'3'!D27+'4'!D27+'5'!D27+'6'!D27+'7'!D27+'8'!D27+'9'!D27+'10'!D27+'11'!D27+'12'!D27+'13'!D27+'14'!D27+'15'!D27+'16'!D27+'17'!D27+'18'!D27+'19'!D27+'20'!D27+'21'!D27+'22'!D27+'23'!D27+'24'!D27+'25'!D27+'26'!D27+'27'!D27+'28'!D27+'29'!D27+'30'!D27+'31'!D27</f>
        <v>293090</v>
      </c>
      <c r="E27" s="21">
        <f>'2'!E27+'1'!E27+'3'!E27+'4'!E27+'5'!E27+'6'!E27+'7'!E27+'8'!E27+'9'!E27+'10'!E27+'11'!E27+'12'!E27+'13'!E27+'14'!E27+'15'!E27+'16'!E27+'17'!E27+'18'!E27+'19'!E27+'20'!E27+'21'!E27+'22'!E27+'23'!E27+'24'!E27+'25'!E27+'26'!E27+'27'!E27+'28'!E27+'29'!E27+'30'!E27+'31'!E27</f>
        <v>30</v>
      </c>
      <c r="F27" s="21">
        <f>'2'!F27+'1'!F27+'3'!F27+'4'!F27+'5'!F27+'6'!F27+'7'!F27+'8'!F27+'9'!F27+'10'!F27+'11'!F27+'12'!F27+'13'!F27+'14'!F27+'15'!F27+'16'!F27+'17'!F27+'18'!F27+'19'!F27+'20'!F27+'21'!F27+'22'!F27+'23'!F27+'24'!F27+'25'!F27+'26'!F27+'27'!F27+'28'!F27+'29'!F27+'30'!F27+'31'!F27</f>
        <v>80</v>
      </c>
      <c r="G27" s="21">
        <f>'2'!G27+'1'!G27+'3'!G27+'4'!G27+'5'!G27+'6'!G27+'7'!G27+'8'!G27+'9'!G27+'10'!G27+'11'!G27+'12'!G27+'13'!G27+'14'!G27+'15'!G27+'16'!G27+'17'!G27+'18'!G27+'19'!G27+'20'!G27+'21'!G27+'22'!G27+'23'!G27+'24'!G27+'25'!G27+'26'!G27+'27'!G27+'28'!G27+'29'!G27+'30'!G27+'31'!G27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'2'!H27+'1'!H27+'3'!H27+'4'!H27+'5'!H27+'6'!H27+'7'!H27+'8'!H27+'9'!H27+'10'!H27+'11'!H27+'12'!H27+'13'!H27+'14'!H27+'15'!H27+'16'!H27+'17'!H27+'18'!H27+'19'!H27+'20'!H27+'21'!H27+'22'!H27+'23'!H27+'24'!H27+'25'!H27+'26'!H27+'27'!H27+'28'!H27+'29'!H27+'30'!H27+'31'!H27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'2'!I27+'1'!I27+'3'!I27+'4'!I27+'5'!I27+'6'!I27+'7'!I27+'8'!I27+'9'!I27+'10'!I27+'11'!I27+'12'!I27+'13'!I27+'14'!I27+'15'!I27+'16'!I27+'17'!I27+'18'!I27+'19'!I27+'20'!I27+'21'!I27+'22'!I27+'23'!I27+'24'!I27+'25'!I27+'26'!I27+'27'!I27+'28'!I27+'29'!I27+'30'!I27+'31'!I27</f>
        <v>145</v>
      </c>
      <c r="J27" s="21">
        <f>'2'!J27+'1'!J27+'3'!J27+'4'!J27+'5'!J27+'6'!J27+'7'!J27+'8'!J27+'9'!J27+'10'!J27+'11'!J27+'12'!J27+'13'!J27+'14'!J27+'15'!J27+'16'!J27+'17'!J27+'18'!J27+'19'!J27+'20'!J27+'21'!J27+'22'!J27+'23'!J27+'24'!J27+'25'!J27+'26'!J27+'27'!J27+'28'!J27+'29'!J27+'30'!J27+'31'!J27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'2'!K27+'1'!K27+'3'!K27+'4'!K27+'5'!K27+'6'!K27+'7'!K27+'8'!K27+'9'!K27+'10'!K27+'11'!K27+'12'!K27+'13'!K27+'14'!K27+'15'!K27+'16'!K27+'17'!K27+'18'!K27+'19'!K27+'20'!K27+'21'!K27+'22'!K27+'23'!K27+'24'!K27+'25'!K27+'26'!K27+'27'!K27+'28'!K27+'29'!K27+'30'!K27+'31'!K27</f>
        <v>35</v>
      </c>
      <c r="L27" s="21">
        <f>'2'!L27+'1'!L27+'3'!L27+'4'!L27+'5'!L27+'6'!L27+'7'!L27+'8'!L27+'9'!L27+'10'!L27+'11'!L27+'12'!L27+'13'!L27+'14'!L27+'15'!L27+'16'!L27+'17'!L27+'18'!L27+'19'!L27+'20'!L27+'21'!L27+'22'!L27+'23'!L27+'24'!L27+'25'!L27+'26'!L27+'27'!L27+'28'!L27+'29'!L27+'30'!L27+'31'!L27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294490</v>
      </c>
      <c r="N27" s="40">
        <f t="shared" si="1"/>
        <v>328555</v>
      </c>
      <c r="O27" s="25">
        <f t="shared" si="2"/>
        <v>8098.4750000000004</v>
      </c>
      <c r="P27" s="41"/>
      <c r="Q27" s="26">
        <f>'2'!Q27+'1'!Q27+'3'!Q27+'4'!Q27+'5'!Q27+'6'!Q27+'7'!Q27+'8'!Q27+'9'!Q27+'10'!Q27+'11'!Q27+'12'!Q27+'13'!Q27+'14'!Q27+'15'!Q27+'16'!Q27+'17'!Q27+'18'!Q27+'19'!Q27+'20'!Q27+'21'!Q27+'22'!Q27+'23'!Q27+'24'!Q27+'25'!Q27+'26'!Q27+'27'!Q27+'28'!Q27+'29'!Q27+'30'!Q27+'31'!Q27</f>
        <v>2938</v>
      </c>
      <c r="R27" s="24">
        <f t="shared" si="3"/>
        <v>317518.52500000002</v>
      </c>
      <c r="S27" s="42">
        <f t="shared" si="4"/>
        <v>2797.6549999999997</v>
      </c>
      <c r="T27" s="43">
        <f t="shared" si="5"/>
        <v>-140.34500000000025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6695084</v>
      </c>
      <c r="E28" s="45">
        <f t="shared" si="6"/>
        <v>6835</v>
      </c>
      <c r="F28" s="45">
        <f t="shared" ref="F28:T28" si="7">SUM(F7:F27)</f>
        <v>12370</v>
      </c>
      <c r="G28" s="45">
        <f t="shared" si="7"/>
        <v>460</v>
      </c>
      <c r="H28" s="45">
        <f t="shared" si="7"/>
        <v>26210</v>
      </c>
      <c r="I28" s="45">
        <f t="shared" si="7"/>
        <v>1661</v>
      </c>
      <c r="J28" s="45">
        <f t="shared" si="7"/>
        <v>53</v>
      </c>
      <c r="K28" s="45">
        <f t="shared" si="7"/>
        <v>669</v>
      </c>
      <c r="L28" s="45">
        <f t="shared" si="7"/>
        <v>5</v>
      </c>
      <c r="M28" s="45">
        <f t="shared" si="7"/>
        <v>7195514</v>
      </c>
      <c r="N28" s="45">
        <f t="shared" si="7"/>
        <v>7645146</v>
      </c>
      <c r="O28" s="46">
        <f t="shared" si="7"/>
        <v>197876.63500000001</v>
      </c>
      <c r="P28" s="45">
        <f t="shared" si="7"/>
        <v>0</v>
      </c>
      <c r="Q28" s="45">
        <f t="shared" si="7"/>
        <v>52154</v>
      </c>
      <c r="R28" s="45">
        <f t="shared" si="7"/>
        <v>7395115.3650000002</v>
      </c>
      <c r="S28" s="45">
        <f t="shared" si="7"/>
        <v>68357.382999999987</v>
      </c>
      <c r="T28" s="47">
        <f t="shared" si="7"/>
        <v>16203.383000000002</v>
      </c>
    </row>
    <row r="29" spans="1:20" ht="15.75" thickBot="1" x14ac:dyDescent="0.3">
      <c r="A29" s="92" t="s">
        <v>45</v>
      </c>
      <c r="B29" s="93"/>
      <c r="C29" s="94"/>
      <c r="D29" s="48">
        <f>D4+D5-D28</f>
        <v>476404</v>
      </c>
      <c r="E29" s="48">
        <f t="shared" ref="E29:L29" si="8">E4+E5-E28</f>
        <v>2770</v>
      </c>
      <c r="F29" s="48">
        <f t="shared" si="8"/>
        <v>5610</v>
      </c>
      <c r="G29" s="48">
        <f t="shared" si="8"/>
        <v>40</v>
      </c>
      <c r="H29" s="48">
        <f t="shared" si="8"/>
        <v>28360</v>
      </c>
      <c r="I29" s="48">
        <f t="shared" si="8"/>
        <v>799</v>
      </c>
      <c r="J29" s="48">
        <f t="shared" si="8"/>
        <v>503</v>
      </c>
      <c r="K29" s="48">
        <f t="shared" si="8"/>
        <v>516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Q8:Q27 D8:L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 D26:D27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7" sqref="G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54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'3'!D29</f>
        <v>533926</v>
      </c>
      <c r="E4" s="2">
        <f>'3'!E29</f>
        <v>2355</v>
      </c>
      <c r="F4" s="2">
        <f>'3'!F29</f>
        <v>7410</v>
      </c>
      <c r="G4" s="2">
        <f>'3'!G29</f>
        <v>0</v>
      </c>
      <c r="H4" s="2">
        <f>'3'!H29</f>
        <v>31450</v>
      </c>
      <c r="I4" s="2">
        <f>'3'!I29</f>
        <v>529</v>
      </c>
      <c r="J4" s="2">
        <f>'3'!J29</f>
        <v>335</v>
      </c>
      <c r="K4" s="2">
        <f>'3'!K29</f>
        <v>158</v>
      </c>
      <c r="L4" s="2">
        <f>'3'!L29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>
        <v>337324</v>
      </c>
      <c r="E5" s="4">
        <v>2000</v>
      </c>
      <c r="F5" s="4">
        <v>10000</v>
      </c>
      <c r="G5" s="4"/>
      <c r="H5" s="4">
        <v>22000</v>
      </c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55" t="s">
        <v>23</v>
      </c>
      <c r="D7" s="21">
        <v>6944</v>
      </c>
      <c r="E7" s="22"/>
      <c r="F7" s="22">
        <v>100</v>
      </c>
      <c r="G7" s="22"/>
      <c r="H7" s="22"/>
      <c r="I7" s="23"/>
      <c r="J7" s="23"/>
      <c r="K7" s="23"/>
      <c r="L7" s="23"/>
      <c r="M7" s="20">
        <f>D7+E7*20+F7*10+G7*9+H7*9</f>
        <v>7944</v>
      </c>
      <c r="N7" s="24">
        <f>D7+E7*20+F7*10+G7*9+H7*9+I7*191+J7*191+K7*182+L7*100</f>
        <v>7944</v>
      </c>
      <c r="O7" s="25">
        <f>M7*2.75%</f>
        <v>218.46</v>
      </c>
      <c r="P7" s="26"/>
      <c r="Q7" s="26">
        <v>63</v>
      </c>
      <c r="R7" s="24">
        <f>M7-(M7*2.75%)+I7*191+J7*191+K7*182+L7*100-Q7</f>
        <v>7662.54</v>
      </c>
      <c r="S7" s="25">
        <f>M7*0.95%</f>
        <v>75.468000000000004</v>
      </c>
      <c r="T7" s="27">
        <f>S7-Q7</f>
        <v>12.468000000000004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5297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5297</v>
      </c>
      <c r="N8" s="24">
        <f t="shared" ref="N8:N27" si="1">D8+E8*20+F8*10+G8*9+H8*9+I8*191+J8*191+K8*182+L8*100</f>
        <v>6252</v>
      </c>
      <c r="O8" s="25">
        <f t="shared" ref="O8:O27" si="2">M8*2.75%</f>
        <v>145.66749999999999</v>
      </c>
      <c r="P8" s="26"/>
      <c r="Q8" s="26">
        <v>80</v>
      </c>
      <c r="R8" s="24">
        <f t="shared" ref="R8:R27" si="3">M8-(M8*2.75%)+I8*191+J8*191+K8*182+L8*100-Q8</f>
        <v>6026.3325000000004</v>
      </c>
      <c r="S8" s="25">
        <f t="shared" ref="S8:S27" si="4">M8*0.95%</f>
        <v>50.3215</v>
      </c>
      <c r="T8" s="27">
        <f t="shared" ref="T8:T27" si="5">S8-Q8</f>
        <v>-29.6785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13252</v>
      </c>
      <c r="E9" s="30">
        <v>80</v>
      </c>
      <c r="F9" s="30">
        <v>100</v>
      </c>
      <c r="G9" s="30"/>
      <c r="H9" s="30">
        <v>220</v>
      </c>
      <c r="I9" s="20">
        <v>11</v>
      </c>
      <c r="J9" s="20"/>
      <c r="K9" s="20"/>
      <c r="L9" s="20"/>
      <c r="M9" s="20">
        <f t="shared" si="0"/>
        <v>17832</v>
      </c>
      <c r="N9" s="24">
        <f t="shared" si="1"/>
        <v>19933</v>
      </c>
      <c r="O9" s="25">
        <f t="shared" si="2"/>
        <v>490.38</v>
      </c>
      <c r="P9" s="26"/>
      <c r="Q9" s="26">
        <v>143</v>
      </c>
      <c r="R9" s="24">
        <f t="shared" si="3"/>
        <v>19299.62</v>
      </c>
      <c r="S9" s="25">
        <f t="shared" si="4"/>
        <v>169.404</v>
      </c>
      <c r="T9" s="27">
        <f t="shared" si="5"/>
        <v>26.403999999999996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4474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4474</v>
      </c>
      <c r="N10" s="24">
        <f t="shared" si="1"/>
        <v>4856</v>
      </c>
      <c r="O10" s="25">
        <f t="shared" si="2"/>
        <v>123.035</v>
      </c>
      <c r="P10" s="26"/>
      <c r="Q10" s="26">
        <v>32</v>
      </c>
      <c r="R10" s="24">
        <f t="shared" si="3"/>
        <v>4700.9650000000001</v>
      </c>
      <c r="S10" s="25">
        <f t="shared" si="4"/>
        <v>42.503</v>
      </c>
      <c r="T10" s="27">
        <f t="shared" si="5"/>
        <v>10.503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2910</v>
      </c>
      <c r="E11" s="30">
        <v>200</v>
      </c>
      <c r="F11" s="30">
        <v>420</v>
      </c>
      <c r="G11" s="32"/>
      <c r="H11" s="30">
        <v>650</v>
      </c>
      <c r="I11" s="20">
        <v>1</v>
      </c>
      <c r="J11" s="20"/>
      <c r="K11" s="20"/>
      <c r="L11" s="20"/>
      <c r="M11" s="20">
        <f t="shared" si="0"/>
        <v>16960</v>
      </c>
      <c r="N11" s="24">
        <f t="shared" si="1"/>
        <v>17151</v>
      </c>
      <c r="O11" s="25">
        <f t="shared" si="2"/>
        <v>466.4</v>
      </c>
      <c r="P11" s="26"/>
      <c r="Q11" s="26">
        <v>40</v>
      </c>
      <c r="R11" s="24">
        <f t="shared" si="3"/>
        <v>16644.599999999999</v>
      </c>
      <c r="S11" s="25">
        <f t="shared" si="4"/>
        <v>161.12</v>
      </c>
      <c r="T11" s="27">
        <f t="shared" si="5"/>
        <v>121.12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4497</v>
      </c>
      <c r="E12" s="30">
        <v>100</v>
      </c>
      <c r="F12" s="30">
        <v>100</v>
      </c>
      <c r="G12" s="30"/>
      <c r="H12" s="30">
        <v>100</v>
      </c>
      <c r="I12" s="20">
        <v>5</v>
      </c>
      <c r="J12" s="20"/>
      <c r="K12" s="20">
        <v>5</v>
      </c>
      <c r="L12" s="20"/>
      <c r="M12" s="20">
        <f t="shared" si="0"/>
        <v>8397</v>
      </c>
      <c r="N12" s="24">
        <f t="shared" si="1"/>
        <v>10262</v>
      </c>
      <c r="O12" s="25">
        <f t="shared" si="2"/>
        <v>230.91749999999999</v>
      </c>
      <c r="P12" s="26"/>
      <c r="Q12" s="26">
        <v>35</v>
      </c>
      <c r="R12" s="24">
        <f t="shared" si="3"/>
        <v>9996.0825000000004</v>
      </c>
      <c r="S12" s="25">
        <f t="shared" si="4"/>
        <v>79.771500000000003</v>
      </c>
      <c r="T12" s="27">
        <f t="shared" si="5"/>
        <v>44.771500000000003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4471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4471</v>
      </c>
      <c r="N13" s="24">
        <f t="shared" si="1"/>
        <v>5426</v>
      </c>
      <c r="O13" s="25">
        <f t="shared" si="2"/>
        <v>122.9525</v>
      </c>
      <c r="P13" s="26"/>
      <c r="Q13" s="26">
        <v>55</v>
      </c>
      <c r="R13" s="24">
        <f t="shared" si="3"/>
        <v>5248.0474999999997</v>
      </c>
      <c r="S13" s="25">
        <f t="shared" si="4"/>
        <v>42.474499999999999</v>
      </c>
      <c r="T13" s="27">
        <f t="shared" si="5"/>
        <v>-12.525500000000001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5354</v>
      </c>
      <c r="E14" s="30"/>
      <c r="F14" s="30"/>
      <c r="G14" s="30"/>
      <c r="H14" s="30">
        <v>200</v>
      </c>
      <c r="I14" s="20">
        <v>1</v>
      </c>
      <c r="J14" s="20"/>
      <c r="K14" s="20"/>
      <c r="L14" s="20"/>
      <c r="M14" s="20">
        <f t="shared" si="0"/>
        <v>7154</v>
      </c>
      <c r="N14" s="24">
        <f t="shared" si="1"/>
        <v>7345</v>
      </c>
      <c r="O14" s="25">
        <f t="shared" si="2"/>
        <v>196.73500000000001</v>
      </c>
      <c r="P14" s="26"/>
      <c r="Q14" s="26">
        <v>138</v>
      </c>
      <c r="R14" s="24">
        <f t="shared" si="3"/>
        <v>7010.2650000000003</v>
      </c>
      <c r="S14" s="25">
        <f t="shared" si="4"/>
        <v>67.962999999999994</v>
      </c>
      <c r="T14" s="27">
        <f t="shared" si="5"/>
        <v>-70.037000000000006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15252</v>
      </c>
      <c r="E15" s="30">
        <v>30</v>
      </c>
      <c r="F15" s="30">
        <v>40</v>
      </c>
      <c r="G15" s="30"/>
      <c r="H15" s="30">
        <v>120</v>
      </c>
      <c r="I15" s="20"/>
      <c r="J15" s="20"/>
      <c r="K15" s="20">
        <v>5</v>
      </c>
      <c r="L15" s="20"/>
      <c r="M15" s="20">
        <f t="shared" si="0"/>
        <v>17332</v>
      </c>
      <c r="N15" s="24">
        <f t="shared" si="1"/>
        <v>18242</v>
      </c>
      <c r="O15" s="25">
        <f t="shared" si="2"/>
        <v>476.63</v>
      </c>
      <c r="P15" s="26"/>
      <c r="Q15" s="26">
        <v>160</v>
      </c>
      <c r="R15" s="24">
        <f t="shared" si="3"/>
        <v>17605.37</v>
      </c>
      <c r="S15" s="25">
        <f t="shared" si="4"/>
        <v>164.654</v>
      </c>
      <c r="T15" s="27">
        <f t="shared" si="5"/>
        <v>4.6539999999999964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20659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20659</v>
      </c>
      <c r="N16" s="24">
        <f t="shared" si="1"/>
        <v>20659</v>
      </c>
      <c r="O16" s="25">
        <f t="shared" si="2"/>
        <v>568.12250000000006</v>
      </c>
      <c r="P16" s="26"/>
      <c r="Q16" s="26">
        <v>121</v>
      </c>
      <c r="R16" s="24">
        <f t="shared" si="3"/>
        <v>19969.877499999999</v>
      </c>
      <c r="S16" s="25">
        <f t="shared" si="4"/>
        <v>196.26050000000001</v>
      </c>
      <c r="T16" s="27">
        <f t="shared" si="5"/>
        <v>75.260500000000008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4366</v>
      </c>
      <c r="E17" s="30">
        <v>50</v>
      </c>
      <c r="F17" s="30">
        <v>100</v>
      </c>
      <c r="G17" s="30"/>
      <c r="H17" s="30">
        <v>100</v>
      </c>
      <c r="I17" s="20">
        <v>4</v>
      </c>
      <c r="J17" s="20"/>
      <c r="K17" s="20"/>
      <c r="L17" s="20"/>
      <c r="M17" s="20">
        <f t="shared" si="0"/>
        <v>7266</v>
      </c>
      <c r="N17" s="24">
        <f t="shared" si="1"/>
        <v>8030</v>
      </c>
      <c r="O17" s="25">
        <f t="shared" si="2"/>
        <v>199.815</v>
      </c>
      <c r="P17" s="26"/>
      <c r="Q17" s="26">
        <v>60</v>
      </c>
      <c r="R17" s="24">
        <f t="shared" si="3"/>
        <v>7770.1850000000004</v>
      </c>
      <c r="S17" s="25">
        <f t="shared" si="4"/>
        <v>69.027000000000001</v>
      </c>
      <c r="T17" s="27">
        <f t="shared" si="5"/>
        <v>9.027000000000001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9496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9496</v>
      </c>
      <c r="N18" s="24">
        <f t="shared" si="1"/>
        <v>9496</v>
      </c>
      <c r="O18" s="25">
        <f t="shared" si="2"/>
        <v>261.14</v>
      </c>
      <c r="P18" s="26"/>
      <c r="Q18" s="26">
        <v>100</v>
      </c>
      <c r="R18" s="24">
        <f t="shared" si="3"/>
        <v>9134.86</v>
      </c>
      <c r="S18" s="25">
        <f t="shared" si="4"/>
        <v>90.212000000000003</v>
      </c>
      <c r="T18" s="27">
        <f t="shared" si="5"/>
        <v>-9.7879999999999967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12223</v>
      </c>
      <c r="E19" s="30"/>
      <c r="F19" s="30"/>
      <c r="G19" s="30"/>
      <c r="H19" s="30">
        <v>100</v>
      </c>
      <c r="I19" s="20"/>
      <c r="J19" s="20"/>
      <c r="K19" s="20">
        <v>10</v>
      </c>
      <c r="L19" s="20"/>
      <c r="M19" s="20">
        <f t="shared" si="0"/>
        <v>13123</v>
      </c>
      <c r="N19" s="24">
        <f t="shared" si="1"/>
        <v>14943</v>
      </c>
      <c r="O19" s="25">
        <f t="shared" si="2"/>
        <v>360.88249999999999</v>
      </c>
      <c r="P19" s="26"/>
      <c r="Q19" s="26">
        <v>170</v>
      </c>
      <c r="R19" s="24">
        <f t="shared" si="3"/>
        <v>14412.1175</v>
      </c>
      <c r="S19" s="25">
        <f t="shared" si="4"/>
        <v>124.66849999999999</v>
      </c>
      <c r="T19" s="27">
        <f t="shared" si="5"/>
        <v>-45.331500000000005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4626</v>
      </c>
      <c r="E20" s="30"/>
      <c r="F20" s="30"/>
      <c r="G20" s="30"/>
      <c r="H20" s="30">
        <v>150</v>
      </c>
      <c r="I20" s="20">
        <v>5</v>
      </c>
      <c r="J20" s="20"/>
      <c r="K20" s="20"/>
      <c r="L20" s="20"/>
      <c r="M20" s="20">
        <f t="shared" si="0"/>
        <v>5976</v>
      </c>
      <c r="N20" s="24">
        <f t="shared" si="1"/>
        <v>6931</v>
      </c>
      <c r="O20" s="25">
        <f t="shared" si="2"/>
        <v>164.34</v>
      </c>
      <c r="P20" s="26"/>
      <c r="Q20" s="26">
        <v>120</v>
      </c>
      <c r="R20" s="24">
        <f t="shared" si="3"/>
        <v>6646.66</v>
      </c>
      <c r="S20" s="25">
        <f t="shared" si="4"/>
        <v>56.771999999999998</v>
      </c>
      <c r="T20" s="27">
        <f t="shared" si="5"/>
        <v>-63.228000000000002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4114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4114</v>
      </c>
      <c r="N21" s="24">
        <f t="shared" si="1"/>
        <v>4114</v>
      </c>
      <c r="O21" s="25">
        <f t="shared" si="2"/>
        <v>113.13500000000001</v>
      </c>
      <c r="P21" s="26"/>
      <c r="Q21" s="26"/>
      <c r="R21" s="24">
        <f t="shared" si="3"/>
        <v>4000.8649999999998</v>
      </c>
      <c r="S21" s="25">
        <f t="shared" si="4"/>
        <v>39.082999999999998</v>
      </c>
      <c r="T21" s="27">
        <f t="shared" si="5"/>
        <v>39.082999999999998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17154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17154</v>
      </c>
      <c r="N22" s="24">
        <f t="shared" si="1"/>
        <v>17154</v>
      </c>
      <c r="O22" s="25">
        <f t="shared" si="2"/>
        <v>471.73500000000001</v>
      </c>
      <c r="P22" s="26"/>
      <c r="Q22" s="26">
        <v>150</v>
      </c>
      <c r="R22" s="24">
        <f t="shared" si="3"/>
        <v>16532.264999999999</v>
      </c>
      <c r="S22" s="25">
        <f t="shared" si="4"/>
        <v>162.96299999999999</v>
      </c>
      <c r="T22" s="27">
        <f t="shared" si="5"/>
        <v>12.962999999999994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54">
        <v>8017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8017</v>
      </c>
      <c r="N23" s="24">
        <f t="shared" si="1"/>
        <v>8017</v>
      </c>
      <c r="O23" s="25">
        <f t="shared" si="2"/>
        <v>220.4675</v>
      </c>
      <c r="P23" s="26"/>
      <c r="Q23" s="26">
        <v>80</v>
      </c>
      <c r="R23" s="24">
        <f t="shared" si="3"/>
        <v>7716.5325000000003</v>
      </c>
      <c r="S23" s="25">
        <f t="shared" si="4"/>
        <v>76.161500000000004</v>
      </c>
      <c r="T23" s="27">
        <f t="shared" si="5"/>
        <v>-3.8384999999999962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16631</v>
      </c>
      <c r="E24" s="30">
        <v>100</v>
      </c>
      <c r="F24" s="30">
        <v>100</v>
      </c>
      <c r="G24" s="30"/>
      <c r="H24" s="30">
        <v>300</v>
      </c>
      <c r="I24" s="20">
        <v>10</v>
      </c>
      <c r="J24" s="20"/>
      <c r="K24" s="20"/>
      <c r="L24" s="20"/>
      <c r="M24" s="20">
        <f t="shared" si="0"/>
        <v>22331</v>
      </c>
      <c r="N24" s="24">
        <f t="shared" si="1"/>
        <v>24241</v>
      </c>
      <c r="O24" s="25">
        <f t="shared" si="2"/>
        <v>614.10249999999996</v>
      </c>
      <c r="P24" s="26"/>
      <c r="Q24" s="26">
        <v>127</v>
      </c>
      <c r="R24" s="24">
        <f t="shared" si="3"/>
        <v>23499.897499999999</v>
      </c>
      <c r="S24" s="25">
        <f t="shared" si="4"/>
        <v>212.14449999999999</v>
      </c>
      <c r="T24" s="27">
        <f t="shared" si="5"/>
        <v>85.144499999999994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4630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4630</v>
      </c>
      <c r="N25" s="24">
        <f t="shared" si="1"/>
        <v>4630</v>
      </c>
      <c r="O25" s="25">
        <f t="shared" si="2"/>
        <v>127.325</v>
      </c>
      <c r="P25" s="26"/>
      <c r="Q25" s="26">
        <v>73</v>
      </c>
      <c r="R25" s="24">
        <f t="shared" si="3"/>
        <v>4429.6750000000002</v>
      </c>
      <c r="S25" s="25">
        <f t="shared" si="4"/>
        <v>43.984999999999999</v>
      </c>
      <c r="T25" s="27">
        <f t="shared" si="5"/>
        <v>-29.015000000000001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6218</v>
      </c>
      <c r="E26" s="29">
        <v>100</v>
      </c>
      <c r="F26" s="30">
        <v>100</v>
      </c>
      <c r="G26" s="30"/>
      <c r="H26" s="30">
        <v>200</v>
      </c>
      <c r="I26" s="20">
        <v>5</v>
      </c>
      <c r="J26" s="20"/>
      <c r="K26" s="20">
        <v>5</v>
      </c>
      <c r="L26" s="20"/>
      <c r="M26" s="20">
        <f t="shared" si="0"/>
        <v>11018</v>
      </c>
      <c r="N26" s="24">
        <f t="shared" si="1"/>
        <v>12883</v>
      </c>
      <c r="O26" s="25">
        <f t="shared" si="2"/>
        <v>302.995</v>
      </c>
      <c r="P26" s="26"/>
      <c r="Q26" s="26">
        <v>100</v>
      </c>
      <c r="R26" s="24">
        <f t="shared" si="3"/>
        <v>12480.004999999999</v>
      </c>
      <c r="S26" s="25">
        <f t="shared" si="4"/>
        <v>104.67099999999999</v>
      </c>
      <c r="T26" s="27">
        <f t="shared" si="5"/>
        <v>4.6709999999999923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9460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9460</v>
      </c>
      <c r="N27" s="40">
        <f t="shared" si="1"/>
        <v>10370</v>
      </c>
      <c r="O27" s="25">
        <f t="shared" si="2"/>
        <v>260.14999999999998</v>
      </c>
      <c r="P27" s="41"/>
      <c r="Q27" s="41">
        <v>100</v>
      </c>
      <c r="R27" s="24">
        <f t="shared" si="3"/>
        <v>10009.85</v>
      </c>
      <c r="S27" s="42">
        <f t="shared" si="4"/>
        <v>89.87</v>
      </c>
      <c r="T27" s="43">
        <f t="shared" si="5"/>
        <v>-10.129999999999995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180045</v>
      </c>
      <c r="E28" s="45">
        <f t="shared" si="6"/>
        <v>660</v>
      </c>
      <c r="F28" s="45">
        <f t="shared" ref="F28:T28" si="7">SUM(F7:F27)</f>
        <v>1060</v>
      </c>
      <c r="G28" s="45">
        <f t="shared" si="7"/>
        <v>0</v>
      </c>
      <c r="H28" s="45">
        <f t="shared" si="7"/>
        <v>2140</v>
      </c>
      <c r="I28" s="45">
        <f t="shared" si="7"/>
        <v>54</v>
      </c>
      <c r="J28" s="45">
        <f t="shared" si="7"/>
        <v>0</v>
      </c>
      <c r="K28" s="45">
        <f t="shared" si="7"/>
        <v>30</v>
      </c>
      <c r="L28" s="45">
        <f t="shared" si="7"/>
        <v>0</v>
      </c>
      <c r="M28" s="45">
        <f t="shared" si="7"/>
        <v>223105</v>
      </c>
      <c r="N28" s="45">
        <f t="shared" si="7"/>
        <v>238879</v>
      </c>
      <c r="O28" s="46">
        <f t="shared" si="7"/>
        <v>6135.3874999999989</v>
      </c>
      <c r="P28" s="45">
        <f t="shared" si="7"/>
        <v>0</v>
      </c>
      <c r="Q28" s="45">
        <f t="shared" si="7"/>
        <v>1947</v>
      </c>
      <c r="R28" s="45">
        <f t="shared" si="7"/>
        <v>230796.61249999996</v>
      </c>
      <c r="S28" s="45">
        <f t="shared" si="7"/>
        <v>2119.4974999999999</v>
      </c>
      <c r="T28" s="47">
        <f t="shared" si="7"/>
        <v>172.4975</v>
      </c>
    </row>
    <row r="29" spans="1:20" ht="15.75" thickBot="1" x14ac:dyDescent="0.3">
      <c r="A29" s="92" t="s">
        <v>45</v>
      </c>
      <c r="B29" s="93"/>
      <c r="C29" s="94"/>
      <c r="D29" s="48">
        <f>D4+D5-D28</f>
        <v>691205</v>
      </c>
      <c r="E29" s="48">
        <f t="shared" ref="E29:L29" si="8">E4+E5-E28</f>
        <v>3695</v>
      </c>
      <c r="F29" s="48">
        <f t="shared" si="8"/>
        <v>16350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128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61" priority="43" operator="equal">
      <formula>212030016606640</formula>
    </cfRule>
  </conditionalFormatting>
  <conditionalFormatting sqref="D29 E4:E6 E28:K29">
    <cfRule type="cellIs" dxfId="1260" priority="41" operator="equal">
      <formula>$E$4</formula>
    </cfRule>
    <cfRule type="cellIs" dxfId="1259" priority="42" operator="equal">
      <formula>2120</formula>
    </cfRule>
  </conditionalFormatting>
  <conditionalFormatting sqref="D29:E29 F4:F6 F28:F29">
    <cfRule type="cellIs" dxfId="1258" priority="39" operator="equal">
      <formula>$F$4</formula>
    </cfRule>
    <cfRule type="cellIs" dxfId="1257" priority="40" operator="equal">
      <formula>300</formula>
    </cfRule>
  </conditionalFormatting>
  <conditionalFormatting sqref="G4:G6 G28:G29">
    <cfRule type="cellIs" dxfId="1256" priority="37" operator="equal">
      <formula>$G$4</formula>
    </cfRule>
    <cfRule type="cellIs" dxfId="1255" priority="38" operator="equal">
      <formula>1660</formula>
    </cfRule>
  </conditionalFormatting>
  <conditionalFormatting sqref="H4:H6 H28:H29">
    <cfRule type="cellIs" dxfId="1254" priority="35" operator="equal">
      <formula>$H$4</formula>
    </cfRule>
    <cfRule type="cellIs" dxfId="1253" priority="36" operator="equal">
      <formula>6640</formula>
    </cfRule>
  </conditionalFormatting>
  <conditionalFormatting sqref="T6:T28">
    <cfRule type="cellIs" dxfId="1252" priority="34" operator="lessThan">
      <formula>0</formula>
    </cfRule>
  </conditionalFormatting>
  <conditionalFormatting sqref="T7:T27">
    <cfRule type="cellIs" dxfId="1251" priority="31" operator="lessThan">
      <formula>0</formula>
    </cfRule>
    <cfRule type="cellIs" dxfId="1250" priority="32" operator="lessThan">
      <formula>0</formula>
    </cfRule>
    <cfRule type="cellIs" dxfId="1249" priority="33" operator="lessThan">
      <formula>0</formula>
    </cfRule>
  </conditionalFormatting>
  <conditionalFormatting sqref="E4:E6 E28:K28">
    <cfRule type="cellIs" dxfId="1248" priority="30" operator="equal">
      <formula>$E$4</formula>
    </cfRule>
  </conditionalFormatting>
  <conditionalFormatting sqref="D28:D29 D6 D4:M4">
    <cfRule type="cellIs" dxfId="1247" priority="29" operator="equal">
      <formula>$D$4</formula>
    </cfRule>
  </conditionalFormatting>
  <conditionalFormatting sqref="I4:I6 I28:I29">
    <cfRule type="cellIs" dxfId="1246" priority="28" operator="equal">
      <formula>$I$4</formula>
    </cfRule>
  </conditionalFormatting>
  <conditionalFormatting sqref="J4:J6 J28:J29">
    <cfRule type="cellIs" dxfId="1245" priority="27" operator="equal">
      <formula>$J$4</formula>
    </cfRule>
  </conditionalFormatting>
  <conditionalFormatting sqref="K4:K6 K28:K29">
    <cfRule type="cellIs" dxfId="1244" priority="26" operator="equal">
      <formula>$K$4</formula>
    </cfRule>
  </conditionalFormatting>
  <conditionalFormatting sqref="M4:M6">
    <cfRule type="cellIs" dxfId="1243" priority="25" operator="equal">
      <formula>$L$4</formula>
    </cfRule>
  </conditionalFormatting>
  <conditionalFormatting sqref="T7:T28">
    <cfRule type="cellIs" dxfId="1242" priority="22" operator="lessThan">
      <formula>0</formula>
    </cfRule>
    <cfRule type="cellIs" dxfId="1241" priority="23" operator="lessThan">
      <formula>0</formula>
    </cfRule>
    <cfRule type="cellIs" dxfId="1240" priority="24" operator="lessThan">
      <formula>0</formula>
    </cfRule>
  </conditionalFormatting>
  <conditionalFormatting sqref="D5:K5">
    <cfRule type="cellIs" dxfId="1239" priority="21" operator="greaterThan">
      <formula>0</formula>
    </cfRule>
  </conditionalFormatting>
  <conditionalFormatting sqref="T6:T28">
    <cfRule type="cellIs" dxfId="1238" priority="20" operator="lessThan">
      <formula>0</formula>
    </cfRule>
  </conditionalFormatting>
  <conditionalFormatting sqref="T7:T27">
    <cfRule type="cellIs" dxfId="1237" priority="17" operator="lessThan">
      <formula>0</formula>
    </cfRule>
    <cfRule type="cellIs" dxfId="1236" priority="18" operator="lessThan">
      <formula>0</formula>
    </cfRule>
    <cfRule type="cellIs" dxfId="1235" priority="19" operator="lessThan">
      <formula>0</formula>
    </cfRule>
  </conditionalFormatting>
  <conditionalFormatting sqref="T7:T28">
    <cfRule type="cellIs" dxfId="1234" priority="14" operator="lessThan">
      <formula>0</formula>
    </cfRule>
    <cfRule type="cellIs" dxfId="1233" priority="15" operator="lessThan">
      <formula>0</formula>
    </cfRule>
    <cfRule type="cellIs" dxfId="1232" priority="16" operator="lessThan">
      <formula>0</formula>
    </cfRule>
  </conditionalFormatting>
  <conditionalFormatting sqref="D5:K5">
    <cfRule type="cellIs" dxfId="1231" priority="13" operator="greaterThan">
      <formula>0</formula>
    </cfRule>
  </conditionalFormatting>
  <conditionalFormatting sqref="L4 L6 L28:L29">
    <cfRule type="cellIs" dxfId="1230" priority="12" operator="equal">
      <formula>$L$4</formula>
    </cfRule>
  </conditionalFormatting>
  <conditionalFormatting sqref="D7:S7">
    <cfRule type="cellIs" dxfId="1229" priority="11" operator="greaterThan">
      <formula>0</formula>
    </cfRule>
  </conditionalFormatting>
  <conditionalFormatting sqref="D9:S9">
    <cfRule type="cellIs" dxfId="1228" priority="10" operator="greaterThan">
      <formula>0</formula>
    </cfRule>
  </conditionalFormatting>
  <conditionalFormatting sqref="D11:S11">
    <cfRule type="cellIs" dxfId="1227" priority="9" operator="greaterThan">
      <formula>0</formula>
    </cfRule>
  </conditionalFormatting>
  <conditionalFormatting sqref="D13:S13">
    <cfRule type="cellIs" dxfId="1226" priority="8" operator="greaterThan">
      <formula>0</formula>
    </cfRule>
  </conditionalFormatting>
  <conditionalFormatting sqref="D15:S15">
    <cfRule type="cellIs" dxfId="1225" priority="7" operator="greaterThan">
      <formula>0</formula>
    </cfRule>
  </conditionalFormatting>
  <conditionalFormatting sqref="D17:S17">
    <cfRule type="cellIs" dxfId="1224" priority="6" operator="greaterThan">
      <formula>0</formula>
    </cfRule>
  </conditionalFormatting>
  <conditionalFormatting sqref="D19:S19">
    <cfRule type="cellIs" dxfId="1223" priority="5" operator="greaterThan">
      <formula>0</formula>
    </cfRule>
  </conditionalFormatting>
  <conditionalFormatting sqref="D21:S21">
    <cfRule type="cellIs" dxfId="1222" priority="4" operator="greaterThan">
      <formula>0</formula>
    </cfRule>
  </conditionalFormatting>
  <conditionalFormatting sqref="D23:S23">
    <cfRule type="cellIs" dxfId="1221" priority="3" operator="greaterThan">
      <formula>0</formula>
    </cfRule>
  </conditionalFormatting>
  <conditionalFormatting sqref="D25:S25">
    <cfRule type="cellIs" dxfId="1220" priority="2" operator="greaterThan">
      <formula>0</formula>
    </cfRule>
  </conditionalFormatting>
  <conditionalFormatting sqref="D27:S27">
    <cfRule type="cellIs" dxfId="1219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L9" sqref="L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55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'4'!D29</f>
        <v>691205</v>
      </c>
      <c r="E4" s="2">
        <f>'4'!E29</f>
        <v>3695</v>
      </c>
      <c r="F4" s="2">
        <f>'4'!F29</f>
        <v>16350</v>
      </c>
      <c r="G4" s="2">
        <f>'4'!G29</f>
        <v>0</v>
      </c>
      <c r="H4" s="2">
        <f>'4'!H29</f>
        <v>51310</v>
      </c>
      <c r="I4" s="2">
        <f>'4'!I29</f>
        <v>475</v>
      </c>
      <c r="J4" s="2">
        <f>'4'!J29</f>
        <v>335</v>
      </c>
      <c r="K4" s="2">
        <f>'4'!K29</f>
        <v>128</v>
      </c>
      <c r="L4" s="2">
        <f>'4'!L29</f>
        <v>0</v>
      </c>
      <c r="M4" s="2">
        <f>'4'!M29</f>
        <v>0</v>
      </c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>
        <v>1000</v>
      </c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9597</v>
      </c>
      <c r="E7" s="22">
        <v>40</v>
      </c>
      <c r="F7" s="22">
        <v>200</v>
      </c>
      <c r="G7" s="22"/>
      <c r="H7" s="22">
        <v>250</v>
      </c>
      <c r="I7" s="23">
        <v>3</v>
      </c>
      <c r="J7" s="23"/>
      <c r="K7" s="23">
        <v>5</v>
      </c>
      <c r="L7" s="23"/>
      <c r="M7" s="20">
        <f>D7+E7*20+F7*10+G7*9+H7*9</f>
        <v>14647</v>
      </c>
      <c r="N7" s="24">
        <f>D7+E7*20+F7*10+G7*9+H7*9+I7*191+J7*191+K7*182+L7*100</f>
        <v>16130</v>
      </c>
      <c r="O7" s="25">
        <f>M7*2.75%</f>
        <v>402.79250000000002</v>
      </c>
      <c r="P7" s="26"/>
      <c r="Q7" s="26">
        <v>107</v>
      </c>
      <c r="R7" s="24">
        <f>M7-(M7*2.75%)+I7*191+J7*191+K7*182+L7*100-Q7</f>
        <v>15620.2075</v>
      </c>
      <c r="S7" s="25">
        <f>M7*0.95%</f>
        <v>139.1465</v>
      </c>
      <c r="T7" s="27">
        <f>S7-Q7</f>
        <v>32.146500000000003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4016</v>
      </c>
      <c r="E8" s="30"/>
      <c r="F8" s="30"/>
      <c r="G8" s="30"/>
      <c r="H8" s="30"/>
      <c r="I8" s="20">
        <v>10</v>
      </c>
      <c r="J8" s="20"/>
      <c r="K8" s="20">
        <v>5</v>
      </c>
      <c r="L8" s="20"/>
      <c r="M8" s="20">
        <f t="shared" ref="M8:M27" si="0">D8+E8*20+F8*10+G8*9+H8*9</f>
        <v>4016</v>
      </c>
      <c r="N8" s="24">
        <f t="shared" ref="N8:N27" si="1">D8+E8*20+F8*10+G8*9+H8*9+I8*191+J8*191+K8*182+L8*100</f>
        <v>6836</v>
      </c>
      <c r="O8" s="25">
        <f t="shared" ref="O8:O27" si="2">M8*2.75%</f>
        <v>110.44</v>
      </c>
      <c r="P8" s="26"/>
      <c r="Q8" s="26">
        <v>75</v>
      </c>
      <c r="R8" s="24">
        <f t="shared" ref="R8:R27" si="3">M8-(M8*2.75%)+I8*191+J8*191+K8*182+L8*100-Q8</f>
        <v>6650.5599999999995</v>
      </c>
      <c r="S8" s="25">
        <f t="shared" ref="S8:S27" si="4">M8*0.95%</f>
        <v>38.152000000000001</v>
      </c>
      <c r="T8" s="27">
        <f t="shared" ref="T8:T27" si="5">S8-Q8</f>
        <v>-36.847999999999999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17789</v>
      </c>
      <c r="E9" s="30">
        <v>10</v>
      </c>
      <c r="F9" s="30">
        <v>100</v>
      </c>
      <c r="G9" s="30"/>
      <c r="H9" s="30">
        <v>260</v>
      </c>
      <c r="I9" s="20"/>
      <c r="J9" s="20"/>
      <c r="K9" s="20"/>
      <c r="L9" s="20"/>
      <c r="M9" s="20">
        <f t="shared" si="0"/>
        <v>21329</v>
      </c>
      <c r="N9" s="24">
        <f t="shared" si="1"/>
        <v>21329</v>
      </c>
      <c r="O9" s="25">
        <f t="shared" si="2"/>
        <v>586.54750000000001</v>
      </c>
      <c r="P9" s="26"/>
      <c r="Q9" s="26">
        <v>142</v>
      </c>
      <c r="R9" s="24">
        <f t="shared" si="3"/>
        <v>20600.452499999999</v>
      </c>
      <c r="S9" s="25">
        <f t="shared" si="4"/>
        <v>202.62549999999999</v>
      </c>
      <c r="T9" s="27">
        <f t="shared" si="5"/>
        <v>60.625499999999988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4375</v>
      </c>
      <c r="E10" s="30"/>
      <c r="F10" s="30"/>
      <c r="G10" s="30"/>
      <c r="H10" s="30">
        <v>50</v>
      </c>
      <c r="I10" s="20"/>
      <c r="J10" s="20"/>
      <c r="K10" s="20">
        <v>6</v>
      </c>
      <c r="L10" s="20"/>
      <c r="M10" s="20">
        <f t="shared" si="0"/>
        <v>4825</v>
      </c>
      <c r="N10" s="24">
        <f t="shared" si="1"/>
        <v>5917</v>
      </c>
      <c r="O10" s="25">
        <f t="shared" si="2"/>
        <v>132.6875</v>
      </c>
      <c r="P10" s="26"/>
      <c r="Q10" s="26">
        <v>29</v>
      </c>
      <c r="R10" s="24">
        <f t="shared" si="3"/>
        <v>5755.3125</v>
      </c>
      <c r="S10" s="25">
        <f t="shared" si="4"/>
        <v>45.837499999999999</v>
      </c>
      <c r="T10" s="27">
        <f t="shared" si="5"/>
        <v>16.837499999999999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4936</v>
      </c>
      <c r="E11" s="30"/>
      <c r="F11" s="30">
        <v>100</v>
      </c>
      <c r="G11" s="32"/>
      <c r="H11" s="30">
        <v>100</v>
      </c>
      <c r="I11" s="20">
        <v>10</v>
      </c>
      <c r="J11" s="20"/>
      <c r="K11" s="20">
        <v>10</v>
      </c>
      <c r="L11" s="20"/>
      <c r="M11" s="20">
        <f t="shared" si="0"/>
        <v>6836</v>
      </c>
      <c r="N11" s="24">
        <f t="shared" si="1"/>
        <v>10566</v>
      </c>
      <c r="O11" s="25">
        <f t="shared" si="2"/>
        <v>187.99</v>
      </c>
      <c r="P11" s="26"/>
      <c r="Q11" s="26">
        <v>40</v>
      </c>
      <c r="R11" s="24">
        <f t="shared" si="3"/>
        <v>10338.01</v>
      </c>
      <c r="S11" s="25">
        <f t="shared" si="4"/>
        <v>64.941999999999993</v>
      </c>
      <c r="T11" s="27">
        <f t="shared" si="5"/>
        <v>24.941999999999993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5502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5502</v>
      </c>
      <c r="N12" s="24">
        <f t="shared" si="1"/>
        <v>5502</v>
      </c>
      <c r="O12" s="25">
        <f t="shared" si="2"/>
        <v>151.30500000000001</v>
      </c>
      <c r="P12" s="26"/>
      <c r="Q12" s="26">
        <v>30</v>
      </c>
      <c r="R12" s="24">
        <f t="shared" si="3"/>
        <v>5320.6949999999997</v>
      </c>
      <c r="S12" s="25">
        <f t="shared" si="4"/>
        <v>52.268999999999998</v>
      </c>
      <c r="T12" s="27">
        <f t="shared" si="5"/>
        <v>22.268999999999998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2986</v>
      </c>
      <c r="E13" s="30"/>
      <c r="F13" s="30"/>
      <c r="G13" s="30"/>
      <c r="H13" s="30">
        <v>210</v>
      </c>
      <c r="I13" s="20">
        <v>5</v>
      </c>
      <c r="J13" s="20"/>
      <c r="K13" s="20"/>
      <c r="L13" s="20"/>
      <c r="M13" s="20">
        <f t="shared" si="0"/>
        <v>4876</v>
      </c>
      <c r="N13" s="24">
        <f t="shared" si="1"/>
        <v>5831</v>
      </c>
      <c r="O13" s="25">
        <f t="shared" si="2"/>
        <v>134.09</v>
      </c>
      <c r="P13" s="26"/>
      <c r="Q13" s="26">
        <v>46</v>
      </c>
      <c r="R13" s="24">
        <f t="shared" si="3"/>
        <v>5650.91</v>
      </c>
      <c r="S13" s="25">
        <f t="shared" si="4"/>
        <v>46.321999999999996</v>
      </c>
      <c r="T13" s="27">
        <f t="shared" si="5"/>
        <v>0.32199999999999562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11733</v>
      </c>
      <c r="E14" s="30"/>
      <c r="F14" s="30"/>
      <c r="G14" s="30"/>
      <c r="H14" s="30">
        <v>350</v>
      </c>
      <c r="I14" s="20"/>
      <c r="J14" s="20"/>
      <c r="K14" s="20"/>
      <c r="L14" s="20"/>
      <c r="M14" s="20">
        <f t="shared" si="0"/>
        <v>14883</v>
      </c>
      <c r="N14" s="24">
        <f t="shared" si="1"/>
        <v>14883</v>
      </c>
      <c r="O14" s="25">
        <f t="shared" si="2"/>
        <v>409.28250000000003</v>
      </c>
      <c r="P14" s="26"/>
      <c r="Q14" s="26">
        <v>164</v>
      </c>
      <c r="R14" s="24">
        <f t="shared" si="3"/>
        <v>14309.717500000001</v>
      </c>
      <c r="S14" s="25">
        <f t="shared" si="4"/>
        <v>141.38849999999999</v>
      </c>
      <c r="T14" s="27">
        <f t="shared" si="5"/>
        <v>-22.611500000000007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29893</v>
      </c>
      <c r="E15" s="30">
        <v>10</v>
      </c>
      <c r="F15" s="30">
        <v>10</v>
      </c>
      <c r="G15" s="30"/>
      <c r="H15" s="30">
        <v>80</v>
      </c>
      <c r="I15" s="20"/>
      <c r="J15" s="20"/>
      <c r="K15" s="20"/>
      <c r="L15" s="20"/>
      <c r="M15" s="20">
        <f t="shared" si="0"/>
        <v>30913</v>
      </c>
      <c r="N15" s="24">
        <f t="shared" si="1"/>
        <v>30913</v>
      </c>
      <c r="O15" s="25">
        <f t="shared" si="2"/>
        <v>850.10749999999996</v>
      </c>
      <c r="P15" s="26"/>
      <c r="Q15" s="26">
        <v>200</v>
      </c>
      <c r="R15" s="24">
        <f t="shared" si="3"/>
        <v>29862.892500000002</v>
      </c>
      <c r="S15" s="25">
        <f t="shared" si="4"/>
        <v>293.67349999999999</v>
      </c>
      <c r="T15" s="27">
        <f t="shared" si="5"/>
        <v>93.67349999999999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15967</v>
      </c>
      <c r="E16" s="30"/>
      <c r="F16" s="30">
        <v>40</v>
      </c>
      <c r="G16" s="30"/>
      <c r="H16" s="30">
        <v>30</v>
      </c>
      <c r="I16" s="20">
        <v>10</v>
      </c>
      <c r="J16" s="20"/>
      <c r="K16" s="20">
        <v>2</v>
      </c>
      <c r="L16" s="20"/>
      <c r="M16" s="20">
        <f t="shared" si="0"/>
        <v>16637</v>
      </c>
      <c r="N16" s="24">
        <f t="shared" si="1"/>
        <v>18911</v>
      </c>
      <c r="O16" s="25">
        <f t="shared" si="2"/>
        <v>457.51749999999998</v>
      </c>
      <c r="P16" s="26"/>
      <c r="Q16" s="26">
        <v>123</v>
      </c>
      <c r="R16" s="24">
        <f t="shared" si="3"/>
        <v>18330.482499999998</v>
      </c>
      <c r="S16" s="25">
        <f t="shared" si="4"/>
        <v>158.0515</v>
      </c>
      <c r="T16" s="27">
        <f t="shared" si="5"/>
        <v>35.051500000000004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5572</v>
      </c>
      <c r="E17" s="30"/>
      <c r="F17" s="30">
        <v>20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6672</v>
      </c>
      <c r="N17" s="24">
        <f t="shared" si="1"/>
        <v>7627</v>
      </c>
      <c r="O17" s="25">
        <f t="shared" si="2"/>
        <v>183.48</v>
      </c>
      <c r="P17" s="26"/>
      <c r="Q17" s="26">
        <v>63</v>
      </c>
      <c r="R17" s="24">
        <f t="shared" si="3"/>
        <v>7380.52</v>
      </c>
      <c r="S17" s="25">
        <f t="shared" si="4"/>
        <v>63.384</v>
      </c>
      <c r="T17" s="27">
        <f t="shared" si="5"/>
        <v>0.38400000000000034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12379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12379</v>
      </c>
      <c r="N18" s="24">
        <f t="shared" si="1"/>
        <v>12379</v>
      </c>
      <c r="O18" s="25">
        <f t="shared" si="2"/>
        <v>340.42250000000001</v>
      </c>
      <c r="P18" s="26"/>
      <c r="Q18" s="26">
        <v>180</v>
      </c>
      <c r="R18" s="24">
        <f t="shared" si="3"/>
        <v>11858.577499999999</v>
      </c>
      <c r="S18" s="25">
        <f t="shared" si="4"/>
        <v>117.6005</v>
      </c>
      <c r="T18" s="27">
        <f t="shared" si="5"/>
        <v>-62.399500000000003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10038</v>
      </c>
      <c r="E19" s="30">
        <v>110</v>
      </c>
      <c r="F19" s="30">
        <v>160</v>
      </c>
      <c r="G19" s="30"/>
      <c r="H19" s="30">
        <v>100</v>
      </c>
      <c r="I19" s="20">
        <v>5</v>
      </c>
      <c r="J19" s="20"/>
      <c r="K19" s="20">
        <v>5</v>
      </c>
      <c r="L19" s="20"/>
      <c r="M19" s="20">
        <f t="shared" si="0"/>
        <v>14738</v>
      </c>
      <c r="N19" s="24">
        <f t="shared" si="1"/>
        <v>16603</v>
      </c>
      <c r="O19" s="25">
        <f t="shared" si="2"/>
        <v>405.29500000000002</v>
      </c>
      <c r="P19" s="26"/>
      <c r="Q19" s="26">
        <v>170</v>
      </c>
      <c r="R19" s="24">
        <f t="shared" si="3"/>
        <v>16027.705</v>
      </c>
      <c r="S19" s="25">
        <f t="shared" si="4"/>
        <v>140.011</v>
      </c>
      <c r="T19" s="27">
        <f t="shared" si="5"/>
        <v>-29.989000000000004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5142</v>
      </c>
      <c r="E20" s="30"/>
      <c r="F20" s="30"/>
      <c r="G20" s="30"/>
      <c r="H20" s="30">
        <v>100</v>
      </c>
      <c r="I20" s="20"/>
      <c r="J20" s="20"/>
      <c r="K20" s="20">
        <v>10</v>
      </c>
      <c r="L20" s="20"/>
      <c r="M20" s="20">
        <f t="shared" si="0"/>
        <v>6042</v>
      </c>
      <c r="N20" s="24">
        <f t="shared" si="1"/>
        <v>7862</v>
      </c>
      <c r="O20" s="25">
        <f t="shared" si="2"/>
        <v>166.155</v>
      </c>
      <c r="P20" s="26"/>
      <c r="Q20" s="26">
        <v>120</v>
      </c>
      <c r="R20" s="24">
        <f t="shared" si="3"/>
        <v>7575.8450000000003</v>
      </c>
      <c r="S20" s="25">
        <f t="shared" si="4"/>
        <v>57.399000000000001</v>
      </c>
      <c r="T20" s="27">
        <f t="shared" si="5"/>
        <v>-62.600999999999999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4175</v>
      </c>
      <c r="E21" s="30"/>
      <c r="F21" s="30">
        <v>30</v>
      </c>
      <c r="G21" s="30"/>
      <c r="H21" s="30"/>
      <c r="I21" s="20"/>
      <c r="J21" s="20"/>
      <c r="K21" s="20"/>
      <c r="L21" s="20"/>
      <c r="M21" s="20">
        <f t="shared" si="0"/>
        <v>4475</v>
      </c>
      <c r="N21" s="24">
        <f t="shared" si="1"/>
        <v>4475</v>
      </c>
      <c r="O21" s="25">
        <f t="shared" si="2"/>
        <v>123.0625</v>
      </c>
      <c r="P21" s="26"/>
      <c r="Q21" s="26">
        <v>20</v>
      </c>
      <c r="R21" s="24">
        <f t="shared" si="3"/>
        <v>4331.9375</v>
      </c>
      <c r="S21" s="25">
        <f t="shared" si="4"/>
        <v>42.512499999999996</v>
      </c>
      <c r="T21" s="27">
        <f t="shared" si="5"/>
        <v>22.512499999999996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11543</v>
      </c>
      <c r="E22" s="30">
        <v>100</v>
      </c>
      <c r="F22" s="30">
        <v>100</v>
      </c>
      <c r="G22" s="20"/>
      <c r="H22" s="30">
        <v>250</v>
      </c>
      <c r="I22" s="20">
        <v>12</v>
      </c>
      <c r="J22" s="20"/>
      <c r="K22" s="20"/>
      <c r="L22" s="20"/>
      <c r="M22" s="20">
        <f t="shared" si="0"/>
        <v>16793</v>
      </c>
      <c r="N22" s="24">
        <f t="shared" si="1"/>
        <v>19085</v>
      </c>
      <c r="O22" s="25">
        <f t="shared" si="2"/>
        <v>461.8075</v>
      </c>
      <c r="P22" s="26"/>
      <c r="Q22" s="26">
        <v>100</v>
      </c>
      <c r="R22" s="24">
        <f t="shared" si="3"/>
        <v>18523.192499999997</v>
      </c>
      <c r="S22" s="25">
        <f t="shared" si="4"/>
        <v>159.5335</v>
      </c>
      <c r="T22" s="27">
        <f t="shared" si="5"/>
        <v>59.533500000000004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7236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7236</v>
      </c>
      <c r="N23" s="24">
        <f t="shared" si="1"/>
        <v>7236</v>
      </c>
      <c r="O23" s="25">
        <f t="shared" si="2"/>
        <v>198.99</v>
      </c>
      <c r="P23" s="26"/>
      <c r="Q23" s="26">
        <v>70</v>
      </c>
      <c r="R23" s="24">
        <f t="shared" si="3"/>
        <v>6967.01</v>
      </c>
      <c r="S23" s="25">
        <f t="shared" si="4"/>
        <v>68.742000000000004</v>
      </c>
      <c r="T23" s="27">
        <f t="shared" si="5"/>
        <v>-1.2579999999999956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12400</v>
      </c>
      <c r="E24" s="30">
        <v>30</v>
      </c>
      <c r="F24" s="30">
        <v>60</v>
      </c>
      <c r="G24" s="30"/>
      <c r="H24" s="30">
        <v>250</v>
      </c>
      <c r="I24" s="20"/>
      <c r="J24" s="20"/>
      <c r="K24" s="20"/>
      <c r="L24" s="20"/>
      <c r="M24" s="20">
        <f t="shared" si="0"/>
        <v>15850</v>
      </c>
      <c r="N24" s="24">
        <f t="shared" si="1"/>
        <v>15850</v>
      </c>
      <c r="O24" s="25">
        <f t="shared" si="2"/>
        <v>435.875</v>
      </c>
      <c r="P24" s="26"/>
      <c r="Q24" s="26">
        <v>114</v>
      </c>
      <c r="R24" s="24">
        <f t="shared" si="3"/>
        <v>15300.125</v>
      </c>
      <c r="S24" s="25">
        <f t="shared" si="4"/>
        <v>150.57499999999999</v>
      </c>
      <c r="T24" s="27">
        <f t="shared" si="5"/>
        <v>36.574999999999989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6434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6434</v>
      </c>
      <c r="N25" s="24">
        <f t="shared" si="1"/>
        <v>6816</v>
      </c>
      <c r="O25" s="25">
        <f t="shared" si="2"/>
        <v>176.935</v>
      </c>
      <c r="P25" s="26"/>
      <c r="Q25" s="26">
        <v>88</v>
      </c>
      <c r="R25" s="24">
        <f t="shared" si="3"/>
        <v>6551.0649999999996</v>
      </c>
      <c r="S25" s="25">
        <f t="shared" si="4"/>
        <v>61.122999999999998</v>
      </c>
      <c r="T25" s="27">
        <f t="shared" si="5"/>
        <v>-26.877000000000002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6345</v>
      </c>
      <c r="E26" s="29">
        <v>30</v>
      </c>
      <c r="F26" s="30">
        <v>40</v>
      </c>
      <c r="G26" s="30"/>
      <c r="H26" s="30">
        <v>300</v>
      </c>
      <c r="I26" s="20"/>
      <c r="J26" s="20"/>
      <c r="K26" s="20"/>
      <c r="L26" s="20"/>
      <c r="M26" s="20">
        <f t="shared" si="0"/>
        <v>10045</v>
      </c>
      <c r="N26" s="24">
        <f t="shared" si="1"/>
        <v>10045</v>
      </c>
      <c r="O26" s="25">
        <f t="shared" si="2"/>
        <v>276.23750000000001</v>
      </c>
      <c r="P26" s="26"/>
      <c r="Q26" s="26">
        <v>98</v>
      </c>
      <c r="R26" s="24">
        <f t="shared" si="3"/>
        <v>9670.7625000000007</v>
      </c>
      <c r="S26" s="25">
        <f t="shared" si="4"/>
        <v>95.427499999999995</v>
      </c>
      <c r="T26" s="27">
        <f t="shared" si="5"/>
        <v>-2.5725000000000051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6481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6481</v>
      </c>
      <c r="N27" s="40">
        <f t="shared" si="1"/>
        <v>7391</v>
      </c>
      <c r="O27" s="25">
        <f t="shared" si="2"/>
        <v>178.22749999999999</v>
      </c>
      <c r="P27" s="41"/>
      <c r="Q27" s="41">
        <v>100</v>
      </c>
      <c r="R27" s="24">
        <f t="shared" si="3"/>
        <v>7112.7725</v>
      </c>
      <c r="S27" s="42">
        <f t="shared" si="4"/>
        <v>61.569499999999998</v>
      </c>
      <c r="T27" s="43">
        <f t="shared" si="5"/>
        <v>-38.430500000000002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194539</v>
      </c>
      <c r="E28" s="45">
        <f t="shared" si="6"/>
        <v>330</v>
      </c>
      <c r="F28" s="45">
        <f t="shared" ref="F28:T28" si="7">SUM(F7:F27)</f>
        <v>860</v>
      </c>
      <c r="G28" s="45">
        <f t="shared" si="7"/>
        <v>0</v>
      </c>
      <c r="H28" s="45">
        <f t="shared" si="7"/>
        <v>2430</v>
      </c>
      <c r="I28" s="45">
        <f t="shared" si="7"/>
        <v>62</v>
      </c>
      <c r="J28" s="45">
        <f t="shared" si="7"/>
        <v>0</v>
      </c>
      <c r="K28" s="45">
        <f t="shared" si="7"/>
        <v>48</v>
      </c>
      <c r="L28" s="45">
        <f t="shared" si="7"/>
        <v>0</v>
      </c>
      <c r="M28" s="45">
        <f t="shared" si="7"/>
        <v>231609</v>
      </c>
      <c r="N28" s="45">
        <f t="shared" si="7"/>
        <v>252187</v>
      </c>
      <c r="O28" s="46">
        <f t="shared" si="7"/>
        <v>6369.2475000000004</v>
      </c>
      <c r="P28" s="45">
        <f t="shared" si="7"/>
        <v>0</v>
      </c>
      <c r="Q28" s="45">
        <f t="shared" si="7"/>
        <v>2079</v>
      </c>
      <c r="R28" s="45">
        <f t="shared" si="7"/>
        <v>243738.75249999997</v>
      </c>
      <c r="S28" s="45">
        <f t="shared" si="7"/>
        <v>2200.2855</v>
      </c>
      <c r="T28" s="47">
        <f t="shared" si="7"/>
        <v>121.28549999999996</v>
      </c>
    </row>
    <row r="29" spans="1:20" ht="15.75" thickBot="1" x14ac:dyDescent="0.3">
      <c r="A29" s="92" t="s">
        <v>45</v>
      </c>
      <c r="B29" s="93"/>
      <c r="C29" s="94"/>
      <c r="D29" s="48">
        <f>D4+D5-D28</f>
        <v>496666</v>
      </c>
      <c r="E29" s="48">
        <f t="shared" ref="E29:L29" si="8">E4+E5-E28</f>
        <v>3365</v>
      </c>
      <c r="F29" s="48">
        <f t="shared" si="8"/>
        <v>15490</v>
      </c>
      <c r="G29" s="48">
        <f t="shared" si="8"/>
        <v>0</v>
      </c>
      <c r="H29" s="48">
        <f t="shared" si="8"/>
        <v>48880</v>
      </c>
      <c r="I29" s="48">
        <f t="shared" si="8"/>
        <v>1413</v>
      </c>
      <c r="J29" s="48">
        <f t="shared" si="8"/>
        <v>335</v>
      </c>
      <c r="K29" s="48">
        <f t="shared" si="8"/>
        <v>80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8" priority="43" operator="equal">
      <formula>212030016606640</formula>
    </cfRule>
  </conditionalFormatting>
  <conditionalFormatting sqref="D29 E4:E6 E28:K29">
    <cfRule type="cellIs" dxfId="1217" priority="41" operator="equal">
      <formula>$E$4</formula>
    </cfRule>
    <cfRule type="cellIs" dxfId="1216" priority="42" operator="equal">
      <formula>2120</formula>
    </cfRule>
  </conditionalFormatting>
  <conditionalFormatting sqref="D29:E29 F4:F6 F28:F29">
    <cfRule type="cellIs" dxfId="1215" priority="39" operator="equal">
      <formula>$F$4</formula>
    </cfRule>
    <cfRule type="cellIs" dxfId="1214" priority="40" operator="equal">
      <formula>300</formula>
    </cfRule>
  </conditionalFormatting>
  <conditionalFormatting sqref="G4:G6 G28:G29">
    <cfRule type="cellIs" dxfId="1213" priority="37" operator="equal">
      <formula>$G$4</formula>
    </cfRule>
    <cfRule type="cellIs" dxfId="1212" priority="38" operator="equal">
      <formula>1660</formula>
    </cfRule>
  </conditionalFormatting>
  <conditionalFormatting sqref="H4:H6 H28:H29">
    <cfRule type="cellIs" dxfId="1211" priority="35" operator="equal">
      <formula>$H$4</formula>
    </cfRule>
    <cfRule type="cellIs" dxfId="1210" priority="36" operator="equal">
      <formula>6640</formula>
    </cfRule>
  </conditionalFormatting>
  <conditionalFormatting sqref="T6:T28">
    <cfRule type="cellIs" dxfId="1209" priority="34" operator="lessThan">
      <formula>0</formula>
    </cfRule>
  </conditionalFormatting>
  <conditionalFormatting sqref="T7:T27">
    <cfRule type="cellIs" dxfId="1208" priority="31" operator="lessThan">
      <formula>0</formula>
    </cfRule>
    <cfRule type="cellIs" dxfId="1207" priority="32" operator="lessThan">
      <formula>0</formula>
    </cfRule>
    <cfRule type="cellIs" dxfId="1206" priority="33" operator="lessThan">
      <formula>0</formula>
    </cfRule>
  </conditionalFormatting>
  <conditionalFormatting sqref="E4:E6 E28:K28">
    <cfRule type="cellIs" dxfId="1205" priority="30" operator="equal">
      <formula>$E$4</formula>
    </cfRule>
  </conditionalFormatting>
  <conditionalFormatting sqref="D28:D29 D6 D4:M4">
    <cfRule type="cellIs" dxfId="1204" priority="29" operator="equal">
      <formula>$D$4</formula>
    </cfRule>
  </conditionalFormatting>
  <conditionalFormatting sqref="I4:I6 I28:I29">
    <cfRule type="cellIs" dxfId="1203" priority="28" operator="equal">
      <formula>$I$4</formula>
    </cfRule>
  </conditionalFormatting>
  <conditionalFormatting sqref="J4:J6 J28:J29">
    <cfRule type="cellIs" dxfId="1202" priority="27" operator="equal">
      <formula>$J$4</formula>
    </cfRule>
  </conditionalFormatting>
  <conditionalFormatting sqref="K4:K6 K28:K29">
    <cfRule type="cellIs" dxfId="1201" priority="26" operator="equal">
      <formula>$K$4</formula>
    </cfRule>
  </conditionalFormatting>
  <conditionalFormatting sqref="M4:M6">
    <cfRule type="cellIs" dxfId="1200" priority="25" operator="equal">
      <formula>$L$4</formula>
    </cfRule>
  </conditionalFormatting>
  <conditionalFormatting sqref="T7:T28">
    <cfRule type="cellIs" dxfId="1199" priority="22" operator="lessThan">
      <formula>0</formula>
    </cfRule>
    <cfRule type="cellIs" dxfId="1198" priority="23" operator="lessThan">
      <formula>0</formula>
    </cfRule>
    <cfRule type="cellIs" dxfId="1197" priority="24" operator="lessThan">
      <formula>0</formula>
    </cfRule>
  </conditionalFormatting>
  <conditionalFormatting sqref="D5:K5">
    <cfRule type="cellIs" dxfId="1196" priority="21" operator="greaterThan">
      <formula>0</formula>
    </cfRule>
  </conditionalFormatting>
  <conditionalFormatting sqref="T6:T28">
    <cfRule type="cellIs" dxfId="1195" priority="20" operator="lessThan">
      <formula>0</formula>
    </cfRule>
  </conditionalFormatting>
  <conditionalFormatting sqref="T7:T27">
    <cfRule type="cellIs" dxfId="1194" priority="17" operator="lessThan">
      <formula>0</formula>
    </cfRule>
    <cfRule type="cellIs" dxfId="1193" priority="18" operator="lessThan">
      <formula>0</formula>
    </cfRule>
    <cfRule type="cellIs" dxfId="1192" priority="19" operator="lessThan">
      <formula>0</formula>
    </cfRule>
  </conditionalFormatting>
  <conditionalFormatting sqref="T7:T28">
    <cfRule type="cellIs" dxfId="1191" priority="14" operator="lessThan">
      <formula>0</formula>
    </cfRule>
    <cfRule type="cellIs" dxfId="1190" priority="15" operator="lessThan">
      <formula>0</formula>
    </cfRule>
    <cfRule type="cellIs" dxfId="1189" priority="16" operator="lessThan">
      <formula>0</formula>
    </cfRule>
  </conditionalFormatting>
  <conditionalFormatting sqref="D5:K5">
    <cfRule type="cellIs" dxfId="1188" priority="13" operator="greaterThan">
      <formula>0</formula>
    </cfRule>
  </conditionalFormatting>
  <conditionalFormatting sqref="L4 L6 L28:L29">
    <cfRule type="cellIs" dxfId="1187" priority="12" operator="equal">
      <formula>$L$4</formula>
    </cfRule>
  </conditionalFormatting>
  <conditionalFormatting sqref="D7:S7">
    <cfRule type="cellIs" dxfId="1186" priority="11" operator="greaterThan">
      <formula>0</formula>
    </cfRule>
  </conditionalFormatting>
  <conditionalFormatting sqref="D9:S9">
    <cfRule type="cellIs" dxfId="1185" priority="10" operator="greaterThan">
      <formula>0</formula>
    </cfRule>
  </conditionalFormatting>
  <conditionalFormatting sqref="D11:S11">
    <cfRule type="cellIs" dxfId="1184" priority="9" operator="greaterThan">
      <formula>0</formula>
    </cfRule>
  </conditionalFormatting>
  <conditionalFormatting sqref="D13:S13">
    <cfRule type="cellIs" dxfId="1183" priority="8" operator="greaterThan">
      <formula>0</formula>
    </cfRule>
  </conditionalFormatting>
  <conditionalFormatting sqref="D15:S15">
    <cfRule type="cellIs" dxfId="1182" priority="7" operator="greaterThan">
      <formula>0</formula>
    </cfRule>
  </conditionalFormatting>
  <conditionalFormatting sqref="D17:S17">
    <cfRule type="cellIs" dxfId="1181" priority="6" operator="greaterThan">
      <formula>0</formula>
    </cfRule>
  </conditionalFormatting>
  <conditionalFormatting sqref="D19:S19">
    <cfRule type="cellIs" dxfId="1180" priority="5" operator="greaterThan">
      <formula>0</formula>
    </cfRule>
  </conditionalFormatting>
  <conditionalFormatting sqref="D21:S21">
    <cfRule type="cellIs" dxfId="1179" priority="4" operator="greaterThan">
      <formula>0</formula>
    </cfRule>
  </conditionalFormatting>
  <conditionalFormatting sqref="D23:S23">
    <cfRule type="cellIs" dxfId="1178" priority="3" operator="greaterThan">
      <formula>0</formula>
    </cfRule>
  </conditionalFormatting>
  <conditionalFormatting sqref="D25:S25">
    <cfRule type="cellIs" dxfId="1177" priority="2" operator="greaterThan">
      <formula>0</formula>
    </cfRule>
  </conditionalFormatting>
  <conditionalFormatting sqref="D27:S27">
    <cfRule type="cellIs" dxfId="1176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5" activePane="bottomLeft" state="frozen"/>
      <selection pane="bottomLeft" activeCell="H15" sqref="H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2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2" ht="18.75" x14ac:dyDescent="0.25">
      <c r="A3" s="105" t="s">
        <v>56</v>
      </c>
      <c r="B3" s="106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2" x14ac:dyDescent="0.25">
      <c r="A4" s="103" t="s">
        <v>1</v>
      </c>
      <c r="B4" s="103"/>
      <c r="C4" s="1"/>
      <c r="D4" s="2">
        <f>'5'!D29</f>
        <v>496666</v>
      </c>
      <c r="E4" s="2">
        <f>'5'!E29</f>
        <v>3365</v>
      </c>
      <c r="F4" s="2">
        <f>'5'!F29</f>
        <v>15490</v>
      </c>
      <c r="G4" s="2">
        <f>'5'!G29</f>
        <v>0</v>
      </c>
      <c r="H4" s="2">
        <f>'5'!H29</f>
        <v>48880</v>
      </c>
      <c r="I4" s="2">
        <f>'5'!I29</f>
        <v>1413</v>
      </c>
      <c r="J4" s="2">
        <f>'5'!J29</f>
        <v>335</v>
      </c>
      <c r="K4" s="2">
        <f>'5'!K29</f>
        <v>80</v>
      </c>
      <c r="L4" s="2">
        <f>'5'!L29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2" x14ac:dyDescent="0.25">
      <c r="A5" s="103" t="s">
        <v>2</v>
      </c>
      <c r="B5" s="103"/>
      <c r="C5" s="1"/>
      <c r="D5" s="1">
        <v>117922</v>
      </c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8125</v>
      </c>
      <c r="E7" s="22">
        <v>80</v>
      </c>
      <c r="F7" s="22">
        <v>90</v>
      </c>
      <c r="G7" s="22"/>
      <c r="H7" s="22">
        <v>250</v>
      </c>
      <c r="I7" s="23">
        <v>5</v>
      </c>
      <c r="J7" s="23"/>
      <c r="K7" s="23">
        <v>1</v>
      </c>
      <c r="L7" s="23"/>
      <c r="M7" s="20">
        <f>D7+E7*20+F7*10+G7*9+H7*9</f>
        <v>12875</v>
      </c>
      <c r="N7" s="24">
        <f>D7+E7*20+F7*10+G7*9+H7*9+I7*191+J7*191+K7*182+L7*100</f>
        <v>14012</v>
      </c>
      <c r="O7" s="25">
        <f>M7*2.75%</f>
        <v>354.0625</v>
      </c>
      <c r="P7" s="26"/>
      <c r="Q7" s="26">
        <v>88</v>
      </c>
      <c r="R7" s="24">
        <f>M7-(M7*2.75%)+I7*191+J7*191+K7*182+L7*100-Q7</f>
        <v>13569.9375</v>
      </c>
      <c r="S7" s="25">
        <f>M7*0.95%</f>
        <v>122.3125</v>
      </c>
      <c r="T7" s="27">
        <f>S7-Q7</f>
        <v>34.3125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4683</v>
      </c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6583</v>
      </c>
      <c r="N8" s="24">
        <f t="shared" ref="N8:N27" si="1">D8+E8*20+F8*10+G8*9+H8*9+I8*191+J8*191+K8*182+L8*100</f>
        <v>6583</v>
      </c>
      <c r="O8" s="25">
        <f t="shared" ref="O8:O27" si="2">M8*2.75%</f>
        <v>181.0325</v>
      </c>
      <c r="P8" s="26"/>
      <c r="Q8" s="26">
        <v>72</v>
      </c>
      <c r="R8" s="24">
        <f t="shared" ref="R8:R26" si="3">M8-(M8*2.75%)+I8*191+J8*191+K8*182+L8*100-Q8</f>
        <v>6329.9674999999997</v>
      </c>
      <c r="S8" s="25">
        <f t="shared" ref="S8:S27" si="4">M8*0.95%</f>
        <v>62.538499999999999</v>
      </c>
      <c r="T8" s="27">
        <f t="shared" ref="T8:T27" si="5">S8-Q8</f>
        <v>-9.4615000000000009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20349</v>
      </c>
      <c r="E9" s="30"/>
      <c r="F9" s="30"/>
      <c r="G9" s="30"/>
      <c r="H9" s="30"/>
      <c r="I9" s="20"/>
      <c r="J9" s="20"/>
      <c r="K9" s="20">
        <v>2</v>
      </c>
      <c r="L9" s="20"/>
      <c r="M9" s="20">
        <f t="shared" si="0"/>
        <v>20349</v>
      </c>
      <c r="N9" s="24">
        <f t="shared" si="1"/>
        <v>20713</v>
      </c>
      <c r="O9" s="25">
        <f t="shared" si="2"/>
        <v>559.59749999999997</v>
      </c>
      <c r="P9" s="26"/>
      <c r="Q9" s="26">
        <v>144</v>
      </c>
      <c r="R9" s="24">
        <f t="shared" si="3"/>
        <v>20009.4025</v>
      </c>
      <c r="S9" s="25">
        <f t="shared" si="4"/>
        <v>193.31549999999999</v>
      </c>
      <c r="T9" s="27">
        <f t="shared" si="5"/>
        <v>49.315499999999986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6119</v>
      </c>
      <c r="E10" s="30"/>
      <c r="F10" s="30"/>
      <c r="G10" s="30"/>
      <c r="H10" s="30">
        <v>20</v>
      </c>
      <c r="I10" s="20"/>
      <c r="J10" s="20">
        <v>5</v>
      </c>
      <c r="K10" s="20"/>
      <c r="L10" s="20"/>
      <c r="M10" s="20">
        <f t="shared" si="0"/>
        <v>6299</v>
      </c>
      <c r="N10" s="24">
        <f t="shared" si="1"/>
        <v>7254</v>
      </c>
      <c r="O10" s="25">
        <f t="shared" si="2"/>
        <v>173.2225</v>
      </c>
      <c r="P10" s="26"/>
      <c r="Q10" s="26">
        <v>30</v>
      </c>
      <c r="R10" s="24">
        <f t="shared" si="3"/>
        <v>7050.7775000000001</v>
      </c>
      <c r="S10" s="25">
        <f t="shared" si="4"/>
        <v>59.840499999999999</v>
      </c>
      <c r="T10" s="27">
        <f t="shared" si="5"/>
        <v>29.840499999999999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6738</v>
      </c>
      <c r="E11" s="30"/>
      <c r="F11" s="30"/>
      <c r="G11" s="32"/>
      <c r="H11" s="30"/>
      <c r="I11" s="20">
        <v>10</v>
      </c>
      <c r="J11" s="20"/>
      <c r="K11" s="20">
        <v>3</v>
      </c>
      <c r="L11" s="20"/>
      <c r="M11" s="20">
        <f t="shared" si="0"/>
        <v>6738</v>
      </c>
      <c r="N11" s="24">
        <f t="shared" si="1"/>
        <v>9194</v>
      </c>
      <c r="O11" s="25">
        <f t="shared" si="2"/>
        <v>185.29499999999999</v>
      </c>
      <c r="P11" s="26"/>
      <c r="Q11" s="26">
        <v>38</v>
      </c>
      <c r="R11" s="24">
        <f t="shared" si="3"/>
        <v>8970.7049999999999</v>
      </c>
      <c r="S11" s="25">
        <f t="shared" si="4"/>
        <v>64.010999999999996</v>
      </c>
      <c r="T11" s="27">
        <f t="shared" si="5"/>
        <v>26.010999999999996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11167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11167</v>
      </c>
      <c r="N12" s="24">
        <f t="shared" si="1"/>
        <v>11167</v>
      </c>
      <c r="O12" s="25">
        <f t="shared" si="2"/>
        <v>307.09250000000003</v>
      </c>
      <c r="P12" s="26"/>
      <c r="Q12" s="26">
        <v>40</v>
      </c>
      <c r="R12" s="24">
        <f t="shared" si="3"/>
        <v>10819.907499999999</v>
      </c>
      <c r="S12" s="25">
        <f t="shared" si="4"/>
        <v>106.0865</v>
      </c>
      <c r="T12" s="27">
        <f t="shared" si="5"/>
        <v>66.086500000000001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5565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5565</v>
      </c>
      <c r="N13" s="24">
        <f t="shared" si="1"/>
        <v>5565</v>
      </c>
      <c r="O13" s="25">
        <f t="shared" si="2"/>
        <v>153.03749999999999</v>
      </c>
      <c r="P13" s="26"/>
      <c r="Q13" s="26">
        <v>55</v>
      </c>
      <c r="R13" s="24">
        <f t="shared" si="3"/>
        <v>5356.9624999999996</v>
      </c>
      <c r="S13" s="25">
        <f t="shared" si="4"/>
        <v>52.8675</v>
      </c>
      <c r="T13" s="27">
        <f t="shared" si="5"/>
        <v>-2.1325000000000003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13544</v>
      </c>
      <c r="E14" s="30">
        <v>300</v>
      </c>
      <c r="F14" s="30">
        <v>300</v>
      </c>
      <c r="G14" s="30"/>
      <c r="H14" s="30">
        <v>1000</v>
      </c>
      <c r="I14" s="20"/>
      <c r="J14" s="20"/>
      <c r="K14" s="20"/>
      <c r="L14" s="20"/>
      <c r="M14" s="20">
        <f t="shared" si="0"/>
        <v>31544</v>
      </c>
      <c r="N14" s="24">
        <f t="shared" si="1"/>
        <v>31544</v>
      </c>
      <c r="O14" s="25">
        <f t="shared" si="2"/>
        <v>867.46</v>
      </c>
      <c r="P14" s="26"/>
      <c r="Q14" s="26">
        <v>160</v>
      </c>
      <c r="R14" s="24">
        <f t="shared" si="3"/>
        <v>30516.54</v>
      </c>
      <c r="S14" s="25">
        <f t="shared" si="4"/>
        <v>299.66800000000001</v>
      </c>
      <c r="T14" s="27">
        <f t="shared" si="5"/>
        <v>139.66800000000001</v>
      </c>
      <c r="U14">
        <v>126</v>
      </c>
      <c r="V14" s="56"/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17736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17736</v>
      </c>
      <c r="N15" s="24">
        <f t="shared" si="1"/>
        <v>17736</v>
      </c>
      <c r="O15" s="25">
        <f t="shared" si="2"/>
        <v>487.74</v>
      </c>
      <c r="P15" s="26"/>
      <c r="Q15" s="26">
        <v>160</v>
      </c>
      <c r="R15" s="24">
        <f t="shared" si="3"/>
        <v>17088.259999999998</v>
      </c>
      <c r="S15" s="25">
        <f t="shared" si="4"/>
        <v>168.49199999999999</v>
      </c>
      <c r="T15" s="27">
        <f t="shared" si="5"/>
        <v>8.4919999999999902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14714</v>
      </c>
      <c r="E16" s="30"/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17964</v>
      </c>
      <c r="N16" s="24">
        <f t="shared" si="1"/>
        <v>17964</v>
      </c>
      <c r="O16" s="25">
        <f t="shared" si="2"/>
        <v>494.01</v>
      </c>
      <c r="P16" s="26"/>
      <c r="Q16" s="26">
        <v>119</v>
      </c>
      <c r="R16" s="24">
        <f t="shared" si="3"/>
        <v>17350.990000000002</v>
      </c>
      <c r="S16" s="25">
        <f t="shared" si="4"/>
        <v>170.65799999999999</v>
      </c>
      <c r="T16" s="27">
        <f t="shared" si="5"/>
        <v>51.657999999999987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5356</v>
      </c>
      <c r="E17" s="30"/>
      <c r="F17" s="30">
        <v>80</v>
      </c>
      <c r="G17" s="30"/>
      <c r="H17" s="30">
        <v>100</v>
      </c>
      <c r="I17" s="20"/>
      <c r="J17" s="20"/>
      <c r="K17" s="20"/>
      <c r="L17" s="20"/>
      <c r="M17" s="20">
        <f t="shared" si="0"/>
        <v>7056</v>
      </c>
      <c r="N17" s="24">
        <f t="shared" si="1"/>
        <v>7056</v>
      </c>
      <c r="O17" s="25">
        <f t="shared" si="2"/>
        <v>194.04</v>
      </c>
      <c r="P17" s="26"/>
      <c r="Q17" s="26">
        <v>62</v>
      </c>
      <c r="R17" s="24">
        <f t="shared" si="3"/>
        <v>6799.96</v>
      </c>
      <c r="S17" s="25">
        <f t="shared" si="4"/>
        <v>67.031999999999996</v>
      </c>
      <c r="T17" s="27">
        <f t="shared" si="5"/>
        <v>5.0319999999999965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9289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9289</v>
      </c>
      <c r="N18" s="24">
        <f t="shared" si="1"/>
        <v>9289</v>
      </c>
      <c r="O18" s="25">
        <f t="shared" si="2"/>
        <v>255.44749999999999</v>
      </c>
      <c r="P18" s="26"/>
      <c r="Q18" s="26">
        <v>100</v>
      </c>
      <c r="R18" s="24">
        <f t="shared" si="3"/>
        <v>8933.5524999999998</v>
      </c>
      <c r="S18" s="25">
        <f t="shared" si="4"/>
        <v>88.245499999999993</v>
      </c>
      <c r="T18" s="27">
        <f t="shared" si="5"/>
        <v>-11.754500000000007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10731</v>
      </c>
      <c r="E19" s="30"/>
      <c r="F19" s="30">
        <v>10</v>
      </c>
      <c r="G19" s="30"/>
      <c r="H19" s="30">
        <v>180</v>
      </c>
      <c r="I19" s="20">
        <v>5</v>
      </c>
      <c r="J19" s="20"/>
      <c r="K19" s="20">
        <v>5</v>
      </c>
      <c r="L19" s="20"/>
      <c r="M19" s="20">
        <f t="shared" si="0"/>
        <v>12451</v>
      </c>
      <c r="N19" s="24">
        <f t="shared" si="1"/>
        <v>14316</v>
      </c>
      <c r="O19" s="25">
        <f t="shared" si="2"/>
        <v>342.40249999999997</v>
      </c>
      <c r="P19" s="26"/>
      <c r="Q19" s="26">
        <v>170</v>
      </c>
      <c r="R19" s="24">
        <f t="shared" si="3"/>
        <v>13803.5975</v>
      </c>
      <c r="S19" s="25">
        <f t="shared" si="4"/>
        <v>118.28449999999999</v>
      </c>
      <c r="T19" s="27">
        <f t="shared" si="5"/>
        <v>-51.715500000000006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4423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4423</v>
      </c>
      <c r="N20" s="24">
        <f t="shared" si="1"/>
        <v>4423</v>
      </c>
      <c r="O20" s="25">
        <f t="shared" si="2"/>
        <v>121.63250000000001</v>
      </c>
      <c r="P20" s="26"/>
      <c r="Q20" s="26">
        <v>121</v>
      </c>
      <c r="R20" s="24">
        <f t="shared" si="3"/>
        <v>4180.3675000000003</v>
      </c>
      <c r="S20" s="25">
        <f t="shared" si="4"/>
        <v>42.018499999999996</v>
      </c>
      <c r="T20" s="27">
        <f t="shared" si="5"/>
        <v>-78.981500000000011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7871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7871</v>
      </c>
      <c r="N21" s="24">
        <f t="shared" si="1"/>
        <v>7871</v>
      </c>
      <c r="O21" s="25">
        <f t="shared" si="2"/>
        <v>216.45250000000001</v>
      </c>
      <c r="P21" s="26"/>
      <c r="Q21" s="26">
        <v>20</v>
      </c>
      <c r="R21" s="24">
        <f t="shared" si="3"/>
        <v>7634.5474999999997</v>
      </c>
      <c r="S21" s="25">
        <f t="shared" si="4"/>
        <v>74.774500000000003</v>
      </c>
      <c r="T21" s="27">
        <f t="shared" si="5"/>
        <v>54.774500000000003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18255</v>
      </c>
      <c r="E22" s="30">
        <v>100</v>
      </c>
      <c r="F22" s="30"/>
      <c r="G22" s="20"/>
      <c r="H22" s="30">
        <v>250</v>
      </c>
      <c r="I22" s="20"/>
      <c r="J22" s="20"/>
      <c r="K22" s="20">
        <v>1</v>
      </c>
      <c r="L22" s="20"/>
      <c r="M22" s="20">
        <f t="shared" si="0"/>
        <v>22505</v>
      </c>
      <c r="N22" s="24">
        <f t="shared" si="1"/>
        <v>22687</v>
      </c>
      <c r="O22" s="25">
        <f t="shared" si="2"/>
        <v>618.88750000000005</v>
      </c>
      <c r="P22" s="26"/>
      <c r="Q22" s="26">
        <v>150</v>
      </c>
      <c r="R22" s="24">
        <f t="shared" si="3"/>
        <v>21918.112499999999</v>
      </c>
      <c r="S22" s="25">
        <f t="shared" si="4"/>
        <v>213.79749999999999</v>
      </c>
      <c r="T22" s="27">
        <f t="shared" si="5"/>
        <v>63.797499999999985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10077</v>
      </c>
      <c r="N23" s="24">
        <f t="shared" si="1"/>
        <v>10077</v>
      </c>
      <c r="O23" s="25">
        <f t="shared" si="2"/>
        <v>277.11750000000001</v>
      </c>
      <c r="P23" s="26"/>
      <c r="Q23" s="26">
        <v>100</v>
      </c>
      <c r="R23" s="24">
        <f t="shared" si="3"/>
        <v>9699.8824999999997</v>
      </c>
      <c r="S23" s="25">
        <f t="shared" si="4"/>
        <v>95.731499999999997</v>
      </c>
      <c r="T23" s="27">
        <f t="shared" si="5"/>
        <v>-4.2685000000000031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18415</v>
      </c>
      <c r="E24" s="30">
        <v>50</v>
      </c>
      <c r="F24" s="30"/>
      <c r="G24" s="30"/>
      <c r="H24" s="30">
        <v>250</v>
      </c>
      <c r="I24" s="20">
        <v>10</v>
      </c>
      <c r="J24" s="20"/>
      <c r="K24" s="20"/>
      <c r="L24" s="20"/>
      <c r="M24" s="20">
        <f t="shared" si="0"/>
        <v>21665</v>
      </c>
      <c r="N24" s="24">
        <f t="shared" si="1"/>
        <v>23575</v>
      </c>
      <c r="O24" s="25">
        <f t="shared" si="2"/>
        <v>595.78750000000002</v>
      </c>
      <c r="P24" s="26"/>
      <c r="Q24" s="26">
        <v>130</v>
      </c>
      <c r="R24" s="24">
        <f t="shared" si="3"/>
        <v>22849.212500000001</v>
      </c>
      <c r="S24" s="25">
        <f t="shared" si="4"/>
        <v>205.8175</v>
      </c>
      <c r="T24" s="27">
        <f t="shared" si="5"/>
        <v>75.817499999999995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7815</v>
      </c>
      <c r="E25" s="30"/>
      <c r="F25" s="30"/>
      <c r="G25" s="30"/>
      <c r="H25" s="30"/>
      <c r="I25" s="20">
        <v>10</v>
      </c>
      <c r="J25" s="20"/>
      <c r="K25" s="20"/>
      <c r="L25" s="20"/>
      <c r="M25" s="20">
        <f t="shared" si="0"/>
        <v>7815</v>
      </c>
      <c r="N25" s="24">
        <f t="shared" si="1"/>
        <v>9725</v>
      </c>
      <c r="O25" s="25">
        <f t="shared" si="2"/>
        <v>214.91249999999999</v>
      </c>
      <c r="P25" s="26"/>
      <c r="Q25" s="26">
        <v>91</v>
      </c>
      <c r="R25" s="24">
        <f t="shared" si="3"/>
        <v>9419.0874999999996</v>
      </c>
      <c r="S25" s="25">
        <f t="shared" si="4"/>
        <v>74.242499999999993</v>
      </c>
      <c r="T25" s="27">
        <f t="shared" si="5"/>
        <v>-16.757500000000007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4318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4318</v>
      </c>
      <c r="N26" s="24">
        <f t="shared" si="1"/>
        <v>4318</v>
      </c>
      <c r="O26" s="25">
        <f t="shared" si="2"/>
        <v>118.745</v>
      </c>
      <c r="P26" s="26"/>
      <c r="Q26" s="26">
        <v>100</v>
      </c>
      <c r="R26" s="24">
        <f t="shared" si="3"/>
        <v>4099.2550000000001</v>
      </c>
      <c r="S26" s="25">
        <f t="shared" si="4"/>
        <v>41.021000000000001</v>
      </c>
      <c r="T26" s="27">
        <f t="shared" si="5"/>
        <v>-58.978999999999999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9669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9669</v>
      </c>
      <c r="N27" s="40">
        <f t="shared" si="1"/>
        <v>10579</v>
      </c>
      <c r="O27" s="25">
        <f t="shared" si="2"/>
        <v>265.89749999999998</v>
      </c>
      <c r="P27" s="41"/>
      <c r="Q27" s="41">
        <v>500</v>
      </c>
      <c r="R27" s="24">
        <f>M27-(M27*2.75%)+I27*191+J27*191+K27*182+L27*100-Q27</f>
        <v>9813.1025000000009</v>
      </c>
      <c r="S27" s="42">
        <f t="shared" si="4"/>
        <v>91.855499999999992</v>
      </c>
      <c r="T27" s="43">
        <f t="shared" si="5"/>
        <v>-408.14449999999999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214959</v>
      </c>
      <c r="E28" s="45">
        <f t="shared" si="6"/>
        <v>530</v>
      </c>
      <c r="F28" s="45">
        <f t="shared" ref="F28:T28" si="7">SUM(F7:F27)</f>
        <v>680</v>
      </c>
      <c r="G28" s="45">
        <f t="shared" si="7"/>
        <v>0</v>
      </c>
      <c r="H28" s="45">
        <f t="shared" si="7"/>
        <v>2400</v>
      </c>
      <c r="I28" s="45">
        <f t="shared" si="7"/>
        <v>40</v>
      </c>
      <c r="J28" s="45">
        <f t="shared" si="7"/>
        <v>5</v>
      </c>
      <c r="K28" s="45">
        <f t="shared" si="7"/>
        <v>17</v>
      </c>
      <c r="L28" s="45">
        <f t="shared" si="7"/>
        <v>0</v>
      </c>
      <c r="M28" s="45">
        <f t="shared" si="7"/>
        <v>253959</v>
      </c>
      <c r="N28" s="45">
        <f t="shared" si="7"/>
        <v>265648</v>
      </c>
      <c r="O28" s="46">
        <f t="shared" si="7"/>
        <v>6983.8725000000013</v>
      </c>
      <c r="P28" s="45">
        <f t="shared" si="7"/>
        <v>0</v>
      </c>
      <c r="Q28" s="45">
        <f t="shared" si="7"/>
        <v>2450</v>
      </c>
      <c r="R28" s="45">
        <f t="shared" si="7"/>
        <v>256214.12749999994</v>
      </c>
      <c r="S28" s="45">
        <f t="shared" si="7"/>
        <v>2412.6104999999998</v>
      </c>
      <c r="T28" s="47">
        <f t="shared" si="7"/>
        <v>-37.389500000000112</v>
      </c>
    </row>
    <row r="29" spans="1:20" ht="15.75" thickBot="1" x14ac:dyDescent="0.3">
      <c r="A29" s="92" t="s">
        <v>45</v>
      </c>
      <c r="B29" s="93"/>
      <c r="C29" s="94"/>
      <c r="D29" s="48">
        <f>D4+D5-D28</f>
        <v>399629</v>
      </c>
      <c r="E29" s="48">
        <f t="shared" ref="E29:L29" si="8">E4+E5-E28</f>
        <v>2835</v>
      </c>
      <c r="F29" s="48">
        <f t="shared" si="8"/>
        <v>14810</v>
      </c>
      <c r="G29" s="48">
        <f t="shared" si="8"/>
        <v>0</v>
      </c>
      <c r="H29" s="48">
        <f t="shared" si="8"/>
        <v>46480</v>
      </c>
      <c r="I29" s="48">
        <f t="shared" si="8"/>
        <v>1373</v>
      </c>
      <c r="J29" s="48">
        <f t="shared" si="8"/>
        <v>330</v>
      </c>
      <c r="K29" s="48">
        <f t="shared" si="8"/>
        <v>63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5" priority="43" operator="equal">
      <formula>212030016606640</formula>
    </cfRule>
  </conditionalFormatting>
  <conditionalFormatting sqref="D29 E4:E6 E28:K29">
    <cfRule type="cellIs" dxfId="1174" priority="41" operator="equal">
      <formula>$E$4</formula>
    </cfRule>
    <cfRule type="cellIs" dxfId="1173" priority="42" operator="equal">
      <formula>2120</formula>
    </cfRule>
  </conditionalFormatting>
  <conditionalFormatting sqref="D29:E29 F4:F6 F28:F29">
    <cfRule type="cellIs" dxfId="1172" priority="39" operator="equal">
      <formula>$F$4</formula>
    </cfRule>
    <cfRule type="cellIs" dxfId="1171" priority="40" operator="equal">
      <formula>300</formula>
    </cfRule>
  </conditionalFormatting>
  <conditionalFormatting sqref="G4:G6 G28:G29">
    <cfRule type="cellIs" dxfId="1170" priority="37" operator="equal">
      <formula>$G$4</formula>
    </cfRule>
    <cfRule type="cellIs" dxfId="1169" priority="38" operator="equal">
      <formula>1660</formula>
    </cfRule>
  </conditionalFormatting>
  <conditionalFormatting sqref="H4:H6 H28:H29">
    <cfRule type="cellIs" dxfId="1168" priority="35" operator="equal">
      <formula>$H$4</formula>
    </cfRule>
    <cfRule type="cellIs" dxfId="1167" priority="36" operator="equal">
      <formula>6640</formula>
    </cfRule>
  </conditionalFormatting>
  <conditionalFormatting sqref="T6:T28">
    <cfRule type="cellIs" dxfId="1166" priority="34" operator="lessThan">
      <formula>0</formula>
    </cfRule>
  </conditionalFormatting>
  <conditionalFormatting sqref="T7:T27">
    <cfRule type="cellIs" dxfId="1165" priority="31" operator="lessThan">
      <formula>0</formula>
    </cfRule>
    <cfRule type="cellIs" dxfId="1164" priority="32" operator="lessThan">
      <formula>0</formula>
    </cfRule>
    <cfRule type="cellIs" dxfId="1163" priority="33" operator="lessThan">
      <formula>0</formula>
    </cfRule>
  </conditionalFormatting>
  <conditionalFormatting sqref="E4:E6 E28:K28">
    <cfRule type="cellIs" dxfId="1162" priority="30" operator="equal">
      <formula>$E$4</formula>
    </cfRule>
  </conditionalFormatting>
  <conditionalFormatting sqref="D28:D29 D6 D4:M4">
    <cfRule type="cellIs" dxfId="1161" priority="29" operator="equal">
      <formula>$D$4</formula>
    </cfRule>
  </conditionalFormatting>
  <conditionalFormatting sqref="I4:I6 I28:I29">
    <cfRule type="cellIs" dxfId="1160" priority="28" operator="equal">
      <formula>$I$4</formula>
    </cfRule>
  </conditionalFormatting>
  <conditionalFormatting sqref="J4:J6 J28:J29">
    <cfRule type="cellIs" dxfId="1159" priority="27" operator="equal">
      <formula>$J$4</formula>
    </cfRule>
  </conditionalFormatting>
  <conditionalFormatting sqref="K4:K6 K28:K29">
    <cfRule type="cellIs" dxfId="1158" priority="26" operator="equal">
      <formula>$K$4</formula>
    </cfRule>
  </conditionalFormatting>
  <conditionalFormatting sqref="M4:M6">
    <cfRule type="cellIs" dxfId="1157" priority="25" operator="equal">
      <formula>$L$4</formula>
    </cfRule>
  </conditionalFormatting>
  <conditionalFormatting sqref="T7:T28">
    <cfRule type="cellIs" dxfId="1156" priority="22" operator="lessThan">
      <formula>0</formula>
    </cfRule>
    <cfRule type="cellIs" dxfId="1155" priority="23" operator="lessThan">
      <formula>0</formula>
    </cfRule>
    <cfRule type="cellIs" dxfId="1154" priority="24" operator="lessThan">
      <formula>0</formula>
    </cfRule>
  </conditionalFormatting>
  <conditionalFormatting sqref="D5:K5">
    <cfRule type="cellIs" dxfId="1153" priority="21" operator="greaterThan">
      <formula>0</formula>
    </cfRule>
  </conditionalFormatting>
  <conditionalFormatting sqref="T6:T28">
    <cfRule type="cellIs" dxfId="1152" priority="20" operator="lessThan">
      <formula>0</formula>
    </cfRule>
  </conditionalFormatting>
  <conditionalFormatting sqref="T7:T27">
    <cfRule type="cellIs" dxfId="1151" priority="17" operator="lessThan">
      <formula>0</formula>
    </cfRule>
    <cfRule type="cellIs" dxfId="1150" priority="18" operator="lessThan">
      <formula>0</formula>
    </cfRule>
    <cfRule type="cellIs" dxfId="1149" priority="19" operator="lessThan">
      <formula>0</formula>
    </cfRule>
  </conditionalFormatting>
  <conditionalFormatting sqref="T7:T28">
    <cfRule type="cellIs" dxfId="1148" priority="14" operator="lessThan">
      <formula>0</formula>
    </cfRule>
    <cfRule type="cellIs" dxfId="1147" priority="15" operator="lessThan">
      <formula>0</formula>
    </cfRule>
    <cfRule type="cellIs" dxfId="1146" priority="16" operator="lessThan">
      <formula>0</formula>
    </cfRule>
  </conditionalFormatting>
  <conditionalFormatting sqref="D5:K5">
    <cfRule type="cellIs" dxfId="1145" priority="13" operator="greaterThan">
      <formula>0</formula>
    </cfRule>
  </conditionalFormatting>
  <conditionalFormatting sqref="L4 L6 L28:L29">
    <cfRule type="cellIs" dxfId="1144" priority="12" operator="equal">
      <formula>$L$4</formula>
    </cfRule>
  </conditionalFormatting>
  <conditionalFormatting sqref="D7:S7">
    <cfRule type="cellIs" dxfId="1143" priority="11" operator="greaterThan">
      <formula>0</formula>
    </cfRule>
  </conditionalFormatting>
  <conditionalFormatting sqref="D9:S9">
    <cfRule type="cellIs" dxfId="1142" priority="10" operator="greaterThan">
      <formula>0</formula>
    </cfRule>
  </conditionalFormatting>
  <conditionalFormatting sqref="D11:S11">
    <cfRule type="cellIs" dxfId="1141" priority="9" operator="greaterThan">
      <formula>0</formula>
    </cfRule>
  </conditionalFormatting>
  <conditionalFormatting sqref="D13:S13">
    <cfRule type="cellIs" dxfId="1140" priority="8" operator="greaterThan">
      <formula>0</formula>
    </cfRule>
  </conditionalFormatting>
  <conditionalFormatting sqref="D15:S15">
    <cfRule type="cellIs" dxfId="1139" priority="7" operator="greaterThan">
      <formula>0</formula>
    </cfRule>
  </conditionalFormatting>
  <conditionalFormatting sqref="D17:S17">
    <cfRule type="cellIs" dxfId="1138" priority="6" operator="greaterThan">
      <formula>0</formula>
    </cfRule>
  </conditionalFormatting>
  <conditionalFormatting sqref="D19:S19">
    <cfRule type="cellIs" dxfId="1137" priority="5" operator="greaterThan">
      <formula>0</formula>
    </cfRule>
  </conditionalFormatting>
  <conditionalFormatting sqref="D21:S21 R22:R27">
    <cfRule type="cellIs" dxfId="1136" priority="4" operator="greaterThan">
      <formula>0</formula>
    </cfRule>
  </conditionalFormatting>
  <conditionalFormatting sqref="D23:Q23 S23">
    <cfRule type="cellIs" dxfId="1135" priority="3" operator="greaterThan">
      <formula>0</formula>
    </cfRule>
  </conditionalFormatting>
  <conditionalFormatting sqref="D25:Q25 S25">
    <cfRule type="cellIs" dxfId="1134" priority="2" operator="greaterThan">
      <formula>0</formula>
    </cfRule>
  </conditionalFormatting>
  <conditionalFormatting sqref="D27:Q27 S27">
    <cfRule type="cellIs" dxfId="1133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6" activePane="bottomLeft" state="frozen"/>
      <selection pane="bottomLeft" activeCell="G27" sqref="G27"/>
    </sheetView>
  </sheetViews>
  <sheetFormatPr defaultRowHeight="15.7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7.7109375" style="58" customWidth="1"/>
    <col min="22" max="22" width="11.28515625" style="58" customWidth="1"/>
  </cols>
  <sheetData>
    <row r="1" spans="1:22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2" ht="16.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2" ht="18.75" x14ac:dyDescent="0.25">
      <c r="A3" s="99" t="s">
        <v>57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2" ht="15.75" customHeight="1" x14ac:dyDescent="0.25">
      <c r="A4" s="103" t="s">
        <v>1</v>
      </c>
      <c r="B4" s="103"/>
      <c r="C4" s="1"/>
      <c r="D4" s="2">
        <f>'6'!D29</f>
        <v>399629</v>
      </c>
      <c r="E4" s="2">
        <f>'6'!E29</f>
        <v>2835</v>
      </c>
      <c r="F4" s="2">
        <f>'6'!F29</f>
        <v>14810</v>
      </c>
      <c r="G4" s="2">
        <f>'6'!G29</f>
        <v>0</v>
      </c>
      <c r="H4" s="2">
        <f>'6'!H29</f>
        <v>46480</v>
      </c>
      <c r="I4" s="2">
        <f>'6'!I29</f>
        <v>1373</v>
      </c>
      <c r="J4" s="2">
        <f>'6'!J29</f>
        <v>330</v>
      </c>
      <c r="K4" s="2">
        <f>'6'!K29</f>
        <v>63</v>
      </c>
      <c r="L4" s="2">
        <f>'6'!L29</f>
        <v>0</v>
      </c>
      <c r="M4" s="3"/>
      <c r="N4" s="107"/>
      <c r="O4" s="108"/>
      <c r="P4" s="108"/>
      <c r="Q4" s="108"/>
      <c r="R4" s="108"/>
      <c r="S4" s="108"/>
      <c r="T4" s="108"/>
      <c r="U4" s="108"/>
      <c r="V4" s="109"/>
    </row>
    <row r="5" spans="1:22" ht="15.75" customHeight="1" x14ac:dyDescent="0.25">
      <c r="A5" s="103" t="s">
        <v>2</v>
      </c>
      <c r="B5" s="103"/>
      <c r="C5" s="1"/>
      <c r="D5" s="1">
        <v>1038962</v>
      </c>
      <c r="E5" s="4"/>
      <c r="F5" s="4"/>
      <c r="G5" s="4"/>
      <c r="H5" s="4"/>
      <c r="I5" s="1"/>
      <c r="J5" s="1"/>
      <c r="K5" s="1">
        <v>500</v>
      </c>
      <c r="L5" s="1"/>
      <c r="M5" s="5"/>
      <c r="N5" s="107"/>
      <c r="O5" s="108"/>
      <c r="P5" s="108"/>
      <c r="Q5" s="108"/>
      <c r="R5" s="108"/>
      <c r="S5" s="108"/>
      <c r="T5" s="108"/>
      <c r="U5" s="108"/>
      <c r="V5" s="10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0" t="s">
        <v>15</v>
      </c>
      <c r="N6" s="57" t="s">
        <v>16</v>
      </c>
      <c r="O6" s="17" t="s">
        <v>17</v>
      </c>
      <c r="P6" s="57" t="s">
        <v>18</v>
      </c>
      <c r="Q6" s="57" t="s">
        <v>19</v>
      </c>
      <c r="R6" s="57" t="s">
        <v>20</v>
      </c>
      <c r="S6" s="17" t="s">
        <v>21</v>
      </c>
      <c r="T6" s="18" t="s">
        <v>22</v>
      </c>
      <c r="U6" s="18" t="s">
        <v>58</v>
      </c>
      <c r="V6" s="18" t="s">
        <v>59</v>
      </c>
    </row>
    <row r="7" spans="1:22" x14ac:dyDescent="0.25">
      <c r="A7" s="19">
        <v>1</v>
      </c>
      <c r="B7" s="20">
        <v>1908446134</v>
      </c>
      <c r="C7" s="20" t="s">
        <v>23</v>
      </c>
      <c r="D7" s="21">
        <v>12857</v>
      </c>
      <c r="E7" s="22"/>
      <c r="F7" s="22">
        <v>20</v>
      </c>
      <c r="G7" s="22"/>
      <c r="H7" s="22">
        <v>60</v>
      </c>
      <c r="I7" s="23">
        <v>19</v>
      </c>
      <c r="J7" s="23"/>
      <c r="K7" s="23">
        <v>4</v>
      </c>
      <c r="L7" s="23"/>
      <c r="M7" s="20">
        <f>D7+E7*20+F7*10+G7*9+H7*9</f>
        <v>13597</v>
      </c>
      <c r="N7" s="24">
        <f>D7+E7*20+F7*10+G7*9+H7*9+I7*191+J7*191+K7*182+L7*100</f>
        <v>17954</v>
      </c>
      <c r="O7" s="25">
        <f>M7*2.75%</f>
        <v>373.91750000000002</v>
      </c>
      <c r="P7" s="26"/>
      <c r="Q7" s="26">
        <v>95</v>
      </c>
      <c r="R7" s="24">
        <f>M7-(M7*2.75%)+I7*191+J7*191+K7*182+L7*100-Q7</f>
        <v>17485.0825</v>
      </c>
      <c r="S7" s="25">
        <f>M7*0.95%</f>
        <v>129.17150000000001</v>
      </c>
      <c r="T7" s="27">
        <f>S7-Q7</f>
        <v>34.171500000000009</v>
      </c>
      <c r="U7" s="59">
        <v>45</v>
      </c>
      <c r="V7" s="63">
        <f t="shared" ref="V7:V11" si="0">R7-U7</f>
        <v>17440.0825</v>
      </c>
    </row>
    <row r="8" spans="1:22" x14ac:dyDescent="0.25">
      <c r="A8" s="28">
        <v>2</v>
      </c>
      <c r="B8" s="20">
        <v>1908446135</v>
      </c>
      <c r="C8" s="23" t="s">
        <v>24</v>
      </c>
      <c r="D8" s="29">
        <v>16162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1">D8+E8*20+F8*10+G8*9+H8*9</f>
        <v>16162</v>
      </c>
      <c r="N8" s="24">
        <f t="shared" ref="N8:N27" si="2">D8+E8*20+F8*10+G8*9+H8*9+I8*191+J8*191+K8*182+L8*100</f>
        <v>16162</v>
      </c>
      <c r="O8" s="25">
        <f t="shared" ref="O8:O27" si="3">M8*2.75%</f>
        <v>444.45499999999998</v>
      </c>
      <c r="P8" s="26"/>
      <c r="Q8" s="26">
        <v>100</v>
      </c>
      <c r="R8" s="24">
        <f t="shared" ref="R8:R27" si="4">M8-(M8*2.75%)+I8*191+J8*191+K8*182+L8*100-Q8</f>
        <v>15617.545</v>
      </c>
      <c r="S8" s="25">
        <f t="shared" ref="S8:S27" si="5">M8*0.95%</f>
        <v>153.53899999999999</v>
      </c>
      <c r="T8" s="27">
        <f t="shared" ref="T8:T27" si="6">S8-Q8</f>
        <v>53.538999999999987</v>
      </c>
      <c r="U8" s="59">
        <v>108</v>
      </c>
      <c r="V8" s="63">
        <f t="shared" si="0"/>
        <v>15509.545</v>
      </c>
    </row>
    <row r="9" spans="1:22" x14ac:dyDescent="0.25">
      <c r="A9" s="28">
        <v>3</v>
      </c>
      <c r="B9" s="20">
        <v>1908446136</v>
      </c>
      <c r="C9" s="20" t="s">
        <v>25</v>
      </c>
      <c r="D9" s="29">
        <v>18688</v>
      </c>
      <c r="E9" s="30"/>
      <c r="F9" s="30">
        <v>80</v>
      </c>
      <c r="G9" s="30"/>
      <c r="H9" s="30">
        <v>150</v>
      </c>
      <c r="I9" s="20">
        <v>3</v>
      </c>
      <c r="J9" s="20"/>
      <c r="K9" s="20"/>
      <c r="L9" s="20"/>
      <c r="M9" s="20">
        <f t="shared" si="1"/>
        <v>20838</v>
      </c>
      <c r="N9" s="24">
        <f t="shared" si="2"/>
        <v>21411</v>
      </c>
      <c r="O9" s="25">
        <f t="shared" si="3"/>
        <v>573.04499999999996</v>
      </c>
      <c r="P9" s="26"/>
      <c r="Q9" s="26">
        <v>188</v>
      </c>
      <c r="R9" s="24">
        <f t="shared" si="4"/>
        <v>20649.955000000002</v>
      </c>
      <c r="S9" s="25">
        <f t="shared" si="5"/>
        <v>197.96099999999998</v>
      </c>
      <c r="T9" s="27">
        <f t="shared" si="6"/>
        <v>9.9609999999999843</v>
      </c>
      <c r="U9" s="59">
        <v>90</v>
      </c>
      <c r="V9" s="63">
        <f t="shared" si="0"/>
        <v>20559.955000000002</v>
      </c>
    </row>
    <row r="10" spans="1:22" x14ac:dyDescent="0.25">
      <c r="A10" s="28">
        <v>4</v>
      </c>
      <c r="B10" s="20">
        <v>1908446137</v>
      </c>
      <c r="C10" s="20" t="s">
        <v>26</v>
      </c>
      <c r="D10" s="29">
        <v>7809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1"/>
        <v>7809</v>
      </c>
      <c r="N10" s="24">
        <f t="shared" si="2"/>
        <v>8382</v>
      </c>
      <c r="O10" s="25">
        <f t="shared" si="3"/>
        <v>214.7475</v>
      </c>
      <c r="P10" s="26"/>
      <c r="Q10" s="26">
        <v>29</v>
      </c>
      <c r="R10" s="24">
        <f t="shared" si="4"/>
        <v>8138.2524999999996</v>
      </c>
      <c r="S10" s="25">
        <f t="shared" si="5"/>
        <v>74.185500000000005</v>
      </c>
      <c r="T10" s="27">
        <f t="shared" si="6"/>
        <v>45.185500000000005</v>
      </c>
      <c r="U10" s="59">
        <v>18</v>
      </c>
      <c r="V10" s="63">
        <f t="shared" si="0"/>
        <v>8120.2524999999996</v>
      </c>
    </row>
    <row r="11" spans="1:22" x14ac:dyDescent="0.25">
      <c r="A11" s="28">
        <v>5</v>
      </c>
      <c r="B11" s="20">
        <v>1908446138</v>
      </c>
      <c r="C11" s="31" t="s">
        <v>27</v>
      </c>
      <c r="D11" s="29">
        <v>13447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13447</v>
      </c>
      <c r="N11" s="24">
        <f t="shared" si="2"/>
        <v>13447</v>
      </c>
      <c r="O11" s="25">
        <f t="shared" si="3"/>
        <v>369.79250000000002</v>
      </c>
      <c r="P11" s="26"/>
      <c r="Q11" s="26">
        <v>44</v>
      </c>
      <c r="R11" s="24">
        <f t="shared" si="4"/>
        <v>13033.2075</v>
      </c>
      <c r="S11" s="25">
        <f t="shared" si="5"/>
        <v>127.7465</v>
      </c>
      <c r="T11" s="27">
        <f t="shared" si="6"/>
        <v>83.746499999999997</v>
      </c>
      <c r="U11" s="59">
        <v>63</v>
      </c>
      <c r="V11" s="63">
        <f t="shared" si="0"/>
        <v>12970.2075</v>
      </c>
    </row>
    <row r="12" spans="1:22" x14ac:dyDescent="0.25">
      <c r="A12" s="28">
        <v>6</v>
      </c>
      <c r="B12" s="20">
        <v>1908446139</v>
      </c>
      <c r="C12" s="20" t="s">
        <v>28</v>
      </c>
      <c r="D12" s="29">
        <v>8839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8839</v>
      </c>
      <c r="N12" s="24">
        <f t="shared" si="2"/>
        <v>8839</v>
      </c>
      <c r="O12" s="25">
        <f t="shared" si="3"/>
        <v>243.07249999999999</v>
      </c>
      <c r="P12" s="26"/>
      <c r="Q12" s="26">
        <v>42</v>
      </c>
      <c r="R12" s="24">
        <f t="shared" si="4"/>
        <v>8553.9274999999998</v>
      </c>
      <c r="S12" s="25">
        <f t="shared" si="5"/>
        <v>83.970500000000001</v>
      </c>
      <c r="T12" s="27">
        <f t="shared" si="6"/>
        <v>41.970500000000001</v>
      </c>
      <c r="U12" s="59">
        <v>54</v>
      </c>
      <c r="V12" s="63">
        <f>R12-U12</f>
        <v>8499.9274999999998</v>
      </c>
    </row>
    <row r="13" spans="1:22" x14ac:dyDescent="0.25">
      <c r="A13" s="28">
        <v>7</v>
      </c>
      <c r="B13" s="20">
        <v>1908446140</v>
      </c>
      <c r="C13" s="20" t="s">
        <v>29</v>
      </c>
      <c r="D13" s="29">
        <v>8801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8801</v>
      </c>
      <c r="N13" s="24">
        <f t="shared" si="2"/>
        <v>8801</v>
      </c>
      <c r="O13" s="25">
        <f t="shared" si="3"/>
        <v>242.0275</v>
      </c>
      <c r="P13" s="26"/>
      <c r="Q13" s="26">
        <v>54</v>
      </c>
      <c r="R13" s="24">
        <f t="shared" si="4"/>
        <v>8504.9724999999999</v>
      </c>
      <c r="S13" s="25">
        <f t="shared" si="5"/>
        <v>83.609499999999997</v>
      </c>
      <c r="T13" s="27">
        <f t="shared" si="6"/>
        <v>29.609499999999997</v>
      </c>
      <c r="U13" s="59">
        <v>36</v>
      </c>
      <c r="V13" s="63">
        <f t="shared" ref="V13:V27" si="7">R13-U13</f>
        <v>8468.9724999999999</v>
      </c>
    </row>
    <row r="14" spans="1:22" x14ac:dyDescent="0.25">
      <c r="A14" s="28">
        <v>8</v>
      </c>
      <c r="B14" s="20">
        <v>1908446141</v>
      </c>
      <c r="C14" s="20" t="s">
        <v>30</v>
      </c>
      <c r="D14" s="29">
        <v>23589</v>
      </c>
      <c r="E14" s="30"/>
      <c r="F14" s="30"/>
      <c r="G14" s="30"/>
      <c r="H14" s="30"/>
      <c r="I14" s="20"/>
      <c r="J14" s="20"/>
      <c r="K14" s="20"/>
      <c r="L14" s="20"/>
      <c r="M14" s="20">
        <f t="shared" si="1"/>
        <v>23589</v>
      </c>
      <c r="N14" s="24">
        <f t="shared" si="2"/>
        <v>23589</v>
      </c>
      <c r="O14" s="25">
        <f t="shared" si="3"/>
        <v>648.69749999999999</v>
      </c>
      <c r="P14" s="26"/>
      <c r="Q14" s="26">
        <v>160</v>
      </c>
      <c r="R14" s="24">
        <f t="shared" si="4"/>
        <v>22780.302500000002</v>
      </c>
      <c r="S14" s="25">
        <f t="shared" si="5"/>
        <v>224.09549999999999</v>
      </c>
      <c r="T14" s="27">
        <f t="shared" si="6"/>
        <v>64.095499999999987</v>
      </c>
      <c r="U14" s="59">
        <v>171</v>
      </c>
      <c r="V14" s="63">
        <f t="shared" si="7"/>
        <v>22609.302500000002</v>
      </c>
    </row>
    <row r="15" spans="1:22" x14ac:dyDescent="0.25">
      <c r="A15" s="28">
        <v>9</v>
      </c>
      <c r="B15" s="20">
        <v>1908446142</v>
      </c>
      <c r="C15" s="33" t="s">
        <v>31</v>
      </c>
      <c r="D15" s="29">
        <v>12773</v>
      </c>
      <c r="E15" s="30">
        <v>20</v>
      </c>
      <c r="F15" s="30">
        <v>10</v>
      </c>
      <c r="G15" s="30"/>
      <c r="H15" s="30">
        <v>40</v>
      </c>
      <c r="I15" s="20"/>
      <c r="J15" s="20"/>
      <c r="K15" s="20">
        <v>5</v>
      </c>
      <c r="L15" s="20"/>
      <c r="M15" s="20">
        <f t="shared" si="1"/>
        <v>13633</v>
      </c>
      <c r="N15" s="24">
        <f t="shared" si="2"/>
        <v>14543</v>
      </c>
      <c r="O15" s="25">
        <f t="shared" si="3"/>
        <v>374.90750000000003</v>
      </c>
      <c r="P15" s="26"/>
      <c r="Q15" s="26">
        <v>160</v>
      </c>
      <c r="R15" s="24">
        <f t="shared" si="4"/>
        <v>14008.092500000001</v>
      </c>
      <c r="S15" s="25">
        <f t="shared" si="5"/>
        <v>129.51349999999999</v>
      </c>
      <c r="T15" s="27">
        <f t="shared" si="6"/>
        <v>-30.486500000000007</v>
      </c>
      <c r="U15" s="59">
        <v>36</v>
      </c>
      <c r="V15" s="63">
        <f t="shared" si="7"/>
        <v>13972.092500000001</v>
      </c>
    </row>
    <row r="16" spans="1:22" x14ac:dyDescent="0.25">
      <c r="A16" s="28">
        <v>10</v>
      </c>
      <c r="B16" s="20">
        <v>1908446143</v>
      </c>
      <c r="C16" s="20" t="s">
        <v>32</v>
      </c>
      <c r="D16" s="29">
        <v>15764</v>
      </c>
      <c r="E16" s="30">
        <v>50</v>
      </c>
      <c r="F16" s="30">
        <v>10</v>
      </c>
      <c r="G16" s="30"/>
      <c r="H16" s="30">
        <v>60</v>
      </c>
      <c r="I16" s="20">
        <v>3</v>
      </c>
      <c r="J16" s="20"/>
      <c r="K16" s="20"/>
      <c r="L16" s="20"/>
      <c r="M16" s="20">
        <f t="shared" si="1"/>
        <v>17404</v>
      </c>
      <c r="N16" s="24">
        <f t="shared" si="2"/>
        <v>17977</v>
      </c>
      <c r="O16" s="25">
        <f t="shared" si="3"/>
        <v>478.61</v>
      </c>
      <c r="P16" s="26"/>
      <c r="Q16" s="26">
        <v>111</v>
      </c>
      <c r="R16" s="24">
        <f t="shared" si="4"/>
        <v>17387.39</v>
      </c>
      <c r="S16" s="25">
        <f t="shared" si="5"/>
        <v>165.33799999999999</v>
      </c>
      <c r="T16" s="27">
        <f t="shared" si="6"/>
        <v>54.337999999999994</v>
      </c>
      <c r="U16" s="59">
        <v>18</v>
      </c>
      <c r="V16" s="63">
        <f t="shared" si="7"/>
        <v>17369.39</v>
      </c>
    </row>
    <row r="17" spans="1:22" x14ac:dyDescent="0.25">
      <c r="A17" s="28">
        <v>11</v>
      </c>
      <c r="B17" s="20">
        <v>1908446144</v>
      </c>
      <c r="C17" s="33" t="s">
        <v>33</v>
      </c>
      <c r="D17" s="29">
        <v>4570</v>
      </c>
      <c r="E17" s="30"/>
      <c r="F17" s="30">
        <v>100</v>
      </c>
      <c r="G17" s="30"/>
      <c r="H17" s="30">
        <v>150</v>
      </c>
      <c r="I17" s="20">
        <v>10</v>
      </c>
      <c r="J17" s="20"/>
      <c r="K17" s="20"/>
      <c r="L17" s="20"/>
      <c r="M17" s="20">
        <f t="shared" si="1"/>
        <v>6920</v>
      </c>
      <c r="N17" s="24">
        <f t="shared" si="2"/>
        <v>8830</v>
      </c>
      <c r="O17" s="25">
        <f t="shared" si="3"/>
        <v>190.3</v>
      </c>
      <c r="P17" s="26"/>
      <c r="Q17" s="26">
        <v>60</v>
      </c>
      <c r="R17" s="24">
        <f t="shared" si="4"/>
        <v>8579.7000000000007</v>
      </c>
      <c r="S17" s="25">
        <f t="shared" si="5"/>
        <v>65.739999999999995</v>
      </c>
      <c r="T17" s="27">
        <f t="shared" si="6"/>
        <v>5.7399999999999949</v>
      </c>
      <c r="U17" s="59"/>
      <c r="V17" s="63">
        <f t="shared" si="7"/>
        <v>8579.7000000000007</v>
      </c>
    </row>
    <row r="18" spans="1:22" x14ac:dyDescent="0.25">
      <c r="A18" s="28">
        <v>12</v>
      </c>
      <c r="B18" s="20">
        <v>1908446145</v>
      </c>
      <c r="C18" s="31" t="s">
        <v>49</v>
      </c>
      <c r="D18" s="29">
        <v>12123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12123</v>
      </c>
      <c r="N18" s="24">
        <f t="shared" si="2"/>
        <v>12123</v>
      </c>
      <c r="O18" s="25">
        <f t="shared" si="3"/>
        <v>333.38249999999999</v>
      </c>
      <c r="P18" s="26"/>
      <c r="Q18" s="26">
        <v>180</v>
      </c>
      <c r="R18" s="24">
        <f t="shared" si="4"/>
        <v>11609.6175</v>
      </c>
      <c r="S18" s="25">
        <f t="shared" si="5"/>
        <v>115.16849999999999</v>
      </c>
      <c r="T18" s="27">
        <f t="shared" si="6"/>
        <v>-64.831500000000005</v>
      </c>
      <c r="U18" s="59"/>
      <c r="V18" s="63">
        <f t="shared" si="7"/>
        <v>11609.6175</v>
      </c>
    </row>
    <row r="19" spans="1:22" x14ac:dyDescent="0.25">
      <c r="A19" s="28">
        <v>13</v>
      </c>
      <c r="B19" s="20">
        <v>1908446146</v>
      </c>
      <c r="C19" s="20" t="s">
        <v>35</v>
      </c>
      <c r="D19" s="29">
        <v>12257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1"/>
        <v>12257</v>
      </c>
      <c r="N19" s="24">
        <f t="shared" si="2"/>
        <v>14167</v>
      </c>
      <c r="O19" s="25">
        <f t="shared" si="3"/>
        <v>337.0675</v>
      </c>
      <c r="P19" s="26"/>
      <c r="Q19" s="26">
        <v>170</v>
      </c>
      <c r="R19" s="24">
        <f t="shared" si="4"/>
        <v>13659.932500000001</v>
      </c>
      <c r="S19" s="25">
        <f t="shared" si="5"/>
        <v>116.44149999999999</v>
      </c>
      <c r="T19" s="27">
        <f t="shared" si="6"/>
        <v>-53.558500000000009</v>
      </c>
      <c r="U19" s="59">
        <v>18</v>
      </c>
      <c r="V19" s="63">
        <f t="shared" si="7"/>
        <v>13641.932500000001</v>
      </c>
    </row>
    <row r="20" spans="1:22" x14ac:dyDescent="0.25">
      <c r="A20" s="28">
        <v>14</v>
      </c>
      <c r="B20" s="20">
        <v>1908446147</v>
      </c>
      <c r="C20" s="20" t="s">
        <v>52</v>
      </c>
      <c r="D20" s="29">
        <v>10469</v>
      </c>
      <c r="E20" s="30"/>
      <c r="F20" s="30"/>
      <c r="G20" s="30"/>
      <c r="H20" s="30"/>
      <c r="I20" s="20"/>
      <c r="J20" s="20"/>
      <c r="K20" s="20"/>
      <c r="L20" s="20"/>
      <c r="M20" s="20">
        <f t="shared" si="1"/>
        <v>10469</v>
      </c>
      <c r="N20" s="24">
        <f t="shared" si="2"/>
        <v>10469</v>
      </c>
      <c r="O20" s="25">
        <f t="shared" si="3"/>
        <v>287.89749999999998</v>
      </c>
      <c r="P20" s="26"/>
      <c r="Q20" s="26">
        <v>120</v>
      </c>
      <c r="R20" s="24">
        <f t="shared" si="4"/>
        <v>10061.102500000001</v>
      </c>
      <c r="S20" s="25">
        <f t="shared" si="5"/>
        <v>99.455500000000001</v>
      </c>
      <c r="T20" s="27">
        <f t="shared" si="6"/>
        <v>-20.544499999999999</v>
      </c>
      <c r="U20" s="59">
        <v>63</v>
      </c>
      <c r="V20" s="63">
        <f t="shared" si="7"/>
        <v>9998.1025000000009</v>
      </c>
    </row>
    <row r="21" spans="1:22" x14ac:dyDescent="0.25">
      <c r="A21" s="28">
        <v>15</v>
      </c>
      <c r="B21" s="20">
        <v>1908446148</v>
      </c>
      <c r="C21" s="20" t="s">
        <v>28</v>
      </c>
      <c r="D21" s="29">
        <v>7578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7578</v>
      </c>
      <c r="N21" s="24">
        <f t="shared" si="2"/>
        <v>7578</v>
      </c>
      <c r="O21" s="25">
        <f t="shared" si="3"/>
        <v>208.39500000000001</v>
      </c>
      <c r="P21" s="26"/>
      <c r="Q21" s="26"/>
      <c r="R21" s="24">
        <f t="shared" si="4"/>
        <v>7369.6049999999996</v>
      </c>
      <c r="S21" s="25">
        <f t="shared" si="5"/>
        <v>71.991</v>
      </c>
      <c r="T21" s="27">
        <f t="shared" si="6"/>
        <v>71.991</v>
      </c>
      <c r="U21" s="59">
        <v>18</v>
      </c>
      <c r="V21" s="63">
        <f t="shared" si="7"/>
        <v>7351.6049999999996</v>
      </c>
    </row>
    <row r="22" spans="1:22" x14ac:dyDescent="0.25">
      <c r="A22" s="28">
        <v>16</v>
      </c>
      <c r="B22" s="20">
        <v>1908446149</v>
      </c>
      <c r="C22" s="34" t="s">
        <v>38</v>
      </c>
      <c r="D22" s="29">
        <v>23656</v>
      </c>
      <c r="E22" s="30">
        <v>320</v>
      </c>
      <c r="F22" s="30">
        <v>420</v>
      </c>
      <c r="G22" s="20"/>
      <c r="H22" s="30"/>
      <c r="I22" s="20"/>
      <c r="J22" s="20"/>
      <c r="K22" s="20"/>
      <c r="L22" s="20"/>
      <c r="M22" s="20">
        <f t="shared" si="1"/>
        <v>34256</v>
      </c>
      <c r="N22" s="24">
        <f t="shared" si="2"/>
        <v>34256</v>
      </c>
      <c r="O22" s="25">
        <f t="shared" si="3"/>
        <v>942.04</v>
      </c>
      <c r="P22" s="26"/>
      <c r="Q22" s="26">
        <v>100</v>
      </c>
      <c r="R22" s="24">
        <f t="shared" si="4"/>
        <v>33213.96</v>
      </c>
      <c r="S22" s="25">
        <f t="shared" si="5"/>
        <v>325.43200000000002</v>
      </c>
      <c r="T22" s="27">
        <f t="shared" si="6"/>
        <v>225.43200000000002</v>
      </c>
      <c r="U22" s="59">
        <v>140</v>
      </c>
      <c r="V22" s="63">
        <f t="shared" si="7"/>
        <v>33073.96</v>
      </c>
    </row>
    <row r="23" spans="1:22" x14ac:dyDescent="0.25">
      <c r="A23" s="28">
        <v>17</v>
      </c>
      <c r="B23" s="20">
        <v>1908446150</v>
      </c>
      <c r="C23" s="20" t="s">
        <v>39</v>
      </c>
      <c r="D23" s="35">
        <v>10086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10086</v>
      </c>
      <c r="N23" s="24">
        <f t="shared" si="2"/>
        <v>10086</v>
      </c>
      <c r="O23" s="25">
        <f t="shared" si="3"/>
        <v>277.36500000000001</v>
      </c>
      <c r="P23" s="26"/>
      <c r="Q23" s="26">
        <v>100</v>
      </c>
      <c r="R23" s="24">
        <f t="shared" si="4"/>
        <v>9708.6350000000002</v>
      </c>
      <c r="S23" s="25">
        <f t="shared" si="5"/>
        <v>95.816999999999993</v>
      </c>
      <c r="T23" s="27">
        <f t="shared" si="6"/>
        <v>-4.1830000000000069</v>
      </c>
      <c r="U23" s="59">
        <v>36</v>
      </c>
      <c r="V23" s="63">
        <f t="shared" si="7"/>
        <v>9672.6350000000002</v>
      </c>
    </row>
    <row r="24" spans="1:22" x14ac:dyDescent="0.25">
      <c r="A24" s="28">
        <v>18</v>
      </c>
      <c r="B24" s="20">
        <v>1908446151</v>
      </c>
      <c r="C24" s="20" t="s">
        <v>40</v>
      </c>
      <c r="D24" s="29">
        <v>14962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1"/>
        <v>14962</v>
      </c>
      <c r="N24" s="24">
        <f t="shared" si="2"/>
        <v>19737</v>
      </c>
      <c r="O24" s="25">
        <f t="shared" si="3"/>
        <v>411.45499999999998</v>
      </c>
      <c r="P24" s="26"/>
      <c r="Q24" s="26">
        <v>126</v>
      </c>
      <c r="R24" s="24">
        <f t="shared" si="4"/>
        <v>19199.544999999998</v>
      </c>
      <c r="S24" s="25">
        <f t="shared" si="5"/>
        <v>142.13900000000001</v>
      </c>
      <c r="T24" s="27">
        <f t="shared" si="6"/>
        <v>16.13900000000001</v>
      </c>
      <c r="U24" s="59"/>
      <c r="V24" s="63">
        <f t="shared" si="7"/>
        <v>19199.544999999998</v>
      </c>
    </row>
    <row r="25" spans="1:22" x14ac:dyDescent="0.25">
      <c r="A25" s="28">
        <v>19</v>
      </c>
      <c r="B25" s="20">
        <v>1908446152</v>
      </c>
      <c r="C25" s="20" t="s">
        <v>41</v>
      </c>
      <c r="D25" s="29">
        <v>8248</v>
      </c>
      <c r="E25" s="30">
        <v>60</v>
      </c>
      <c r="F25" s="30">
        <v>70</v>
      </c>
      <c r="G25" s="30"/>
      <c r="H25" s="30">
        <v>200</v>
      </c>
      <c r="I25" s="20">
        <v>12</v>
      </c>
      <c r="J25" s="20"/>
      <c r="K25" s="20"/>
      <c r="L25" s="20"/>
      <c r="M25" s="20">
        <f t="shared" si="1"/>
        <v>11948</v>
      </c>
      <c r="N25" s="24">
        <f t="shared" si="2"/>
        <v>14240</v>
      </c>
      <c r="O25" s="25">
        <f t="shared" si="3"/>
        <v>328.57</v>
      </c>
      <c r="P25" s="26"/>
      <c r="Q25" s="26">
        <v>100</v>
      </c>
      <c r="R25" s="24">
        <f t="shared" si="4"/>
        <v>13811.43</v>
      </c>
      <c r="S25" s="25">
        <f t="shared" si="5"/>
        <v>113.506</v>
      </c>
      <c r="T25" s="27">
        <f t="shared" si="6"/>
        <v>13.506</v>
      </c>
      <c r="U25" s="59">
        <v>36</v>
      </c>
      <c r="V25" s="63">
        <f t="shared" si="7"/>
        <v>13775.43</v>
      </c>
    </row>
    <row r="26" spans="1:22" ht="15" customHeight="1" x14ac:dyDescent="0.25">
      <c r="A26" s="28">
        <v>70</v>
      </c>
      <c r="B26" s="20">
        <v>1908446153</v>
      </c>
      <c r="C26" s="36" t="s">
        <v>50</v>
      </c>
      <c r="D26" s="29">
        <v>8460</v>
      </c>
      <c r="E26" s="29">
        <v>60</v>
      </c>
      <c r="F26" s="30">
        <v>40</v>
      </c>
      <c r="G26" s="30"/>
      <c r="H26" s="30"/>
      <c r="I26" s="20"/>
      <c r="J26" s="20"/>
      <c r="K26" s="20"/>
      <c r="L26" s="20"/>
      <c r="M26" s="20">
        <f t="shared" si="1"/>
        <v>10060</v>
      </c>
      <c r="N26" s="24">
        <f t="shared" si="2"/>
        <v>10060</v>
      </c>
      <c r="O26" s="25">
        <f t="shared" si="3"/>
        <v>276.64999999999998</v>
      </c>
      <c r="P26" s="26"/>
      <c r="Q26" s="26">
        <v>117</v>
      </c>
      <c r="R26" s="24">
        <f t="shared" si="4"/>
        <v>9666.35</v>
      </c>
      <c r="S26" s="25">
        <f t="shared" si="5"/>
        <v>95.57</v>
      </c>
      <c r="T26" s="27">
        <f t="shared" si="6"/>
        <v>-21.430000000000007</v>
      </c>
      <c r="U26" s="59">
        <v>36</v>
      </c>
      <c r="V26" s="63">
        <f t="shared" si="7"/>
        <v>9630.35</v>
      </c>
    </row>
    <row r="27" spans="1:22" ht="15.75" customHeight="1" thickBot="1" x14ac:dyDescent="0.35">
      <c r="A27" s="28">
        <v>21</v>
      </c>
      <c r="B27" s="20">
        <v>1908446154</v>
      </c>
      <c r="C27" s="20" t="s">
        <v>43</v>
      </c>
      <c r="D27" s="37">
        <v>6241</v>
      </c>
      <c r="E27" s="38"/>
      <c r="F27" s="39">
        <v>50</v>
      </c>
      <c r="G27" s="39"/>
      <c r="H27" s="39"/>
      <c r="I27" s="31"/>
      <c r="J27" s="31"/>
      <c r="K27" s="31"/>
      <c r="L27" s="31"/>
      <c r="M27" s="20">
        <f t="shared" si="1"/>
        <v>6741</v>
      </c>
      <c r="N27" s="24">
        <f t="shared" si="2"/>
        <v>6741</v>
      </c>
      <c r="O27" s="25">
        <f t="shared" si="3"/>
        <v>185.3775</v>
      </c>
      <c r="P27" s="26"/>
      <c r="Q27" s="26">
        <v>100</v>
      </c>
      <c r="R27" s="24">
        <f t="shared" si="4"/>
        <v>6455.6225000000004</v>
      </c>
      <c r="S27" s="25">
        <f t="shared" si="5"/>
        <v>64.039500000000004</v>
      </c>
      <c r="T27" s="27">
        <f t="shared" si="6"/>
        <v>-35.960499999999996</v>
      </c>
      <c r="U27" s="59"/>
      <c r="V27" s="63">
        <f t="shared" si="7"/>
        <v>6455.6225000000004</v>
      </c>
    </row>
    <row r="28" spans="1:22" ht="16.5" thickBot="1" x14ac:dyDescent="0.3">
      <c r="A28" s="89" t="s">
        <v>44</v>
      </c>
      <c r="B28" s="90"/>
      <c r="C28" s="91"/>
      <c r="D28" s="44">
        <f t="shared" ref="D28:E28" si="8">SUM(D7:D27)</f>
        <v>257379</v>
      </c>
      <c r="E28" s="45">
        <f t="shared" si="8"/>
        <v>510</v>
      </c>
      <c r="F28" s="45">
        <f t="shared" ref="F28:V28" si="9">SUM(F7:F27)</f>
        <v>800</v>
      </c>
      <c r="G28" s="45">
        <f t="shared" si="9"/>
        <v>0</v>
      </c>
      <c r="H28" s="45">
        <f t="shared" si="9"/>
        <v>660</v>
      </c>
      <c r="I28" s="45">
        <f t="shared" si="9"/>
        <v>85</v>
      </c>
      <c r="J28" s="45">
        <f t="shared" si="9"/>
        <v>0</v>
      </c>
      <c r="K28" s="45">
        <f t="shared" si="9"/>
        <v>9</v>
      </c>
      <c r="L28" s="45">
        <f t="shared" si="9"/>
        <v>0</v>
      </c>
      <c r="M28" s="61">
        <f t="shared" si="9"/>
        <v>281519</v>
      </c>
      <c r="N28" s="61">
        <f t="shared" si="9"/>
        <v>299392</v>
      </c>
      <c r="O28" s="62">
        <f t="shared" si="9"/>
        <v>7741.7724999999991</v>
      </c>
      <c r="P28" s="61">
        <f t="shared" si="9"/>
        <v>0</v>
      </c>
      <c r="Q28" s="61">
        <f t="shared" si="9"/>
        <v>2156</v>
      </c>
      <c r="R28" s="61">
        <f t="shared" si="9"/>
        <v>289494.22750000004</v>
      </c>
      <c r="S28" s="61">
        <f t="shared" si="9"/>
        <v>2674.4304999999999</v>
      </c>
      <c r="T28" s="61">
        <f t="shared" si="9"/>
        <v>518.43050000000005</v>
      </c>
      <c r="U28" s="61">
        <f t="shared" si="9"/>
        <v>986</v>
      </c>
      <c r="V28" s="61">
        <f t="shared" si="9"/>
        <v>288508.22750000004</v>
      </c>
    </row>
    <row r="29" spans="1:22" thickBot="1" x14ac:dyDescent="0.3">
      <c r="A29" s="92" t="s">
        <v>45</v>
      </c>
      <c r="B29" s="93"/>
      <c r="C29" s="94"/>
      <c r="D29" s="48">
        <f>D4+D5-D28</f>
        <v>1181212</v>
      </c>
      <c r="E29" s="48">
        <f t="shared" ref="E29:L29" si="10">E4+E5-E28</f>
        <v>2325</v>
      </c>
      <c r="F29" s="48">
        <f t="shared" si="10"/>
        <v>14010</v>
      </c>
      <c r="G29" s="48">
        <f t="shared" si="10"/>
        <v>0</v>
      </c>
      <c r="H29" s="48">
        <f t="shared" si="10"/>
        <v>45820</v>
      </c>
      <c r="I29" s="48">
        <f t="shared" si="10"/>
        <v>1288</v>
      </c>
      <c r="J29" s="48">
        <f t="shared" si="10"/>
        <v>330</v>
      </c>
      <c r="K29" s="48">
        <f t="shared" si="10"/>
        <v>554</v>
      </c>
      <c r="L29" s="48">
        <f t="shared" si="10"/>
        <v>0</v>
      </c>
      <c r="M29" s="110"/>
      <c r="N29" s="110"/>
      <c r="O29" s="110"/>
      <c r="P29" s="110"/>
      <c r="Q29" s="110"/>
      <c r="R29" s="110"/>
      <c r="S29" s="110"/>
      <c r="T29" s="110"/>
      <c r="U29" s="110"/>
      <c r="V29" s="110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132" priority="63" operator="equal">
      <formula>212030016606640</formula>
    </cfRule>
  </conditionalFormatting>
  <conditionalFormatting sqref="D29 E4:E6 E28:K29">
    <cfRule type="cellIs" dxfId="1131" priority="61" operator="equal">
      <formula>$E$4</formula>
    </cfRule>
    <cfRule type="cellIs" dxfId="1130" priority="62" operator="equal">
      <formula>2120</formula>
    </cfRule>
  </conditionalFormatting>
  <conditionalFormatting sqref="D29:E29 F4:F6 F28:F29">
    <cfRule type="cellIs" dxfId="1129" priority="59" operator="equal">
      <formula>$F$4</formula>
    </cfRule>
    <cfRule type="cellIs" dxfId="1128" priority="60" operator="equal">
      <formula>300</formula>
    </cfRule>
  </conditionalFormatting>
  <conditionalFormatting sqref="G4:G6 G28:G29">
    <cfRule type="cellIs" dxfId="1127" priority="57" operator="equal">
      <formula>$G$4</formula>
    </cfRule>
    <cfRule type="cellIs" dxfId="1126" priority="58" operator="equal">
      <formula>1660</formula>
    </cfRule>
  </conditionalFormatting>
  <conditionalFormatting sqref="H4:H6 H28:H29">
    <cfRule type="cellIs" dxfId="1125" priority="55" operator="equal">
      <formula>$H$4</formula>
    </cfRule>
    <cfRule type="cellIs" dxfId="1124" priority="56" operator="equal">
      <formula>6640</formula>
    </cfRule>
  </conditionalFormatting>
  <conditionalFormatting sqref="T6:T28 U28:V28">
    <cfRule type="cellIs" dxfId="1123" priority="54" operator="lessThan">
      <formula>0</formula>
    </cfRule>
  </conditionalFormatting>
  <conditionalFormatting sqref="T7:T27">
    <cfRule type="cellIs" dxfId="1122" priority="51" operator="lessThan">
      <formula>0</formula>
    </cfRule>
    <cfRule type="cellIs" dxfId="1121" priority="52" operator="lessThan">
      <formula>0</formula>
    </cfRule>
    <cfRule type="cellIs" dxfId="1120" priority="53" operator="lessThan">
      <formula>0</formula>
    </cfRule>
  </conditionalFormatting>
  <conditionalFormatting sqref="E4:E6 E28:K28">
    <cfRule type="cellIs" dxfId="1119" priority="50" operator="equal">
      <formula>$E$4</formula>
    </cfRule>
  </conditionalFormatting>
  <conditionalFormatting sqref="D28:D29 D6 D4:M4">
    <cfRule type="cellIs" dxfId="1118" priority="49" operator="equal">
      <formula>$D$4</formula>
    </cfRule>
  </conditionalFormatting>
  <conditionalFormatting sqref="I4:I6 I28:I29">
    <cfRule type="cellIs" dxfId="1117" priority="48" operator="equal">
      <formula>$I$4</formula>
    </cfRule>
  </conditionalFormatting>
  <conditionalFormatting sqref="J4:J6 J28:J29">
    <cfRule type="cellIs" dxfId="1116" priority="47" operator="equal">
      <formula>$J$4</formula>
    </cfRule>
  </conditionalFormatting>
  <conditionalFormatting sqref="K4:K6 K28:K29">
    <cfRule type="cellIs" dxfId="1115" priority="46" operator="equal">
      <formula>$K$4</formula>
    </cfRule>
  </conditionalFormatting>
  <conditionalFormatting sqref="M4:M6">
    <cfRule type="cellIs" dxfId="1114" priority="45" operator="equal">
      <formula>$L$4</formula>
    </cfRule>
  </conditionalFormatting>
  <conditionalFormatting sqref="T7:T28 U28:V28">
    <cfRule type="cellIs" dxfId="1113" priority="42" operator="lessThan">
      <formula>0</formula>
    </cfRule>
    <cfRule type="cellIs" dxfId="1112" priority="43" operator="lessThan">
      <formula>0</formula>
    </cfRule>
    <cfRule type="cellIs" dxfId="1111" priority="44" operator="lessThan">
      <formula>0</formula>
    </cfRule>
  </conditionalFormatting>
  <conditionalFormatting sqref="D5:K5">
    <cfRule type="cellIs" dxfId="1110" priority="41" operator="greaterThan">
      <formula>0</formula>
    </cfRule>
  </conditionalFormatting>
  <conditionalFormatting sqref="T6:T28 U28:V28">
    <cfRule type="cellIs" dxfId="1109" priority="40" operator="lessThan">
      <formula>0</formula>
    </cfRule>
  </conditionalFormatting>
  <conditionalFormatting sqref="T7:T27">
    <cfRule type="cellIs" dxfId="1108" priority="37" operator="lessThan">
      <formula>0</formula>
    </cfRule>
    <cfRule type="cellIs" dxfId="1107" priority="38" operator="lessThan">
      <formula>0</formula>
    </cfRule>
    <cfRule type="cellIs" dxfId="1106" priority="39" operator="lessThan">
      <formula>0</formula>
    </cfRule>
  </conditionalFormatting>
  <conditionalFormatting sqref="T7:T28 U28:V28">
    <cfRule type="cellIs" dxfId="1105" priority="34" operator="lessThan">
      <formula>0</formula>
    </cfRule>
    <cfRule type="cellIs" dxfId="1104" priority="35" operator="lessThan">
      <formula>0</formula>
    </cfRule>
    <cfRule type="cellIs" dxfId="1103" priority="36" operator="lessThan">
      <formula>0</formula>
    </cfRule>
  </conditionalFormatting>
  <conditionalFormatting sqref="D5:K5">
    <cfRule type="cellIs" dxfId="1102" priority="33" operator="greaterThan">
      <formula>0</formula>
    </cfRule>
  </conditionalFormatting>
  <conditionalFormatting sqref="L4 L6 L28:L29">
    <cfRule type="cellIs" dxfId="1101" priority="32" operator="equal">
      <formula>$L$4</formula>
    </cfRule>
  </conditionalFormatting>
  <conditionalFormatting sqref="D7:S7">
    <cfRule type="cellIs" dxfId="1100" priority="31" operator="greaterThan">
      <formula>0</formula>
    </cfRule>
  </conditionalFormatting>
  <conditionalFormatting sqref="D9:S9">
    <cfRule type="cellIs" dxfId="1099" priority="30" operator="greaterThan">
      <formula>0</formula>
    </cfRule>
  </conditionalFormatting>
  <conditionalFormatting sqref="D11:S11">
    <cfRule type="cellIs" dxfId="1098" priority="29" operator="greaterThan">
      <formula>0</formula>
    </cfRule>
  </conditionalFormatting>
  <conditionalFormatting sqref="D13:S13">
    <cfRule type="cellIs" dxfId="1097" priority="28" operator="greaterThan">
      <formula>0</formula>
    </cfRule>
  </conditionalFormatting>
  <conditionalFormatting sqref="D15:S15">
    <cfRule type="cellIs" dxfId="1096" priority="27" operator="greaterThan">
      <formula>0</formula>
    </cfRule>
  </conditionalFormatting>
  <conditionalFormatting sqref="D17:S17">
    <cfRule type="cellIs" dxfId="1095" priority="26" operator="greaterThan">
      <formula>0</formula>
    </cfRule>
  </conditionalFormatting>
  <conditionalFormatting sqref="D19:S19">
    <cfRule type="cellIs" dxfId="1094" priority="25" operator="greaterThan">
      <formula>0</formula>
    </cfRule>
  </conditionalFormatting>
  <conditionalFormatting sqref="D21:S21">
    <cfRule type="cellIs" dxfId="1093" priority="24" operator="greaterThan">
      <formula>0</formula>
    </cfRule>
  </conditionalFormatting>
  <conditionalFormatting sqref="D23:S23">
    <cfRule type="cellIs" dxfId="1092" priority="23" operator="greaterThan">
      <formula>0</formula>
    </cfRule>
  </conditionalFormatting>
  <conditionalFormatting sqref="D25:S25">
    <cfRule type="cellIs" dxfId="1091" priority="22" operator="greaterThan">
      <formula>0</formula>
    </cfRule>
  </conditionalFormatting>
  <conditionalFormatting sqref="D27:S27">
    <cfRule type="cellIs" dxfId="1090" priority="21" operator="greaterThan">
      <formula>0</formula>
    </cfRule>
  </conditionalFormatting>
  <conditionalFormatting sqref="U6">
    <cfRule type="cellIs" dxfId="1089" priority="20" operator="lessThan">
      <formula>0</formula>
    </cfRule>
  </conditionalFormatting>
  <conditionalFormatting sqref="U6">
    <cfRule type="cellIs" dxfId="1088" priority="19" operator="lessThan">
      <formula>0</formula>
    </cfRule>
  </conditionalFormatting>
  <conditionalFormatting sqref="V6">
    <cfRule type="cellIs" dxfId="1087" priority="18" operator="lessThan">
      <formula>0</formula>
    </cfRule>
  </conditionalFormatting>
  <conditionalFormatting sqref="V6">
    <cfRule type="cellIs" dxfId="1086" priority="17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H19" sqref="H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46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'7'!D29</f>
        <v>1181212</v>
      </c>
      <c r="E4" s="2">
        <f>'7'!E29</f>
        <v>2325</v>
      </c>
      <c r="F4" s="2">
        <f>'7'!F29</f>
        <v>14010</v>
      </c>
      <c r="G4" s="2">
        <f>'7'!G29</f>
        <v>0</v>
      </c>
      <c r="H4" s="2">
        <f>'7'!H29</f>
        <v>45820</v>
      </c>
      <c r="I4" s="2">
        <f>'7'!I29</f>
        <v>1288</v>
      </c>
      <c r="J4" s="2">
        <f>'7'!J29</f>
        <v>330</v>
      </c>
      <c r="K4" s="2">
        <f>'7'!K29</f>
        <v>554</v>
      </c>
      <c r="L4" s="2">
        <f>'7'!L29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2" t="s">
        <v>45</v>
      </c>
      <c r="B29" s="93"/>
      <c r="C29" s="94"/>
      <c r="D29" s="48">
        <f>D4+D5-D28</f>
        <v>1181212</v>
      </c>
      <c r="E29" s="48">
        <f t="shared" ref="E29:L29" si="8">E4+E5-E28</f>
        <v>2325</v>
      </c>
      <c r="F29" s="48">
        <f t="shared" si="8"/>
        <v>14010</v>
      </c>
      <c r="G29" s="48">
        <f t="shared" si="8"/>
        <v>0</v>
      </c>
      <c r="H29" s="48">
        <f t="shared" si="8"/>
        <v>45820</v>
      </c>
      <c r="I29" s="48">
        <f t="shared" si="8"/>
        <v>1288</v>
      </c>
      <c r="J29" s="48">
        <f t="shared" si="8"/>
        <v>330</v>
      </c>
      <c r="K29" s="48">
        <f t="shared" si="8"/>
        <v>554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5" priority="43" operator="equal">
      <formula>212030016606640</formula>
    </cfRule>
  </conditionalFormatting>
  <conditionalFormatting sqref="D29 E4:E6 E28:K29">
    <cfRule type="cellIs" dxfId="1084" priority="41" operator="equal">
      <formula>$E$4</formula>
    </cfRule>
    <cfRule type="cellIs" dxfId="1083" priority="42" operator="equal">
      <formula>2120</formula>
    </cfRule>
  </conditionalFormatting>
  <conditionalFormatting sqref="D29:E29 F4:F6 F28:F29">
    <cfRule type="cellIs" dxfId="1082" priority="39" operator="equal">
      <formula>$F$4</formula>
    </cfRule>
    <cfRule type="cellIs" dxfId="1081" priority="40" operator="equal">
      <formula>300</formula>
    </cfRule>
  </conditionalFormatting>
  <conditionalFormatting sqref="G4:G6 G28:G29">
    <cfRule type="cellIs" dxfId="1080" priority="37" operator="equal">
      <formula>$G$4</formula>
    </cfRule>
    <cfRule type="cellIs" dxfId="1079" priority="38" operator="equal">
      <formula>1660</formula>
    </cfRule>
  </conditionalFormatting>
  <conditionalFormatting sqref="H4:H6 H28:H29">
    <cfRule type="cellIs" dxfId="1078" priority="35" operator="equal">
      <formula>$H$4</formula>
    </cfRule>
    <cfRule type="cellIs" dxfId="1077" priority="36" operator="equal">
      <formula>6640</formula>
    </cfRule>
  </conditionalFormatting>
  <conditionalFormatting sqref="T6:T28">
    <cfRule type="cellIs" dxfId="1076" priority="34" operator="lessThan">
      <formula>0</formula>
    </cfRule>
  </conditionalFormatting>
  <conditionalFormatting sqref="T7:T27">
    <cfRule type="cellIs" dxfId="1075" priority="31" operator="lessThan">
      <formula>0</formula>
    </cfRule>
    <cfRule type="cellIs" dxfId="1074" priority="32" operator="lessThan">
      <formula>0</formula>
    </cfRule>
    <cfRule type="cellIs" dxfId="1073" priority="33" operator="lessThan">
      <formula>0</formula>
    </cfRule>
  </conditionalFormatting>
  <conditionalFormatting sqref="E4:E6 E28:K28">
    <cfRule type="cellIs" dxfId="1072" priority="30" operator="equal">
      <formula>$E$4</formula>
    </cfRule>
  </conditionalFormatting>
  <conditionalFormatting sqref="D28:D29 D6 D4:M4">
    <cfRule type="cellIs" dxfId="1071" priority="29" operator="equal">
      <formula>$D$4</formula>
    </cfRule>
  </conditionalFormatting>
  <conditionalFormatting sqref="I4:I6 I28:I29">
    <cfRule type="cellIs" dxfId="1070" priority="28" operator="equal">
      <formula>$I$4</formula>
    </cfRule>
  </conditionalFormatting>
  <conditionalFormatting sqref="J4:J6 J28:J29">
    <cfRule type="cellIs" dxfId="1069" priority="27" operator="equal">
      <formula>$J$4</formula>
    </cfRule>
  </conditionalFormatting>
  <conditionalFormatting sqref="K4:K6 K28:K29">
    <cfRule type="cellIs" dxfId="1068" priority="26" operator="equal">
      <formula>$K$4</formula>
    </cfRule>
  </conditionalFormatting>
  <conditionalFormatting sqref="M4:M6">
    <cfRule type="cellIs" dxfId="1067" priority="25" operator="equal">
      <formula>$L$4</formula>
    </cfRule>
  </conditionalFormatting>
  <conditionalFormatting sqref="T7:T28">
    <cfRule type="cellIs" dxfId="1066" priority="22" operator="lessThan">
      <formula>0</formula>
    </cfRule>
    <cfRule type="cellIs" dxfId="1065" priority="23" operator="lessThan">
      <formula>0</formula>
    </cfRule>
    <cfRule type="cellIs" dxfId="1064" priority="24" operator="lessThan">
      <formula>0</formula>
    </cfRule>
  </conditionalFormatting>
  <conditionalFormatting sqref="D5:K5">
    <cfRule type="cellIs" dxfId="1063" priority="21" operator="greaterThan">
      <formula>0</formula>
    </cfRule>
  </conditionalFormatting>
  <conditionalFormatting sqref="T6:T28">
    <cfRule type="cellIs" dxfId="1062" priority="20" operator="lessThan">
      <formula>0</formula>
    </cfRule>
  </conditionalFormatting>
  <conditionalFormatting sqref="T7:T27">
    <cfRule type="cellIs" dxfId="1061" priority="17" operator="lessThan">
      <formula>0</formula>
    </cfRule>
    <cfRule type="cellIs" dxfId="1060" priority="18" operator="lessThan">
      <formula>0</formula>
    </cfRule>
    <cfRule type="cellIs" dxfId="1059" priority="19" operator="lessThan">
      <formula>0</formula>
    </cfRule>
  </conditionalFormatting>
  <conditionalFormatting sqref="T7:T28">
    <cfRule type="cellIs" dxfId="1058" priority="14" operator="lessThan">
      <formula>0</formula>
    </cfRule>
    <cfRule type="cellIs" dxfId="1057" priority="15" operator="lessThan">
      <formula>0</formula>
    </cfRule>
    <cfRule type="cellIs" dxfId="1056" priority="16" operator="lessThan">
      <formula>0</formula>
    </cfRule>
  </conditionalFormatting>
  <conditionalFormatting sqref="D5:K5">
    <cfRule type="cellIs" dxfId="1055" priority="13" operator="greaterThan">
      <formula>0</formula>
    </cfRule>
  </conditionalFormatting>
  <conditionalFormatting sqref="L4 L6 L28:L29">
    <cfRule type="cellIs" dxfId="1054" priority="12" operator="equal">
      <formula>$L$4</formula>
    </cfRule>
  </conditionalFormatting>
  <conditionalFormatting sqref="D7:S7">
    <cfRule type="cellIs" dxfId="1053" priority="11" operator="greaterThan">
      <formula>0</formula>
    </cfRule>
  </conditionalFormatting>
  <conditionalFormatting sqref="D9:S9">
    <cfRule type="cellIs" dxfId="1052" priority="10" operator="greaterThan">
      <formula>0</formula>
    </cfRule>
  </conditionalFormatting>
  <conditionalFormatting sqref="D11:S11">
    <cfRule type="cellIs" dxfId="1051" priority="9" operator="greaterThan">
      <formula>0</formula>
    </cfRule>
  </conditionalFormatting>
  <conditionalFormatting sqref="D13:S13">
    <cfRule type="cellIs" dxfId="1050" priority="8" operator="greaterThan">
      <formula>0</formula>
    </cfRule>
  </conditionalFormatting>
  <conditionalFormatting sqref="D15:S15">
    <cfRule type="cellIs" dxfId="1049" priority="7" operator="greaterThan">
      <formula>0</formula>
    </cfRule>
  </conditionalFormatting>
  <conditionalFormatting sqref="D17:S17">
    <cfRule type="cellIs" dxfId="1048" priority="6" operator="greaterThan">
      <formula>0</formula>
    </cfRule>
  </conditionalFormatting>
  <conditionalFormatting sqref="D19:S19">
    <cfRule type="cellIs" dxfId="1047" priority="5" operator="greaterThan">
      <formula>0</formula>
    </cfRule>
  </conditionalFormatting>
  <conditionalFormatting sqref="D21:S21">
    <cfRule type="cellIs" dxfId="1046" priority="4" operator="greaterThan">
      <formula>0</formula>
    </cfRule>
  </conditionalFormatting>
  <conditionalFormatting sqref="D23:S23">
    <cfRule type="cellIs" dxfId="1045" priority="3" operator="greaterThan">
      <formula>0</formula>
    </cfRule>
  </conditionalFormatting>
  <conditionalFormatting sqref="D25:S25">
    <cfRule type="cellIs" dxfId="1044" priority="2" operator="greaterThan">
      <formula>0</formula>
    </cfRule>
  </conditionalFormatting>
  <conditionalFormatting sqref="D27:S27">
    <cfRule type="cellIs" dxfId="1043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D1" workbookViewId="0">
      <pane ySplit="6" topLeftCell="A22" activePane="bottomLeft" state="frozen"/>
      <selection pane="bottomLeft" activeCell="U27" sqref="U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2" max="22" width="10.140625" customWidth="1"/>
  </cols>
  <sheetData>
    <row r="1" spans="1:23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3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3" ht="18.75" x14ac:dyDescent="0.25">
      <c r="A3" s="99" t="s">
        <v>60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3" x14ac:dyDescent="0.25">
      <c r="A4" s="103" t="s">
        <v>1</v>
      </c>
      <c r="B4" s="103"/>
      <c r="C4" s="1"/>
      <c r="D4" s="2">
        <f>'8'!D29</f>
        <v>1181212</v>
      </c>
      <c r="E4" s="2">
        <f>'8'!E29</f>
        <v>2325</v>
      </c>
      <c r="F4" s="2">
        <f>'8'!F29</f>
        <v>14010</v>
      </c>
      <c r="G4" s="2">
        <f>'8'!G29</f>
        <v>0</v>
      </c>
      <c r="H4" s="2">
        <f>'8'!H29</f>
        <v>45820</v>
      </c>
      <c r="I4" s="2">
        <f>'8'!I29</f>
        <v>1288</v>
      </c>
      <c r="J4" s="2">
        <f>'8'!J29</f>
        <v>330</v>
      </c>
      <c r="K4" s="2">
        <f>'8'!K29</f>
        <v>554</v>
      </c>
      <c r="L4" s="2">
        <f>'8'!L29</f>
        <v>0</v>
      </c>
      <c r="M4" s="3"/>
      <c r="N4" s="107"/>
      <c r="O4" s="108"/>
      <c r="P4" s="108"/>
      <c r="Q4" s="108"/>
      <c r="R4" s="108"/>
      <c r="S4" s="108"/>
      <c r="T4" s="108"/>
      <c r="U4" s="108"/>
      <c r="V4" s="109"/>
    </row>
    <row r="5" spans="1:23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>
        <v>5</v>
      </c>
      <c r="K5" s="1"/>
      <c r="L5" s="1"/>
      <c r="M5" s="5"/>
      <c r="N5" s="107"/>
      <c r="O5" s="108"/>
      <c r="P5" s="108"/>
      <c r="Q5" s="108"/>
      <c r="R5" s="108"/>
      <c r="S5" s="108"/>
      <c r="T5" s="108"/>
      <c r="U5" s="108"/>
      <c r="V5" s="109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64" t="s">
        <v>61</v>
      </c>
      <c r="V6" s="17" t="s">
        <v>59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12846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12846</v>
      </c>
      <c r="N7" s="24">
        <f>D7+E7*20+F7*10+G7*9+H7*9+I7*191+J7*191+K7*182+L7*100</f>
        <v>12846</v>
      </c>
      <c r="O7" s="25">
        <f>M7*2.75%</f>
        <v>353.26499999999999</v>
      </c>
      <c r="P7" s="26"/>
      <c r="Q7" s="26">
        <v>90</v>
      </c>
      <c r="R7" s="24">
        <f>M7-(M7*2.75%)+I7*191+J7*191+K7*182+L7*100-Q7</f>
        <v>12402.735000000001</v>
      </c>
      <c r="S7" s="25">
        <f>M7*0.95%</f>
        <v>122.03699999999999</v>
      </c>
      <c r="T7" s="66">
        <f>S7-Q7</f>
        <v>32.036999999999992</v>
      </c>
      <c r="U7" s="68">
        <v>63</v>
      </c>
      <c r="V7" s="70">
        <f>R7-U7</f>
        <v>12339.735000000001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18053</v>
      </c>
      <c r="E8" s="30"/>
      <c r="F8" s="30">
        <v>50</v>
      </c>
      <c r="G8" s="30"/>
      <c r="H8" s="30"/>
      <c r="I8" s="20"/>
      <c r="J8" s="20"/>
      <c r="K8" s="20">
        <v>3</v>
      </c>
      <c r="L8" s="20"/>
      <c r="M8" s="20">
        <f t="shared" ref="M8:M27" si="0">D8+E8*20+F8*10+G8*9+H8*9</f>
        <v>18553</v>
      </c>
      <c r="N8" s="24">
        <f t="shared" ref="N8:N27" si="1">D8+E8*20+F8*10+G8*9+H8*9+I8*191+J8*191+K8*182+L8*100</f>
        <v>19099</v>
      </c>
      <c r="O8" s="25">
        <f t="shared" ref="O8:O27" si="2">M8*2.75%</f>
        <v>510.20749999999998</v>
      </c>
      <c r="P8" s="26"/>
      <c r="Q8" s="26">
        <v>145</v>
      </c>
      <c r="R8" s="24">
        <f t="shared" ref="R8:R27" si="3">M8-(M8*2.75%)+I8*191+J8*191+K8*182+L8*100-Q8</f>
        <v>18443.7925</v>
      </c>
      <c r="S8" s="25">
        <f t="shared" ref="S8:S27" si="4">M8*0.95%</f>
        <v>176.2535</v>
      </c>
      <c r="T8" s="66">
        <f t="shared" ref="T8:T27" si="5">S8-Q8</f>
        <v>31.253500000000003</v>
      </c>
      <c r="U8" s="68">
        <v>144</v>
      </c>
      <c r="V8" s="70">
        <f t="shared" ref="V8:V27" si="6">R8-U8</f>
        <v>18299.7925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27611</v>
      </c>
      <c r="E9" s="30"/>
      <c r="F9" s="30">
        <v>50</v>
      </c>
      <c r="G9" s="30"/>
      <c r="H9" s="30">
        <v>180</v>
      </c>
      <c r="I9" s="20"/>
      <c r="J9" s="20"/>
      <c r="K9" s="20"/>
      <c r="L9" s="20"/>
      <c r="M9" s="20">
        <f t="shared" si="0"/>
        <v>29731</v>
      </c>
      <c r="N9" s="24">
        <f t="shared" si="1"/>
        <v>29731</v>
      </c>
      <c r="O9" s="25">
        <f t="shared" si="2"/>
        <v>817.60249999999996</v>
      </c>
      <c r="P9" s="26"/>
      <c r="Q9" s="26">
        <v>196</v>
      </c>
      <c r="R9" s="24">
        <f t="shared" si="3"/>
        <v>28717.397499999999</v>
      </c>
      <c r="S9" s="25">
        <f t="shared" si="4"/>
        <v>282.44450000000001</v>
      </c>
      <c r="T9" s="66">
        <f t="shared" si="5"/>
        <v>86.444500000000005</v>
      </c>
      <c r="U9" s="68">
        <v>198</v>
      </c>
      <c r="V9" s="70">
        <f t="shared" si="6"/>
        <v>28519.397499999999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7826</v>
      </c>
      <c r="E10" s="30"/>
      <c r="F10" s="30"/>
      <c r="G10" s="30"/>
      <c r="H10" s="30"/>
      <c r="I10" s="20">
        <v>2</v>
      </c>
      <c r="J10" s="20"/>
      <c r="K10" s="20">
        <v>7</v>
      </c>
      <c r="L10" s="20"/>
      <c r="M10" s="20">
        <f t="shared" si="0"/>
        <v>7826</v>
      </c>
      <c r="N10" s="24">
        <f t="shared" si="1"/>
        <v>9482</v>
      </c>
      <c r="O10" s="25">
        <f t="shared" si="2"/>
        <v>215.215</v>
      </c>
      <c r="P10" s="26"/>
      <c r="Q10" s="26">
        <v>31</v>
      </c>
      <c r="R10" s="24">
        <f t="shared" si="3"/>
        <v>9235.7849999999999</v>
      </c>
      <c r="S10" s="25">
        <f t="shared" si="4"/>
        <v>74.346999999999994</v>
      </c>
      <c r="T10" s="66">
        <f t="shared" si="5"/>
        <v>43.346999999999994</v>
      </c>
      <c r="U10" s="68">
        <v>36</v>
      </c>
      <c r="V10" s="70">
        <f t="shared" si="6"/>
        <v>9199.7849999999999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6875</v>
      </c>
      <c r="E11" s="30">
        <v>200</v>
      </c>
      <c r="F11" s="30">
        <v>200</v>
      </c>
      <c r="G11" s="32"/>
      <c r="H11" s="30">
        <v>500</v>
      </c>
      <c r="I11" s="20"/>
      <c r="J11" s="20"/>
      <c r="K11" s="20"/>
      <c r="L11" s="20"/>
      <c r="M11" s="20">
        <f t="shared" si="0"/>
        <v>17375</v>
      </c>
      <c r="N11" s="24">
        <f t="shared" si="1"/>
        <v>17375</v>
      </c>
      <c r="O11" s="25">
        <f t="shared" si="2"/>
        <v>477.8125</v>
      </c>
      <c r="P11" s="26"/>
      <c r="Q11" s="26">
        <v>41</v>
      </c>
      <c r="R11" s="24">
        <f t="shared" si="3"/>
        <v>16856.1875</v>
      </c>
      <c r="S11" s="25">
        <f t="shared" si="4"/>
        <v>165.0625</v>
      </c>
      <c r="T11" s="66">
        <f t="shared" si="5"/>
        <v>124.0625</v>
      </c>
      <c r="U11" s="68">
        <v>36</v>
      </c>
      <c r="V11" s="70">
        <f t="shared" si="6"/>
        <v>16820.1875</v>
      </c>
      <c r="W11">
        <v>90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13901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13901</v>
      </c>
      <c r="N12" s="24">
        <f t="shared" si="1"/>
        <v>13901</v>
      </c>
      <c r="O12" s="25">
        <f t="shared" si="2"/>
        <v>382.27749999999997</v>
      </c>
      <c r="P12" s="26">
        <v>100</v>
      </c>
      <c r="Q12" s="26">
        <v>40</v>
      </c>
      <c r="R12" s="24">
        <f t="shared" si="3"/>
        <v>13478.7225</v>
      </c>
      <c r="S12" s="25">
        <f t="shared" si="4"/>
        <v>132.05949999999999</v>
      </c>
      <c r="T12" s="66">
        <f t="shared" si="5"/>
        <v>92.059499999999986</v>
      </c>
      <c r="U12" s="68">
        <v>108</v>
      </c>
      <c r="V12" s="70">
        <f t="shared" si="6"/>
        <v>13370.7225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8107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8107</v>
      </c>
      <c r="N13" s="24">
        <f t="shared" si="1"/>
        <v>8107</v>
      </c>
      <c r="O13" s="25">
        <f t="shared" si="2"/>
        <v>222.9425</v>
      </c>
      <c r="P13" s="26"/>
      <c r="Q13" s="26">
        <v>56</v>
      </c>
      <c r="R13" s="24">
        <f t="shared" si="3"/>
        <v>7828.0574999999999</v>
      </c>
      <c r="S13" s="25">
        <f t="shared" si="4"/>
        <v>77.016499999999994</v>
      </c>
      <c r="T13" s="66">
        <f t="shared" si="5"/>
        <v>21.016499999999994</v>
      </c>
      <c r="U13" s="68">
        <v>18</v>
      </c>
      <c r="V13" s="70">
        <f t="shared" si="6"/>
        <v>7810.0574999999999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48142</v>
      </c>
      <c r="E14" s="30"/>
      <c r="F14" s="30"/>
      <c r="G14" s="30"/>
      <c r="H14" s="30"/>
      <c r="I14" s="20"/>
      <c r="J14" s="20"/>
      <c r="K14" s="20">
        <v>25</v>
      </c>
      <c r="L14" s="20"/>
      <c r="M14" s="20">
        <f t="shared" si="0"/>
        <v>48142</v>
      </c>
      <c r="N14" s="24">
        <f t="shared" si="1"/>
        <v>52692</v>
      </c>
      <c r="O14" s="25">
        <f t="shared" si="2"/>
        <v>1323.905</v>
      </c>
      <c r="P14" s="26"/>
      <c r="Q14" s="26">
        <v>180</v>
      </c>
      <c r="R14" s="24">
        <f t="shared" si="3"/>
        <v>51188.095000000001</v>
      </c>
      <c r="S14" s="25">
        <f t="shared" si="4"/>
        <v>457.34899999999999</v>
      </c>
      <c r="T14" s="66">
        <f t="shared" si="5"/>
        <v>277.34899999999999</v>
      </c>
      <c r="U14" s="68">
        <v>369</v>
      </c>
      <c r="V14" s="70">
        <f t="shared" si="6"/>
        <v>50819.095000000001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24219</v>
      </c>
      <c r="E15" s="30">
        <v>90</v>
      </c>
      <c r="F15" s="30">
        <v>30</v>
      </c>
      <c r="G15" s="30"/>
      <c r="H15" s="30">
        <v>50</v>
      </c>
      <c r="I15" s="20"/>
      <c r="J15" s="20"/>
      <c r="K15" s="20"/>
      <c r="L15" s="20"/>
      <c r="M15" s="20">
        <f t="shared" si="0"/>
        <v>26769</v>
      </c>
      <c r="N15" s="24">
        <f t="shared" si="1"/>
        <v>26769</v>
      </c>
      <c r="O15" s="25">
        <f t="shared" si="2"/>
        <v>736.14750000000004</v>
      </c>
      <c r="P15" s="26"/>
      <c r="Q15" s="26">
        <v>180</v>
      </c>
      <c r="R15" s="24">
        <f t="shared" si="3"/>
        <v>25852.852500000001</v>
      </c>
      <c r="S15" s="25">
        <f t="shared" si="4"/>
        <v>254.30549999999999</v>
      </c>
      <c r="T15" s="66">
        <f t="shared" si="5"/>
        <v>74.305499999999995</v>
      </c>
      <c r="U15" s="68">
        <v>108</v>
      </c>
      <c r="V15" s="70">
        <f t="shared" si="6"/>
        <v>25744.852500000001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29917</v>
      </c>
      <c r="E16" s="30">
        <v>60</v>
      </c>
      <c r="F16" s="30">
        <v>20</v>
      </c>
      <c r="G16" s="30"/>
      <c r="H16" s="30">
        <v>200</v>
      </c>
      <c r="I16" s="20"/>
      <c r="J16" s="20"/>
      <c r="K16" s="20"/>
      <c r="L16" s="20"/>
      <c r="M16" s="20">
        <f t="shared" si="0"/>
        <v>33117</v>
      </c>
      <c r="N16" s="24">
        <f t="shared" si="1"/>
        <v>33117</v>
      </c>
      <c r="O16" s="25">
        <f t="shared" si="2"/>
        <v>910.71749999999997</v>
      </c>
      <c r="P16" s="26"/>
      <c r="Q16" s="26">
        <v>137</v>
      </c>
      <c r="R16" s="24">
        <f t="shared" si="3"/>
        <v>32069.282500000001</v>
      </c>
      <c r="S16" s="25">
        <f t="shared" si="4"/>
        <v>314.61149999999998</v>
      </c>
      <c r="T16" s="66">
        <f t="shared" si="5"/>
        <v>177.61149999999998</v>
      </c>
      <c r="U16" s="68">
        <v>189</v>
      </c>
      <c r="V16" s="70">
        <f t="shared" si="6"/>
        <v>31880.282500000001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4748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7648</v>
      </c>
      <c r="N17" s="24">
        <f t="shared" si="1"/>
        <v>7648</v>
      </c>
      <c r="O17" s="25">
        <f t="shared" si="2"/>
        <v>210.32</v>
      </c>
      <c r="P17" s="26"/>
      <c r="Q17" s="26">
        <v>58</v>
      </c>
      <c r="R17" s="24">
        <f t="shared" si="3"/>
        <v>7379.68</v>
      </c>
      <c r="S17" s="25">
        <f t="shared" si="4"/>
        <v>72.655999999999992</v>
      </c>
      <c r="T17" s="66">
        <f t="shared" si="5"/>
        <v>14.655999999999992</v>
      </c>
      <c r="U17" s="68"/>
      <c r="V17" s="70">
        <f t="shared" si="6"/>
        <v>7379.68</v>
      </c>
    </row>
    <row r="18" spans="1:23" ht="15.75" x14ac:dyDescent="0.25">
      <c r="A18" s="28">
        <v>12</v>
      </c>
      <c r="B18" s="20">
        <v>1908446145</v>
      </c>
      <c r="C18" s="31" t="s">
        <v>49</v>
      </c>
      <c r="D18" s="29">
        <v>19456</v>
      </c>
      <c r="E18" s="30">
        <v>80</v>
      </c>
      <c r="F18" s="30">
        <v>150</v>
      </c>
      <c r="G18" s="30"/>
      <c r="H18" s="30">
        <v>330</v>
      </c>
      <c r="I18" s="20"/>
      <c r="J18" s="20"/>
      <c r="K18" s="20"/>
      <c r="L18" s="20"/>
      <c r="M18" s="20">
        <f t="shared" si="0"/>
        <v>25526</v>
      </c>
      <c r="N18" s="24">
        <f t="shared" si="1"/>
        <v>25526</v>
      </c>
      <c r="O18" s="25">
        <f t="shared" si="2"/>
        <v>701.96500000000003</v>
      </c>
      <c r="P18" s="26"/>
      <c r="Q18" s="26">
        <v>180</v>
      </c>
      <c r="R18" s="24">
        <f t="shared" si="3"/>
        <v>24644.035</v>
      </c>
      <c r="S18" s="25">
        <f t="shared" si="4"/>
        <v>242.49699999999999</v>
      </c>
      <c r="T18" s="66">
        <f t="shared" si="5"/>
        <v>62.496999999999986</v>
      </c>
      <c r="U18" s="68">
        <v>180</v>
      </c>
      <c r="V18" s="70">
        <f t="shared" si="6"/>
        <v>24464.035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15950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15950</v>
      </c>
      <c r="N19" s="24">
        <f t="shared" si="1"/>
        <v>15950</v>
      </c>
      <c r="O19" s="25">
        <f t="shared" si="2"/>
        <v>438.625</v>
      </c>
      <c r="P19" s="26"/>
      <c r="Q19" s="26">
        <v>170</v>
      </c>
      <c r="R19" s="24">
        <f t="shared" si="3"/>
        <v>15341.375</v>
      </c>
      <c r="S19" s="25">
        <f t="shared" si="4"/>
        <v>151.52500000000001</v>
      </c>
      <c r="T19" s="66">
        <f t="shared" si="5"/>
        <v>-18.474999999999994</v>
      </c>
      <c r="U19" s="68">
        <v>117</v>
      </c>
      <c r="V19" s="70">
        <f t="shared" si="6"/>
        <v>15224.375</v>
      </c>
    </row>
    <row r="20" spans="1:23" ht="15.75" x14ac:dyDescent="0.25">
      <c r="A20" s="28">
        <v>14</v>
      </c>
      <c r="B20" s="20">
        <v>1908446147</v>
      </c>
      <c r="C20" s="20" t="s">
        <v>52</v>
      </c>
      <c r="D20" s="29">
        <v>11447</v>
      </c>
      <c r="E20" s="30"/>
      <c r="F20" s="30"/>
      <c r="G20" s="30"/>
      <c r="H20" s="30"/>
      <c r="I20" s="20">
        <v>5</v>
      </c>
      <c r="J20" s="20"/>
      <c r="K20" s="20">
        <v>10</v>
      </c>
      <c r="L20" s="20"/>
      <c r="M20" s="20">
        <f t="shared" si="0"/>
        <v>11447</v>
      </c>
      <c r="N20" s="24">
        <f t="shared" si="1"/>
        <v>14222</v>
      </c>
      <c r="O20" s="25">
        <f t="shared" si="2"/>
        <v>314.79250000000002</v>
      </c>
      <c r="P20" s="26"/>
      <c r="Q20" s="26">
        <v>120</v>
      </c>
      <c r="R20" s="24">
        <f t="shared" si="3"/>
        <v>13787.2075</v>
      </c>
      <c r="S20" s="25">
        <f t="shared" si="4"/>
        <v>108.7465</v>
      </c>
      <c r="T20" s="66">
        <f t="shared" si="5"/>
        <v>-11.253500000000003</v>
      </c>
      <c r="U20" s="68">
        <v>72</v>
      </c>
      <c r="V20" s="70">
        <f t="shared" si="6"/>
        <v>13715.2075</v>
      </c>
    </row>
    <row r="21" spans="1:23" ht="15.75" x14ac:dyDescent="0.25">
      <c r="A21" s="28">
        <v>15</v>
      </c>
      <c r="B21" s="20">
        <v>1908446148</v>
      </c>
      <c r="C21" s="20" t="s">
        <v>51</v>
      </c>
      <c r="D21" s="29">
        <v>3141</v>
      </c>
      <c r="E21" s="30"/>
      <c r="F21" s="30"/>
      <c r="G21" s="30"/>
      <c r="H21" s="30">
        <v>30</v>
      </c>
      <c r="I21" s="20"/>
      <c r="J21" s="20"/>
      <c r="K21" s="20">
        <v>5</v>
      </c>
      <c r="L21" s="20"/>
      <c r="M21" s="20">
        <f t="shared" si="0"/>
        <v>3411</v>
      </c>
      <c r="N21" s="24">
        <f t="shared" si="1"/>
        <v>4321</v>
      </c>
      <c r="O21" s="25">
        <f t="shared" si="2"/>
        <v>93.802499999999995</v>
      </c>
      <c r="P21" s="26"/>
      <c r="Q21" s="26">
        <v>17</v>
      </c>
      <c r="R21" s="24">
        <f t="shared" si="3"/>
        <v>4210.1975000000002</v>
      </c>
      <c r="S21" s="25">
        <f t="shared" si="4"/>
        <v>32.404499999999999</v>
      </c>
      <c r="T21" s="66">
        <f t="shared" si="5"/>
        <v>15.404499999999999</v>
      </c>
      <c r="U21" s="68"/>
      <c r="V21" s="70">
        <f t="shared" si="6"/>
        <v>4210.1975000000002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25826</v>
      </c>
      <c r="E22" s="30"/>
      <c r="F22" s="30"/>
      <c r="G22" s="20"/>
      <c r="H22" s="30"/>
      <c r="I22" s="20">
        <v>25</v>
      </c>
      <c r="J22" s="20"/>
      <c r="K22" s="20">
        <v>25</v>
      </c>
      <c r="L22" s="20"/>
      <c r="M22" s="20">
        <f t="shared" si="0"/>
        <v>25826</v>
      </c>
      <c r="N22" s="24">
        <f t="shared" si="1"/>
        <v>35151</v>
      </c>
      <c r="O22" s="25">
        <f t="shared" si="2"/>
        <v>710.21500000000003</v>
      </c>
      <c r="P22" s="26"/>
      <c r="Q22" s="26">
        <v>150</v>
      </c>
      <c r="R22" s="24">
        <f t="shared" si="3"/>
        <v>34290.785000000003</v>
      </c>
      <c r="S22" s="25">
        <f t="shared" si="4"/>
        <v>245.34699999999998</v>
      </c>
      <c r="T22" s="66">
        <f t="shared" si="5"/>
        <v>95.34699999999998</v>
      </c>
      <c r="U22" s="68">
        <v>108</v>
      </c>
      <c r="V22" s="70">
        <f t="shared" si="6"/>
        <v>34182.785000000003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11457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11457</v>
      </c>
      <c r="N23" s="24">
        <f t="shared" si="1"/>
        <v>11457</v>
      </c>
      <c r="O23" s="25">
        <f t="shared" si="2"/>
        <v>315.0675</v>
      </c>
      <c r="P23" s="26"/>
      <c r="Q23" s="26">
        <v>100</v>
      </c>
      <c r="R23" s="24">
        <f t="shared" si="3"/>
        <v>11041.932500000001</v>
      </c>
      <c r="S23" s="25">
        <f t="shared" si="4"/>
        <v>108.8415</v>
      </c>
      <c r="T23" s="66">
        <f t="shared" si="5"/>
        <v>8.8414999999999964</v>
      </c>
      <c r="U23" s="68">
        <v>54</v>
      </c>
      <c r="V23" s="70">
        <f t="shared" si="6"/>
        <v>10987.932500000001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28682</v>
      </c>
      <c r="E24" s="30">
        <v>300</v>
      </c>
      <c r="F24" s="30">
        <v>500</v>
      </c>
      <c r="G24" s="30"/>
      <c r="H24" s="30">
        <v>1500</v>
      </c>
      <c r="I24" s="20"/>
      <c r="J24" s="20"/>
      <c r="K24" s="20"/>
      <c r="L24" s="20"/>
      <c r="M24" s="20">
        <f t="shared" si="0"/>
        <v>53182</v>
      </c>
      <c r="N24" s="24">
        <f t="shared" si="1"/>
        <v>53182</v>
      </c>
      <c r="O24" s="25">
        <f t="shared" si="2"/>
        <v>1462.5050000000001</v>
      </c>
      <c r="P24" s="26"/>
      <c r="Q24" s="26">
        <v>143</v>
      </c>
      <c r="R24" s="24">
        <f t="shared" si="3"/>
        <v>51576.495000000003</v>
      </c>
      <c r="S24" s="25">
        <f t="shared" si="4"/>
        <v>505.22899999999998</v>
      </c>
      <c r="T24" s="66">
        <f t="shared" si="5"/>
        <v>362.22899999999998</v>
      </c>
      <c r="U24" s="68">
        <v>144</v>
      </c>
      <c r="V24" s="70">
        <f t="shared" si="6"/>
        <v>51432.495000000003</v>
      </c>
      <c r="W24">
        <v>282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6808</v>
      </c>
      <c r="E25" s="30">
        <v>20</v>
      </c>
      <c r="F25" s="30">
        <v>20</v>
      </c>
      <c r="G25" s="30"/>
      <c r="H25" s="30">
        <v>270</v>
      </c>
      <c r="I25" s="20">
        <v>10</v>
      </c>
      <c r="J25" s="20"/>
      <c r="K25" s="20"/>
      <c r="L25" s="20"/>
      <c r="M25" s="20">
        <f t="shared" si="0"/>
        <v>9838</v>
      </c>
      <c r="N25" s="24">
        <f t="shared" si="1"/>
        <v>11748</v>
      </c>
      <c r="O25" s="25">
        <f t="shared" si="2"/>
        <v>270.54500000000002</v>
      </c>
      <c r="P25" s="26"/>
      <c r="Q25" s="26">
        <v>85</v>
      </c>
      <c r="R25" s="24">
        <f t="shared" si="3"/>
        <v>11392.455</v>
      </c>
      <c r="S25" s="25">
        <f t="shared" si="4"/>
        <v>93.460999999999999</v>
      </c>
      <c r="T25" s="66">
        <f t="shared" si="5"/>
        <v>8.4609999999999985</v>
      </c>
      <c r="U25" s="68">
        <v>36</v>
      </c>
      <c r="V25" s="70">
        <f t="shared" si="6"/>
        <v>11356.455</v>
      </c>
    </row>
    <row r="26" spans="1:23" ht="15.75" x14ac:dyDescent="0.25">
      <c r="A26" s="28">
        <v>70</v>
      </c>
      <c r="B26" s="20">
        <v>1908446153</v>
      </c>
      <c r="C26" s="36" t="s">
        <v>50</v>
      </c>
      <c r="D26" s="29">
        <v>14910</v>
      </c>
      <c r="E26" s="29">
        <v>40</v>
      </c>
      <c r="F26" s="30">
        <v>60</v>
      </c>
      <c r="G26" s="30"/>
      <c r="H26" s="30"/>
      <c r="I26" s="20"/>
      <c r="J26" s="20"/>
      <c r="K26" s="20"/>
      <c r="L26" s="20"/>
      <c r="M26" s="20">
        <f t="shared" si="0"/>
        <v>16310</v>
      </c>
      <c r="N26" s="24">
        <f t="shared" si="1"/>
        <v>16310</v>
      </c>
      <c r="O26" s="25">
        <f t="shared" si="2"/>
        <v>448.52499999999998</v>
      </c>
      <c r="P26" s="26"/>
      <c r="Q26" s="26">
        <v>128</v>
      </c>
      <c r="R26" s="24">
        <f t="shared" si="3"/>
        <v>15733.475</v>
      </c>
      <c r="S26" s="25">
        <f t="shared" si="4"/>
        <v>154.94499999999999</v>
      </c>
      <c r="T26" s="66">
        <f t="shared" si="5"/>
        <v>26.944999999999993</v>
      </c>
      <c r="U26" s="68">
        <v>63</v>
      </c>
      <c r="V26" s="70">
        <f t="shared" si="6"/>
        <v>15670.475</v>
      </c>
    </row>
    <row r="27" spans="1:23" ht="15.75" customHeight="1" thickBot="1" x14ac:dyDescent="0.35">
      <c r="A27" s="28">
        <v>21</v>
      </c>
      <c r="B27" s="20">
        <v>1908446154</v>
      </c>
      <c r="C27" s="20" t="s">
        <v>43</v>
      </c>
      <c r="D27" s="37">
        <v>8007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8007</v>
      </c>
      <c r="N27" s="40">
        <f t="shared" si="1"/>
        <v>8007</v>
      </c>
      <c r="O27" s="42">
        <f t="shared" si="2"/>
        <v>220.1925</v>
      </c>
      <c r="P27" s="41"/>
      <c r="Q27" s="41">
        <v>100</v>
      </c>
      <c r="R27" s="40">
        <f t="shared" si="3"/>
        <v>7686.8074999999999</v>
      </c>
      <c r="S27" s="42">
        <f t="shared" si="4"/>
        <v>76.066500000000005</v>
      </c>
      <c r="T27" s="67">
        <f t="shared" si="5"/>
        <v>-23.933499999999995</v>
      </c>
      <c r="U27" s="69">
        <v>18</v>
      </c>
      <c r="V27" s="71">
        <f t="shared" si="6"/>
        <v>7668.8074999999999</v>
      </c>
    </row>
    <row r="28" spans="1:23" ht="16.5" thickBot="1" x14ac:dyDescent="0.3">
      <c r="A28" s="89" t="s">
        <v>44</v>
      </c>
      <c r="B28" s="90"/>
      <c r="C28" s="91"/>
      <c r="D28" s="44">
        <f t="shared" ref="D28:E28" si="7">SUM(D7:D27)</f>
        <v>347929</v>
      </c>
      <c r="E28" s="45">
        <f t="shared" si="7"/>
        <v>840</v>
      </c>
      <c r="F28" s="45">
        <f t="shared" ref="F28:V28" si="8">SUM(F7:F27)</f>
        <v>1180</v>
      </c>
      <c r="G28" s="45">
        <f t="shared" si="8"/>
        <v>0</v>
      </c>
      <c r="H28" s="45">
        <f t="shared" si="8"/>
        <v>3160</v>
      </c>
      <c r="I28" s="45">
        <f t="shared" si="8"/>
        <v>42</v>
      </c>
      <c r="J28" s="45">
        <f t="shared" si="8"/>
        <v>0</v>
      </c>
      <c r="K28" s="45">
        <f t="shared" si="8"/>
        <v>75</v>
      </c>
      <c r="L28" s="45">
        <f t="shared" si="8"/>
        <v>0</v>
      </c>
      <c r="M28" s="61">
        <f t="shared" si="8"/>
        <v>404969</v>
      </c>
      <c r="N28" s="61">
        <f t="shared" si="8"/>
        <v>426641</v>
      </c>
      <c r="O28" s="62">
        <f t="shared" si="8"/>
        <v>11136.647499999997</v>
      </c>
      <c r="P28" s="61">
        <f t="shared" si="8"/>
        <v>100</v>
      </c>
      <c r="Q28" s="61">
        <f t="shared" si="8"/>
        <v>2347</v>
      </c>
      <c r="R28" s="61">
        <f t="shared" si="8"/>
        <v>413157.3525000001</v>
      </c>
      <c r="S28" s="61">
        <f t="shared" si="8"/>
        <v>3847.2055</v>
      </c>
      <c r="T28" s="61">
        <f t="shared" si="8"/>
        <v>1500.2054999999998</v>
      </c>
      <c r="U28" s="61">
        <f t="shared" si="8"/>
        <v>2061</v>
      </c>
      <c r="V28" s="61">
        <f t="shared" si="8"/>
        <v>411096.35249999998</v>
      </c>
    </row>
    <row r="29" spans="1:23" ht="15.75" thickBot="1" x14ac:dyDescent="0.3">
      <c r="A29" s="92" t="s">
        <v>45</v>
      </c>
      <c r="B29" s="93"/>
      <c r="C29" s="94"/>
      <c r="D29" s="48">
        <f>D4+D5-D28</f>
        <v>833283</v>
      </c>
      <c r="E29" s="48">
        <f t="shared" ref="E29:L29" si="9">E4+E5-E28</f>
        <v>1485</v>
      </c>
      <c r="F29" s="48">
        <f t="shared" si="9"/>
        <v>12830</v>
      </c>
      <c r="G29" s="48">
        <f t="shared" si="9"/>
        <v>0</v>
      </c>
      <c r="H29" s="48">
        <f t="shared" si="9"/>
        <v>42660</v>
      </c>
      <c r="I29" s="48">
        <f t="shared" si="9"/>
        <v>1246</v>
      </c>
      <c r="J29" s="48">
        <f t="shared" si="9"/>
        <v>335</v>
      </c>
      <c r="K29" s="48">
        <f t="shared" si="9"/>
        <v>479</v>
      </c>
      <c r="L29" s="48">
        <f t="shared" si="9"/>
        <v>0</v>
      </c>
      <c r="M29" s="110"/>
      <c r="N29" s="110"/>
      <c r="O29" s="110"/>
      <c r="P29" s="110"/>
      <c r="Q29" s="110"/>
      <c r="R29" s="110"/>
      <c r="S29" s="110"/>
      <c r="T29" s="110"/>
      <c r="U29" s="110"/>
      <c r="V29" s="110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42" priority="59" operator="equal">
      <formula>212030016606640</formula>
    </cfRule>
  </conditionalFormatting>
  <conditionalFormatting sqref="D29 E4:E6 E28:K29">
    <cfRule type="cellIs" dxfId="1041" priority="57" operator="equal">
      <formula>$E$4</formula>
    </cfRule>
    <cfRule type="cellIs" dxfId="1040" priority="58" operator="equal">
      <formula>2120</formula>
    </cfRule>
  </conditionalFormatting>
  <conditionalFormatting sqref="D29:E29 F4:F6 F28:F29">
    <cfRule type="cellIs" dxfId="1039" priority="55" operator="equal">
      <formula>$F$4</formula>
    </cfRule>
    <cfRule type="cellIs" dxfId="1038" priority="56" operator="equal">
      <formula>300</formula>
    </cfRule>
  </conditionalFormatting>
  <conditionalFormatting sqref="G4:G6 G28:G29">
    <cfRule type="cellIs" dxfId="1037" priority="53" operator="equal">
      <formula>$G$4</formula>
    </cfRule>
    <cfRule type="cellIs" dxfId="1036" priority="54" operator="equal">
      <formula>1660</formula>
    </cfRule>
  </conditionalFormatting>
  <conditionalFormatting sqref="H4:H6 H28:H29">
    <cfRule type="cellIs" dxfId="1035" priority="51" operator="equal">
      <formula>$H$4</formula>
    </cfRule>
    <cfRule type="cellIs" dxfId="1034" priority="52" operator="equal">
      <formula>6640</formula>
    </cfRule>
  </conditionalFormatting>
  <conditionalFormatting sqref="T6:T28 U28:V28">
    <cfRule type="cellIs" dxfId="1033" priority="50" operator="lessThan">
      <formula>0</formula>
    </cfRule>
  </conditionalFormatting>
  <conditionalFormatting sqref="T7:T27">
    <cfRule type="cellIs" dxfId="1032" priority="47" operator="lessThan">
      <formula>0</formula>
    </cfRule>
    <cfRule type="cellIs" dxfId="1031" priority="48" operator="lessThan">
      <formula>0</formula>
    </cfRule>
    <cfRule type="cellIs" dxfId="1030" priority="49" operator="lessThan">
      <formula>0</formula>
    </cfRule>
  </conditionalFormatting>
  <conditionalFormatting sqref="E4:E6 E28:K28">
    <cfRule type="cellIs" dxfId="1029" priority="46" operator="equal">
      <formula>$E$4</formula>
    </cfRule>
  </conditionalFormatting>
  <conditionalFormatting sqref="D28:D29 D6 D4:M4">
    <cfRule type="cellIs" dxfId="1028" priority="45" operator="equal">
      <formula>$D$4</formula>
    </cfRule>
  </conditionalFormatting>
  <conditionalFormatting sqref="I4:I6 I28:I29">
    <cfRule type="cellIs" dxfId="1027" priority="44" operator="equal">
      <formula>$I$4</formula>
    </cfRule>
  </conditionalFormatting>
  <conditionalFormatting sqref="J4:J6 J28:J29">
    <cfRule type="cellIs" dxfId="1026" priority="43" operator="equal">
      <formula>$J$4</formula>
    </cfRule>
  </conditionalFormatting>
  <conditionalFormatting sqref="K4:K6 K28:K29">
    <cfRule type="cellIs" dxfId="1025" priority="42" operator="equal">
      <formula>$K$4</formula>
    </cfRule>
  </conditionalFormatting>
  <conditionalFormatting sqref="M4:M6">
    <cfRule type="cellIs" dxfId="1024" priority="41" operator="equal">
      <formula>$L$4</formula>
    </cfRule>
  </conditionalFormatting>
  <conditionalFormatting sqref="T7:T28 U28:V28">
    <cfRule type="cellIs" dxfId="1023" priority="38" operator="lessThan">
      <formula>0</formula>
    </cfRule>
    <cfRule type="cellIs" dxfId="1022" priority="39" operator="lessThan">
      <formula>0</formula>
    </cfRule>
    <cfRule type="cellIs" dxfId="1021" priority="40" operator="lessThan">
      <formula>0</formula>
    </cfRule>
  </conditionalFormatting>
  <conditionalFormatting sqref="D5:K5">
    <cfRule type="cellIs" dxfId="1020" priority="37" operator="greaterThan">
      <formula>0</formula>
    </cfRule>
  </conditionalFormatting>
  <conditionalFormatting sqref="T6:T28 U28:V28">
    <cfRule type="cellIs" dxfId="1019" priority="36" operator="lessThan">
      <formula>0</formula>
    </cfRule>
  </conditionalFormatting>
  <conditionalFormatting sqref="T7:T27">
    <cfRule type="cellIs" dxfId="1018" priority="33" operator="lessThan">
      <formula>0</formula>
    </cfRule>
    <cfRule type="cellIs" dxfId="1017" priority="34" operator="lessThan">
      <formula>0</formula>
    </cfRule>
    <cfRule type="cellIs" dxfId="1016" priority="35" operator="lessThan">
      <formula>0</formula>
    </cfRule>
  </conditionalFormatting>
  <conditionalFormatting sqref="T7:T28 U28:V28">
    <cfRule type="cellIs" dxfId="1015" priority="30" operator="lessThan">
      <formula>0</formula>
    </cfRule>
    <cfRule type="cellIs" dxfId="1014" priority="31" operator="lessThan">
      <formula>0</formula>
    </cfRule>
    <cfRule type="cellIs" dxfId="1013" priority="32" operator="lessThan">
      <formula>0</formula>
    </cfRule>
  </conditionalFormatting>
  <conditionalFormatting sqref="D5:K5">
    <cfRule type="cellIs" dxfId="1012" priority="29" operator="greaterThan">
      <formula>0</formula>
    </cfRule>
  </conditionalFormatting>
  <conditionalFormatting sqref="L4 L6 L28:L29">
    <cfRule type="cellIs" dxfId="1011" priority="28" operator="equal">
      <formula>$L$4</formula>
    </cfRule>
  </conditionalFormatting>
  <conditionalFormatting sqref="D7:S7">
    <cfRule type="cellIs" dxfId="1010" priority="27" operator="greaterThan">
      <formula>0</formula>
    </cfRule>
  </conditionalFormatting>
  <conditionalFormatting sqref="D9:S9">
    <cfRule type="cellIs" dxfId="1009" priority="26" operator="greaterThan">
      <formula>0</formula>
    </cfRule>
  </conditionalFormatting>
  <conditionalFormatting sqref="D11:S11">
    <cfRule type="cellIs" dxfId="1008" priority="25" operator="greaterThan">
      <formula>0</formula>
    </cfRule>
  </conditionalFormatting>
  <conditionalFormatting sqref="D13:S13">
    <cfRule type="cellIs" dxfId="1007" priority="24" operator="greaterThan">
      <formula>0</formula>
    </cfRule>
  </conditionalFormatting>
  <conditionalFormatting sqref="D15:S15">
    <cfRule type="cellIs" dxfId="1006" priority="23" operator="greaterThan">
      <formula>0</formula>
    </cfRule>
  </conditionalFormatting>
  <conditionalFormatting sqref="D17:S17">
    <cfRule type="cellIs" dxfId="1005" priority="22" operator="greaterThan">
      <formula>0</formula>
    </cfRule>
  </conditionalFormatting>
  <conditionalFormatting sqref="D19:S19">
    <cfRule type="cellIs" dxfId="1004" priority="21" operator="greaterThan">
      <formula>0</formula>
    </cfRule>
  </conditionalFormatting>
  <conditionalFormatting sqref="D21:S21">
    <cfRule type="cellIs" dxfId="1003" priority="20" operator="greaterThan">
      <formula>0</formula>
    </cfRule>
  </conditionalFormatting>
  <conditionalFormatting sqref="D23:S23">
    <cfRule type="cellIs" dxfId="1002" priority="19" operator="greaterThan">
      <formula>0</formula>
    </cfRule>
  </conditionalFormatting>
  <conditionalFormatting sqref="D25:S25">
    <cfRule type="cellIs" dxfId="1001" priority="18" operator="greaterThan">
      <formula>0</formula>
    </cfRule>
  </conditionalFormatting>
  <conditionalFormatting sqref="D27:S27">
    <cfRule type="cellIs" dxfId="1000" priority="17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2021-06-02T08:27:58Z</dcterms:modified>
</cp:coreProperties>
</file>