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8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N28" i="29" l="1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O14" i="33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4" i="33" l="1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<sst xmlns="http://schemas.openxmlformats.org/spreadsheetml/2006/main" count="1509" uniqueCount="81">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</sst>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97" t="s">
        <v>1</v>
      </c>
      <c r="B4" s="97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x14ac:dyDescent="0.25">
      <c r="A5" s="97" t="s">
        <v>2</v>
      </c>
      <c r="B5" s="97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3" t="s">
        <v>44</v>
      </c>
      <c r="B28" s="84"/>
      <c r="C28" s="85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86" t="s">
        <v>45</v>
      </c>
      <c r="B29" s="87"/>
      <c r="C29" s="88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6"/>
      <c r="N29" s="107"/>
      <c r="O29" s="107"/>
      <c r="P29" s="107"/>
      <c r="Q29" s="107"/>
      <c r="R29" s="107"/>
      <c r="S29" s="107"/>
      <c r="T29" s="107"/>
      <c r="U29" s="107"/>
      <c r="V29" s="108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3" ht="18.75" x14ac:dyDescent="0.25">
      <c r="A3" s="93" t="s">
        <v>64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3" x14ac:dyDescent="0.25">
      <c r="A5" s="97" t="s">
        <v>2</v>
      </c>
      <c r="B5" s="97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3" t="s">
        <v>44</v>
      </c>
      <c r="B28" s="84"/>
      <c r="C28" s="85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86" t="s">
        <v>45</v>
      </c>
      <c r="B29" s="87"/>
      <c r="C29" s="88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6" t="s">
        <v>45</v>
      </c>
      <c r="B29" s="87"/>
      <c r="C29" s="88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6" t="s">
        <v>45</v>
      </c>
      <c r="B29" s="87"/>
      <c r="C29" s="88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6" t="s">
        <v>45</v>
      </c>
      <c r="B29" s="87"/>
      <c r="C29" s="88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6" t="s">
        <v>45</v>
      </c>
      <c r="B29" s="87"/>
      <c r="C29" s="88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1" ht="18.75" x14ac:dyDescent="0.25">
      <c r="A3" s="93" t="s">
        <v>48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1" x14ac:dyDescent="0.25">
      <c r="A4" s="97" t="s">
        <v>1</v>
      </c>
      <c r="B4" s="97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8"/>
      <c r="O4" s="98"/>
      <c r="P4" s="98"/>
      <c r="Q4" s="98"/>
      <c r="R4" s="98"/>
      <c r="S4" s="98"/>
      <c r="T4" s="98"/>
    </row>
    <row r="5" spans="1:21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6" t="s">
        <v>45</v>
      </c>
      <c r="B29" s="87"/>
      <c r="C29" s="8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6" t="s">
        <v>45</v>
      </c>
      <c r="B29" s="87"/>
      <c r="C29" s="88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6" t="s">
        <v>45</v>
      </c>
      <c r="B29" s="87"/>
      <c r="C29" s="88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86" t="s">
        <v>45</v>
      </c>
      <c r="B29" s="87"/>
      <c r="C29" s="88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235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86" t="s">
        <v>45</v>
      </c>
      <c r="B29" s="87"/>
      <c r="C29" s="88"/>
      <c r="D29" s="48">
        <f>D4+D5-D28</f>
        <v>398597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398597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200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86" t="s">
        <v>45</v>
      </c>
      <c r="B29" s="87"/>
      <c r="C29" s="88"/>
      <c r="D29" s="48">
        <f>D4+D5-D28</f>
        <v>825027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1" ht="18.75" x14ac:dyDescent="0.25">
      <c r="A3" s="93" t="s">
        <v>78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1" x14ac:dyDescent="0.25">
      <c r="A4" s="97" t="s">
        <v>1</v>
      </c>
      <c r="B4" s="97"/>
      <c r="C4" s="1"/>
      <c r="D4" s="2">
        <f>'25'!D29</f>
        <v>825027</v>
      </c>
      <c r="E4" s="2">
        <f>'25'!E29</f>
        <v>4770</v>
      </c>
      <c r="F4" s="2">
        <f>'25'!F29</f>
        <v>8690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667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1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3" t="s">
        <v>44</v>
      </c>
      <c r="B28" s="84"/>
      <c r="C28" s="85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86" t="s">
        <v>45</v>
      </c>
      <c r="B29" s="87"/>
      <c r="C29" s="88"/>
      <c r="D29" s="48">
        <f>D4+D5-D28</f>
        <v>650523</v>
      </c>
      <c r="E29" s="48">
        <f t="shared" ref="E29:L29" si="9">E4+E5-E28</f>
        <v>4080</v>
      </c>
      <c r="F29" s="48">
        <f t="shared" si="9"/>
        <v>7750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635</v>
      </c>
      <c r="L29" s="48">
        <f t="shared" si="9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 N8:N25">
    <cfRule type="cellIs" dxfId="267" priority="11" operator="greaterThan">
      <formula>0</formula>
    </cfRule>
  </conditionalFormatting>
  <conditionalFormatting sqref="D9:M9 P9:S9">
    <cfRule type="cellIs" dxfId="266" priority="10" operator="greaterThan">
      <formula>0</formula>
    </cfRule>
  </conditionalFormatting>
  <conditionalFormatting sqref="D11:M11 P11:S11">
    <cfRule type="cellIs" dxfId="265" priority="9" operator="greaterThan">
      <formula>0</formula>
    </cfRule>
  </conditionalFormatting>
  <conditionalFormatting sqref="D13:M13 P13:S13">
    <cfRule type="cellIs" dxfId="264" priority="8" operator="greaterThan">
      <formula>0</formula>
    </cfRule>
  </conditionalFormatting>
  <conditionalFormatting sqref="D15:M15 P15:S15">
    <cfRule type="cellIs" dxfId="263" priority="7" operator="greaterThan">
      <formula>0</formula>
    </cfRule>
  </conditionalFormatting>
  <conditionalFormatting sqref="D17:M17 P17:R17 R18:R20 M18">
    <cfRule type="cellIs" dxfId="262" priority="6" operator="greaterThan">
      <formula>0</formula>
    </cfRule>
  </conditionalFormatting>
  <conditionalFormatting sqref="D19:M19 P19:Q19">
    <cfRule type="cellIs" dxfId="261" priority="5" operator="greaterThan">
      <formula>0</formula>
    </cfRule>
  </conditionalFormatting>
  <conditionalFormatting sqref="D21:M21 P21:R21">
    <cfRule type="cellIs" dxfId="260" priority="4" operator="greaterThan">
      <formula>0</formula>
    </cfRule>
  </conditionalFormatting>
  <conditionalFormatting sqref="D23:M23 P23:S23">
    <cfRule type="cellIs" dxfId="259" priority="3" operator="greaterThan">
      <formula>0</formula>
    </cfRule>
  </conditionalFormatting>
  <conditionalFormatting sqref="D25:M25 P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650523</v>
      </c>
      <c r="E4" s="2">
        <f>'26'!E29</f>
        <v>4080</v>
      </c>
      <c r="F4" s="2">
        <f>'26'!F29</f>
        <v>7750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635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86" t="s">
        <v>45</v>
      </c>
      <c r="B29" s="87"/>
      <c r="C29" s="88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867801</v>
      </c>
      <c r="E4" s="2">
        <f>'27'!E29</f>
        <v>4040</v>
      </c>
      <c r="F4" s="2">
        <f>'27'!F29</f>
        <v>7550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619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F11" sqref="F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80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867801</v>
      </c>
      <c r="E4" s="2">
        <f>'28'!E29</f>
        <v>4040</v>
      </c>
      <c r="F4" s="2">
        <f>'28'!F29</f>
        <v>7550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619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514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514</v>
      </c>
      <c r="N28" s="45">
        <f t="shared" si="7"/>
        <v>514</v>
      </c>
      <c r="O28" s="46">
        <f t="shared" si="7"/>
        <v>14.135</v>
      </c>
      <c r="P28" s="45">
        <f t="shared" si="7"/>
        <v>0</v>
      </c>
      <c r="Q28" s="45">
        <f t="shared" si="7"/>
        <v>0</v>
      </c>
      <c r="R28" s="45">
        <f t="shared" si="7"/>
        <v>499.86500000000001</v>
      </c>
      <c r="S28" s="45">
        <f t="shared" si="7"/>
        <v>4.883</v>
      </c>
      <c r="T28" s="47">
        <f t="shared" si="7"/>
        <v>4.883</v>
      </c>
    </row>
    <row r="29" spans="1:20" ht="15.75" thickBot="1" x14ac:dyDescent="0.3">
      <c r="A29" s="86" t="s">
        <v>45</v>
      </c>
      <c r="B29" s="87"/>
      <c r="C29" s="88"/>
      <c r="D29" s="48">
        <f>D4+D5-D28</f>
        <v>867287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3" t="s">
        <v>44</v>
      </c>
      <c r="B28" s="84"/>
      <c r="C28" s="85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6" t="s">
        <v>45</v>
      </c>
      <c r="B29" s="87"/>
      <c r="C29" s="8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867287</v>
      </c>
      <c r="E4" s="2">
        <f>'29'!E29</f>
        <v>4040</v>
      </c>
      <c r="F4" s="2">
        <f>'29'!F29</f>
        <v>7550</v>
      </c>
      <c r="G4" s="2">
        <f>'29'!G29</f>
        <v>100</v>
      </c>
      <c r="H4" s="2">
        <f>'29'!H29</f>
        <v>31770</v>
      </c>
      <c r="I4" s="2">
        <f>'29'!I29</f>
        <v>1022</v>
      </c>
      <c r="J4" s="2">
        <f>'29'!J29</f>
        <v>516</v>
      </c>
      <c r="K4" s="2">
        <f>'29'!K29</f>
        <v>619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867287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867287</v>
      </c>
      <c r="E4" s="2">
        <f>'30'!E29</f>
        <v>4040</v>
      </c>
      <c r="F4" s="2">
        <f>'30'!F29</f>
        <v>7550</v>
      </c>
      <c r="G4" s="2">
        <f>'30'!G29</f>
        <v>100</v>
      </c>
      <c r="H4" s="2">
        <f>'30'!H29</f>
        <v>31770</v>
      </c>
      <c r="I4" s="2">
        <f>'30'!I29</f>
        <v>1022</v>
      </c>
      <c r="J4" s="2">
        <f>'30'!J29</f>
        <v>516</v>
      </c>
      <c r="K4" s="2">
        <f>'30'!K29</f>
        <v>619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867287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/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5558674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304964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730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1130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1390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35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343374</v>
      </c>
      <c r="N7" s="24">
        <f t="shared" ref="N7:N27" si="1">D7+E7*20+F7*10+G7*9+H7*9+I7*191+J7*191+K7*182+L7*100</f>
        <v>376484</v>
      </c>
      <c r="O7" s="25">
        <f>M7*2.75%</f>
        <v>9442.7849999999999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1832</v>
      </c>
      <c r="R7" s="24">
        <f>M7-(M7*2.75%)+I7*191+J7*191+K7*182+L7*100-Q7</f>
        <v>365209.21500000003</v>
      </c>
      <c r="S7" s="25">
        <f>M7*0.95%</f>
        <v>3262.0529999999999</v>
      </c>
      <c r="T7" s="27">
        <f>S7-Q7</f>
        <v>1430.0529999999999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160489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167689</v>
      </c>
      <c r="N8" s="24">
        <f t="shared" si="1"/>
        <v>184153</v>
      </c>
      <c r="O8" s="25">
        <f t="shared" ref="O8:O27" si="2">M8*2.75%</f>
        <v>4611.4475000000002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1497</v>
      </c>
      <c r="R8" s="24">
        <f t="shared" ref="R8:R27" si="3">M8-(M8*2.75%)+I8*191+J8*191+K8*182+L8*100-Q8</f>
        <v>178044.55249999999</v>
      </c>
      <c r="S8" s="25">
        <f t="shared" ref="S8:S27" si="4">M8*0.95%</f>
        <v>1593.0454999999999</v>
      </c>
      <c r="T8" s="27">
        <f t="shared" ref="T8:T27" si="5">S8-Q8</f>
        <v>96.045499999999947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414825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760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2240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60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447585</v>
      </c>
      <c r="N9" s="24">
        <f t="shared" si="1"/>
        <v>462139</v>
      </c>
      <c r="O9" s="25">
        <f t="shared" si="2"/>
        <v>12308.5875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3044</v>
      </c>
      <c r="R9" s="24">
        <f t="shared" si="3"/>
        <v>446786.41249999998</v>
      </c>
      <c r="S9" s="25">
        <f t="shared" si="4"/>
        <v>4252.0574999999999</v>
      </c>
      <c r="T9" s="27">
        <f t="shared" si="5"/>
        <v>1208.0574999999999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123088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48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21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126868</v>
      </c>
      <c r="N10" s="24">
        <f t="shared" si="1"/>
        <v>141768</v>
      </c>
      <c r="O10" s="25">
        <f t="shared" si="2"/>
        <v>3488.87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613</v>
      </c>
      <c r="R10" s="24">
        <f t="shared" si="3"/>
        <v>137666.13</v>
      </c>
      <c r="S10" s="25">
        <f t="shared" si="4"/>
        <v>1205.2459999999999</v>
      </c>
      <c r="T10" s="27">
        <f t="shared" si="5"/>
        <v>592.24599999999987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139453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420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200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172853</v>
      </c>
      <c r="N11" s="24">
        <f t="shared" si="1"/>
        <v>193929</v>
      </c>
      <c r="O11" s="25">
        <f t="shared" si="2"/>
        <v>4753.4575000000004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719</v>
      </c>
      <c r="R11" s="24">
        <f t="shared" si="3"/>
        <v>188456.54250000001</v>
      </c>
      <c r="S11" s="25">
        <f t="shared" si="4"/>
        <v>1642.1034999999999</v>
      </c>
      <c r="T11" s="27">
        <f t="shared" si="5"/>
        <v>923.10349999999994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128517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141017</v>
      </c>
      <c r="N12" s="24">
        <f t="shared" si="1"/>
        <v>154982</v>
      </c>
      <c r="O12" s="25">
        <f t="shared" si="2"/>
        <v>3877.9675000000002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636</v>
      </c>
      <c r="R12" s="24">
        <f t="shared" si="3"/>
        <v>150468.0325</v>
      </c>
      <c r="S12" s="25">
        <f t="shared" si="4"/>
        <v>1339.6614999999999</v>
      </c>
      <c r="T12" s="27">
        <f t="shared" si="5"/>
        <v>703.66149999999993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120860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127260</v>
      </c>
      <c r="N13" s="24">
        <f t="shared" si="1"/>
        <v>129170</v>
      </c>
      <c r="O13" s="25">
        <f t="shared" si="2"/>
        <v>3499.65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1089</v>
      </c>
      <c r="R13" s="24">
        <f t="shared" si="3"/>
        <v>124581.35</v>
      </c>
      <c r="S13" s="25">
        <f t="shared" si="4"/>
        <v>1208.97</v>
      </c>
      <c r="T13" s="27">
        <f t="shared" si="5"/>
        <v>119.97000000000003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390732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460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2480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426352</v>
      </c>
      <c r="N14" s="24">
        <f t="shared" si="1"/>
        <v>435796</v>
      </c>
      <c r="O14" s="25">
        <f t="shared" si="2"/>
        <v>11724.68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2857</v>
      </c>
      <c r="R14" s="24">
        <f t="shared" si="3"/>
        <v>421214.32</v>
      </c>
      <c r="S14" s="25">
        <f t="shared" si="4"/>
        <v>4050.3440000000001</v>
      </c>
      <c r="T14" s="27">
        <f t="shared" si="5"/>
        <v>1193.3440000000001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392848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1070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77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48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413778</v>
      </c>
      <c r="N15" s="24">
        <f t="shared" si="1"/>
        <v>437221</v>
      </c>
      <c r="O15" s="25">
        <f t="shared" si="2"/>
        <v>11378.895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3407</v>
      </c>
      <c r="R15" s="24">
        <f t="shared" si="3"/>
        <v>422435.10499999998</v>
      </c>
      <c r="S15" s="25">
        <f t="shared" si="4"/>
        <v>3930.8910000000001</v>
      </c>
      <c r="T15" s="27">
        <f t="shared" si="5"/>
        <v>523.89100000000008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377406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1410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1350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407656</v>
      </c>
      <c r="N16" s="24">
        <f t="shared" si="1"/>
        <v>416716</v>
      </c>
      <c r="O16" s="25">
        <f t="shared" si="2"/>
        <v>11210.54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2553</v>
      </c>
      <c r="R16" s="24">
        <f t="shared" si="3"/>
        <v>402952.46</v>
      </c>
      <c r="S16" s="25">
        <f t="shared" si="4"/>
        <v>3872.732</v>
      </c>
      <c r="T16" s="27">
        <f t="shared" si="5"/>
        <v>1319.732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237425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1600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91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263225</v>
      </c>
      <c r="N17" s="24">
        <f t="shared" si="1"/>
        <v>286066</v>
      </c>
      <c r="O17" s="25">
        <f t="shared" si="2"/>
        <v>7238.6875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1713</v>
      </c>
      <c r="R17" s="24">
        <f t="shared" si="3"/>
        <v>277114.3125</v>
      </c>
      <c r="S17" s="25">
        <f t="shared" si="4"/>
        <v>2500.6374999999998</v>
      </c>
      <c r="T17" s="27">
        <f t="shared" si="5"/>
        <v>787.63749999999982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223003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229073</v>
      </c>
      <c r="N18" s="24">
        <f t="shared" si="1"/>
        <v>229801</v>
      </c>
      <c r="O18" s="25">
        <f t="shared" si="2"/>
        <v>6299.5074999999997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221361.49249999999</v>
      </c>
      <c r="S18" s="25">
        <f t="shared" si="4"/>
        <v>2176.1934999999999</v>
      </c>
      <c r="T18" s="27">
        <f t="shared" si="5"/>
        <v>36.193499999999858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317718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1430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126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338488</v>
      </c>
      <c r="N19" s="24">
        <f t="shared" si="1"/>
        <v>370744</v>
      </c>
      <c r="O19" s="25">
        <f t="shared" si="2"/>
        <v>9308.42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3629</v>
      </c>
      <c r="R19" s="24">
        <f t="shared" si="3"/>
        <v>357806.58</v>
      </c>
      <c r="S19" s="25">
        <f t="shared" si="4"/>
        <v>3215.636</v>
      </c>
      <c r="T19" s="27">
        <f t="shared" si="5"/>
        <v>-413.36400000000003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183797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58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191367</v>
      </c>
      <c r="N20" s="24">
        <f t="shared" si="1"/>
        <v>210709</v>
      </c>
      <c r="O20" s="25">
        <f t="shared" si="2"/>
        <v>5262.5924999999997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2165</v>
      </c>
      <c r="R20" s="24">
        <f t="shared" si="3"/>
        <v>203281.4075</v>
      </c>
      <c r="S20" s="25">
        <f t="shared" si="4"/>
        <v>1817.9865</v>
      </c>
      <c r="T20" s="27">
        <f t="shared" si="5"/>
        <v>-347.01350000000002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142645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53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147115</v>
      </c>
      <c r="N21" s="24">
        <f t="shared" si="1"/>
        <v>159058</v>
      </c>
      <c r="O21" s="25">
        <f t="shared" si="2"/>
        <v>4045.6624999999999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337</v>
      </c>
      <c r="R21" s="24">
        <f t="shared" si="3"/>
        <v>154675.33749999999</v>
      </c>
      <c r="S21" s="25">
        <f t="shared" si="4"/>
        <v>1397.5925</v>
      </c>
      <c r="T21" s="27">
        <f t="shared" si="5"/>
        <v>1060.5925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448069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131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43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477319</v>
      </c>
      <c r="N22" s="24">
        <f t="shared" si="1"/>
        <v>510166</v>
      </c>
      <c r="O22" s="25">
        <f t="shared" si="2"/>
        <v>13126.272500000001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3125</v>
      </c>
      <c r="R22" s="24">
        <f t="shared" si="3"/>
        <v>493914.72749999998</v>
      </c>
      <c r="S22" s="25">
        <f t="shared" si="4"/>
        <v>4534.5304999999998</v>
      </c>
      <c r="T22" s="27">
        <f t="shared" si="5"/>
        <v>1409.5304999999998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209084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217184</v>
      </c>
      <c r="N23" s="24">
        <f t="shared" si="1"/>
        <v>226644</v>
      </c>
      <c r="O23" s="25">
        <f t="shared" si="2"/>
        <v>5972.56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1830</v>
      </c>
      <c r="R23" s="24">
        <f t="shared" si="3"/>
        <v>218841.44</v>
      </c>
      <c r="S23" s="25">
        <f t="shared" si="4"/>
        <v>2063.248</v>
      </c>
      <c r="T23" s="27">
        <f t="shared" si="5"/>
        <v>233.24800000000005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489439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740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3490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123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46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547849</v>
      </c>
      <c r="N24" s="24">
        <f t="shared" si="1"/>
        <v>579714</v>
      </c>
      <c r="O24" s="25">
        <f t="shared" si="2"/>
        <v>15065.8475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2849</v>
      </c>
      <c r="R24" s="24">
        <f t="shared" si="3"/>
        <v>561799.15249999997</v>
      </c>
      <c r="S24" s="25">
        <f t="shared" si="4"/>
        <v>5204.5654999999997</v>
      </c>
      <c r="T24" s="27">
        <f t="shared" si="5"/>
        <v>2355.5654999999997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209870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83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221020</v>
      </c>
      <c r="N25" s="24">
        <f t="shared" si="1"/>
        <v>243333</v>
      </c>
      <c r="O25" s="25">
        <f t="shared" si="2"/>
        <v>6078.05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1913</v>
      </c>
      <c r="R25" s="24">
        <f t="shared" si="3"/>
        <v>235341.95</v>
      </c>
      <c r="S25" s="25">
        <f t="shared" si="4"/>
        <v>2099.69</v>
      </c>
      <c r="T25" s="27">
        <f t="shared" si="5"/>
        <v>186.69000000000005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198618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740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1540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44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229278</v>
      </c>
      <c r="N26" s="24">
        <f t="shared" si="1"/>
        <v>240412</v>
      </c>
      <c r="O26" s="25">
        <f t="shared" si="2"/>
        <v>6305.1450000000004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2071</v>
      </c>
      <c r="R26" s="24">
        <f t="shared" si="3"/>
        <v>232035.85500000001</v>
      </c>
      <c r="S26" s="25">
        <f t="shared" si="4"/>
        <v>2178.1410000000001</v>
      </c>
      <c r="T26" s="27">
        <f t="shared" si="5"/>
        <v>107.14100000000008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232206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233106</v>
      </c>
      <c r="N27" s="40">
        <f t="shared" si="1"/>
        <v>266261</v>
      </c>
      <c r="O27" s="25">
        <f t="shared" si="2"/>
        <v>6410.415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2638</v>
      </c>
      <c r="R27" s="24">
        <f t="shared" si="3"/>
        <v>257212.58499999999</v>
      </c>
      <c r="S27" s="42">
        <f t="shared" si="4"/>
        <v>2214.5070000000001</v>
      </c>
      <c r="T27" s="43">
        <f t="shared" si="5"/>
        <v>-423.49299999999994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5445056</v>
      </c>
      <c r="E28" s="45">
        <f t="shared" si="6"/>
        <v>5565</v>
      </c>
      <c r="F28" s="45">
        <f t="shared" ref="F28:T28" si="7">SUM(F7:F27)</f>
        <v>10430</v>
      </c>
      <c r="G28" s="45">
        <f t="shared" si="7"/>
        <v>400</v>
      </c>
      <c r="H28" s="45">
        <f t="shared" si="7"/>
        <v>22800</v>
      </c>
      <c r="I28" s="45">
        <f t="shared" si="7"/>
        <v>1438</v>
      </c>
      <c r="J28" s="45">
        <f t="shared" si="7"/>
        <v>40</v>
      </c>
      <c r="K28" s="45">
        <f t="shared" si="7"/>
        <v>566</v>
      </c>
      <c r="L28" s="45">
        <f t="shared" si="7"/>
        <v>5</v>
      </c>
      <c r="M28" s="45">
        <f t="shared" si="7"/>
        <v>5869456</v>
      </c>
      <c r="N28" s="45">
        <f t="shared" si="7"/>
        <v>6255266</v>
      </c>
      <c r="O28" s="46">
        <f t="shared" si="7"/>
        <v>161410.04</v>
      </c>
      <c r="P28" s="45">
        <f t="shared" si="7"/>
        <v>0</v>
      </c>
      <c r="Q28" s="45">
        <f t="shared" si="7"/>
        <v>42657</v>
      </c>
      <c r="R28" s="45">
        <f t="shared" si="7"/>
        <v>6051198.9600000009</v>
      </c>
      <c r="S28" s="45">
        <f t="shared" si="7"/>
        <v>55759.831999999995</v>
      </c>
      <c r="T28" s="47">
        <f t="shared" si="7"/>
        <v>13102.831999999999</v>
      </c>
    </row>
    <row r="29" spans="1:20" ht="15.75" thickBot="1" x14ac:dyDescent="0.3">
      <c r="A29" s="86" t="s">
        <v>45</v>
      </c>
      <c r="B29" s="87"/>
      <c r="C29" s="88"/>
      <c r="D29" s="48">
        <f>D4+D5-D28</f>
        <v>867287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6" t="s">
        <v>45</v>
      </c>
      <c r="B29" s="87"/>
      <c r="C29" s="88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6" t="s">
        <v>45</v>
      </c>
      <c r="B29" s="87"/>
      <c r="C29" s="88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9" t="s">
        <v>56</v>
      </c>
      <c r="B3" s="100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2" x14ac:dyDescent="0.25">
      <c r="A5" s="97" t="s">
        <v>2</v>
      </c>
      <c r="B5" s="97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6" t="s">
        <v>45</v>
      </c>
      <c r="B29" s="87"/>
      <c r="C29" s="88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R27" sqref="R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6.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57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ht="15.75" customHeight="1" x14ac:dyDescent="0.25">
      <c r="A4" s="97" t="s">
        <v>1</v>
      </c>
      <c r="B4" s="97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2" ht="15.75" customHeight="1" x14ac:dyDescent="0.25">
      <c r="A5" s="97" t="s">
        <v>2</v>
      </c>
      <c r="B5" s="97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3" t="s">
        <v>44</v>
      </c>
      <c r="B28" s="84"/>
      <c r="C28" s="85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6" t="s">
        <v>45</v>
      </c>
      <c r="B29" s="87"/>
      <c r="C29" s="88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3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101"/>
      <c r="O4" s="102"/>
      <c r="P4" s="102"/>
      <c r="Q4" s="102"/>
      <c r="R4" s="102"/>
      <c r="S4" s="102"/>
      <c r="T4" s="102"/>
      <c r="U4" s="102"/>
      <c r="V4" s="103"/>
    </row>
    <row r="5" spans="1:23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1"/>
      <c r="O5" s="102"/>
      <c r="P5" s="102"/>
      <c r="Q5" s="102"/>
      <c r="R5" s="102"/>
      <c r="S5" s="102"/>
      <c r="T5" s="102"/>
      <c r="U5" s="102"/>
      <c r="V5" s="10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3" t="s">
        <v>44</v>
      </c>
      <c r="B28" s="84"/>
      <c r="C28" s="85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6" t="s">
        <v>45</v>
      </c>
      <c r="B29" s="87"/>
      <c r="C29" s="88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2021-05-27T10:28:48Z</dcterms:modified>
</cp:coreProperties>
</file>