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2" firstSheet="3" activeTab="2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V15" i="25" l="1"/>
  <c r="V26" i="25"/>
  <c r="U28" i="25"/>
  <c r="V18" i="24" l="1"/>
  <c r="V21" i="24"/>
  <c r="V14" i="24"/>
  <c r="U28" i="24"/>
  <c r="R18" i="23" l="1"/>
  <c r="T16" i="22" l="1"/>
  <c r="U28" i="18" l="1"/>
  <c r="U28" i="17"/>
  <c r="U28" i="15" l="1"/>
  <c r="U28" i="14" l="1"/>
  <c r="V14" i="14" l="1"/>
  <c r="V20" i="14"/>
  <c r="V24" i="14"/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V24" i="25" s="1"/>
  <c r="N23" i="25"/>
  <c r="M23" i="25"/>
  <c r="S23" i="25" s="1"/>
  <c r="T23" i="25" s="1"/>
  <c r="O22" i="25"/>
  <c r="N22" i="25"/>
  <c r="M22" i="25"/>
  <c r="R22" i="25" s="1"/>
  <c r="V22" i="25" s="1"/>
  <c r="N21" i="25"/>
  <c r="M21" i="25"/>
  <c r="S21" i="25" s="1"/>
  <c r="T21" i="25" s="1"/>
  <c r="N20" i="25"/>
  <c r="M20" i="25"/>
  <c r="R20" i="25" s="1"/>
  <c r="V20" i="25" s="1"/>
  <c r="N19" i="25"/>
  <c r="M19" i="25"/>
  <c r="S19" i="25" s="1"/>
  <c r="T19" i="25" s="1"/>
  <c r="N18" i="25"/>
  <c r="M18" i="25"/>
  <c r="R18" i="25" s="1"/>
  <c r="V18" i="25" s="1"/>
  <c r="N17" i="25"/>
  <c r="M17" i="25"/>
  <c r="S17" i="25" s="1"/>
  <c r="T17" i="25" s="1"/>
  <c r="N16" i="25"/>
  <c r="M16" i="25"/>
  <c r="R16" i="25" s="1"/>
  <c r="V16" i="25" s="1"/>
  <c r="N15" i="25"/>
  <c r="M15" i="25"/>
  <c r="S15" i="25" s="1"/>
  <c r="T15" i="25" s="1"/>
  <c r="O14" i="25"/>
  <c r="N14" i="25"/>
  <c r="M14" i="25"/>
  <c r="R14" i="25" s="1"/>
  <c r="V14" i="25" s="1"/>
  <c r="N13" i="25"/>
  <c r="M13" i="25"/>
  <c r="S13" i="25" s="1"/>
  <c r="T13" i="25" s="1"/>
  <c r="O12" i="25"/>
  <c r="N12" i="25"/>
  <c r="M12" i="25"/>
  <c r="R12" i="25" s="1"/>
  <c r="V12" i="25" s="1"/>
  <c r="N11" i="25"/>
  <c r="M11" i="25"/>
  <c r="S11" i="25" s="1"/>
  <c r="T11" i="25" s="1"/>
  <c r="N10" i="25"/>
  <c r="M10" i="25"/>
  <c r="R10" i="25" s="1"/>
  <c r="V10" i="25" s="1"/>
  <c r="N9" i="25"/>
  <c r="M9" i="25"/>
  <c r="S9" i="25" s="1"/>
  <c r="T9" i="25" s="1"/>
  <c r="N8" i="25"/>
  <c r="M8" i="25"/>
  <c r="R8" i="25" s="1"/>
  <c r="V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V26" i="24" s="1"/>
  <c r="N25" i="24"/>
  <c r="M25" i="24"/>
  <c r="S25" i="24" s="1"/>
  <c r="T25" i="24" s="1"/>
  <c r="N24" i="24"/>
  <c r="M24" i="24"/>
  <c r="R24" i="24" s="1"/>
  <c r="V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V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V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V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V26" i="15" s="1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O20" i="15"/>
  <c r="N20" i="15"/>
  <c r="M20" i="15"/>
  <c r="R20" i="15" s="1"/>
  <c r="V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V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R16" i="14" s="1"/>
  <c r="V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28" l="1"/>
  <c r="N28" i="27"/>
  <c r="O20" i="25"/>
  <c r="N28" i="25"/>
  <c r="O12" i="24"/>
  <c r="O20" i="24"/>
  <c r="N28" i="24"/>
  <c r="N28" i="23"/>
  <c r="O22" i="22"/>
  <c r="O14" i="22"/>
  <c r="N28" i="22"/>
  <c r="N28" i="21"/>
  <c r="N28" i="20"/>
  <c r="O26" i="18"/>
  <c r="O24" i="18"/>
  <c r="N28" i="19"/>
  <c r="N28" i="18"/>
  <c r="N28" i="17"/>
  <c r="O25" i="16"/>
  <c r="O21" i="16"/>
  <c r="O17" i="16"/>
  <c r="N28" i="16"/>
  <c r="O26" i="15"/>
  <c r="N28" i="15"/>
  <c r="O12" i="14"/>
  <c r="O20" i="14"/>
  <c r="N28" i="14"/>
  <c r="O24" i="14"/>
  <c r="N28" i="13"/>
  <c r="O26" i="13"/>
  <c r="O24" i="1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V7" i="25" s="1"/>
  <c r="R9" i="25"/>
  <c r="V9" i="25" s="1"/>
  <c r="R11" i="25"/>
  <c r="V11" i="25" s="1"/>
  <c r="R13" i="25"/>
  <c r="V13" i="25" s="1"/>
  <c r="R15" i="25"/>
  <c r="R17" i="25"/>
  <c r="V17" i="25" s="1"/>
  <c r="R19" i="25"/>
  <c r="V19" i="25" s="1"/>
  <c r="R21" i="25"/>
  <c r="V21" i="25" s="1"/>
  <c r="R23" i="25"/>
  <c r="V23" i="25" s="1"/>
  <c r="R25" i="25"/>
  <c r="V25" i="25" s="1"/>
  <c r="R27" i="25"/>
  <c r="V27" i="25" s="1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V7" i="24" s="1"/>
  <c r="R9" i="24"/>
  <c r="V9" i="24" s="1"/>
  <c r="R11" i="24"/>
  <c r="V11" i="24" s="1"/>
  <c r="R13" i="24"/>
  <c r="V13" i="24" s="1"/>
  <c r="R15" i="24"/>
  <c r="V15" i="24" s="1"/>
  <c r="R17" i="24"/>
  <c r="V17" i="24" s="1"/>
  <c r="R19" i="24"/>
  <c r="V19" i="24" s="1"/>
  <c r="R21" i="24"/>
  <c r="R23" i="24"/>
  <c r="V23" i="24" s="1"/>
  <c r="R25" i="24"/>
  <c r="V25" i="24" s="1"/>
  <c r="R27" i="24"/>
  <c r="V27" i="24" s="1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V8" i="24" s="1"/>
  <c r="R10" i="24"/>
  <c r="V10" i="24" s="1"/>
  <c r="R22" i="24"/>
  <c r="V22" i="24" s="1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R27" i="15"/>
  <c r="V27" i="15" s="1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5" i="14"/>
  <c r="V25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5" l="1"/>
  <c r="V28" i="24"/>
  <c r="O28" i="16"/>
  <c r="V28" i="15"/>
  <c r="T28" i="14"/>
  <c r="V28" i="14"/>
  <c r="O15" i="33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<sst xmlns="http://schemas.openxmlformats.org/spreadsheetml/2006/main" count="1512" uniqueCount="83">
  <si>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</si>
  <si>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</si>
  <si>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</si>
  <si>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</si>
  <si>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</si>
  <si>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</si>
  <si>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</si>
  <si>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</si>
  <si>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</si>
  <si>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</si>
  <si>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</si>
  <si>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</si>
  <si>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</si>
  <si>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</si>
  <si>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</si>
  <si>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</si>
  <si>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</si>
  <si>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</si>
  <si>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</si>
  <si>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</si>
  <si>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</si>
  <si>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</si>
  <si>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</si>
  <si>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</si>
  <si>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</si>
  <si>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</si>
  <si>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</si>
  <si>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</si>
  <si>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</si>
  <si>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</si>
  <si>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</si>
  <si>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</si>
  <si>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</si>
  <si>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</si>
  <si>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</si>
  <si>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</si>
  <si>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</si>
  <si>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</si>
  <si>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</si>
  <si>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</si>
  <si>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</si>
  <si>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</si>
  <si>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</si>
  <si>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</si>
  <si>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</si>
  <si>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</si>
  <si>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</si>
  <si>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</si>
  <si>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</si>
  <si>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</si>
  <si>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</si>
  <si>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</si>
  <si>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</si>
  <si>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</si>
  <si>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</si>
  <si>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</si>
  <si>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</si>
  <si>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</si>
  <si>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</si>
  <si>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</si>
  <si>
    <t>Date:13.03.2021</t>
  </si>
  <si>
    <t>Date:14.03.2021</t>
  </si>
  <si>
    <t>Discount</t>
  </si>
  <si>
    <t>Atc Value</t>
  </si>
  <si>
    <t>Date:15.03.2021</t>
  </si>
  <si>
    <t>Date:16.03.2021</t>
  </si>
  <si>
    <t>Date:18.03.2021</t>
  </si>
  <si>
    <t>Date: 17.03.2021</t>
  </si>
  <si>
    <t>Sale 17.03.21</t>
  </si>
  <si>
    <t xml:space="preserve">Opening Stock </t>
  </si>
  <si>
    <t xml:space="preserve">Closing Sock </t>
  </si>
  <si>
    <t>Month:March"21</t>
  </si>
  <si>
    <t xml:space="preserve">Date:19.03.2021 </t>
  </si>
  <si>
    <t>Date:20.03.2021</t>
  </si>
  <si>
    <t>ROCKY</t>
  </si>
  <si>
    <t>Date:21.03.2021</t>
  </si>
  <si>
    <t>Date:22.03.2021</t>
  </si>
  <si>
    <t>Date: 23/03/2021</t>
  </si>
  <si>
    <t>Date:24/03/2021</t>
  </si>
  <si>
    <t>LUS Less</t>
  </si>
  <si>
    <t>Date:25.03.2021</t>
  </si>
  <si>
    <t>Date:27.03.2021</t>
  </si>
  <si>
    <t>Date:28.03.2021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</si>
</sst>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EF52B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/>
    <xf numFmtId="0" fontId="0" fillId="10" borderId="5" xfId="0" applyFill="1" applyBorder="1"/>
    <xf numFmtId="0" fontId="16" fillId="10" borderId="5" xfId="0" applyFont="1" applyFill="1" applyBorder="1" applyAlignment="1">
      <alignment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7" fillId="9" borderId="30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1" fontId="6" fillId="0" borderId="31" xfId="0" applyNumberFormat="1" applyFont="1" applyFill="1" applyBorder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1" fontId="7" fillId="0" borderId="36" xfId="0" applyNumberFormat="1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" fontId="7" fillId="9" borderId="23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2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101" t="s">
        <v>44</v>
      </c>
      <c r="B28" s="102"/>
      <c r="C28" s="103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104" t="s">
        <v>45</v>
      </c>
      <c r="B29" s="105"/>
      <c r="C29" s="106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9" priority="44" operator="equal">
      <formula>212030016606640</formula>
    </cfRule>
  </conditionalFormatting>
  <conditionalFormatting sqref="D29 E28:K29 E4 E6">
    <cfRule type="cellIs" dxfId="1418" priority="42" operator="equal">
      <formula>$E$4</formula>
    </cfRule>
    <cfRule type="cellIs" dxfId="1417" priority="43" operator="equal">
      <formula>2120</formula>
    </cfRule>
  </conditionalFormatting>
  <conditionalFormatting sqref="D29:E29 F28:F29 F4 F6">
    <cfRule type="cellIs" dxfId="1416" priority="40" operator="equal">
      <formula>$F$4</formula>
    </cfRule>
    <cfRule type="cellIs" dxfId="1415" priority="41" operator="equal">
      <formula>300</formula>
    </cfRule>
  </conditionalFormatting>
  <conditionalFormatting sqref="G28:G29 G4 G6">
    <cfRule type="cellIs" dxfId="1414" priority="38" operator="equal">
      <formula>$G$4</formula>
    </cfRule>
    <cfRule type="cellIs" dxfId="1413" priority="39" operator="equal">
      <formula>1660</formula>
    </cfRule>
  </conditionalFormatting>
  <conditionalFormatting sqref="H28:H29 H4 H6">
    <cfRule type="cellIs" dxfId="1412" priority="36" operator="equal">
      <formula>$H$4</formula>
    </cfRule>
    <cfRule type="cellIs" dxfId="1411" priority="37" operator="equal">
      <formula>6640</formula>
    </cfRule>
  </conditionalFormatting>
  <conditionalFormatting sqref="T6:T28">
    <cfRule type="cellIs" dxfId="1410" priority="35" operator="lessThan">
      <formula>0</formula>
    </cfRule>
  </conditionalFormatting>
  <conditionalFormatting sqref="T7:T27">
    <cfRule type="cellIs" dxfId="1409" priority="32" operator="lessThan">
      <formula>0</formula>
    </cfRule>
    <cfRule type="cellIs" dxfId="1408" priority="33" operator="lessThan">
      <formula>0</formula>
    </cfRule>
    <cfRule type="cellIs" dxfId="1407" priority="34" operator="lessThan">
      <formula>0</formula>
    </cfRule>
  </conditionalFormatting>
  <conditionalFormatting sqref="E28:K28 E4 E6">
    <cfRule type="cellIs" dxfId="1406" priority="31" operator="equal">
      <formula>$E$4</formula>
    </cfRule>
  </conditionalFormatting>
  <conditionalFormatting sqref="D28:D29 D4:K4 M4 D6">
    <cfRule type="cellIs" dxfId="1405" priority="30" operator="equal">
      <formula>$D$4</formula>
    </cfRule>
  </conditionalFormatting>
  <conditionalFormatting sqref="I28:I29 I4 I6">
    <cfRule type="cellIs" dxfId="1404" priority="29" operator="equal">
      <formula>$I$4</formula>
    </cfRule>
  </conditionalFormatting>
  <conditionalFormatting sqref="J28:J29 J4 J6">
    <cfRule type="cellIs" dxfId="1403" priority="28" operator="equal">
      <formula>$J$4</formula>
    </cfRule>
  </conditionalFormatting>
  <conditionalFormatting sqref="K28:K29 K4 K6">
    <cfRule type="cellIs" dxfId="1402" priority="27" operator="equal">
      <formula>$K$4</formula>
    </cfRule>
  </conditionalFormatting>
  <conditionalFormatting sqref="M4:M6">
    <cfRule type="cellIs" dxfId="1401" priority="26" operator="equal">
      <formula>$L$4</formula>
    </cfRule>
  </conditionalFormatting>
  <conditionalFormatting sqref="T7:T28">
    <cfRule type="cellIs" dxfId="1400" priority="23" operator="lessThan">
      <formula>0</formula>
    </cfRule>
    <cfRule type="cellIs" dxfId="1399" priority="24" operator="lessThan">
      <formula>0</formula>
    </cfRule>
    <cfRule type="cellIs" dxfId="1398" priority="25" operator="lessThan">
      <formula>0</formula>
    </cfRule>
  </conditionalFormatting>
  <conditionalFormatting sqref="T6:T28">
    <cfRule type="cellIs" dxfId="1397" priority="21" operator="lessThan">
      <formula>0</formula>
    </cfRule>
  </conditionalFormatting>
  <conditionalFormatting sqref="T7:T27">
    <cfRule type="cellIs" dxfId="1396" priority="18" operator="lessThan">
      <formula>0</formula>
    </cfRule>
    <cfRule type="cellIs" dxfId="1395" priority="19" operator="lessThan">
      <formula>0</formula>
    </cfRule>
    <cfRule type="cellIs" dxfId="1394" priority="20" operator="lessThan">
      <formula>0</formula>
    </cfRule>
  </conditionalFormatting>
  <conditionalFormatting sqref="T7:T28">
    <cfRule type="cellIs" dxfId="1393" priority="15" operator="lessThan">
      <formula>0</formula>
    </cfRule>
    <cfRule type="cellIs" dxfId="1392" priority="16" operator="lessThan">
      <formula>0</formula>
    </cfRule>
    <cfRule type="cellIs" dxfId="1391" priority="17" operator="lessThan">
      <formula>0</formula>
    </cfRule>
  </conditionalFormatting>
  <conditionalFormatting sqref="L4 L6 L28:L29">
    <cfRule type="cellIs" dxfId="1390" priority="13" operator="equal">
      <formula>$L$4</formula>
    </cfRule>
  </conditionalFormatting>
  <conditionalFormatting sqref="D7:S7">
    <cfRule type="cellIs" dxfId="1389" priority="12" operator="greaterThan">
      <formula>0</formula>
    </cfRule>
  </conditionalFormatting>
  <conditionalFormatting sqref="D9:S9">
    <cfRule type="cellIs" dxfId="1388" priority="11" operator="greaterThan">
      <formula>0</formula>
    </cfRule>
  </conditionalFormatting>
  <conditionalFormatting sqref="D11:S11">
    <cfRule type="cellIs" dxfId="1387" priority="10" operator="greaterThan">
      <formula>0</formula>
    </cfRule>
  </conditionalFormatting>
  <conditionalFormatting sqref="D13:S13">
    <cfRule type="cellIs" dxfId="1386" priority="9" operator="greaterThan">
      <formula>0</formula>
    </cfRule>
  </conditionalFormatting>
  <conditionalFormatting sqref="D15:S15">
    <cfRule type="cellIs" dxfId="1385" priority="8" operator="greaterThan">
      <formula>0</formula>
    </cfRule>
  </conditionalFormatting>
  <conditionalFormatting sqref="D17:S17">
    <cfRule type="cellIs" dxfId="1384" priority="7" operator="greaterThan">
      <formula>0</formula>
    </cfRule>
  </conditionalFormatting>
  <conditionalFormatting sqref="D19:S19">
    <cfRule type="cellIs" dxfId="1383" priority="6" operator="greaterThan">
      <formula>0</formula>
    </cfRule>
  </conditionalFormatting>
  <conditionalFormatting sqref="D21:S21">
    <cfRule type="cellIs" dxfId="1382" priority="5" operator="greaterThan">
      <formula>0</formula>
    </cfRule>
  </conditionalFormatting>
  <conditionalFormatting sqref="D23:S23">
    <cfRule type="cellIs" dxfId="1381" priority="4" operator="greaterThan">
      <formula>0</formula>
    </cfRule>
  </conditionalFormatting>
  <conditionalFormatting sqref="D25:S25">
    <cfRule type="cellIs" dxfId="1380" priority="3" operator="greaterThan">
      <formula>0</formula>
    </cfRule>
  </conditionalFormatting>
  <conditionalFormatting sqref="D27:S27">
    <cfRule type="cellIs" dxfId="1379" priority="2" operator="greaterThan">
      <formula>0</formula>
    </cfRule>
  </conditionalFormatting>
  <conditionalFormatting sqref="D5:L5">
    <cfRule type="cellIs" dxfId="1378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3" priority="43" operator="equal">
      <formula>212030016606640</formula>
    </cfRule>
  </conditionalFormatting>
  <conditionalFormatting sqref="D29 E4:E6 E28:K29">
    <cfRule type="cellIs" dxfId="1032" priority="41" operator="equal">
      <formula>$E$4</formula>
    </cfRule>
    <cfRule type="cellIs" dxfId="1031" priority="42" operator="equal">
      <formula>2120</formula>
    </cfRule>
  </conditionalFormatting>
  <conditionalFormatting sqref="D29:E29 F4:F6 F28:F29">
    <cfRule type="cellIs" dxfId="1030" priority="39" operator="equal">
      <formula>$F$4</formula>
    </cfRule>
    <cfRule type="cellIs" dxfId="1029" priority="40" operator="equal">
      <formula>300</formula>
    </cfRule>
  </conditionalFormatting>
  <conditionalFormatting sqref="G4:G6 G28:G29">
    <cfRule type="cellIs" dxfId="1028" priority="37" operator="equal">
      <formula>$G$4</formula>
    </cfRule>
    <cfRule type="cellIs" dxfId="1027" priority="38" operator="equal">
      <formula>1660</formula>
    </cfRule>
  </conditionalFormatting>
  <conditionalFormatting sqref="H4:H6 H28:H29">
    <cfRule type="cellIs" dxfId="1026" priority="35" operator="equal">
      <formula>$H$4</formula>
    </cfRule>
    <cfRule type="cellIs" dxfId="1025" priority="36" operator="equal">
      <formula>6640</formula>
    </cfRule>
  </conditionalFormatting>
  <conditionalFormatting sqref="T6:T28">
    <cfRule type="cellIs" dxfId="1024" priority="34" operator="lessThan">
      <formula>0</formula>
    </cfRule>
  </conditionalFormatting>
  <conditionalFormatting sqref="T7:T27">
    <cfRule type="cellIs" dxfId="1023" priority="31" operator="lessThan">
      <formula>0</formula>
    </cfRule>
    <cfRule type="cellIs" dxfId="1022" priority="32" operator="lessThan">
      <formula>0</formula>
    </cfRule>
    <cfRule type="cellIs" dxfId="1021" priority="33" operator="lessThan">
      <formula>0</formula>
    </cfRule>
  </conditionalFormatting>
  <conditionalFormatting sqref="E4:E6 E28:K28">
    <cfRule type="cellIs" dxfId="1020" priority="30" operator="equal">
      <formula>$E$4</formula>
    </cfRule>
  </conditionalFormatting>
  <conditionalFormatting sqref="D28:D29 D6 D4:M4">
    <cfRule type="cellIs" dxfId="1019" priority="29" operator="equal">
      <formula>$D$4</formula>
    </cfRule>
  </conditionalFormatting>
  <conditionalFormatting sqref="I4:I6 I28:I29">
    <cfRule type="cellIs" dxfId="1018" priority="28" operator="equal">
      <formula>$I$4</formula>
    </cfRule>
  </conditionalFormatting>
  <conditionalFormatting sqref="J4:J6 J28:J29">
    <cfRule type="cellIs" dxfId="1017" priority="27" operator="equal">
      <formula>$J$4</formula>
    </cfRule>
  </conditionalFormatting>
  <conditionalFormatting sqref="K4:K6 K28:K29">
    <cfRule type="cellIs" dxfId="1016" priority="26" operator="equal">
      <formula>$K$4</formula>
    </cfRule>
  </conditionalFormatting>
  <conditionalFormatting sqref="M4:M6">
    <cfRule type="cellIs" dxfId="1015" priority="25" operator="equal">
      <formula>$L$4</formula>
    </cfRule>
  </conditionalFormatting>
  <conditionalFormatting sqref="T7:T28">
    <cfRule type="cellIs" dxfId="1014" priority="22" operator="lessThan">
      <formula>0</formula>
    </cfRule>
    <cfRule type="cellIs" dxfId="1013" priority="23" operator="lessThan">
      <formula>0</formula>
    </cfRule>
    <cfRule type="cellIs" dxfId="1012" priority="24" operator="lessThan">
      <formula>0</formula>
    </cfRule>
  </conditionalFormatting>
  <conditionalFormatting sqref="D5:K5">
    <cfRule type="cellIs" dxfId="1011" priority="21" operator="greaterThan">
      <formula>0</formula>
    </cfRule>
  </conditionalFormatting>
  <conditionalFormatting sqref="T6:T28">
    <cfRule type="cellIs" dxfId="1010" priority="20" operator="lessThan">
      <formula>0</formula>
    </cfRule>
  </conditionalFormatting>
  <conditionalFormatting sqref="T7:T27">
    <cfRule type="cellIs" dxfId="1009" priority="17" operator="lessThan">
      <formula>0</formula>
    </cfRule>
    <cfRule type="cellIs" dxfId="1008" priority="18" operator="lessThan">
      <formula>0</formula>
    </cfRule>
    <cfRule type="cellIs" dxfId="1007" priority="19" operator="lessThan">
      <formula>0</formula>
    </cfRule>
  </conditionalFormatting>
  <conditionalFormatting sqref="T7:T28">
    <cfRule type="cellIs" dxfId="1006" priority="14" operator="lessThan">
      <formula>0</formula>
    </cfRule>
    <cfRule type="cellIs" dxfId="1005" priority="15" operator="lessThan">
      <formula>0</formula>
    </cfRule>
    <cfRule type="cellIs" dxfId="1004" priority="16" operator="lessThan">
      <formula>0</formula>
    </cfRule>
  </conditionalFormatting>
  <conditionalFormatting sqref="D5:K5">
    <cfRule type="cellIs" dxfId="1003" priority="13" operator="greaterThan">
      <formula>0</formula>
    </cfRule>
  </conditionalFormatting>
  <conditionalFormatting sqref="L4 L6 L28:L29">
    <cfRule type="cellIs" dxfId="1002" priority="12" operator="equal">
      <formula>$L$4</formula>
    </cfRule>
  </conditionalFormatting>
  <conditionalFormatting sqref="D7:S7">
    <cfRule type="cellIs" dxfId="1001" priority="11" operator="greaterThan">
      <formula>0</formula>
    </cfRule>
  </conditionalFormatting>
  <conditionalFormatting sqref="D9:S9">
    <cfRule type="cellIs" dxfId="1000" priority="10" operator="greaterThan">
      <formula>0</formula>
    </cfRule>
  </conditionalFormatting>
  <conditionalFormatting sqref="D11:S11">
    <cfRule type="cellIs" dxfId="999" priority="9" operator="greaterThan">
      <formula>0</formula>
    </cfRule>
  </conditionalFormatting>
  <conditionalFormatting sqref="D13:S13">
    <cfRule type="cellIs" dxfId="998" priority="8" operator="greaterThan">
      <formula>0</formula>
    </cfRule>
  </conditionalFormatting>
  <conditionalFormatting sqref="D15:S15">
    <cfRule type="cellIs" dxfId="997" priority="7" operator="greaterThan">
      <formula>0</formula>
    </cfRule>
  </conditionalFormatting>
  <conditionalFormatting sqref="D17:S17">
    <cfRule type="cellIs" dxfId="996" priority="6" operator="greaterThan">
      <formula>0</formula>
    </cfRule>
  </conditionalFormatting>
  <conditionalFormatting sqref="D19:S19">
    <cfRule type="cellIs" dxfId="995" priority="5" operator="greaterThan">
      <formula>0</formula>
    </cfRule>
  </conditionalFormatting>
  <conditionalFormatting sqref="D21:S21">
    <cfRule type="cellIs" dxfId="994" priority="4" operator="greaterThan">
      <formula>0</formula>
    </cfRule>
  </conditionalFormatting>
  <conditionalFormatting sqref="D23:S23">
    <cfRule type="cellIs" dxfId="993" priority="3" operator="greaterThan">
      <formula>0</formula>
    </cfRule>
  </conditionalFormatting>
  <conditionalFormatting sqref="D25:S25">
    <cfRule type="cellIs" dxfId="992" priority="2" operator="greaterThan">
      <formula>0</formula>
    </cfRule>
  </conditionalFormatting>
  <conditionalFormatting sqref="D27:S27">
    <cfRule type="cellIs" dxfId="99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>
        <v>130</v>
      </c>
      <c r="R15" s="29">
        <f t="shared" si="3"/>
        <v>18961.672500000001</v>
      </c>
      <c r="S15" s="25">
        <f t="shared" si="4"/>
        <v>164.54949999999999</v>
      </c>
      <c r="T15" s="27">
        <f t="shared" si="5"/>
        <v>34.549499999999995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1783</v>
      </c>
      <c r="R28" s="45">
        <f t="shared" si="7"/>
        <v>225517.23250000001</v>
      </c>
      <c r="S28" s="45">
        <f t="shared" si="7"/>
        <v>2091.3014999999996</v>
      </c>
      <c r="T28" s="47">
        <f t="shared" si="7"/>
        <v>308.30149999999992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0" priority="43" operator="equal">
      <formula>212030016606640</formula>
    </cfRule>
  </conditionalFormatting>
  <conditionalFormatting sqref="D29 E4:E6 E28:K29">
    <cfRule type="cellIs" dxfId="989" priority="41" operator="equal">
      <formula>$E$4</formula>
    </cfRule>
    <cfRule type="cellIs" dxfId="988" priority="42" operator="equal">
      <formula>2120</formula>
    </cfRule>
  </conditionalFormatting>
  <conditionalFormatting sqref="D29:E29 F4:F6 F28:F29">
    <cfRule type="cellIs" dxfId="987" priority="39" operator="equal">
      <formula>$F$4</formula>
    </cfRule>
    <cfRule type="cellIs" dxfId="986" priority="40" operator="equal">
      <formula>300</formula>
    </cfRule>
  </conditionalFormatting>
  <conditionalFormatting sqref="G4:G6 G28:G29">
    <cfRule type="cellIs" dxfId="985" priority="37" operator="equal">
      <formula>$G$4</formula>
    </cfRule>
    <cfRule type="cellIs" dxfId="984" priority="38" operator="equal">
      <formula>1660</formula>
    </cfRule>
  </conditionalFormatting>
  <conditionalFormatting sqref="H4:H6 H28:H29">
    <cfRule type="cellIs" dxfId="983" priority="35" operator="equal">
      <formula>$H$4</formula>
    </cfRule>
    <cfRule type="cellIs" dxfId="982" priority="36" operator="equal">
      <formula>6640</formula>
    </cfRule>
  </conditionalFormatting>
  <conditionalFormatting sqref="T6:T28">
    <cfRule type="cellIs" dxfId="981" priority="34" operator="lessThan">
      <formula>0</formula>
    </cfRule>
  </conditionalFormatting>
  <conditionalFormatting sqref="T7:T27">
    <cfRule type="cellIs" dxfId="980" priority="31" operator="lessThan">
      <formula>0</formula>
    </cfRule>
    <cfRule type="cellIs" dxfId="979" priority="32" operator="lessThan">
      <formula>0</formula>
    </cfRule>
    <cfRule type="cellIs" dxfId="978" priority="33" operator="lessThan">
      <formula>0</formula>
    </cfRule>
  </conditionalFormatting>
  <conditionalFormatting sqref="E4:E6 E28:K28">
    <cfRule type="cellIs" dxfId="977" priority="30" operator="equal">
      <formula>$E$4</formula>
    </cfRule>
  </conditionalFormatting>
  <conditionalFormatting sqref="D28:D29 D6 D4:M4">
    <cfRule type="cellIs" dxfId="976" priority="29" operator="equal">
      <formula>$D$4</formula>
    </cfRule>
  </conditionalFormatting>
  <conditionalFormatting sqref="I4:I6 I28:I29">
    <cfRule type="cellIs" dxfId="975" priority="28" operator="equal">
      <formula>$I$4</formula>
    </cfRule>
  </conditionalFormatting>
  <conditionalFormatting sqref="J4:J6 J28:J29">
    <cfRule type="cellIs" dxfId="974" priority="27" operator="equal">
      <formula>$J$4</formula>
    </cfRule>
  </conditionalFormatting>
  <conditionalFormatting sqref="K4:K6 K28:K29">
    <cfRule type="cellIs" dxfId="973" priority="26" operator="equal">
      <formula>$K$4</formula>
    </cfRule>
  </conditionalFormatting>
  <conditionalFormatting sqref="M4:M6">
    <cfRule type="cellIs" dxfId="972" priority="25" operator="equal">
      <formula>$L$4</formula>
    </cfRule>
  </conditionalFormatting>
  <conditionalFormatting sqref="T7:T28">
    <cfRule type="cellIs" dxfId="971" priority="22" operator="lessThan">
      <formula>0</formula>
    </cfRule>
    <cfRule type="cellIs" dxfId="970" priority="23" operator="lessThan">
      <formula>0</formula>
    </cfRule>
    <cfRule type="cellIs" dxfId="969" priority="24" operator="lessThan">
      <formula>0</formula>
    </cfRule>
  </conditionalFormatting>
  <conditionalFormatting sqref="D5:K5">
    <cfRule type="cellIs" dxfId="968" priority="21" operator="greaterThan">
      <formula>0</formula>
    </cfRule>
  </conditionalFormatting>
  <conditionalFormatting sqref="T6:T28">
    <cfRule type="cellIs" dxfId="967" priority="20" operator="lessThan">
      <formula>0</formula>
    </cfRule>
  </conditionalFormatting>
  <conditionalFormatting sqref="T7:T27">
    <cfRule type="cellIs" dxfId="966" priority="17" operator="lessThan">
      <formula>0</formula>
    </cfRule>
    <cfRule type="cellIs" dxfId="965" priority="18" operator="lessThan">
      <formula>0</formula>
    </cfRule>
    <cfRule type="cellIs" dxfId="964" priority="19" operator="lessThan">
      <formula>0</formula>
    </cfRule>
  </conditionalFormatting>
  <conditionalFormatting sqref="T7:T28">
    <cfRule type="cellIs" dxfId="963" priority="14" operator="lessThan">
      <formula>0</formula>
    </cfRule>
    <cfRule type="cellIs" dxfId="962" priority="15" operator="lessThan">
      <formula>0</formula>
    </cfRule>
    <cfRule type="cellIs" dxfId="961" priority="16" operator="lessThan">
      <formula>0</formula>
    </cfRule>
  </conditionalFormatting>
  <conditionalFormatting sqref="D5:K5">
    <cfRule type="cellIs" dxfId="960" priority="13" operator="greaterThan">
      <formula>0</formula>
    </cfRule>
  </conditionalFormatting>
  <conditionalFormatting sqref="L4 L6 L28:L29">
    <cfRule type="cellIs" dxfId="959" priority="12" operator="equal">
      <formula>$L$4</formula>
    </cfRule>
  </conditionalFormatting>
  <conditionalFormatting sqref="D7:S7">
    <cfRule type="cellIs" dxfId="958" priority="11" operator="greaterThan">
      <formula>0</formula>
    </cfRule>
  </conditionalFormatting>
  <conditionalFormatting sqref="D9:S9">
    <cfRule type="cellIs" dxfId="957" priority="10" operator="greaterThan">
      <formula>0</formula>
    </cfRule>
  </conditionalFormatting>
  <conditionalFormatting sqref="D11:S11">
    <cfRule type="cellIs" dxfId="956" priority="9" operator="greaterThan">
      <formula>0</formula>
    </cfRule>
  </conditionalFormatting>
  <conditionalFormatting sqref="D13:S13">
    <cfRule type="cellIs" dxfId="955" priority="8" operator="greaterThan">
      <formula>0</formula>
    </cfRule>
  </conditionalFormatting>
  <conditionalFormatting sqref="D15:S15">
    <cfRule type="cellIs" dxfId="954" priority="7" operator="greaterThan">
      <formula>0</formula>
    </cfRule>
  </conditionalFormatting>
  <conditionalFormatting sqref="D17:S17">
    <cfRule type="cellIs" dxfId="953" priority="6" operator="greaterThan">
      <formula>0</formula>
    </cfRule>
  </conditionalFormatting>
  <conditionalFormatting sqref="D19:S19">
    <cfRule type="cellIs" dxfId="952" priority="5" operator="greaterThan">
      <formula>0</formula>
    </cfRule>
  </conditionalFormatting>
  <conditionalFormatting sqref="D21:S21">
    <cfRule type="cellIs" dxfId="951" priority="4" operator="greaterThan">
      <formula>0</formula>
    </cfRule>
  </conditionalFormatting>
  <conditionalFormatting sqref="D23:S23">
    <cfRule type="cellIs" dxfId="950" priority="3" operator="greaterThan">
      <formula>0</formula>
    </cfRule>
  </conditionalFormatting>
  <conditionalFormatting sqref="D25:S25">
    <cfRule type="cellIs" dxfId="949" priority="2" operator="greaterThan">
      <formula>0</formula>
    </cfRule>
  </conditionalFormatting>
  <conditionalFormatting sqref="D27:S27">
    <cfRule type="cellIs" dxfId="94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7" priority="43" operator="equal">
      <formula>212030016606640</formula>
    </cfRule>
  </conditionalFormatting>
  <conditionalFormatting sqref="D29 E4:E6 E28:K29">
    <cfRule type="cellIs" dxfId="946" priority="41" operator="equal">
      <formula>$E$4</formula>
    </cfRule>
    <cfRule type="cellIs" dxfId="945" priority="42" operator="equal">
      <formula>2120</formula>
    </cfRule>
  </conditionalFormatting>
  <conditionalFormatting sqref="D29:E29 F4:F6 F28:F29">
    <cfRule type="cellIs" dxfId="944" priority="39" operator="equal">
      <formula>$F$4</formula>
    </cfRule>
    <cfRule type="cellIs" dxfId="943" priority="40" operator="equal">
      <formula>300</formula>
    </cfRule>
  </conditionalFormatting>
  <conditionalFormatting sqref="G4:G6 G28:G29">
    <cfRule type="cellIs" dxfId="942" priority="37" operator="equal">
      <formula>$G$4</formula>
    </cfRule>
    <cfRule type="cellIs" dxfId="941" priority="38" operator="equal">
      <formula>1660</formula>
    </cfRule>
  </conditionalFormatting>
  <conditionalFormatting sqref="H4:H6 H28:H29">
    <cfRule type="cellIs" dxfId="940" priority="35" operator="equal">
      <formula>$H$4</formula>
    </cfRule>
    <cfRule type="cellIs" dxfId="939" priority="36" operator="equal">
      <formula>6640</formula>
    </cfRule>
  </conditionalFormatting>
  <conditionalFormatting sqref="T6:T28">
    <cfRule type="cellIs" dxfId="938" priority="34" operator="lessThan">
      <formula>0</formula>
    </cfRule>
  </conditionalFormatting>
  <conditionalFormatting sqref="T7:T27">
    <cfRule type="cellIs" dxfId="937" priority="31" operator="lessThan">
      <formula>0</formula>
    </cfRule>
    <cfRule type="cellIs" dxfId="936" priority="32" operator="lessThan">
      <formula>0</formula>
    </cfRule>
    <cfRule type="cellIs" dxfId="935" priority="33" operator="lessThan">
      <formula>0</formula>
    </cfRule>
  </conditionalFormatting>
  <conditionalFormatting sqref="E4:E6 E28:K28">
    <cfRule type="cellIs" dxfId="934" priority="30" operator="equal">
      <formula>$E$4</formula>
    </cfRule>
  </conditionalFormatting>
  <conditionalFormatting sqref="D28:D29 D6 D4:M4">
    <cfRule type="cellIs" dxfId="933" priority="29" operator="equal">
      <formula>$D$4</formula>
    </cfRule>
  </conditionalFormatting>
  <conditionalFormatting sqref="I4:I6 I28:I29">
    <cfRule type="cellIs" dxfId="932" priority="28" operator="equal">
      <formula>$I$4</formula>
    </cfRule>
  </conditionalFormatting>
  <conditionalFormatting sqref="J4:J6 J28:J29">
    <cfRule type="cellIs" dxfId="931" priority="27" operator="equal">
      <formula>$J$4</formula>
    </cfRule>
  </conditionalFormatting>
  <conditionalFormatting sqref="K4:K6 K28:K29">
    <cfRule type="cellIs" dxfId="930" priority="26" operator="equal">
      <formula>$K$4</formula>
    </cfRule>
  </conditionalFormatting>
  <conditionalFormatting sqref="M4:M6">
    <cfRule type="cellIs" dxfId="929" priority="25" operator="equal">
      <formula>$L$4</formula>
    </cfRule>
  </conditionalFormatting>
  <conditionalFormatting sqref="T7:T28">
    <cfRule type="cellIs" dxfId="928" priority="22" operator="lessThan">
      <formula>0</formula>
    </cfRule>
    <cfRule type="cellIs" dxfId="927" priority="23" operator="lessThan">
      <formula>0</formula>
    </cfRule>
    <cfRule type="cellIs" dxfId="926" priority="24" operator="lessThan">
      <formula>0</formula>
    </cfRule>
  </conditionalFormatting>
  <conditionalFormatting sqref="D5:K5">
    <cfRule type="cellIs" dxfId="925" priority="21" operator="greaterThan">
      <formula>0</formula>
    </cfRule>
  </conditionalFormatting>
  <conditionalFormatting sqref="T6:T28">
    <cfRule type="cellIs" dxfId="924" priority="20" operator="lessThan">
      <formula>0</formula>
    </cfRule>
  </conditionalFormatting>
  <conditionalFormatting sqref="T7:T27">
    <cfRule type="cellIs" dxfId="923" priority="17" operator="lessThan">
      <formula>0</formula>
    </cfRule>
    <cfRule type="cellIs" dxfId="922" priority="18" operator="lessThan">
      <formula>0</formula>
    </cfRule>
    <cfRule type="cellIs" dxfId="921" priority="19" operator="lessThan">
      <formula>0</formula>
    </cfRule>
  </conditionalFormatting>
  <conditionalFormatting sqref="T7:T28">
    <cfRule type="cellIs" dxfId="920" priority="14" operator="lessThan">
      <formula>0</formula>
    </cfRule>
    <cfRule type="cellIs" dxfId="919" priority="15" operator="lessThan">
      <formula>0</formula>
    </cfRule>
    <cfRule type="cellIs" dxfId="918" priority="16" operator="lessThan">
      <formula>0</formula>
    </cfRule>
  </conditionalFormatting>
  <conditionalFormatting sqref="D5:K5">
    <cfRule type="cellIs" dxfId="917" priority="13" operator="greaterThan">
      <formula>0</formula>
    </cfRule>
  </conditionalFormatting>
  <conditionalFormatting sqref="L4 L6 L28:L29">
    <cfRule type="cellIs" dxfId="916" priority="12" operator="equal">
      <formula>$L$4</formula>
    </cfRule>
  </conditionalFormatting>
  <conditionalFormatting sqref="D7:S7">
    <cfRule type="cellIs" dxfId="915" priority="11" operator="greaterThan">
      <formula>0</formula>
    </cfRule>
  </conditionalFormatting>
  <conditionalFormatting sqref="D9:S9">
    <cfRule type="cellIs" dxfId="914" priority="10" operator="greaterThan">
      <formula>0</formula>
    </cfRule>
  </conditionalFormatting>
  <conditionalFormatting sqref="D11:S11">
    <cfRule type="cellIs" dxfId="913" priority="9" operator="greaterThan">
      <formula>0</formula>
    </cfRule>
  </conditionalFormatting>
  <conditionalFormatting sqref="D13:S13">
    <cfRule type="cellIs" dxfId="912" priority="8" operator="greaterThan">
      <formula>0</formula>
    </cfRule>
  </conditionalFormatting>
  <conditionalFormatting sqref="D15:S15">
    <cfRule type="cellIs" dxfId="911" priority="7" operator="greaterThan">
      <formula>0</formula>
    </cfRule>
  </conditionalFormatting>
  <conditionalFormatting sqref="D17:S17">
    <cfRule type="cellIs" dxfId="910" priority="6" operator="greaterThan">
      <formula>0</formula>
    </cfRule>
  </conditionalFormatting>
  <conditionalFormatting sqref="D19:S19">
    <cfRule type="cellIs" dxfId="909" priority="5" operator="greaterThan">
      <formula>0</formula>
    </cfRule>
  </conditionalFormatting>
  <conditionalFormatting sqref="D21:S21">
    <cfRule type="cellIs" dxfId="908" priority="4" operator="greaterThan">
      <formula>0</formula>
    </cfRule>
  </conditionalFormatting>
  <conditionalFormatting sqref="D23:S23">
    <cfRule type="cellIs" dxfId="907" priority="3" operator="greaterThan">
      <formula>0</formula>
    </cfRule>
  </conditionalFormatting>
  <conditionalFormatting sqref="D25:S25">
    <cfRule type="cellIs" dxfId="906" priority="2" operator="greaterThan">
      <formula>0</formula>
    </cfRule>
  </conditionalFormatting>
  <conditionalFormatting sqref="D27:S27">
    <cfRule type="cellIs" dxfId="90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9" sqref="Q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60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1645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1645</v>
      </c>
      <c r="N7" s="24">
        <f>D7+E7*20+F7*10+G7*9+H7*9+I7*191+J7*191+K7*182+L7*100</f>
        <v>1645</v>
      </c>
      <c r="O7" s="25">
        <f>M7*2.75%</f>
        <v>45.237499999999997</v>
      </c>
      <c r="P7" s="26"/>
      <c r="Q7" s="26"/>
      <c r="R7" s="24">
        <f>M7-(M7*2.75%)+I7*191+J7*191+K7*182+L7*100-Q7</f>
        <v>1599.7625</v>
      </c>
      <c r="S7" s="25">
        <f>M7*0.95%</f>
        <v>15.6275</v>
      </c>
      <c r="T7" s="27">
        <f>S7-Q7</f>
        <v>15.6275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4835</v>
      </c>
      <c r="E8" s="30">
        <v>20</v>
      </c>
      <c r="F8" s="30">
        <v>50</v>
      </c>
      <c r="G8" s="30"/>
      <c r="H8" s="30">
        <v>100</v>
      </c>
      <c r="I8" s="20">
        <v>4</v>
      </c>
      <c r="J8" s="20"/>
      <c r="K8" s="20"/>
      <c r="L8" s="20"/>
      <c r="M8" s="20">
        <f t="shared" ref="M8:M27" si="0">D8+E8*20+F8*10+G8*9+H8*9</f>
        <v>6635</v>
      </c>
      <c r="N8" s="24">
        <f t="shared" ref="N8:N27" si="1">D8+E8*20+F8*10+G8*9+H8*9+I8*191+J8*191+K8*182+L8*100</f>
        <v>7399</v>
      </c>
      <c r="O8" s="25">
        <f t="shared" ref="O8:O27" si="2">M8*2.75%</f>
        <v>182.46250000000001</v>
      </c>
      <c r="P8" s="26"/>
      <c r="Q8" s="26">
        <v>66</v>
      </c>
      <c r="R8" s="24">
        <f t="shared" ref="R8:R27" si="3">M8-(M8*2.75%)+I8*191+J8*191+K8*182+L8*100-Q8</f>
        <v>7150.5375000000004</v>
      </c>
      <c r="S8" s="25">
        <f t="shared" ref="S8:S27" si="4">M8*0.95%</f>
        <v>63.032499999999999</v>
      </c>
      <c r="T8" s="27">
        <f t="shared" ref="T8:T27" si="5">S8-Q8</f>
        <v>-2.9675000000000011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18553</v>
      </c>
      <c r="E9" s="30">
        <v>50</v>
      </c>
      <c r="F9" s="30">
        <v>50</v>
      </c>
      <c r="G9" s="30"/>
      <c r="H9" s="30"/>
      <c r="I9" s="20">
        <v>10</v>
      </c>
      <c r="J9" s="20"/>
      <c r="K9" s="20"/>
      <c r="L9" s="20"/>
      <c r="M9" s="20">
        <f t="shared" si="0"/>
        <v>20053</v>
      </c>
      <c r="N9" s="24">
        <f t="shared" si="1"/>
        <v>21963</v>
      </c>
      <c r="O9" s="25">
        <f t="shared" si="2"/>
        <v>551.45749999999998</v>
      </c>
      <c r="P9" s="26"/>
      <c r="Q9" s="26">
        <v>142</v>
      </c>
      <c r="R9" s="24">
        <f t="shared" si="3"/>
        <v>21269.5425</v>
      </c>
      <c r="S9" s="25">
        <f t="shared" si="4"/>
        <v>190.5035</v>
      </c>
      <c r="T9" s="27">
        <f t="shared" si="5"/>
        <v>48.503500000000003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4525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4525</v>
      </c>
      <c r="N10" s="24">
        <f t="shared" si="1"/>
        <v>4907</v>
      </c>
      <c r="O10" s="25">
        <f t="shared" si="2"/>
        <v>124.4375</v>
      </c>
      <c r="P10" s="26"/>
      <c r="Q10" s="26">
        <v>27</v>
      </c>
      <c r="R10" s="24">
        <f t="shared" si="3"/>
        <v>4755.5625</v>
      </c>
      <c r="S10" s="25">
        <f t="shared" si="4"/>
        <v>42.987499999999997</v>
      </c>
      <c r="T10" s="27">
        <f t="shared" si="5"/>
        <v>15.987499999999997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3087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3087</v>
      </c>
      <c r="N11" s="24">
        <f t="shared" si="1"/>
        <v>3087</v>
      </c>
      <c r="O11" s="25">
        <f t="shared" si="2"/>
        <v>84.892499999999998</v>
      </c>
      <c r="P11" s="26"/>
      <c r="Q11" s="26">
        <v>27</v>
      </c>
      <c r="R11" s="24">
        <f t="shared" si="3"/>
        <v>2975.1075000000001</v>
      </c>
      <c r="S11" s="25">
        <f t="shared" si="4"/>
        <v>29.326499999999999</v>
      </c>
      <c r="T11" s="27">
        <f t="shared" si="5"/>
        <v>2.3264999999999993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3424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3424</v>
      </c>
      <c r="N12" s="24">
        <f t="shared" si="1"/>
        <v>3424</v>
      </c>
      <c r="O12" s="25">
        <f t="shared" si="2"/>
        <v>94.16</v>
      </c>
      <c r="P12" s="26"/>
      <c r="Q12" s="26">
        <v>29</v>
      </c>
      <c r="R12" s="24">
        <f t="shared" si="3"/>
        <v>3300.84</v>
      </c>
      <c r="S12" s="25">
        <f t="shared" si="4"/>
        <v>32.527999999999999</v>
      </c>
      <c r="T12" s="27">
        <f t="shared" si="5"/>
        <v>3.5279999999999987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5456</v>
      </c>
      <c r="N13" s="24">
        <f t="shared" si="1"/>
        <v>5456</v>
      </c>
      <c r="O13" s="25">
        <f t="shared" si="2"/>
        <v>150.04</v>
      </c>
      <c r="P13" s="26"/>
      <c r="Q13" s="26">
        <v>55</v>
      </c>
      <c r="R13" s="24">
        <f t="shared" si="3"/>
        <v>5250.96</v>
      </c>
      <c r="S13" s="25">
        <f t="shared" si="4"/>
        <v>51.832000000000001</v>
      </c>
      <c r="T13" s="27">
        <f t="shared" si="5"/>
        <v>-3.1679999999999993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6081</v>
      </c>
      <c r="E14" s="30"/>
      <c r="F14" s="30"/>
      <c r="G14" s="30"/>
      <c r="H14" s="30">
        <v>100</v>
      </c>
      <c r="I14" s="20"/>
      <c r="J14" s="20"/>
      <c r="K14" s="20">
        <v>5</v>
      </c>
      <c r="L14" s="20"/>
      <c r="M14" s="20">
        <f t="shared" si="0"/>
        <v>6981</v>
      </c>
      <c r="N14" s="24">
        <f t="shared" si="1"/>
        <v>7891</v>
      </c>
      <c r="O14" s="25">
        <f t="shared" si="2"/>
        <v>191.97749999999999</v>
      </c>
      <c r="P14" s="26"/>
      <c r="Q14" s="26">
        <v>69</v>
      </c>
      <c r="R14" s="24">
        <f t="shared" si="3"/>
        <v>7630.0225</v>
      </c>
      <c r="S14" s="25">
        <f t="shared" si="4"/>
        <v>66.319500000000005</v>
      </c>
      <c r="T14" s="27">
        <f t="shared" si="5"/>
        <v>-2.680499999999995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17583</v>
      </c>
      <c r="E15" s="30">
        <v>30</v>
      </c>
      <c r="F15" s="30"/>
      <c r="G15" s="30"/>
      <c r="H15" s="30"/>
      <c r="I15" s="20">
        <v>10</v>
      </c>
      <c r="J15" s="20"/>
      <c r="K15" s="20"/>
      <c r="L15" s="20"/>
      <c r="M15" s="20">
        <f t="shared" si="0"/>
        <v>18183</v>
      </c>
      <c r="N15" s="24">
        <f t="shared" si="1"/>
        <v>20093</v>
      </c>
      <c r="O15" s="25">
        <f t="shared" si="2"/>
        <v>500.03250000000003</v>
      </c>
      <c r="P15" s="26"/>
      <c r="Q15" s="26">
        <v>140</v>
      </c>
      <c r="R15" s="24">
        <f t="shared" si="3"/>
        <v>19452.967499999999</v>
      </c>
      <c r="S15" s="25">
        <f t="shared" si="4"/>
        <v>172.73849999999999</v>
      </c>
      <c r="T15" s="27">
        <f t="shared" si="5"/>
        <v>32.738499999999988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21160</v>
      </c>
      <c r="E16" s="30">
        <v>50</v>
      </c>
      <c r="F16" s="30"/>
      <c r="G16" s="30"/>
      <c r="H16" s="30">
        <v>100</v>
      </c>
      <c r="I16" s="20">
        <v>6</v>
      </c>
      <c r="J16" s="20"/>
      <c r="K16" s="20">
        <v>5</v>
      </c>
      <c r="L16" s="20"/>
      <c r="M16" s="20">
        <f t="shared" si="0"/>
        <v>23060</v>
      </c>
      <c r="N16" s="24">
        <f t="shared" si="1"/>
        <v>25116</v>
      </c>
      <c r="O16" s="25">
        <f t="shared" si="2"/>
        <v>634.15</v>
      </c>
      <c r="P16" s="26"/>
      <c r="Q16" s="26">
        <v>123</v>
      </c>
      <c r="R16" s="24">
        <f t="shared" si="3"/>
        <v>24358.85</v>
      </c>
      <c r="S16" s="25">
        <f t="shared" si="4"/>
        <v>219.07</v>
      </c>
      <c r="T16" s="27">
        <f t="shared" si="5"/>
        <v>96.07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7621</v>
      </c>
      <c r="E17" s="30"/>
      <c r="F17" s="30"/>
      <c r="G17" s="30"/>
      <c r="H17" s="30"/>
      <c r="I17" s="20">
        <v>5</v>
      </c>
      <c r="J17" s="20"/>
      <c r="K17" s="20"/>
      <c r="L17" s="20"/>
      <c r="M17" s="20">
        <f t="shared" si="0"/>
        <v>7621</v>
      </c>
      <c r="N17" s="24">
        <f t="shared" si="1"/>
        <v>8576</v>
      </c>
      <c r="O17" s="25">
        <f t="shared" si="2"/>
        <v>209.57750000000001</v>
      </c>
      <c r="P17" s="26"/>
      <c r="Q17" s="26">
        <v>66</v>
      </c>
      <c r="R17" s="24">
        <f t="shared" si="3"/>
        <v>8300.4225000000006</v>
      </c>
      <c r="S17" s="25">
        <f t="shared" si="4"/>
        <v>72.399500000000003</v>
      </c>
      <c r="T17" s="27">
        <f t="shared" si="5"/>
        <v>6.3995000000000033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11103</v>
      </c>
      <c r="E18" s="30"/>
      <c r="F18" s="30"/>
      <c r="G18" s="30"/>
      <c r="H18" s="30">
        <v>10</v>
      </c>
      <c r="I18" s="20">
        <v>7</v>
      </c>
      <c r="J18" s="20"/>
      <c r="K18" s="20"/>
      <c r="L18" s="20"/>
      <c r="M18" s="20">
        <f t="shared" si="0"/>
        <v>11193</v>
      </c>
      <c r="N18" s="24">
        <f t="shared" si="1"/>
        <v>12530</v>
      </c>
      <c r="O18" s="25">
        <f t="shared" si="2"/>
        <v>307.8075</v>
      </c>
      <c r="P18" s="26"/>
      <c r="Q18" s="26">
        <v>100</v>
      </c>
      <c r="R18" s="24">
        <f t="shared" si="3"/>
        <v>12122.192499999999</v>
      </c>
      <c r="S18" s="25">
        <f t="shared" si="4"/>
        <v>106.3335</v>
      </c>
      <c r="T18" s="27">
        <f t="shared" si="5"/>
        <v>6.3335000000000008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12413</v>
      </c>
      <c r="E19" s="30">
        <v>20</v>
      </c>
      <c r="F19" s="30">
        <v>60</v>
      </c>
      <c r="G19" s="30"/>
      <c r="H19" s="30">
        <v>160</v>
      </c>
      <c r="I19" s="20">
        <v>5</v>
      </c>
      <c r="J19" s="20">
        <v>5</v>
      </c>
      <c r="K19" s="20"/>
      <c r="L19" s="20"/>
      <c r="M19" s="20">
        <f t="shared" si="0"/>
        <v>14853</v>
      </c>
      <c r="N19" s="24">
        <f t="shared" si="1"/>
        <v>16763</v>
      </c>
      <c r="O19" s="25">
        <f t="shared" si="2"/>
        <v>408.45749999999998</v>
      </c>
      <c r="P19" s="26"/>
      <c r="Q19" s="26">
        <v>170</v>
      </c>
      <c r="R19" s="24">
        <f t="shared" si="3"/>
        <v>16184.5425</v>
      </c>
      <c r="S19" s="25">
        <f t="shared" si="4"/>
        <v>141.1035</v>
      </c>
      <c r="T19" s="27">
        <f t="shared" si="5"/>
        <v>-28.896500000000003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4961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4961</v>
      </c>
      <c r="N20" s="24">
        <f t="shared" si="1"/>
        <v>5916</v>
      </c>
      <c r="O20" s="25">
        <f t="shared" si="2"/>
        <v>136.42750000000001</v>
      </c>
      <c r="P20" s="26"/>
      <c r="Q20" s="26">
        <v>120</v>
      </c>
      <c r="R20" s="24">
        <f t="shared" si="3"/>
        <v>5659.5725000000002</v>
      </c>
      <c r="S20" s="25">
        <f t="shared" si="4"/>
        <v>47.1295</v>
      </c>
      <c r="T20" s="27">
        <f t="shared" si="5"/>
        <v>-72.870499999999993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4114</v>
      </c>
      <c r="N21" s="24">
        <f t="shared" si="1"/>
        <v>4878</v>
      </c>
      <c r="O21" s="25">
        <f t="shared" si="2"/>
        <v>113.13500000000001</v>
      </c>
      <c r="P21" s="26"/>
      <c r="Q21" s="26"/>
      <c r="R21" s="24">
        <f t="shared" si="3"/>
        <v>4764.8649999999998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10200</v>
      </c>
      <c r="N22" s="24">
        <f t="shared" si="1"/>
        <v>10200</v>
      </c>
      <c r="O22" s="25">
        <f t="shared" si="2"/>
        <v>280.5</v>
      </c>
      <c r="P22" s="26"/>
      <c r="Q22" s="26">
        <v>100</v>
      </c>
      <c r="R22" s="24">
        <f t="shared" si="3"/>
        <v>9819.5</v>
      </c>
      <c r="S22" s="25">
        <f t="shared" si="4"/>
        <v>96.899999999999991</v>
      </c>
      <c r="T22" s="27">
        <f t="shared" si="5"/>
        <v>-3.1000000000000085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6852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6852</v>
      </c>
      <c r="N23" s="24">
        <f t="shared" si="1"/>
        <v>7807</v>
      </c>
      <c r="O23" s="25">
        <f t="shared" si="2"/>
        <v>188.43</v>
      </c>
      <c r="P23" s="26"/>
      <c r="Q23" s="26">
        <v>60</v>
      </c>
      <c r="R23" s="24">
        <f t="shared" si="3"/>
        <v>7558.57</v>
      </c>
      <c r="S23" s="25">
        <f t="shared" si="4"/>
        <v>65.093999999999994</v>
      </c>
      <c r="T23" s="27">
        <f t="shared" si="5"/>
        <v>5.0939999999999941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13057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13057</v>
      </c>
      <c r="N24" s="24">
        <f t="shared" si="1"/>
        <v>14203</v>
      </c>
      <c r="O24" s="25">
        <f t="shared" si="2"/>
        <v>359.0675</v>
      </c>
      <c r="P24" s="26"/>
      <c r="Q24" s="26">
        <v>104</v>
      </c>
      <c r="R24" s="24">
        <f t="shared" si="3"/>
        <v>13739.932500000001</v>
      </c>
      <c r="S24" s="25">
        <f t="shared" si="4"/>
        <v>124.0415</v>
      </c>
      <c r="T24" s="27">
        <f t="shared" si="5"/>
        <v>20.041499999999999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5143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5143</v>
      </c>
      <c r="N25" s="24">
        <f t="shared" si="1"/>
        <v>5143</v>
      </c>
      <c r="O25" s="25">
        <f t="shared" si="2"/>
        <v>141.4325</v>
      </c>
      <c r="P25" s="26"/>
      <c r="Q25" s="26">
        <v>50</v>
      </c>
      <c r="R25" s="24">
        <f t="shared" si="3"/>
        <v>4951.5675000000001</v>
      </c>
      <c r="S25" s="25">
        <f t="shared" si="4"/>
        <v>48.858499999999999</v>
      </c>
      <c r="T25" s="27">
        <f t="shared" si="5"/>
        <v>-1.1415000000000006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4437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4437</v>
      </c>
      <c r="N26" s="24">
        <f t="shared" si="1"/>
        <v>4437</v>
      </c>
      <c r="O26" s="25">
        <f t="shared" si="2"/>
        <v>122.0175</v>
      </c>
      <c r="P26" s="26"/>
      <c r="Q26" s="26">
        <v>35</v>
      </c>
      <c r="R26" s="24">
        <f t="shared" si="3"/>
        <v>4279.9825000000001</v>
      </c>
      <c r="S26" s="25">
        <f t="shared" si="4"/>
        <v>42.151499999999999</v>
      </c>
      <c r="T26" s="27">
        <f t="shared" si="5"/>
        <v>7.1514999999999986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4834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4834</v>
      </c>
      <c r="N27" s="40">
        <f t="shared" si="1"/>
        <v>4834</v>
      </c>
      <c r="O27" s="25">
        <f t="shared" si="2"/>
        <v>132.935</v>
      </c>
      <c r="P27" s="41"/>
      <c r="Q27" s="41">
        <v>100</v>
      </c>
      <c r="R27" s="24">
        <f t="shared" si="3"/>
        <v>4601.0649999999996</v>
      </c>
      <c r="S27" s="42">
        <f t="shared" si="4"/>
        <v>45.923000000000002</v>
      </c>
      <c r="T27" s="43">
        <f t="shared" si="5"/>
        <v>-54.076999999999998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171084</v>
      </c>
      <c r="E28" s="45">
        <f t="shared" si="6"/>
        <v>170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470</v>
      </c>
      <c r="I28" s="45">
        <f t="shared" si="7"/>
        <v>68</v>
      </c>
      <c r="J28" s="45">
        <f t="shared" si="7"/>
        <v>6</v>
      </c>
      <c r="K28" s="45">
        <f t="shared" si="7"/>
        <v>10</v>
      </c>
      <c r="L28" s="45">
        <f t="shared" si="7"/>
        <v>0</v>
      </c>
      <c r="M28" s="45">
        <f t="shared" si="7"/>
        <v>180314</v>
      </c>
      <c r="N28" s="45">
        <f t="shared" si="7"/>
        <v>196268</v>
      </c>
      <c r="O28" s="46">
        <f t="shared" si="7"/>
        <v>4958.6350000000002</v>
      </c>
      <c r="P28" s="45">
        <f t="shared" si="7"/>
        <v>0</v>
      </c>
      <c r="Q28" s="45">
        <f t="shared" si="7"/>
        <v>1583</v>
      </c>
      <c r="R28" s="45">
        <f t="shared" si="7"/>
        <v>189726.36500000002</v>
      </c>
      <c r="S28" s="45">
        <f t="shared" si="7"/>
        <v>1712.9830000000002</v>
      </c>
      <c r="T28" s="47">
        <f t="shared" si="7"/>
        <v>129.98299999999995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4" priority="43" operator="equal">
      <formula>212030016606640</formula>
    </cfRule>
  </conditionalFormatting>
  <conditionalFormatting sqref="D29 E4:E6 E28:K29">
    <cfRule type="cellIs" dxfId="903" priority="41" operator="equal">
      <formula>$E$4</formula>
    </cfRule>
    <cfRule type="cellIs" dxfId="902" priority="42" operator="equal">
      <formula>2120</formula>
    </cfRule>
  </conditionalFormatting>
  <conditionalFormatting sqref="D29:E29 F4:F6 F28:F29">
    <cfRule type="cellIs" dxfId="901" priority="39" operator="equal">
      <formula>$F$4</formula>
    </cfRule>
    <cfRule type="cellIs" dxfId="900" priority="40" operator="equal">
      <formula>300</formula>
    </cfRule>
  </conditionalFormatting>
  <conditionalFormatting sqref="G4:G6 G28:G29">
    <cfRule type="cellIs" dxfId="899" priority="37" operator="equal">
      <formula>$G$4</formula>
    </cfRule>
    <cfRule type="cellIs" dxfId="898" priority="38" operator="equal">
      <formula>1660</formula>
    </cfRule>
  </conditionalFormatting>
  <conditionalFormatting sqref="H4:H6 H28:H29">
    <cfRule type="cellIs" dxfId="897" priority="35" operator="equal">
      <formula>$H$4</formula>
    </cfRule>
    <cfRule type="cellIs" dxfId="896" priority="36" operator="equal">
      <formula>6640</formula>
    </cfRule>
  </conditionalFormatting>
  <conditionalFormatting sqref="T6:T28">
    <cfRule type="cellIs" dxfId="895" priority="34" operator="lessThan">
      <formula>0</formula>
    </cfRule>
  </conditionalFormatting>
  <conditionalFormatting sqref="T7:T27">
    <cfRule type="cellIs" dxfId="894" priority="31" operator="lessThan">
      <formula>0</formula>
    </cfRule>
    <cfRule type="cellIs" dxfId="893" priority="32" operator="lessThan">
      <formula>0</formula>
    </cfRule>
    <cfRule type="cellIs" dxfId="892" priority="33" operator="lessThan">
      <formula>0</formula>
    </cfRule>
  </conditionalFormatting>
  <conditionalFormatting sqref="E4:E6 E28:K28">
    <cfRule type="cellIs" dxfId="891" priority="30" operator="equal">
      <formula>$E$4</formula>
    </cfRule>
  </conditionalFormatting>
  <conditionalFormatting sqref="D28:D29 D6 D4:M4">
    <cfRule type="cellIs" dxfId="890" priority="29" operator="equal">
      <formula>$D$4</formula>
    </cfRule>
  </conditionalFormatting>
  <conditionalFormatting sqref="I4:I6 I28:I29">
    <cfRule type="cellIs" dxfId="889" priority="28" operator="equal">
      <formula>$I$4</formula>
    </cfRule>
  </conditionalFormatting>
  <conditionalFormatting sqref="J4:J6 J28:J29">
    <cfRule type="cellIs" dxfId="888" priority="27" operator="equal">
      <formula>$J$4</formula>
    </cfRule>
  </conditionalFormatting>
  <conditionalFormatting sqref="K4:K6 K28:K29">
    <cfRule type="cellIs" dxfId="887" priority="26" operator="equal">
      <formula>$K$4</formula>
    </cfRule>
  </conditionalFormatting>
  <conditionalFormatting sqref="M4:M6">
    <cfRule type="cellIs" dxfId="886" priority="25" operator="equal">
      <formula>$L$4</formula>
    </cfRule>
  </conditionalFormatting>
  <conditionalFormatting sqref="T7:T28">
    <cfRule type="cellIs" dxfId="885" priority="22" operator="lessThan">
      <formula>0</formula>
    </cfRule>
    <cfRule type="cellIs" dxfId="884" priority="23" operator="lessThan">
      <formula>0</formula>
    </cfRule>
    <cfRule type="cellIs" dxfId="883" priority="24" operator="lessThan">
      <formula>0</formula>
    </cfRule>
  </conditionalFormatting>
  <conditionalFormatting sqref="D5:K5">
    <cfRule type="cellIs" dxfId="882" priority="21" operator="greaterThan">
      <formula>0</formula>
    </cfRule>
  </conditionalFormatting>
  <conditionalFormatting sqref="T6:T28">
    <cfRule type="cellIs" dxfId="881" priority="20" operator="lessThan">
      <formula>0</formula>
    </cfRule>
  </conditionalFormatting>
  <conditionalFormatting sqref="T7:T27">
    <cfRule type="cellIs" dxfId="880" priority="17" operator="lessThan">
      <formula>0</formula>
    </cfRule>
    <cfRule type="cellIs" dxfId="879" priority="18" operator="lessThan">
      <formula>0</formula>
    </cfRule>
    <cfRule type="cellIs" dxfId="878" priority="19" operator="lessThan">
      <formula>0</formula>
    </cfRule>
  </conditionalFormatting>
  <conditionalFormatting sqref="T7:T28">
    <cfRule type="cellIs" dxfId="877" priority="14" operator="lessThan">
      <formula>0</formula>
    </cfRule>
    <cfRule type="cellIs" dxfId="876" priority="15" operator="lessThan">
      <formula>0</formula>
    </cfRule>
    <cfRule type="cellIs" dxfId="875" priority="16" operator="lessThan">
      <formula>0</formula>
    </cfRule>
  </conditionalFormatting>
  <conditionalFormatting sqref="D5:K5">
    <cfRule type="cellIs" dxfId="874" priority="13" operator="greaterThan">
      <formula>0</formula>
    </cfRule>
  </conditionalFormatting>
  <conditionalFormatting sqref="L4 L6 L28:L29">
    <cfRule type="cellIs" dxfId="873" priority="12" operator="equal">
      <formula>$L$4</formula>
    </cfRule>
  </conditionalFormatting>
  <conditionalFormatting sqref="D7:S7">
    <cfRule type="cellIs" dxfId="872" priority="11" operator="greaterThan">
      <formula>0</formula>
    </cfRule>
  </conditionalFormatting>
  <conditionalFormatting sqref="D9:S9">
    <cfRule type="cellIs" dxfId="871" priority="10" operator="greaterThan">
      <formula>0</formula>
    </cfRule>
  </conditionalFormatting>
  <conditionalFormatting sqref="D11:S11">
    <cfRule type="cellIs" dxfId="870" priority="9" operator="greaterThan">
      <formula>0</formula>
    </cfRule>
  </conditionalFormatting>
  <conditionalFormatting sqref="D13:S13">
    <cfRule type="cellIs" dxfId="869" priority="8" operator="greaterThan">
      <formula>0</formula>
    </cfRule>
  </conditionalFormatting>
  <conditionalFormatting sqref="D15:S15">
    <cfRule type="cellIs" dxfId="868" priority="7" operator="greaterThan">
      <formula>0</formula>
    </cfRule>
  </conditionalFormatting>
  <conditionalFormatting sqref="D17:S17">
    <cfRule type="cellIs" dxfId="867" priority="6" operator="greaterThan">
      <formula>0</formula>
    </cfRule>
  </conditionalFormatting>
  <conditionalFormatting sqref="D19:S19">
    <cfRule type="cellIs" dxfId="866" priority="5" operator="greaterThan">
      <formula>0</formula>
    </cfRule>
  </conditionalFormatting>
  <conditionalFormatting sqref="D21:S21">
    <cfRule type="cellIs" dxfId="865" priority="4" operator="greaterThan">
      <formula>0</formula>
    </cfRule>
  </conditionalFormatting>
  <conditionalFormatting sqref="D23:S23">
    <cfRule type="cellIs" dxfId="864" priority="3" operator="greaterThan">
      <formula>0</formula>
    </cfRule>
  </conditionalFormatting>
  <conditionalFormatting sqref="D25:S25">
    <cfRule type="cellIs" dxfId="863" priority="2" operator="greaterThan">
      <formula>0</formula>
    </cfRule>
  </conditionalFormatting>
  <conditionalFormatting sqref="D27:S27">
    <cfRule type="cellIs" dxfId="86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3.140625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61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'13'!D29</f>
        <v>642968</v>
      </c>
      <c r="E4" s="2">
        <f>'13'!E29</f>
        <v>7810</v>
      </c>
      <c r="F4" s="2">
        <f>'13'!F29</f>
        <v>10620</v>
      </c>
      <c r="G4" s="2">
        <f>'13'!G29</f>
        <v>450</v>
      </c>
      <c r="H4" s="2">
        <f>'13'!H29</f>
        <v>16080</v>
      </c>
      <c r="I4" s="2">
        <f>'13'!I29</f>
        <v>1241</v>
      </c>
      <c r="J4" s="2">
        <f>'13'!J29</f>
        <v>206</v>
      </c>
      <c r="K4" s="2">
        <f>'13'!K29</f>
        <v>150</v>
      </c>
      <c r="L4" s="2">
        <f>'13'!L29</f>
        <v>5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391382</v>
      </c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60" t="s">
        <v>62</v>
      </c>
      <c r="V6" s="59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>
        <v>36</v>
      </c>
      <c r="J7" s="23"/>
      <c r="K7" s="23">
        <v>2</v>
      </c>
      <c r="L7" s="23"/>
      <c r="M7" s="20">
        <f>D7+E7*20+F7*10+G7*9+H7*9</f>
        <v>20000</v>
      </c>
      <c r="N7" s="24">
        <f>D7+E7*20+F7*10+G7*9+H7*9+I7*191+J7*191+K7*182+L7*100</f>
        <v>27240</v>
      </c>
      <c r="O7" s="25">
        <f>M7*2.75%</f>
        <v>550</v>
      </c>
      <c r="P7" s="26"/>
      <c r="Q7" s="26">
        <v>100</v>
      </c>
      <c r="R7" s="24">
        <f>M7-(M7*2.75%)+I7*191+J7*191+K7*182+L7*100-Q7</f>
        <v>26590</v>
      </c>
      <c r="S7" s="25">
        <f>M7*0.95%</f>
        <v>190</v>
      </c>
      <c r="T7" s="55">
        <f>S7-Q7</f>
        <v>90</v>
      </c>
      <c r="U7" s="57">
        <v>77</v>
      </c>
      <c r="V7" s="58">
        <f>R7-U7</f>
        <v>26513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8054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8054</v>
      </c>
      <c r="N8" s="24">
        <f t="shared" ref="N8:N27" si="1">D8+E8*20+F8*10+G8*9+H8*9+I8*191+J8*191+K8*182+L8*100</f>
        <v>9200</v>
      </c>
      <c r="O8" s="25">
        <f t="shared" ref="O8:O27" si="2">M8*2.75%</f>
        <v>221.48500000000001</v>
      </c>
      <c r="P8" s="26"/>
      <c r="Q8" s="26">
        <v>84</v>
      </c>
      <c r="R8" s="24">
        <f t="shared" ref="R8:R27" si="3">M8-(M8*2.75%)+I8*191+J8*191+K8*182+L8*100-Q8</f>
        <v>8894.5149999999994</v>
      </c>
      <c r="S8" s="25">
        <f t="shared" ref="S8:S27" si="4">M8*0.95%</f>
        <v>76.512999999999991</v>
      </c>
      <c r="T8" s="55">
        <f t="shared" ref="T8:T27" si="5">S8-Q8</f>
        <v>-7.487000000000009</v>
      </c>
      <c r="U8" s="57">
        <v>14</v>
      </c>
      <c r="V8" s="58">
        <f t="shared" ref="V8:V27" si="6">R8-U8</f>
        <v>8880.5149999999994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21632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21632</v>
      </c>
      <c r="N9" s="24">
        <f t="shared" si="1"/>
        <v>21823</v>
      </c>
      <c r="O9" s="25">
        <f t="shared" si="2"/>
        <v>594.88</v>
      </c>
      <c r="P9" s="26"/>
      <c r="Q9" s="26">
        <v>148</v>
      </c>
      <c r="R9" s="24">
        <f t="shared" si="3"/>
        <v>21080.12</v>
      </c>
      <c r="S9" s="25">
        <f t="shared" si="4"/>
        <v>205.50399999999999</v>
      </c>
      <c r="T9" s="55">
        <f t="shared" si="5"/>
        <v>57.503999999999991</v>
      </c>
      <c r="U9" s="57">
        <v>70</v>
      </c>
      <c r="V9" s="58">
        <f t="shared" si="6"/>
        <v>21010.12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6806</v>
      </c>
      <c r="E10" s="30"/>
      <c r="F10" s="30"/>
      <c r="G10" s="30"/>
      <c r="H10" s="30"/>
      <c r="I10" s="20">
        <v>13</v>
      </c>
      <c r="J10" s="20">
        <v>3</v>
      </c>
      <c r="K10" s="20">
        <v>2</v>
      </c>
      <c r="L10" s="20"/>
      <c r="M10" s="20">
        <f t="shared" si="0"/>
        <v>6806</v>
      </c>
      <c r="N10" s="24">
        <f t="shared" si="1"/>
        <v>10226</v>
      </c>
      <c r="O10" s="25">
        <f t="shared" si="2"/>
        <v>187.16499999999999</v>
      </c>
      <c r="P10" s="26"/>
      <c r="Q10" s="26">
        <v>28</v>
      </c>
      <c r="R10" s="24">
        <f t="shared" si="3"/>
        <v>10010.834999999999</v>
      </c>
      <c r="S10" s="25">
        <f t="shared" si="4"/>
        <v>64.656999999999996</v>
      </c>
      <c r="T10" s="55">
        <f t="shared" si="5"/>
        <v>36.656999999999996</v>
      </c>
      <c r="U10" s="57">
        <v>15</v>
      </c>
      <c r="V10" s="58">
        <f t="shared" si="6"/>
        <v>9995.8349999999991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5868</v>
      </c>
      <c r="E11" s="30"/>
      <c r="F11" s="30"/>
      <c r="G11" s="32"/>
      <c r="H11" s="30"/>
      <c r="I11" s="20">
        <v>19</v>
      </c>
      <c r="J11" s="20"/>
      <c r="K11" s="20"/>
      <c r="L11" s="20"/>
      <c r="M11" s="20">
        <f t="shared" si="0"/>
        <v>5868</v>
      </c>
      <c r="N11" s="24">
        <f t="shared" si="1"/>
        <v>9497</v>
      </c>
      <c r="O11" s="25">
        <f t="shared" si="2"/>
        <v>161.37</v>
      </c>
      <c r="P11" s="26"/>
      <c r="Q11" s="26">
        <v>45</v>
      </c>
      <c r="R11" s="24">
        <f t="shared" si="3"/>
        <v>9290.630000000001</v>
      </c>
      <c r="S11" s="25">
        <f t="shared" si="4"/>
        <v>55.745999999999995</v>
      </c>
      <c r="T11" s="55">
        <f t="shared" si="5"/>
        <v>10.745999999999995</v>
      </c>
      <c r="U11" s="57">
        <v>14</v>
      </c>
      <c r="V11" s="58">
        <f t="shared" si="6"/>
        <v>9276.630000000001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9391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9391</v>
      </c>
      <c r="N12" s="24">
        <f t="shared" si="1"/>
        <v>9391</v>
      </c>
      <c r="O12" s="25">
        <f t="shared" si="2"/>
        <v>258.2525</v>
      </c>
      <c r="P12" s="26"/>
      <c r="Q12" s="26">
        <v>36</v>
      </c>
      <c r="R12" s="24">
        <f t="shared" si="3"/>
        <v>9096.7474999999995</v>
      </c>
      <c r="S12" s="25">
        <f t="shared" si="4"/>
        <v>89.214500000000001</v>
      </c>
      <c r="T12" s="55">
        <f t="shared" si="5"/>
        <v>53.214500000000001</v>
      </c>
      <c r="U12" s="57">
        <v>56</v>
      </c>
      <c r="V12" s="58">
        <f t="shared" si="6"/>
        <v>9040.7474999999995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7022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7022</v>
      </c>
      <c r="N13" s="24">
        <f t="shared" si="1"/>
        <v>7022</v>
      </c>
      <c r="O13" s="25">
        <f t="shared" si="2"/>
        <v>193.10499999999999</v>
      </c>
      <c r="P13" s="26"/>
      <c r="Q13" s="26">
        <v>55</v>
      </c>
      <c r="R13" s="24">
        <f t="shared" si="3"/>
        <v>6773.8950000000004</v>
      </c>
      <c r="S13" s="25">
        <f t="shared" si="4"/>
        <v>66.709000000000003</v>
      </c>
      <c r="T13" s="55">
        <f t="shared" si="5"/>
        <v>11.709000000000003</v>
      </c>
      <c r="U13" s="57"/>
      <c r="V13" s="58">
        <f t="shared" si="6"/>
        <v>6773.8950000000004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17248</v>
      </c>
      <c r="E14" s="30">
        <v>30</v>
      </c>
      <c r="F14" s="30">
        <v>50</v>
      </c>
      <c r="G14" s="30"/>
      <c r="H14" s="30">
        <v>60</v>
      </c>
      <c r="I14" s="20"/>
      <c r="J14" s="20"/>
      <c r="K14" s="20"/>
      <c r="L14" s="20"/>
      <c r="M14" s="20">
        <f t="shared" si="0"/>
        <v>18888</v>
      </c>
      <c r="N14" s="24">
        <f t="shared" si="1"/>
        <v>18888</v>
      </c>
      <c r="O14" s="25">
        <f t="shared" si="2"/>
        <v>519.41999999999996</v>
      </c>
      <c r="P14" s="26"/>
      <c r="Q14" s="26">
        <v>109</v>
      </c>
      <c r="R14" s="24">
        <f t="shared" si="3"/>
        <v>18259.580000000002</v>
      </c>
      <c r="S14" s="25">
        <f t="shared" si="4"/>
        <v>179.43600000000001</v>
      </c>
      <c r="T14" s="55">
        <f t="shared" si="5"/>
        <v>70.436000000000007</v>
      </c>
      <c r="U14" s="57">
        <v>70</v>
      </c>
      <c r="V14" s="58">
        <f t="shared" si="6"/>
        <v>18189.580000000002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17123</v>
      </c>
      <c r="E15" s="30">
        <v>10</v>
      </c>
      <c r="F15" s="30">
        <v>10</v>
      </c>
      <c r="G15" s="30">
        <v>20</v>
      </c>
      <c r="H15" s="30">
        <v>80</v>
      </c>
      <c r="I15" s="20">
        <v>3</v>
      </c>
      <c r="J15" s="20"/>
      <c r="K15" s="20"/>
      <c r="L15" s="20"/>
      <c r="M15" s="20">
        <f t="shared" si="0"/>
        <v>18323</v>
      </c>
      <c r="N15" s="24">
        <f t="shared" si="1"/>
        <v>18896</v>
      </c>
      <c r="O15" s="25">
        <f t="shared" si="2"/>
        <v>503.88249999999999</v>
      </c>
      <c r="P15" s="26"/>
      <c r="Q15" s="26">
        <v>130</v>
      </c>
      <c r="R15" s="24">
        <f t="shared" si="3"/>
        <v>18262.1175</v>
      </c>
      <c r="S15" s="25">
        <f t="shared" si="4"/>
        <v>174.0685</v>
      </c>
      <c r="T15" s="55">
        <f t="shared" si="5"/>
        <v>44.0685</v>
      </c>
      <c r="U15" s="57">
        <v>70</v>
      </c>
      <c r="V15" s="58">
        <f t="shared" si="6"/>
        <v>18192.1175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27961</v>
      </c>
      <c r="E16" s="30"/>
      <c r="F16" s="30"/>
      <c r="G16" s="30"/>
      <c r="H16" s="30"/>
      <c r="I16" s="20">
        <v>9</v>
      </c>
      <c r="J16" s="20"/>
      <c r="K16" s="20"/>
      <c r="L16" s="20"/>
      <c r="M16" s="20">
        <f t="shared" si="0"/>
        <v>27961</v>
      </c>
      <c r="N16" s="24">
        <f t="shared" si="1"/>
        <v>29680</v>
      </c>
      <c r="O16" s="25">
        <f t="shared" si="2"/>
        <v>768.92750000000001</v>
      </c>
      <c r="P16" s="26"/>
      <c r="Q16" s="26">
        <v>147</v>
      </c>
      <c r="R16" s="24">
        <f t="shared" si="3"/>
        <v>28764.072499999998</v>
      </c>
      <c r="S16" s="25">
        <f t="shared" si="4"/>
        <v>265.62950000000001</v>
      </c>
      <c r="T16" s="55">
        <f t="shared" si="5"/>
        <v>118.62950000000001</v>
      </c>
      <c r="U16" s="57">
        <v>154</v>
      </c>
      <c r="V16" s="58">
        <f t="shared" si="6"/>
        <v>28610.072499999998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7422</v>
      </c>
      <c r="E17" s="30">
        <v>50</v>
      </c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9372</v>
      </c>
      <c r="N17" s="24">
        <f t="shared" si="1"/>
        <v>12237</v>
      </c>
      <c r="O17" s="25">
        <f t="shared" si="2"/>
        <v>257.73</v>
      </c>
      <c r="P17" s="26"/>
      <c r="Q17" s="26">
        <v>100</v>
      </c>
      <c r="R17" s="24">
        <f t="shared" si="3"/>
        <v>11879.27</v>
      </c>
      <c r="S17" s="25">
        <f t="shared" si="4"/>
        <v>89.033999999999992</v>
      </c>
      <c r="T17" s="55">
        <f t="shared" si="5"/>
        <v>-10.966000000000008</v>
      </c>
      <c r="U17" s="57"/>
      <c r="V17" s="58">
        <f t="shared" si="6"/>
        <v>11879.27</v>
      </c>
      <c r="W17">
        <v>2090</v>
      </c>
    </row>
    <row r="18" spans="1:23" ht="15.75" x14ac:dyDescent="0.25">
      <c r="A18" s="28">
        <v>12</v>
      </c>
      <c r="B18" s="20">
        <v>1908446145</v>
      </c>
      <c r="C18" s="31" t="s">
        <v>34</v>
      </c>
      <c r="D18" s="29">
        <v>13016</v>
      </c>
      <c r="E18" s="30">
        <v>20</v>
      </c>
      <c r="F18" s="30">
        <v>30</v>
      </c>
      <c r="G18" s="30"/>
      <c r="H18" s="30">
        <v>50</v>
      </c>
      <c r="I18" s="20">
        <v>8</v>
      </c>
      <c r="J18" s="20"/>
      <c r="K18" s="20"/>
      <c r="L18" s="20"/>
      <c r="M18" s="20">
        <f t="shared" si="0"/>
        <v>14166</v>
      </c>
      <c r="N18" s="24">
        <f t="shared" si="1"/>
        <v>15694</v>
      </c>
      <c r="O18" s="25">
        <f t="shared" si="2"/>
        <v>389.565</v>
      </c>
      <c r="P18" s="26"/>
      <c r="Q18" s="26">
        <v>150</v>
      </c>
      <c r="R18" s="24">
        <f t="shared" si="3"/>
        <v>15154.434999999999</v>
      </c>
      <c r="S18" s="25">
        <f t="shared" si="4"/>
        <v>134.577</v>
      </c>
      <c r="T18" s="55">
        <f t="shared" si="5"/>
        <v>-15.423000000000002</v>
      </c>
      <c r="U18" s="57">
        <v>70</v>
      </c>
      <c r="V18" s="58">
        <f t="shared" si="6"/>
        <v>15084.434999999999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9536</v>
      </c>
      <c r="E19" s="30">
        <v>60</v>
      </c>
      <c r="F19" s="30">
        <v>30</v>
      </c>
      <c r="G19" s="30"/>
      <c r="H19" s="30"/>
      <c r="I19" s="20">
        <v>15</v>
      </c>
      <c r="J19" s="20"/>
      <c r="K19" s="20"/>
      <c r="L19" s="20"/>
      <c r="M19" s="20">
        <f t="shared" si="0"/>
        <v>11036</v>
      </c>
      <c r="N19" s="24">
        <f t="shared" si="1"/>
        <v>13901</v>
      </c>
      <c r="O19" s="25">
        <f t="shared" si="2"/>
        <v>303.49</v>
      </c>
      <c r="P19" s="26"/>
      <c r="Q19" s="26">
        <v>170</v>
      </c>
      <c r="R19" s="24">
        <f t="shared" si="3"/>
        <v>13427.51</v>
      </c>
      <c r="S19" s="25">
        <f t="shared" si="4"/>
        <v>104.842</v>
      </c>
      <c r="T19" s="55">
        <f t="shared" si="5"/>
        <v>-65.158000000000001</v>
      </c>
      <c r="U19" s="57">
        <v>35</v>
      </c>
      <c r="V19" s="58">
        <f t="shared" si="6"/>
        <v>13392.51</v>
      </c>
    </row>
    <row r="20" spans="1:23" ht="15.75" x14ac:dyDescent="0.25">
      <c r="A20" s="28">
        <v>14</v>
      </c>
      <c r="B20" s="20">
        <v>1908446147</v>
      </c>
      <c r="C20" s="20" t="s">
        <v>36</v>
      </c>
      <c r="D20" s="29">
        <v>824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824</v>
      </c>
      <c r="N20" s="24">
        <f t="shared" si="1"/>
        <v>824</v>
      </c>
      <c r="O20" s="25">
        <f t="shared" si="2"/>
        <v>22.66</v>
      </c>
      <c r="P20" s="26"/>
      <c r="Q20" s="26"/>
      <c r="R20" s="24">
        <f t="shared" si="3"/>
        <v>801.34</v>
      </c>
      <c r="S20" s="25">
        <f t="shared" si="4"/>
        <v>7.8279999999999994</v>
      </c>
      <c r="T20" s="55">
        <f t="shared" si="5"/>
        <v>7.8279999999999994</v>
      </c>
      <c r="U20" s="57"/>
      <c r="V20" s="58">
        <f t="shared" si="6"/>
        <v>801.34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2624</v>
      </c>
      <c r="E21" s="30"/>
      <c r="F21" s="30"/>
      <c r="G21" s="30"/>
      <c r="H21" s="30"/>
      <c r="I21" s="20">
        <v>40</v>
      </c>
      <c r="J21" s="20"/>
      <c r="K21" s="20">
        <v>5</v>
      </c>
      <c r="L21" s="20"/>
      <c r="M21" s="20">
        <f t="shared" si="0"/>
        <v>2624</v>
      </c>
      <c r="N21" s="24">
        <f t="shared" si="1"/>
        <v>11174</v>
      </c>
      <c r="O21" s="25">
        <f t="shared" si="2"/>
        <v>72.16</v>
      </c>
      <c r="P21" s="26"/>
      <c r="Q21" s="26">
        <v>50</v>
      </c>
      <c r="R21" s="24">
        <f t="shared" si="3"/>
        <v>11051.84</v>
      </c>
      <c r="S21" s="25">
        <f t="shared" si="4"/>
        <v>24.928000000000001</v>
      </c>
      <c r="T21" s="55">
        <f t="shared" si="5"/>
        <v>-25.071999999999999</v>
      </c>
      <c r="U21" s="57"/>
      <c r="V21" s="58">
        <f t="shared" si="6"/>
        <v>11051.84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30000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30000</v>
      </c>
      <c r="N22" s="24">
        <f t="shared" si="1"/>
        <v>31820</v>
      </c>
      <c r="O22" s="25">
        <f t="shared" si="2"/>
        <v>825</v>
      </c>
      <c r="P22" s="26"/>
      <c r="Q22" s="26">
        <v>165</v>
      </c>
      <c r="R22" s="24">
        <f t="shared" si="3"/>
        <v>30830</v>
      </c>
      <c r="S22" s="25">
        <f t="shared" si="4"/>
        <v>285</v>
      </c>
      <c r="T22" s="55">
        <f t="shared" si="5"/>
        <v>120</v>
      </c>
      <c r="U22" s="57">
        <v>175</v>
      </c>
      <c r="V22" s="58">
        <f t="shared" si="6"/>
        <v>30655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11154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11154</v>
      </c>
      <c r="N23" s="24">
        <f t="shared" si="1"/>
        <v>11154</v>
      </c>
      <c r="O23" s="25">
        <f t="shared" si="2"/>
        <v>306.73500000000001</v>
      </c>
      <c r="P23" s="26"/>
      <c r="Q23" s="26">
        <v>110</v>
      </c>
      <c r="R23" s="24">
        <f t="shared" si="3"/>
        <v>10737.264999999999</v>
      </c>
      <c r="S23" s="25">
        <f t="shared" si="4"/>
        <v>105.96299999999999</v>
      </c>
      <c r="T23" s="55">
        <f t="shared" si="5"/>
        <v>-4.0370000000000061</v>
      </c>
      <c r="U23" s="57"/>
      <c r="V23" s="58">
        <f t="shared" si="6"/>
        <v>10737.264999999999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20099</v>
      </c>
      <c r="E24" s="30">
        <v>50</v>
      </c>
      <c r="F24" s="30">
        <v>100</v>
      </c>
      <c r="G24" s="30"/>
      <c r="H24" s="30">
        <v>250</v>
      </c>
      <c r="I24" s="20">
        <v>15</v>
      </c>
      <c r="J24" s="20"/>
      <c r="K24" s="20"/>
      <c r="L24" s="20"/>
      <c r="M24" s="20">
        <f t="shared" si="0"/>
        <v>24349</v>
      </c>
      <c r="N24" s="24">
        <f t="shared" si="1"/>
        <v>27214</v>
      </c>
      <c r="O24" s="25">
        <f t="shared" si="2"/>
        <v>669.59749999999997</v>
      </c>
      <c r="P24" s="26"/>
      <c r="Q24" s="26">
        <v>120</v>
      </c>
      <c r="R24" s="24">
        <f t="shared" si="3"/>
        <v>26424.4025</v>
      </c>
      <c r="S24" s="25">
        <f t="shared" si="4"/>
        <v>231.31549999999999</v>
      </c>
      <c r="T24" s="55">
        <f t="shared" si="5"/>
        <v>111.31549999999999</v>
      </c>
      <c r="U24" s="57">
        <v>35</v>
      </c>
      <c r="V24" s="58">
        <f t="shared" si="6"/>
        <v>26389.4025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7311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7311</v>
      </c>
      <c r="N25" s="24">
        <f t="shared" si="1"/>
        <v>7311</v>
      </c>
      <c r="O25" s="25">
        <f t="shared" si="2"/>
        <v>201.05250000000001</v>
      </c>
      <c r="P25" s="26"/>
      <c r="Q25" s="26">
        <v>70</v>
      </c>
      <c r="R25" s="24">
        <f t="shared" si="3"/>
        <v>7039.9475000000002</v>
      </c>
      <c r="S25" s="25">
        <f t="shared" si="4"/>
        <v>69.454499999999996</v>
      </c>
      <c r="T25" s="55">
        <f t="shared" si="5"/>
        <v>-0.54550000000000409</v>
      </c>
      <c r="U25" s="57">
        <v>36</v>
      </c>
      <c r="V25" s="58">
        <f t="shared" si="6"/>
        <v>7003.9475000000002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>
        <v>22036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22036</v>
      </c>
      <c r="N26" s="24">
        <f t="shared" si="1"/>
        <v>22036</v>
      </c>
      <c r="O26" s="25">
        <f t="shared" si="2"/>
        <v>605.99</v>
      </c>
      <c r="P26" s="26"/>
      <c r="Q26" s="26">
        <v>150</v>
      </c>
      <c r="R26" s="24">
        <f t="shared" si="3"/>
        <v>21280.01</v>
      </c>
      <c r="S26" s="25">
        <f t="shared" si="4"/>
        <v>209.34199999999998</v>
      </c>
      <c r="T26" s="55">
        <f t="shared" si="5"/>
        <v>59.341999999999985</v>
      </c>
      <c r="U26" s="57">
        <v>126</v>
      </c>
      <c r="V26" s="58">
        <f t="shared" si="6"/>
        <v>21154.01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7682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7682</v>
      </c>
      <c r="N27" s="40">
        <f t="shared" si="1"/>
        <v>8064</v>
      </c>
      <c r="O27" s="25">
        <f t="shared" si="2"/>
        <v>211.255</v>
      </c>
      <c r="P27" s="41"/>
      <c r="Q27" s="41">
        <v>100</v>
      </c>
      <c r="R27" s="24">
        <f t="shared" si="3"/>
        <v>7752.7449999999999</v>
      </c>
      <c r="S27" s="42">
        <f t="shared" si="4"/>
        <v>72.978999999999999</v>
      </c>
      <c r="T27" s="56">
        <f t="shared" si="5"/>
        <v>-27.021000000000001</v>
      </c>
      <c r="U27" s="57"/>
      <c r="V27" s="58">
        <f t="shared" si="6"/>
        <v>7752.7449999999999</v>
      </c>
    </row>
    <row r="28" spans="1:23" ht="16.5" thickBot="1" x14ac:dyDescent="0.3">
      <c r="A28" s="101" t="s">
        <v>44</v>
      </c>
      <c r="B28" s="102"/>
      <c r="C28" s="103"/>
      <c r="D28" s="44">
        <f t="shared" ref="D28:E28" si="7">SUM(D7:D27)</f>
        <v>272809</v>
      </c>
      <c r="E28" s="45">
        <f t="shared" si="7"/>
        <v>220</v>
      </c>
      <c r="F28" s="45">
        <f t="shared" ref="F28:V28" si="8">SUM(F7:F27)</f>
        <v>270</v>
      </c>
      <c r="G28" s="45">
        <f t="shared" si="8"/>
        <v>20</v>
      </c>
      <c r="H28" s="45">
        <f t="shared" si="8"/>
        <v>490</v>
      </c>
      <c r="I28" s="45">
        <f t="shared" si="8"/>
        <v>182</v>
      </c>
      <c r="J28" s="45">
        <f t="shared" si="8"/>
        <v>3</v>
      </c>
      <c r="K28" s="45">
        <f t="shared" si="8"/>
        <v>19</v>
      </c>
      <c r="L28" s="45">
        <f t="shared" si="8"/>
        <v>0</v>
      </c>
      <c r="M28" s="61">
        <f t="shared" si="8"/>
        <v>284499</v>
      </c>
      <c r="N28" s="61">
        <f t="shared" si="8"/>
        <v>323292</v>
      </c>
      <c r="O28" s="62">
        <f t="shared" si="8"/>
        <v>7823.7224999999989</v>
      </c>
      <c r="P28" s="61">
        <f t="shared" si="8"/>
        <v>0</v>
      </c>
      <c r="Q28" s="61">
        <f t="shared" si="8"/>
        <v>2067</v>
      </c>
      <c r="R28" s="61">
        <f t="shared" si="8"/>
        <v>313401.27750000003</v>
      </c>
      <c r="S28" s="61">
        <f t="shared" si="8"/>
        <v>2702.7405000000003</v>
      </c>
      <c r="T28" s="61">
        <f t="shared" si="8"/>
        <v>635.7405</v>
      </c>
      <c r="U28" s="61">
        <f t="shared" si="8"/>
        <v>1017</v>
      </c>
      <c r="V28" s="61">
        <f t="shared" si="8"/>
        <v>312384.27750000003</v>
      </c>
    </row>
    <row r="29" spans="1:23" ht="15.75" thickBot="1" x14ac:dyDescent="0.3">
      <c r="A29" s="104" t="s">
        <v>45</v>
      </c>
      <c r="B29" s="105"/>
      <c r="C29" s="106"/>
      <c r="D29" s="48">
        <f>D4+D5-D28</f>
        <v>761541</v>
      </c>
      <c r="E29" s="48">
        <f t="shared" ref="E29:L29" si="9">E4+E5-E28</f>
        <v>7590</v>
      </c>
      <c r="F29" s="48">
        <f t="shared" si="9"/>
        <v>10350</v>
      </c>
      <c r="G29" s="48">
        <f t="shared" si="9"/>
        <v>430</v>
      </c>
      <c r="H29" s="48">
        <f t="shared" si="9"/>
        <v>15590</v>
      </c>
      <c r="I29" s="48">
        <f t="shared" si="9"/>
        <v>1059</v>
      </c>
      <c r="J29" s="48">
        <f t="shared" si="9"/>
        <v>203</v>
      </c>
      <c r="K29" s="48">
        <f t="shared" si="9"/>
        <v>131</v>
      </c>
      <c r="L29" s="48">
        <f t="shared" si="9"/>
        <v>5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861" priority="43" operator="equal">
      <formula>212030016606640</formula>
    </cfRule>
  </conditionalFormatting>
  <conditionalFormatting sqref="D29 E4:E6 E28:K29">
    <cfRule type="cellIs" dxfId="860" priority="41" operator="equal">
      <formula>$E$4</formula>
    </cfRule>
    <cfRule type="cellIs" dxfId="859" priority="42" operator="equal">
      <formula>2120</formula>
    </cfRule>
  </conditionalFormatting>
  <conditionalFormatting sqref="D29:E29 F4:F6 F28:F29">
    <cfRule type="cellIs" dxfId="858" priority="39" operator="equal">
      <formula>$F$4</formula>
    </cfRule>
    <cfRule type="cellIs" dxfId="857" priority="40" operator="equal">
      <formula>300</formula>
    </cfRule>
  </conditionalFormatting>
  <conditionalFormatting sqref="G4:G6 G28:G29">
    <cfRule type="cellIs" dxfId="856" priority="37" operator="equal">
      <formula>$G$4</formula>
    </cfRule>
    <cfRule type="cellIs" dxfId="855" priority="38" operator="equal">
      <formula>1660</formula>
    </cfRule>
  </conditionalFormatting>
  <conditionalFormatting sqref="H4:H6 H28:H29">
    <cfRule type="cellIs" dxfId="854" priority="35" operator="equal">
      <formula>$H$4</formula>
    </cfRule>
    <cfRule type="cellIs" dxfId="853" priority="36" operator="equal">
      <formula>6640</formula>
    </cfRule>
  </conditionalFormatting>
  <conditionalFormatting sqref="T6:T27">
    <cfRule type="cellIs" dxfId="852" priority="34" operator="lessThan">
      <formula>0</formula>
    </cfRule>
  </conditionalFormatting>
  <conditionalFormatting sqref="T7:T27">
    <cfRule type="cellIs" dxfId="851" priority="31" operator="lessThan">
      <formula>0</formula>
    </cfRule>
    <cfRule type="cellIs" dxfId="850" priority="32" operator="lessThan">
      <formula>0</formula>
    </cfRule>
    <cfRule type="cellIs" dxfId="849" priority="33" operator="lessThan">
      <formula>0</formula>
    </cfRule>
  </conditionalFormatting>
  <conditionalFormatting sqref="E4:E6 E28:K28">
    <cfRule type="cellIs" dxfId="848" priority="30" operator="equal">
      <formula>$E$4</formula>
    </cfRule>
  </conditionalFormatting>
  <conditionalFormatting sqref="D28:D29 D6 D4:M4">
    <cfRule type="cellIs" dxfId="847" priority="29" operator="equal">
      <formula>$D$4</formula>
    </cfRule>
  </conditionalFormatting>
  <conditionalFormatting sqref="I4:I6 I28:I29">
    <cfRule type="cellIs" dxfId="846" priority="28" operator="equal">
      <formula>$I$4</formula>
    </cfRule>
  </conditionalFormatting>
  <conditionalFormatting sqref="J4:J6 J28:J29">
    <cfRule type="cellIs" dxfId="845" priority="27" operator="equal">
      <formula>$J$4</formula>
    </cfRule>
  </conditionalFormatting>
  <conditionalFormatting sqref="K4:K6 K28:K29">
    <cfRule type="cellIs" dxfId="844" priority="26" operator="equal">
      <formula>$K$4</formula>
    </cfRule>
  </conditionalFormatting>
  <conditionalFormatting sqref="M4:M6">
    <cfRule type="cellIs" dxfId="843" priority="25" operator="equal">
      <formula>$L$4</formula>
    </cfRule>
  </conditionalFormatting>
  <conditionalFormatting sqref="T7:T27">
    <cfRule type="cellIs" dxfId="842" priority="22" operator="lessThan">
      <formula>0</formula>
    </cfRule>
    <cfRule type="cellIs" dxfId="841" priority="23" operator="lessThan">
      <formula>0</formula>
    </cfRule>
    <cfRule type="cellIs" dxfId="840" priority="24" operator="lessThan">
      <formula>0</formula>
    </cfRule>
  </conditionalFormatting>
  <conditionalFormatting sqref="D5:K5">
    <cfRule type="cellIs" dxfId="839" priority="21" operator="greaterThan">
      <formula>0</formula>
    </cfRule>
  </conditionalFormatting>
  <conditionalFormatting sqref="T6:T27">
    <cfRule type="cellIs" dxfId="838" priority="20" operator="lessThan">
      <formula>0</formula>
    </cfRule>
  </conditionalFormatting>
  <conditionalFormatting sqref="T7:T27">
    <cfRule type="cellIs" dxfId="837" priority="17" operator="lessThan">
      <formula>0</formula>
    </cfRule>
    <cfRule type="cellIs" dxfId="836" priority="18" operator="lessThan">
      <formula>0</formula>
    </cfRule>
    <cfRule type="cellIs" dxfId="835" priority="19" operator="lessThan">
      <formula>0</formula>
    </cfRule>
  </conditionalFormatting>
  <conditionalFormatting sqref="T7:T27">
    <cfRule type="cellIs" dxfId="834" priority="14" operator="lessThan">
      <formula>0</formula>
    </cfRule>
    <cfRule type="cellIs" dxfId="833" priority="15" operator="lessThan">
      <formula>0</formula>
    </cfRule>
    <cfRule type="cellIs" dxfId="832" priority="16" operator="lessThan">
      <formula>0</formula>
    </cfRule>
  </conditionalFormatting>
  <conditionalFormatting sqref="D5:K5">
    <cfRule type="cellIs" dxfId="831" priority="13" operator="greaterThan">
      <formula>0</formula>
    </cfRule>
  </conditionalFormatting>
  <conditionalFormatting sqref="L4 L6 L28:L29">
    <cfRule type="cellIs" dxfId="830" priority="12" operator="equal">
      <formula>$L$4</formula>
    </cfRule>
  </conditionalFormatting>
  <conditionalFormatting sqref="D7:S7">
    <cfRule type="cellIs" dxfId="829" priority="11" operator="greaterThan">
      <formula>0</formula>
    </cfRule>
  </conditionalFormatting>
  <conditionalFormatting sqref="D9:S9">
    <cfRule type="cellIs" dxfId="828" priority="10" operator="greaterThan">
      <formula>0</formula>
    </cfRule>
  </conditionalFormatting>
  <conditionalFormatting sqref="D11:S11">
    <cfRule type="cellIs" dxfId="827" priority="9" operator="greaterThan">
      <formula>0</formula>
    </cfRule>
  </conditionalFormatting>
  <conditionalFormatting sqref="D13:S13">
    <cfRule type="cellIs" dxfId="826" priority="8" operator="greaterThan">
      <formula>0</formula>
    </cfRule>
  </conditionalFormatting>
  <conditionalFormatting sqref="D15:S15">
    <cfRule type="cellIs" dxfId="825" priority="7" operator="greaterThan">
      <formula>0</formula>
    </cfRule>
  </conditionalFormatting>
  <conditionalFormatting sqref="D17:S17">
    <cfRule type="cellIs" dxfId="824" priority="6" operator="greaterThan">
      <formula>0</formula>
    </cfRule>
  </conditionalFormatting>
  <conditionalFormatting sqref="D19:S19">
    <cfRule type="cellIs" dxfId="823" priority="5" operator="greaterThan">
      <formula>0</formula>
    </cfRule>
  </conditionalFormatting>
  <conditionalFormatting sqref="D21:S21">
    <cfRule type="cellIs" dxfId="822" priority="4" operator="greaterThan">
      <formula>0</formula>
    </cfRule>
  </conditionalFormatting>
  <conditionalFormatting sqref="D23:S23">
    <cfRule type="cellIs" dxfId="821" priority="3" operator="greaterThan">
      <formula>0</formula>
    </cfRule>
  </conditionalFormatting>
  <conditionalFormatting sqref="D25:S25">
    <cfRule type="cellIs" dxfId="820" priority="2" operator="greaterThan">
      <formula>0</formula>
    </cfRule>
  </conditionalFormatting>
  <conditionalFormatting sqref="D27:S27">
    <cfRule type="cellIs" dxfId="819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0" bestFit="1" customWidth="1"/>
    <col min="22" max="22" width="10.28515625" bestFit="1" customWidth="1"/>
  </cols>
  <sheetData>
    <row r="1" spans="1:23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3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3" ht="18.75" x14ac:dyDescent="0.25">
      <c r="A3" s="111" t="s">
        <v>64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21"/>
      <c r="N3" s="121"/>
      <c r="O3" s="121"/>
      <c r="P3" s="121"/>
      <c r="Q3" s="121"/>
      <c r="R3" s="121"/>
      <c r="S3" s="121"/>
      <c r="T3" s="121"/>
    </row>
    <row r="4" spans="1:23" x14ac:dyDescent="0.25">
      <c r="A4" s="115" t="s">
        <v>1</v>
      </c>
      <c r="B4" s="115"/>
      <c r="C4" s="1"/>
      <c r="D4" s="2">
        <f>'14'!D29</f>
        <v>761541</v>
      </c>
      <c r="E4" s="2">
        <f>'14'!E29</f>
        <v>7590</v>
      </c>
      <c r="F4" s="2">
        <f>'14'!F29</f>
        <v>10350</v>
      </c>
      <c r="G4" s="2">
        <f>'14'!G29</f>
        <v>430</v>
      </c>
      <c r="H4" s="2">
        <f>'14'!H29</f>
        <v>15590</v>
      </c>
      <c r="I4" s="2">
        <f>'14'!I29</f>
        <v>1059</v>
      </c>
      <c r="J4" s="2">
        <f>'14'!J29</f>
        <v>203</v>
      </c>
      <c r="K4" s="2">
        <f>'14'!K29</f>
        <v>131</v>
      </c>
      <c r="L4" s="2">
        <f>'14'!L29</f>
        <v>5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3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3" ht="39" thickBot="1" x14ac:dyDescent="0.3">
      <c r="A6" s="6" t="s">
        <v>3</v>
      </c>
      <c r="B6" s="7" t="s">
        <v>4</v>
      </c>
      <c r="C6" s="8" t="s">
        <v>5</v>
      </c>
      <c r="D6" s="70" t="s">
        <v>6</v>
      </c>
      <c r="E6" s="71" t="s">
        <v>7</v>
      </c>
      <c r="F6" s="72" t="s">
        <v>8</v>
      </c>
      <c r="G6" s="70" t="s">
        <v>9</v>
      </c>
      <c r="H6" s="73" t="s">
        <v>10</v>
      </c>
      <c r="I6" s="74" t="s">
        <v>11</v>
      </c>
      <c r="J6" s="15" t="s">
        <v>12</v>
      </c>
      <c r="K6" s="15" t="s">
        <v>13</v>
      </c>
      <c r="L6" s="15" t="s">
        <v>14</v>
      </c>
      <c r="M6" s="64" t="s">
        <v>15</v>
      </c>
      <c r="N6" s="63" t="s">
        <v>16</v>
      </c>
      <c r="O6" s="17" t="s">
        <v>17</v>
      </c>
      <c r="P6" s="63" t="s">
        <v>18</v>
      </c>
      <c r="Q6" s="63" t="s">
        <v>19</v>
      </c>
      <c r="R6" s="63" t="s">
        <v>20</v>
      </c>
      <c r="S6" s="17" t="s">
        <v>21</v>
      </c>
      <c r="T6" s="18" t="s">
        <v>22</v>
      </c>
      <c r="U6" s="69" t="s">
        <v>62</v>
      </c>
      <c r="V6" s="69" t="s">
        <v>63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9">
        <v>20000</v>
      </c>
      <c r="E7" s="30"/>
      <c r="F7" s="30"/>
      <c r="G7" s="30"/>
      <c r="H7" s="30">
        <v>150</v>
      </c>
      <c r="I7" s="20">
        <v>3</v>
      </c>
      <c r="J7" s="20"/>
      <c r="K7" s="20"/>
      <c r="L7" s="20"/>
      <c r="M7" s="20">
        <f>D7+E7*20+F7*10+G7*9+H7*9</f>
        <v>21350</v>
      </c>
      <c r="N7" s="24">
        <f>D7+E7*20+F7*10+G7*9+H7*9+I7*191+J7*191+K7*182+L7*100</f>
        <v>21923</v>
      </c>
      <c r="O7" s="25">
        <f>M7*2.75%</f>
        <v>587.125</v>
      </c>
      <c r="P7" s="26"/>
      <c r="Q7" s="26">
        <v>120</v>
      </c>
      <c r="R7" s="24">
        <f>M7-(M7*2.75%)+I7*191+J7*191+K7*182+L7*100-Q7</f>
        <v>21215.875</v>
      </c>
      <c r="S7" s="25">
        <f>M7*0.95%</f>
        <v>202.82499999999999</v>
      </c>
      <c r="T7" s="27">
        <f>S7-Q7</f>
        <v>82.824999999999989</v>
      </c>
      <c r="U7" s="67">
        <v>91</v>
      </c>
      <c r="V7" s="68">
        <f>R7-U7</f>
        <v>21124.875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6446</v>
      </c>
      <c r="E8" s="30">
        <v>10</v>
      </c>
      <c r="F8" s="30">
        <v>10</v>
      </c>
      <c r="G8" s="30">
        <v>20</v>
      </c>
      <c r="H8" s="30">
        <v>70</v>
      </c>
      <c r="I8" s="20">
        <v>1</v>
      </c>
      <c r="J8" s="20"/>
      <c r="K8" s="20"/>
      <c r="L8" s="20"/>
      <c r="M8" s="20">
        <f t="shared" ref="M8:M27" si="0">D8+E8*20+F8*10+G8*9+H8*9</f>
        <v>7556</v>
      </c>
      <c r="N8" s="24">
        <f t="shared" ref="N8:N27" si="1">D8+E8*20+F8*10+G8*9+H8*9+I8*191+J8*191+K8*182+L8*100</f>
        <v>7747</v>
      </c>
      <c r="O8" s="25">
        <f t="shared" ref="O8:O27" si="2">M8*2.75%</f>
        <v>207.79</v>
      </c>
      <c r="P8" s="26"/>
      <c r="Q8" s="26">
        <v>70</v>
      </c>
      <c r="R8" s="24">
        <f t="shared" ref="R8:R27" si="3">M8-(M8*2.75%)+I8*191+J8*191+K8*182+L8*100-Q8</f>
        <v>7469.21</v>
      </c>
      <c r="S8" s="25">
        <f t="shared" ref="S8:S27" si="4">M8*0.95%</f>
        <v>71.781999999999996</v>
      </c>
      <c r="T8" s="27">
        <f t="shared" ref="T8:T27" si="5">S8-Q8</f>
        <v>1.7819999999999965</v>
      </c>
      <c r="U8" s="67"/>
      <c r="V8" s="68">
        <f t="shared" ref="V8:V27" si="6">R8-U8</f>
        <v>7469.21</v>
      </c>
      <c r="W8">
        <v>464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28191</v>
      </c>
      <c r="E9" s="30">
        <v>110</v>
      </c>
      <c r="F9" s="30">
        <v>200</v>
      </c>
      <c r="G9" s="30"/>
      <c r="H9" s="30">
        <v>500</v>
      </c>
      <c r="I9" s="20">
        <v>7</v>
      </c>
      <c r="J9" s="20"/>
      <c r="K9" s="20"/>
      <c r="L9" s="20"/>
      <c r="M9" s="20">
        <f t="shared" si="0"/>
        <v>36891</v>
      </c>
      <c r="N9" s="24">
        <f t="shared" si="1"/>
        <v>38228</v>
      </c>
      <c r="O9" s="25">
        <f t="shared" si="2"/>
        <v>1014.5025000000001</v>
      </c>
      <c r="P9" s="26"/>
      <c r="Q9" s="26">
        <v>249</v>
      </c>
      <c r="R9" s="24">
        <f t="shared" si="3"/>
        <v>36964.497499999998</v>
      </c>
      <c r="S9" s="25">
        <f t="shared" si="4"/>
        <v>350.46449999999999</v>
      </c>
      <c r="T9" s="27">
        <f t="shared" si="5"/>
        <v>101.46449999999999</v>
      </c>
      <c r="U9" s="67">
        <v>154</v>
      </c>
      <c r="V9" s="68">
        <f t="shared" si="6"/>
        <v>36810.497499999998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8447</v>
      </c>
      <c r="E10" s="30"/>
      <c r="F10" s="30"/>
      <c r="G10" s="30"/>
      <c r="H10" s="30"/>
      <c r="I10" s="20"/>
      <c r="J10" s="20">
        <v>2</v>
      </c>
      <c r="K10" s="20">
        <v>2</v>
      </c>
      <c r="L10" s="20"/>
      <c r="M10" s="20">
        <f t="shared" si="0"/>
        <v>8447</v>
      </c>
      <c r="N10" s="24">
        <f t="shared" si="1"/>
        <v>9193</v>
      </c>
      <c r="O10" s="25">
        <f t="shared" si="2"/>
        <v>232.29249999999999</v>
      </c>
      <c r="P10" s="26"/>
      <c r="Q10" s="26">
        <v>30</v>
      </c>
      <c r="R10" s="24">
        <f t="shared" si="3"/>
        <v>8930.7075000000004</v>
      </c>
      <c r="S10" s="25">
        <f t="shared" si="4"/>
        <v>80.246499999999997</v>
      </c>
      <c r="T10" s="27">
        <f t="shared" si="5"/>
        <v>50.246499999999997</v>
      </c>
      <c r="U10" s="67">
        <v>30</v>
      </c>
      <c r="V10" s="68">
        <f t="shared" si="6"/>
        <v>8900.7075000000004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6377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6377</v>
      </c>
      <c r="N11" s="24">
        <f t="shared" si="1"/>
        <v>6377</v>
      </c>
      <c r="O11" s="25">
        <f t="shared" si="2"/>
        <v>175.36750000000001</v>
      </c>
      <c r="P11" s="26"/>
      <c r="Q11" s="26">
        <v>40</v>
      </c>
      <c r="R11" s="24">
        <f t="shared" si="3"/>
        <v>6161.6324999999997</v>
      </c>
      <c r="S11" s="25">
        <f t="shared" si="4"/>
        <v>60.581499999999998</v>
      </c>
      <c r="T11" s="27">
        <f t="shared" si="5"/>
        <v>20.581499999999998</v>
      </c>
      <c r="U11" s="67"/>
      <c r="V11" s="68">
        <f t="shared" si="6"/>
        <v>6161.6324999999997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12000</v>
      </c>
      <c r="N12" s="24">
        <f t="shared" si="1"/>
        <v>12000</v>
      </c>
      <c r="O12" s="25">
        <f t="shared" si="2"/>
        <v>330</v>
      </c>
      <c r="P12" s="26"/>
      <c r="Q12" s="26">
        <v>30</v>
      </c>
      <c r="R12" s="24">
        <f t="shared" si="3"/>
        <v>11640</v>
      </c>
      <c r="S12" s="25">
        <f t="shared" si="4"/>
        <v>114</v>
      </c>
      <c r="T12" s="27">
        <f t="shared" si="5"/>
        <v>84</v>
      </c>
      <c r="U12" s="67">
        <v>70</v>
      </c>
      <c r="V12" s="68">
        <f t="shared" si="6"/>
        <v>11570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10716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10716</v>
      </c>
      <c r="N13" s="24">
        <f t="shared" si="1"/>
        <v>11671</v>
      </c>
      <c r="O13" s="25">
        <f t="shared" si="2"/>
        <v>294.69</v>
      </c>
      <c r="P13" s="26"/>
      <c r="Q13" s="26">
        <v>55</v>
      </c>
      <c r="R13" s="24">
        <f t="shared" si="3"/>
        <v>11321.31</v>
      </c>
      <c r="S13" s="25">
        <f t="shared" si="4"/>
        <v>101.80199999999999</v>
      </c>
      <c r="T13" s="27">
        <f t="shared" si="5"/>
        <v>46.801999999999992</v>
      </c>
      <c r="U13" s="67">
        <v>14</v>
      </c>
      <c r="V13" s="68">
        <f t="shared" si="6"/>
        <v>11307.31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29910</v>
      </c>
      <c r="E14" s="30"/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34410</v>
      </c>
      <c r="N14" s="24">
        <f t="shared" si="1"/>
        <v>34410</v>
      </c>
      <c r="O14" s="25">
        <f t="shared" si="2"/>
        <v>946.27499999999998</v>
      </c>
      <c r="P14" s="26"/>
      <c r="Q14" s="26">
        <v>118</v>
      </c>
      <c r="R14" s="24">
        <f t="shared" si="3"/>
        <v>33345.724999999999</v>
      </c>
      <c r="S14" s="25">
        <f t="shared" si="4"/>
        <v>326.89499999999998</v>
      </c>
      <c r="T14" s="27">
        <f t="shared" si="5"/>
        <v>208.89499999999998</v>
      </c>
      <c r="U14" s="67">
        <v>175</v>
      </c>
      <c r="V14" s="68">
        <f t="shared" si="6"/>
        <v>33170.724999999999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19895</v>
      </c>
      <c r="E15" s="30"/>
      <c r="F15" s="30"/>
      <c r="G15" s="30">
        <v>10</v>
      </c>
      <c r="H15" s="30">
        <v>20</v>
      </c>
      <c r="I15" s="20">
        <v>17</v>
      </c>
      <c r="J15" s="20">
        <v>2</v>
      </c>
      <c r="K15" s="20"/>
      <c r="L15" s="20"/>
      <c r="M15" s="20">
        <f t="shared" si="0"/>
        <v>20165</v>
      </c>
      <c r="N15" s="24">
        <f t="shared" si="1"/>
        <v>23794</v>
      </c>
      <c r="O15" s="25">
        <f t="shared" si="2"/>
        <v>554.53750000000002</v>
      </c>
      <c r="P15" s="26"/>
      <c r="Q15" s="26">
        <v>150</v>
      </c>
      <c r="R15" s="24">
        <f t="shared" si="3"/>
        <v>23089.462500000001</v>
      </c>
      <c r="S15" s="25">
        <f t="shared" si="4"/>
        <v>191.5675</v>
      </c>
      <c r="T15" s="27">
        <f t="shared" si="5"/>
        <v>41.567499999999995</v>
      </c>
      <c r="U15" s="67">
        <v>56</v>
      </c>
      <c r="V15" s="68">
        <f t="shared" si="6"/>
        <v>23033.462500000001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15375</v>
      </c>
      <c r="E16" s="30"/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17275</v>
      </c>
      <c r="N16" s="24">
        <f t="shared" si="1"/>
        <v>17275</v>
      </c>
      <c r="O16" s="25">
        <f t="shared" si="2"/>
        <v>475.0625</v>
      </c>
      <c r="P16" s="26"/>
      <c r="Q16" s="26">
        <v>106</v>
      </c>
      <c r="R16" s="24">
        <f t="shared" si="3"/>
        <v>16693.9375</v>
      </c>
      <c r="S16" s="25">
        <f t="shared" si="4"/>
        <v>164.11249999999998</v>
      </c>
      <c r="T16" s="27">
        <f t="shared" si="5"/>
        <v>58.112499999999983</v>
      </c>
      <c r="U16" s="67">
        <v>49</v>
      </c>
      <c r="V16" s="68">
        <f t="shared" si="6"/>
        <v>16644.9375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8982</v>
      </c>
      <c r="E17" s="30"/>
      <c r="F17" s="30">
        <v>30</v>
      </c>
      <c r="G17" s="30"/>
      <c r="H17" s="30">
        <v>50</v>
      </c>
      <c r="I17" s="20">
        <v>20</v>
      </c>
      <c r="J17" s="20"/>
      <c r="K17" s="20"/>
      <c r="L17" s="20"/>
      <c r="M17" s="20">
        <f t="shared" si="0"/>
        <v>9732</v>
      </c>
      <c r="N17" s="24">
        <f t="shared" si="1"/>
        <v>13552</v>
      </c>
      <c r="O17" s="25">
        <f t="shared" si="2"/>
        <v>267.63</v>
      </c>
      <c r="P17" s="26"/>
      <c r="Q17" s="26">
        <v>84</v>
      </c>
      <c r="R17" s="24">
        <f t="shared" si="3"/>
        <v>13200.37</v>
      </c>
      <c r="S17" s="25">
        <f t="shared" si="4"/>
        <v>92.453999999999994</v>
      </c>
      <c r="T17" s="27">
        <f t="shared" si="5"/>
        <v>8.4539999999999935</v>
      </c>
      <c r="U17" s="67"/>
      <c r="V17" s="68">
        <f t="shared" si="6"/>
        <v>13200.37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15209</v>
      </c>
      <c r="E18" s="30"/>
      <c r="F18" s="30">
        <v>10</v>
      </c>
      <c r="G18" s="30"/>
      <c r="H18" s="30"/>
      <c r="I18" s="20"/>
      <c r="J18" s="20"/>
      <c r="K18" s="20"/>
      <c r="L18" s="20"/>
      <c r="M18" s="20">
        <f t="shared" si="0"/>
        <v>15309</v>
      </c>
      <c r="N18" s="24">
        <f t="shared" si="1"/>
        <v>15309</v>
      </c>
      <c r="O18" s="25">
        <f t="shared" si="2"/>
        <v>420.9975</v>
      </c>
      <c r="P18" s="26"/>
      <c r="Q18" s="26">
        <v>100</v>
      </c>
      <c r="R18" s="24">
        <f t="shared" si="3"/>
        <v>14788.002500000001</v>
      </c>
      <c r="S18" s="25">
        <f t="shared" si="4"/>
        <v>145.43549999999999</v>
      </c>
      <c r="T18" s="27">
        <f t="shared" si="5"/>
        <v>45.43549999999999</v>
      </c>
      <c r="U18" s="67">
        <v>84</v>
      </c>
      <c r="V18" s="68">
        <f t="shared" si="6"/>
        <v>14704.002500000001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13748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13748</v>
      </c>
      <c r="N19" s="24">
        <f t="shared" si="1"/>
        <v>15658</v>
      </c>
      <c r="O19" s="25">
        <f t="shared" si="2"/>
        <v>378.07</v>
      </c>
      <c r="P19" s="26"/>
      <c r="Q19" s="26">
        <v>170</v>
      </c>
      <c r="R19" s="24">
        <f t="shared" si="3"/>
        <v>15109.93</v>
      </c>
      <c r="S19" s="25">
        <f t="shared" si="4"/>
        <v>130.60599999999999</v>
      </c>
      <c r="T19" s="27">
        <f t="shared" si="5"/>
        <v>-39.394000000000005</v>
      </c>
      <c r="U19" s="67">
        <v>80</v>
      </c>
      <c r="V19" s="68">
        <f t="shared" si="6"/>
        <v>15029.93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8815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8815</v>
      </c>
      <c r="N20" s="24">
        <f t="shared" si="1"/>
        <v>10725</v>
      </c>
      <c r="O20" s="25">
        <f t="shared" si="2"/>
        <v>242.41249999999999</v>
      </c>
      <c r="P20" s="26"/>
      <c r="Q20" s="26">
        <v>120</v>
      </c>
      <c r="R20" s="24">
        <f t="shared" si="3"/>
        <v>10362.5875</v>
      </c>
      <c r="S20" s="25">
        <f t="shared" si="4"/>
        <v>83.742499999999993</v>
      </c>
      <c r="T20" s="27">
        <f t="shared" si="5"/>
        <v>-36.257500000000007</v>
      </c>
      <c r="U20" s="67">
        <v>56</v>
      </c>
      <c r="V20" s="68">
        <f t="shared" si="6"/>
        <v>10306.5875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5871</v>
      </c>
      <c r="E21" s="30"/>
      <c r="F21" s="30">
        <v>50</v>
      </c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6641</v>
      </c>
      <c r="N21" s="24">
        <f t="shared" si="1"/>
        <v>7551</v>
      </c>
      <c r="O21" s="25">
        <f t="shared" si="2"/>
        <v>182.6275</v>
      </c>
      <c r="P21" s="26"/>
      <c r="Q21" s="26">
        <v>9</v>
      </c>
      <c r="R21" s="24">
        <f t="shared" si="3"/>
        <v>7359.3725000000004</v>
      </c>
      <c r="S21" s="25">
        <f t="shared" si="4"/>
        <v>63.089500000000001</v>
      </c>
      <c r="T21" s="27">
        <f t="shared" si="5"/>
        <v>54.089500000000001</v>
      </c>
      <c r="U21" s="67"/>
      <c r="V21" s="68">
        <f t="shared" si="6"/>
        <v>7359.3725000000004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18001</v>
      </c>
      <c r="N22" s="24">
        <f t="shared" si="1"/>
        <v>18001</v>
      </c>
      <c r="O22" s="25">
        <f t="shared" si="2"/>
        <v>495.02749999999997</v>
      </c>
      <c r="P22" s="26"/>
      <c r="Q22" s="26">
        <v>100</v>
      </c>
      <c r="R22" s="24">
        <f t="shared" si="3"/>
        <v>17405.9725</v>
      </c>
      <c r="S22" s="25">
        <f t="shared" si="4"/>
        <v>171.0095</v>
      </c>
      <c r="T22" s="27">
        <f t="shared" si="5"/>
        <v>71.009500000000003</v>
      </c>
      <c r="U22" s="67">
        <v>105</v>
      </c>
      <c r="V22" s="68">
        <f t="shared" si="6"/>
        <v>17300.9725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10051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10051</v>
      </c>
      <c r="N23" s="24">
        <f t="shared" si="1"/>
        <v>10051</v>
      </c>
      <c r="O23" s="25">
        <f t="shared" si="2"/>
        <v>276.40249999999997</v>
      </c>
      <c r="P23" s="26"/>
      <c r="Q23" s="26">
        <v>100</v>
      </c>
      <c r="R23" s="24">
        <f t="shared" si="3"/>
        <v>9674.5974999999999</v>
      </c>
      <c r="S23" s="25">
        <f t="shared" si="4"/>
        <v>95.484499999999997</v>
      </c>
      <c r="T23" s="27">
        <f t="shared" si="5"/>
        <v>-4.515500000000003</v>
      </c>
      <c r="U23" s="67">
        <v>56</v>
      </c>
      <c r="V23" s="68">
        <f t="shared" si="6"/>
        <v>9618.5974999999999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14323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14323</v>
      </c>
      <c r="N24" s="24">
        <f t="shared" si="1"/>
        <v>14323</v>
      </c>
      <c r="O24" s="25">
        <f t="shared" si="2"/>
        <v>393.88249999999999</v>
      </c>
      <c r="P24" s="26"/>
      <c r="Q24" s="26">
        <v>104</v>
      </c>
      <c r="R24" s="24">
        <f t="shared" si="3"/>
        <v>13825.1175</v>
      </c>
      <c r="S24" s="25">
        <f t="shared" si="4"/>
        <v>136.0685</v>
      </c>
      <c r="T24" s="27">
        <f t="shared" si="5"/>
        <v>32.0685</v>
      </c>
      <c r="U24" s="67">
        <v>42</v>
      </c>
      <c r="V24" s="68">
        <f t="shared" si="6"/>
        <v>13783.1175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16929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16929</v>
      </c>
      <c r="N25" s="24">
        <f t="shared" si="1"/>
        <v>17884</v>
      </c>
      <c r="O25" s="25">
        <f t="shared" si="2"/>
        <v>465.54750000000001</v>
      </c>
      <c r="P25" s="26"/>
      <c r="Q25" s="26">
        <v>130</v>
      </c>
      <c r="R25" s="24">
        <f t="shared" si="3"/>
        <v>17288.452499999999</v>
      </c>
      <c r="S25" s="25">
        <f t="shared" si="4"/>
        <v>160.82550000000001</v>
      </c>
      <c r="T25" s="27">
        <f t="shared" si="5"/>
        <v>30.825500000000005</v>
      </c>
      <c r="U25" s="67">
        <v>112</v>
      </c>
      <c r="V25" s="68">
        <f t="shared" si="6"/>
        <v>17176.452499999999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18564</v>
      </c>
      <c r="E26" s="29"/>
      <c r="F26" s="30"/>
      <c r="G26" s="30"/>
      <c r="H26" s="30">
        <v>200</v>
      </c>
      <c r="I26" s="20"/>
      <c r="J26" s="20"/>
      <c r="K26" s="20"/>
      <c r="L26" s="20"/>
      <c r="M26" s="20">
        <f t="shared" si="0"/>
        <v>20364</v>
      </c>
      <c r="N26" s="24">
        <f t="shared" si="1"/>
        <v>20364</v>
      </c>
      <c r="O26" s="25">
        <f t="shared" si="2"/>
        <v>560.01</v>
      </c>
      <c r="P26" s="26"/>
      <c r="Q26" s="26">
        <v>149</v>
      </c>
      <c r="R26" s="24">
        <f t="shared" si="3"/>
        <v>19654.990000000002</v>
      </c>
      <c r="S26" s="25">
        <f t="shared" si="4"/>
        <v>193.458</v>
      </c>
      <c r="T26" s="27">
        <f t="shared" si="5"/>
        <v>44.457999999999998</v>
      </c>
      <c r="U26" s="67">
        <v>105</v>
      </c>
      <c r="V26" s="68">
        <f t="shared" si="6"/>
        <v>19549.990000000002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15815</v>
      </c>
      <c r="E27" s="38"/>
      <c r="F27" s="39"/>
      <c r="G27" s="39"/>
      <c r="H27" s="39"/>
      <c r="I27" s="31">
        <v>1</v>
      </c>
      <c r="J27" s="31"/>
      <c r="K27" s="31"/>
      <c r="L27" s="31"/>
      <c r="M27" s="20">
        <f t="shared" si="0"/>
        <v>15815</v>
      </c>
      <c r="N27" s="24">
        <f t="shared" si="1"/>
        <v>16006</v>
      </c>
      <c r="O27" s="25">
        <f t="shared" si="2"/>
        <v>434.91250000000002</v>
      </c>
      <c r="P27" s="26"/>
      <c r="Q27" s="26">
        <v>100</v>
      </c>
      <c r="R27" s="24">
        <f t="shared" si="3"/>
        <v>15471.0875</v>
      </c>
      <c r="S27" s="25">
        <f t="shared" si="4"/>
        <v>150.24250000000001</v>
      </c>
      <c r="T27" s="27">
        <f t="shared" si="5"/>
        <v>50.242500000000007</v>
      </c>
      <c r="U27" s="67">
        <v>90</v>
      </c>
      <c r="V27" s="68">
        <f t="shared" si="6"/>
        <v>15381.0875</v>
      </c>
    </row>
    <row r="28" spans="1:22" ht="16.5" thickBot="1" x14ac:dyDescent="0.3">
      <c r="A28" s="101" t="s">
        <v>44</v>
      </c>
      <c r="B28" s="102"/>
      <c r="C28" s="103"/>
      <c r="D28" s="44">
        <f t="shared" ref="D28:E28" si="7">SUM(D7:D27)</f>
        <v>303665</v>
      </c>
      <c r="E28" s="45">
        <f t="shared" si="7"/>
        <v>120</v>
      </c>
      <c r="F28" s="45">
        <f t="shared" ref="F28:T28" si="8">SUM(F7:F27)</f>
        <v>400</v>
      </c>
      <c r="G28" s="45">
        <f t="shared" si="8"/>
        <v>30</v>
      </c>
      <c r="H28" s="45">
        <f t="shared" si="8"/>
        <v>1620</v>
      </c>
      <c r="I28" s="45">
        <f t="shared" si="8"/>
        <v>79</v>
      </c>
      <c r="J28" s="45">
        <f t="shared" si="8"/>
        <v>4</v>
      </c>
      <c r="K28" s="45">
        <f t="shared" si="8"/>
        <v>7</v>
      </c>
      <c r="L28" s="45">
        <f t="shared" si="8"/>
        <v>0</v>
      </c>
      <c r="M28" s="65">
        <f t="shared" si="8"/>
        <v>324915</v>
      </c>
      <c r="N28" s="65">
        <f t="shared" si="8"/>
        <v>342042</v>
      </c>
      <c r="O28" s="66">
        <f t="shared" si="8"/>
        <v>8935.1625000000004</v>
      </c>
      <c r="P28" s="65">
        <f t="shared" si="8"/>
        <v>0</v>
      </c>
      <c r="Q28" s="65">
        <f t="shared" si="8"/>
        <v>2134</v>
      </c>
      <c r="R28" s="65">
        <f t="shared" si="8"/>
        <v>330972.83749999997</v>
      </c>
      <c r="S28" s="65">
        <f t="shared" si="8"/>
        <v>3086.6925000000001</v>
      </c>
      <c r="T28" s="65">
        <f t="shared" si="8"/>
        <v>952.69249999999965</v>
      </c>
      <c r="U28" s="65">
        <f>SUM(U7:U27)</f>
        <v>1369</v>
      </c>
      <c r="V28" s="65">
        <f>SUM(V7:V27)</f>
        <v>329603.83749999997</v>
      </c>
    </row>
    <row r="29" spans="1:22" ht="15.75" thickBot="1" x14ac:dyDescent="0.3">
      <c r="A29" s="104" t="s">
        <v>45</v>
      </c>
      <c r="B29" s="105"/>
      <c r="C29" s="106"/>
      <c r="D29" s="48">
        <f>D4+D5-D28</f>
        <v>457876</v>
      </c>
      <c r="E29" s="48">
        <f t="shared" ref="E29:L29" si="9">E4+E5-E28</f>
        <v>7470</v>
      </c>
      <c r="F29" s="48">
        <f t="shared" si="9"/>
        <v>9950</v>
      </c>
      <c r="G29" s="48">
        <f t="shared" si="9"/>
        <v>400</v>
      </c>
      <c r="H29" s="48">
        <f t="shared" si="9"/>
        <v>13970</v>
      </c>
      <c r="I29" s="48">
        <f t="shared" si="9"/>
        <v>980</v>
      </c>
      <c r="J29" s="48">
        <f t="shared" si="9"/>
        <v>199</v>
      </c>
      <c r="K29" s="48">
        <f t="shared" si="9"/>
        <v>124</v>
      </c>
      <c r="L29" s="48">
        <f t="shared" si="9"/>
        <v>5</v>
      </c>
      <c r="M29" s="122"/>
      <c r="N29" s="123"/>
      <c r="O29" s="123"/>
      <c r="P29" s="123"/>
      <c r="Q29" s="123"/>
      <c r="R29" s="123"/>
      <c r="S29" s="123"/>
      <c r="T29" s="123"/>
      <c r="U29" s="123"/>
      <c r="V29" s="12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18" priority="61" operator="equal">
      <formula>212030016606640</formula>
    </cfRule>
  </conditionalFormatting>
  <conditionalFormatting sqref="D29 E4:E6 E28:K29">
    <cfRule type="cellIs" dxfId="817" priority="59" operator="equal">
      <formula>$E$4</formula>
    </cfRule>
    <cfRule type="cellIs" dxfId="816" priority="60" operator="equal">
      <formula>2120</formula>
    </cfRule>
  </conditionalFormatting>
  <conditionalFormatting sqref="D29:E29 F4:F6 F28:F29">
    <cfRule type="cellIs" dxfId="815" priority="57" operator="equal">
      <formula>$F$4</formula>
    </cfRule>
    <cfRule type="cellIs" dxfId="814" priority="58" operator="equal">
      <formula>300</formula>
    </cfRule>
  </conditionalFormatting>
  <conditionalFormatting sqref="G4:G6 G28:G29">
    <cfRule type="cellIs" dxfId="813" priority="55" operator="equal">
      <formula>$G$4</formula>
    </cfRule>
    <cfRule type="cellIs" dxfId="812" priority="56" operator="equal">
      <formula>1660</formula>
    </cfRule>
  </conditionalFormatting>
  <conditionalFormatting sqref="H4:H6 H28:H29">
    <cfRule type="cellIs" dxfId="811" priority="53" operator="equal">
      <formula>$H$4</formula>
    </cfRule>
    <cfRule type="cellIs" dxfId="810" priority="54" operator="equal">
      <formula>6640</formula>
    </cfRule>
  </conditionalFormatting>
  <conditionalFormatting sqref="T6:T28">
    <cfRule type="cellIs" dxfId="809" priority="52" operator="lessThan">
      <formula>0</formula>
    </cfRule>
  </conditionalFormatting>
  <conditionalFormatting sqref="T7:T27">
    <cfRule type="cellIs" dxfId="808" priority="49" operator="lessThan">
      <formula>0</formula>
    </cfRule>
    <cfRule type="cellIs" dxfId="807" priority="50" operator="lessThan">
      <formula>0</formula>
    </cfRule>
    <cfRule type="cellIs" dxfId="806" priority="51" operator="lessThan">
      <formula>0</formula>
    </cfRule>
  </conditionalFormatting>
  <conditionalFormatting sqref="E4:E6 E28:K28">
    <cfRule type="cellIs" dxfId="805" priority="48" operator="equal">
      <formula>$E$4</formula>
    </cfRule>
  </conditionalFormatting>
  <conditionalFormatting sqref="D28:D29 D6 D4:M4">
    <cfRule type="cellIs" dxfId="804" priority="47" operator="equal">
      <formula>$D$4</formula>
    </cfRule>
  </conditionalFormatting>
  <conditionalFormatting sqref="I4:I6 I28:I29">
    <cfRule type="cellIs" dxfId="803" priority="46" operator="equal">
      <formula>$I$4</formula>
    </cfRule>
  </conditionalFormatting>
  <conditionalFormatting sqref="J4:J6 J28:J29">
    <cfRule type="cellIs" dxfId="802" priority="45" operator="equal">
      <formula>$J$4</formula>
    </cfRule>
  </conditionalFormatting>
  <conditionalFormatting sqref="K4:K6 K28:K29">
    <cfRule type="cellIs" dxfId="801" priority="44" operator="equal">
      <formula>$K$4</formula>
    </cfRule>
  </conditionalFormatting>
  <conditionalFormatting sqref="M4:M6">
    <cfRule type="cellIs" dxfId="800" priority="43" operator="equal">
      <formula>$L$4</formula>
    </cfRule>
  </conditionalFormatting>
  <conditionalFormatting sqref="T7:T28">
    <cfRule type="cellIs" dxfId="799" priority="40" operator="lessThan">
      <formula>0</formula>
    </cfRule>
    <cfRule type="cellIs" dxfId="798" priority="41" operator="lessThan">
      <formula>0</formula>
    </cfRule>
    <cfRule type="cellIs" dxfId="797" priority="42" operator="lessThan">
      <formula>0</formula>
    </cfRule>
  </conditionalFormatting>
  <conditionalFormatting sqref="D5:K5">
    <cfRule type="cellIs" dxfId="796" priority="39" operator="greaterThan">
      <formula>0</formula>
    </cfRule>
  </conditionalFormatting>
  <conditionalFormatting sqref="T6:T28 U6:V6">
    <cfRule type="cellIs" dxfId="795" priority="38" operator="lessThan">
      <formula>0</formula>
    </cfRule>
  </conditionalFormatting>
  <conditionalFormatting sqref="T7:T27">
    <cfRule type="cellIs" dxfId="794" priority="35" operator="lessThan">
      <formula>0</formula>
    </cfRule>
    <cfRule type="cellIs" dxfId="793" priority="36" operator="lessThan">
      <formula>0</formula>
    </cfRule>
    <cfRule type="cellIs" dxfId="792" priority="37" operator="lessThan">
      <formula>0</formula>
    </cfRule>
  </conditionalFormatting>
  <conditionalFormatting sqref="T7:T28">
    <cfRule type="cellIs" dxfId="791" priority="32" operator="lessThan">
      <formula>0</formula>
    </cfRule>
    <cfRule type="cellIs" dxfId="790" priority="33" operator="lessThan">
      <formula>0</formula>
    </cfRule>
    <cfRule type="cellIs" dxfId="789" priority="34" operator="lessThan">
      <formula>0</formula>
    </cfRule>
  </conditionalFormatting>
  <conditionalFormatting sqref="D5:K5">
    <cfRule type="cellIs" dxfId="788" priority="31" operator="greaterThan">
      <formula>0</formula>
    </cfRule>
  </conditionalFormatting>
  <conditionalFormatting sqref="L4 L6 L28:L29">
    <cfRule type="cellIs" dxfId="787" priority="30" operator="equal">
      <formula>$L$4</formula>
    </cfRule>
  </conditionalFormatting>
  <conditionalFormatting sqref="D7:S7">
    <cfRule type="cellIs" dxfId="786" priority="29" operator="greaterThan">
      <formula>0</formula>
    </cfRule>
  </conditionalFormatting>
  <conditionalFormatting sqref="D9:S9">
    <cfRule type="cellIs" dxfId="785" priority="28" operator="greaterThan">
      <formula>0</formula>
    </cfRule>
  </conditionalFormatting>
  <conditionalFormatting sqref="D11:S11">
    <cfRule type="cellIs" dxfId="784" priority="27" operator="greaterThan">
      <formula>0</formula>
    </cfRule>
  </conditionalFormatting>
  <conditionalFormatting sqref="D13:S13">
    <cfRule type="cellIs" dxfId="783" priority="26" operator="greaterThan">
      <formula>0</formula>
    </cfRule>
  </conditionalFormatting>
  <conditionalFormatting sqref="D15:S15">
    <cfRule type="cellIs" dxfId="782" priority="25" operator="greaterThan">
      <formula>0</formula>
    </cfRule>
  </conditionalFormatting>
  <conditionalFormatting sqref="D17:S17">
    <cfRule type="cellIs" dxfId="781" priority="24" operator="greaterThan">
      <formula>0</formula>
    </cfRule>
  </conditionalFormatting>
  <conditionalFormatting sqref="D19:S19">
    <cfRule type="cellIs" dxfId="780" priority="23" operator="greaterThan">
      <formula>0</formula>
    </cfRule>
  </conditionalFormatting>
  <conditionalFormatting sqref="D21:S21">
    <cfRule type="cellIs" dxfId="779" priority="22" operator="greaterThan">
      <formula>0</formula>
    </cfRule>
  </conditionalFormatting>
  <conditionalFormatting sqref="D23:S23">
    <cfRule type="cellIs" dxfId="778" priority="21" operator="greaterThan">
      <formula>0</formula>
    </cfRule>
  </conditionalFormatting>
  <conditionalFormatting sqref="D25:S25">
    <cfRule type="cellIs" dxfId="777" priority="20" operator="greaterThan">
      <formula>0</formula>
    </cfRule>
  </conditionalFormatting>
  <conditionalFormatting sqref="D27:S27">
    <cfRule type="cellIs" dxfId="776" priority="19" operator="greaterThan">
      <formula>0</formula>
    </cfRule>
  </conditionalFormatting>
  <conditionalFormatting sqref="U6">
    <cfRule type="cellIs" dxfId="775" priority="18" operator="lessThan">
      <formula>0</formula>
    </cfRule>
  </conditionalFormatting>
  <conditionalFormatting sqref="V6">
    <cfRule type="cellIs" dxfId="774" priority="17" operator="lessThan">
      <formula>0</formula>
    </cfRule>
  </conditionalFormatting>
  <conditionalFormatting sqref="U28">
    <cfRule type="cellIs" dxfId="773" priority="16" operator="lessThan">
      <formula>0</formula>
    </cfRule>
  </conditionalFormatting>
  <conditionalFormatting sqref="U28">
    <cfRule type="cellIs" dxfId="772" priority="13" operator="lessThan">
      <formula>0</formula>
    </cfRule>
    <cfRule type="cellIs" dxfId="771" priority="14" operator="lessThan">
      <formula>0</formula>
    </cfRule>
    <cfRule type="cellIs" dxfId="770" priority="15" operator="lessThan">
      <formula>0</formula>
    </cfRule>
  </conditionalFormatting>
  <conditionalFormatting sqref="U28">
    <cfRule type="cellIs" dxfId="769" priority="12" operator="lessThan">
      <formula>0</formula>
    </cfRule>
  </conditionalFormatting>
  <conditionalFormatting sqref="U28">
    <cfRule type="cellIs" dxfId="768" priority="9" operator="lessThan">
      <formula>0</formula>
    </cfRule>
    <cfRule type="cellIs" dxfId="767" priority="10" operator="lessThan">
      <formula>0</formula>
    </cfRule>
    <cfRule type="cellIs" dxfId="766" priority="11" operator="lessThan">
      <formula>0</formula>
    </cfRule>
  </conditionalFormatting>
  <conditionalFormatting sqref="V28">
    <cfRule type="cellIs" dxfId="765" priority="8" operator="lessThan">
      <formula>0</formula>
    </cfRule>
  </conditionalFormatting>
  <conditionalFormatting sqref="V28">
    <cfRule type="cellIs" dxfId="764" priority="5" operator="lessThan">
      <formula>0</formula>
    </cfRule>
    <cfRule type="cellIs" dxfId="763" priority="6" operator="lessThan">
      <formula>0</formula>
    </cfRule>
    <cfRule type="cellIs" dxfId="762" priority="7" operator="lessThan">
      <formula>0</formula>
    </cfRule>
  </conditionalFormatting>
  <conditionalFormatting sqref="V28">
    <cfRule type="cellIs" dxfId="761" priority="4" operator="lessThan">
      <formula>0</formula>
    </cfRule>
  </conditionalFormatting>
  <conditionalFormatting sqref="V28">
    <cfRule type="cellIs" dxfId="760" priority="1" operator="lessThan">
      <formula>0</formula>
    </cfRule>
    <cfRule type="cellIs" dxfId="759" priority="2" operator="lessThan">
      <formula>0</formula>
    </cfRule>
    <cfRule type="cellIs" dxfId="758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65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'15'!D29</f>
        <v>457876</v>
      </c>
      <c r="E4" s="2">
        <f>'15'!E29</f>
        <v>7470</v>
      </c>
      <c r="F4" s="2">
        <f>'15'!F29</f>
        <v>9950</v>
      </c>
      <c r="G4" s="2">
        <f>'15'!G29</f>
        <v>400</v>
      </c>
      <c r="H4" s="2">
        <f>'15'!H29</f>
        <v>13970</v>
      </c>
      <c r="I4" s="2">
        <f>'15'!I29</f>
        <v>980</v>
      </c>
      <c r="J4" s="2">
        <f>'15'!J29</f>
        <v>199</v>
      </c>
      <c r="K4" s="2">
        <f>'15'!K29</f>
        <v>124</v>
      </c>
      <c r="L4" s="2">
        <f>'15'!L29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623377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6205</v>
      </c>
      <c r="N7" s="24">
        <f>D7+E7*20+F7*10+G7*9+H7*9+I7*191+J7*191+K7*182+L7*100</f>
        <v>6205</v>
      </c>
      <c r="O7" s="25">
        <f>M7*2.75%</f>
        <v>170.63749999999999</v>
      </c>
      <c r="P7" s="26"/>
      <c r="Q7" s="26">
        <v>55</v>
      </c>
      <c r="R7" s="24">
        <f>M7-(M7*2.75%)+I7*191+J7*191+K7*182+L7*100-Q7</f>
        <v>5979.3625000000002</v>
      </c>
      <c r="S7" s="25">
        <f>M7*0.95%</f>
        <v>58.947499999999998</v>
      </c>
      <c r="T7" s="27">
        <f>S7-Q7</f>
        <v>3.947499999999998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5040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5040</v>
      </c>
      <c r="N8" s="24">
        <f t="shared" ref="N8:N27" si="1">D8+E8*20+F8*10+G8*9+H8*9+I8*191+J8*191+K8*182+L8*100</f>
        <v>5040</v>
      </c>
      <c r="O8" s="25">
        <f t="shared" ref="O8:O27" si="2">M8*2.75%</f>
        <v>138.6</v>
      </c>
      <c r="P8" s="26"/>
      <c r="Q8" s="26">
        <v>80</v>
      </c>
      <c r="R8" s="24">
        <f t="shared" ref="R8:R27" si="3">M8-(M8*2.75%)+I8*191+J8*191+K8*182+L8*100-Q8</f>
        <v>4821.3999999999996</v>
      </c>
      <c r="S8" s="25">
        <f t="shared" ref="S8:S27" si="4">M8*0.95%</f>
        <v>47.879999999999995</v>
      </c>
      <c r="T8" s="27">
        <f t="shared" ref="T8:T27" si="5">S8-Q8</f>
        <v>-32.120000000000005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11865</v>
      </c>
      <c r="E9" s="30"/>
      <c r="F9" s="30"/>
      <c r="G9" s="30"/>
      <c r="H9" s="30">
        <v>120</v>
      </c>
      <c r="I9" s="20">
        <v>9</v>
      </c>
      <c r="J9" s="20"/>
      <c r="K9" s="20"/>
      <c r="L9" s="20"/>
      <c r="M9" s="20">
        <f t="shared" si="0"/>
        <v>12945</v>
      </c>
      <c r="N9" s="24">
        <f t="shared" si="1"/>
        <v>14664</v>
      </c>
      <c r="O9" s="25">
        <f t="shared" si="2"/>
        <v>355.98750000000001</v>
      </c>
      <c r="P9" s="26"/>
      <c r="Q9" s="26">
        <v>108</v>
      </c>
      <c r="R9" s="24">
        <f t="shared" si="3"/>
        <v>14200.012500000001</v>
      </c>
      <c r="S9" s="25">
        <f t="shared" si="4"/>
        <v>122.97749999999999</v>
      </c>
      <c r="T9" s="27">
        <f t="shared" si="5"/>
        <v>14.977499999999992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3291</v>
      </c>
      <c r="E10" s="30"/>
      <c r="F10" s="30"/>
      <c r="G10" s="30"/>
      <c r="H10" s="30"/>
      <c r="I10" s="20">
        <v>12</v>
      </c>
      <c r="J10" s="20">
        <v>3</v>
      </c>
      <c r="K10" s="20">
        <v>1</v>
      </c>
      <c r="L10" s="20"/>
      <c r="M10" s="20">
        <f t="shared" si="0"/>
        <v>3291</v>
      </c>
      <c r="N10" s="24">
        <f t="shared" si="1"/>
        <v>6338</v>
      </c>
      <c r="O10" s="25">
        <f t="shared" si="2"/>
        <v>90.502499999999998</v>
      </c>
      <c r="P10" s="26"/>
      <c r="Q10" s="26">
        <v>27</v>
      </c>
      <c r="R10" s="24">
        <f t="shared" si="3"/>
        <v>6220.4974999999995</v>
      </c>
      <c r="S10" s="25">
        <f t="shared" si="4"/>
        <v>31.264499999999998</v>
      </c>
      <c r="T10" s="27">
        <f t="shared" si="5"/>
        <v>4.2644999999999982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4232</v>
      </c>
      <c r="E11" s="30">
        <v>50</v>
      </c>
      <c r="F11" s="30">
        <v>100</v>
      </c>
      <c r="G11" s="32"/>
      <c r="H11" s="30"/>
      <c r="I11" s="20"/>
      <c r="J11" s="20"/>
      <c r="K11" s="20"/>
      <c r="L11" s="20"/>
      <c r="M11" s="20">
        <f t="shared" si="0"/>
        <v>6232</v>
      </c>
      <c r="N11" s="24">
        <f t="shared" si="1"/>
        <v>6232</v>
      </c>
      <c r="O11" s="25">
        <f t="shared" si="2"/>
        <v>171.38</v>
      </c>
      <c r="P11" s="26"/>
      <c r="Q11" s="26">
        <v>40</v>
      </c>
      <c r="R11" s="24">
        <f t="shared" si="3"/>
        <v>6020.62</v>
      </c>
      <c r="S11" s="25">
        <f t="shared" si="4"/>
        <v>59.204000000000001</v>
      </c>
      <c r="T11" s="27">
        <f t="shared" si="5"/>
        <v>19.204000000000001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3116</v>
      </c>
      <c r="N12" s="24">
        <f t="shared" si="1"/>
        <v>3116</v>
      </c>
      <c r="O12" s="25">
        <f t="shared" si="2"/>
        <v>85.69</v>
      </c>
      <c r="P12" s="26"/>
      <c r="Q12" s="26">
        <v>30</v>
      </c>
      <c r="R12" s="24">
        <f t="shared" si="3"/>
        <v>3000.31</v>
      </c>
      <c r="S12" s="25">
        <f t="shared" si="4"/>
        <v>29.602</v>
      </c>
      <c r="T12" s="27">
        <f t="shared" si="5"/>
        <v>-0.39799999999999969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4902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4902</v>
      </c>
      <c r="N13" s="24">
        <f t="shared" si="1"/>
        <v>4902</v>
      </c>
      <c r="O13" s="25">
        <f t="shared" si="2"/>
        <v>134.80500000000001</v>
      </c>
      <c r="P13" s="26"/>
      <c r="Q13" s="26">
        <v>55</v>
      </c>
      <c r="R13" s="24">
        <f t="shared" si="3"/>
        <v>4712.1949999999997</v>
      </c>
      <c r="S13" s="25">
        <f t="shared" si="4"/>
        <v>46.568999999999996</v>
      </c>
      <c r="T13" s="27">
        <f t="shared" si="5"/>
        <v>-8.4310000000000045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13002</v>
      </c>
      <c r="E15" s="30">
        <v>110</v>
      </c>
      <c r="F15" s="30">
        <v>140</v>
      </c>
      <c r="G15" s="30"/>
      <c r="H15" s="30"/>
      <c r="I15" s="20"/>
      <c r="J15" s="20"/>
      <c r="K15" s="20"/>
      <c r="L15" s="20"/>
      <c r="M15" s="20">
        <f t="shared" si="0"/>
        <v>16602</v>
      </c>
      <c r="N15" s="24">
        <f t="shared" si="1"/>
        <v>16602</v>
      </c>
      <c r="O15" s="25">
        <f t="shared" si="2"/>
        <v>456.55500000000001</v>
      </c>
      <c r="P15" s="26"/>
      <c r="Q15" s="26">
        <v>120</v>
      </c>
      <c r="R15" s="24">
        <f t="shared" si="3"/>
        <v>16025.445</v>
      </c>
      <c r="S15" s="25">
        <f t="shared" si="4"/>
        <v>157.71899999999999</v>
      </c>
      <c r="T15" s="27">
        <f t="shared" si="5"/>
        <v>37.718999999999994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17549</v>
      </c>
      <c r="E16" s="30"/>
      <c r="F16" s="30"/>
      <c r="G16" s="30">
        <v>50</v>
      </c>
      <c r="H16" s="30">
        <v>90</v>
      </c>
      <c r="I16" s="20"/>
      <c r="J16" s="20"/>
      <c r="K16" s="20"/>
      <c r="L16" s="20"/>
      <c r="M16" s="20">
        <f t="shared" si="0"/>
        <v>18809</v>
      </c>
      <c r="N16" s="24">
        <f t="shared" si="1"/>
        <v>18809</v>
      </c>
      <c r="O16" s="25">
        <f t="shared" si="2"/>
        <v>517.24750000000006</v>
      </c>
      <c r="P16" s="26"/>
      <c r="Q16" s="26">
        <v>112</v>
      </c>
      <c r="R16" s="24">
        <f t="shared" si="3"/>
        <v>18179.752499999999</v>
      </c>
      <c r="S16" s="25">
        <f t="shared" si="4"/>
        <v>178.68549999999999</v>
      </c>
      <c r="T16" s="27">
        <f t="shared" si="5"/>
        <v>66.68549999999999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7981</v>
      </c>
      <c r="E17" s="30">
        <v>20</v>
      </c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9331</v>
      </c>
      <c r="N17" s="24">
        <f t="shared" si="1"/>
        <v>9331</v>
      </c>
      <c r="O17" s="25">
        <f t="shared" si="2"/>
        <v>256.60250000000002</v>
      </c>
      <c r="P17" s="26"/>
      <c r="Q17" s="26">
        <v>74</v>
      </c>
      <c r="R17" s="24">
        <f t="shared" si="3"/>
        <v>9000.3974999999991</v>
      </c>
      <c r="S17" s="25">
        <f t="shared" si="4"/>
        <v>88.644499999999994</v>
      </c>
      <c r="T17" s="27">
        <f t="shared" si="5"/>
        <v>14.644499999999994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6479</v>
      </c>
      <c r="E18" s="30"/>
      <c r="F18" s="30">
        <v>10</v>
      </c>
      <c r="G18" s="30"/>
      <c r="H18" s="30"/>
      <c r="I18" s="20">
        <v>5</v>
      </c>
      <c r="J18" s="20"/>
      <c r="K18" s="20"/>
      <c r="L18" s="20"/>
      <c r="M18" s="20">
        <f t="shared" si="0"/>
        <v>6579</v>
      </c>
      <c r="N18" s="24">
        <f t="shared" si="1"/>
        <v>7534</v>
      </c>
      <c r="O18" s="25">
        <f t="shared" si="2"/>
        <v>180.92250000000001</v>
      </c>
      <c r="P18" s="26"/>
      <c r="Q18" s="26">
        <v>150</v>
      </c>
      <c r="R18" s="24">
        <f t="shared" si="3"/>
        <v>7203.0775000000003</v>
      </c>
      <c r="S18" s="25">
        <f t="shared" si="4"/>
        <v>62.500499999999995</v>
      </c>
      <c r="T18" s="27">
        <f t="shared" si="5"/>
        <v>-87.499500000000012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12406</v>
      </c>
      <c r="E19" s="30"/>
      <c r="F19" s="30"/>
      <c r="G19" s="30"/>
      <c r="H19" s="30"/>
      <c r="I19" s="20">
        <v>5</v>
      </c>
      <c r="J19" s="20"/>
      <c r="K19" s="20">
        <v>1</v>
      </c>
      <c r="L19" s="20"/>
      <c r="M19" s="20">
        <f t="shared" si="0"/>
        <v>12406</v>
      </c>
      <c r="N19" s="24">
        <f t="shared" si="1"/>
        <v>13543</v>
      </c>
      <c r="O19" s="25">
        <f t="shared" si="2"/>
        <v>341.16500000000002</v>
      </c>
      <c r="P19" s="26"/>
      <c r="Q19" s="26">
        <v>170</v>
      </c>
      <c r="R19" s="24">
        <f t="shared" si="3"/>
        <v>13031.834999999999</v>
      </c>
      <c r="S19" s="25">
        <f t="shared" si="4"/>
        <v>117.857</v>
      </c>
      <c r="T19" s="27">
        <f t="shared" si="5"/>
        <v>-52.143000000000001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6685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6685</v>
      </c>
      <c r="N20" s="24">
        <f t="shared" si="1"/>
        <v>6685</v>
      </c>
      <c r="O20" s="25">
        <f t="shared" si="2"/>
        <v>183.83750000000001</v>
      </c>
      <c r="P20" s="26"/>
      <c r="Q20" s="26">
        <v>150</v>
      </c>
      <c r="R20" s="24">
        <f t="shared" si="3"/>
        <v>6351.1625000000004</v>
      </c>
      <c r="S20" s="25">
        <f t="shared" si="4"/>
        <v>63.5075</v>
      </c>
      <c r="T20" s="27">
        <f t="shared" si="5"/>
        <v>-86.492500000000007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6491</v>
      </c>
      <c r="E21" s="30"/>
      <c r="F21" s="30"/>
      <c r="G21" s="30"/>
      <c r="H21" s="30">
        <v>50</v>
      </c>
      <c r="I21" s="20"/>
      <c r="J21" s="20"/>
      <c r="K21" s="20"/>
      <c r="L21" s="20"/>
      <c r="M21" s="20">
        <f t="shared" si="0"/>
        <v>6941</v>
      </c>
      <c r="N21" s="24">
        <f t="shared" si="1"/>
        <v>6941</v>
      </c>
      <c r="O21" s="25">
        <f t="shared" si="2"/>
        <v>190.8775</v>
      </c>
      <c r="P21" s="26"/>
      <c r="Q21" s="26">
        <v>10</v>
      </c>
      <c r="R21" s="24">
        <f t="shared" si="3"/>
        <v>6740.1225000000004</v>
      </c>
      <c r="S21" s="25">
        <f t="shared" si="4"/>
        <v>65.939499999999995</v>
      </c>
      <c r="T21" s="27">
        <f t="shared" si="5"/>
        <v>55.939499999999995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8820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8820</v>
      </c>
      <c r="N22" s="24">
        <f t="shared" si="1"/>
        <v>10685</v>
      </c>
      <c r="O22" s="25">
        <f t="shared" si="2"/>
        <v>242.55</v>
      </c>
      <c r="P22" s="26"/>
      <c r="Q22" s="26">
        <v>150</v>
      </c>
      <c r="R22" s="24">
        <f t="shared" si="3"/>
        <v>10292.450000000001</v>
      </c>
      <c r="S22" s="25">
        <f t="shared" si="4"/>
        <v>83.789999999999992</v>
      </c>
      <c r="T22" s="27">
        <f t="shared" si="5"/>
        <v>-66.210000000000008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4524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4524</v>
      </c>
      <c r="N23" s="24">
        <f t="shared" si="1"/>
        <v>4524</v>
      </c>
      <c r="O23" s="25">
        <f t="shared" si="2"/>
        <v>124.41</v>
      </c>
      <c r="P23" s="26"/>
      <c r="Q23" s="26">
        <v>40</v>
      </c>
      <c r="R23" s="24">
        <f t="shared" si="3"/>
        <v>4359.59</v>
      </c>
      <c r="S23" s="25">
        <f t="shared" si="4"/>
        <v>42.978000000000002</v>
      </c>
      <c r="T23" s="27">
        <f t="shared" si="5"/>
        <v>2.9780000000000015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20199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20199</v>
      </c>
      <c r="N24" s="24">
        <f t="shared" si="1"/>
        <v>20199</v>
      </c>
      <c r="O24" s="25">
        <f t="shared" si="2"/>
        <v>555.47249999999997</v>
      </c>
      <c r="P24" s="26"/>
      <c r="Q24" s="26">
        <v>114</v>
      </c>
      <c r="R24" s="24">
        <f t="shared" si="3"/>
        <v>19529.5275</v>
      </c>
      <c r="S24" s="25">
        <f t="shared" si="4"/>
        <v>191.8905</v>
      </c>
      <c r="T24" s="27">
        <f t="shared" si="5"/>
        <v>77.890500000000003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7402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7402</v>
      </c>
      <c r="N25" s="24">
        <f t="shared" si="1"/>
        <v>7402</v>
      </c>
      <c r="O25" s="25">
        <f t="shared" si="2"/>
        <v>203.55500000000001</v>
      </c>
      <c r="P25" s="26"/>
      <c r="Q25" s="26">
        <v>70</v>
      </c>
      <c r="R25" s="24">
        <f t="shared" si="3"/>
        <v>7128.4449999999997</v>
      </c>
      <c r="S25" s="25">
        <f t="shared" si="4"/>
        <v>70.319000000000003</v>
      </c>
      <c r="T25" s="27">
        <f t="shared" si="5"/>
        <v>0.31900000000000261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3394</v>
      </c>
      <c r="E26" s="29"/>
      <c r="F26" s="30"/>
      <c r="G26" s="30"/>
      <c r="H26" s="30">
        <v>50</v>
      </c>
      <c r="I26" s="20">
        <v>15</v>
      </c>
      <c r="J26" s="20"/>
      <c r="K26" s="20"/>
      <c r="L26" s="20"/>
      <c r="M26" s="20">
        <f t="shared" si="0"/>
        <v>3844</v>
      </c>
      <c r="N26" s="24">
        <f t="shared" si="1"/>
        <v>6709</v>
      </c>
      <c r="O26" s="25">
        <f t="shared" si="2"/>
        <v>105.71</v>
      </c>
      <c r="P26" s="26"/>
      <c r="Q26" s="26">
        <v>23</v>
      </c>
      <c r="R26" s="24">
        <f t="shared" si="3"/>
        <v>6580.29</v>
      </c>
      <c r="S26" s="25">
        <f t="shared" si="4"/>
        <v>36.518000000000001</v>
      </c>
      <c r="T26" s="27">
        <f t="shared" si="5"/>
        <v>13.518000000000001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8210</v>
      </c>
      <c r="E27" s="38">
        <v>30</v>
      </c>
      <c r="F27" s="39"/>
      <c r="G27" s="39"/>
      <c r="H27" s="39"/>
      <c r="I27" s="31">
        <v>10</v>
      </c>
      <c r="J27" s="31"/>
      <c r="K27" s="31">
        <v>17</v>
      </c>
      <c r="L27" s="31"/>
      <c r="M27" s="31">
        <f t="shared" si="0"/>
        <v>8810</v>
      </c>
      <c r="N27" s="40">
        <f t="shared" si="1"/>
        <v>13814</v>
      </c>
      <c r="O27" s="25">
        <f t="shared" si="2"/>
        <v>242.27500000000001</v>
      </c>
      <c r="P27" s="41"/>
      <c r="Q27" s="41">
        <v>100</v>
      </c>
      <c r="R27" s="24">
        <f t="shared" si="3"/>
        <v>13471.725</v>
      </c>
      <c r="S27" s="42">
        <f t="shared" si="4"/>
        <v>83.694999999999993</v>
      </c>
      <c r="T27" s="43">
        <f t="shared" si="5"/>
        <v>-16.305000000000007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167961</v>
      </c>
      <c r="E28" s="45">
        <f t="shared" si="6"/>
        <v>210</v>
      </c>
      <c r="F28" s="45">
        <f t="shared" ref="F28:T28" si="7">SUM(F7:F27)</f>
        <v>300</v>
      </c>
      <c r="G28" s="45">
        <f t="shared" si="7"/>
        <v>50</v>
      </c>
      <c r="H28" s="45">
        <f t="shared" si="7"/>
        <v>360</v>
      </c>
      <c r="I28" s="45">
        <f t="shared" si="7"/>
        <v>61</v>
      </c>
      <c r="J28" s="45">
        <f t="shared" si="7"/>
        <v>3</v>
      </c>
      <c r="K28" s="45">
        <f t="shared" si="7"/>
        <v>24</v>
      </c>
      <c r="L28" s="45">
        <f t="shared" si="7"/>
        <v>0</v>
      </c>
      <c r="M28" s="45">
        <f t="shared" si="7"/>
        <v>178851</v>
      </c>
      <c r="N28" s="45">
        <f t="shared" si="7"/>
        <v>195443</v>
      </c>
      <c r="O28" s="46">
        <f t="shared" si="7"/>
        <v>4918.4025000000001</v>
      </c>
      <c r="P28" s="45">
        <f t="shared" si="7"/>
        <v>0</v>
      </c>
      <c r="Q28" s="45">
        <f t="shared" si="7"/>
        <v>1678</v>
      </c>
      <c r="R28" s="45">
        <f t="shared" si="7"/>
        <v>188846.59750000003</v>
      </c>
      <c r="S28" s="45">
        <f t="shared" si="7"/>
        <v>1699.0844999999997</v>
      </c>
      <c r="T28" s="47">
        <f t="shared" si="7"/>
        <v>21.084499999999927</v>
      </c>
    </row>
    <row r="29" spans="1:20" ht="15.75" thickBot="1" x14ac:dyDescent="0.3">
      <c r="A29" s="104" t="s">
        <v>45</v>
      </c>
      <c r="B29" s="105"/>
      <c r="C29" s="106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57" priority="43" operator="equal">
      <formula>212030016606640</formula>
    </cfRule>
  </conditionalFormatting>
  <conditionalFormatting sqref="D29 E4:E6 E28:K29">
    <cfRule type="cellIs" dxfId="756" priority="41" operator="equal">
      <formula>$E$4</formula>
    </cfRule>
    <cfRule type="cellIs" dxfId="755" priority="42" operator="equal">
      <formula>2120</formula>
    </cfRule>
  </conditionalFormatting>
  <conditionalFormatting sqref="D29:E29 F4:F6 F28:F29">
    <cfRule type="cellIs" dxfId="754" priority="39" operator="equal">
      <formula>$F$4</formula>
    </cfRule>
    <cfRule type="cellIs" dxfId="753" priority="40" operator="equal">
      <formula>300</formula>
    </cfRule>
  </conditionalFormatting>
  <conditionalFormatting sqref="G4:G6 G28:G29">
    <cfRule type="cellIs" dxfId="752" priority="37" operator="equal">
      <formula>$G$4</formula>
    </cfRule>
    <cfRule type="cellIs" dxfId="751" priority="38" operator="equal">
      <formula>1660</formula>
    </cfRule>
  </conditionalFormatting>
  <conditionalFormatting sqref="H4:H6 H28:H29">
    <cfRule type="cellIs" dxfId="750" priority="35" operator="equal">
      <formula>$H$4</formula>
    </cfRule>
    <cfRule type="cellIs" dxfId="749" priority="36" operator="equal">
      <formula>6640</formula>
    </cfRule>
  </conditionalFormatting>
  <conditionalFormatting sqref="T6:T28">
    <cfRule type="cellIs" dxfId="748" priority="34" operator="lessThan">
      <formula>0</formula>
    </cfRule>
  </conditionalFormatting>
  <conditionalFormatting sqref="T7:T27">
    <cfRule type="cellIs" dxfId="747" priority="31" operator="lessThan">
      <formula>0</formula>
    </cfRule>
    <cfRule type="cellIs" dxfId="746" priority="32" operator="lessThan">
      <formula>0</formula>
    </cfRule>
    <cfRule type="cellIs" dxfId="745" priority="33" operator="lessThan">
      <formula>0</formula>
    </cfRule>
  </conditionalFormatting>
  <conditionalFormatting sqref="E4:E6 E28:K28">
    <cfRule type="cellIs" dxfId="744" priority="30" operator="equal">
      <formula>$E$4</formula>
    </cfRule>
  </conditionalFormatting>
  <conditionalFormatting sqref="D28:D29 D6 D4:M4">
    <cfRule type="cellIs" dxfId="743" priority="29" operator="equal">
      <formula>$D$4</formula>
    </cfRule>
  </conditionalFormatting>
  <conditionalFormatting sqref="I4:I6 I28:I29">
    <cfRule type="cellIs" dxfId="742" priority="28" operator="equal">
      <formula>$I$4</formula>
    </cfRule>
  </conditionalFormatting>
  <conditionalFormatting sqref="J4:J6 J28:J29">
    <cfRule type="cellIs" dxfId="741" priority="27" operator="equal">
      <formula>$J$4</formula>
    </cfRule>
  </conditionalFormatting>
  <conditionalFormatting sqref="K4:K6 K28:K29">
    <cfRule type="cellIs" dxfId="740" priority="26" operator="equal">
      <formula>$K$4</formula>
    </cfRule>
  </conditionalFormatting>
  <conditionalFormatting sqref="M4:M6">
    <cfRule type="cellIs" dxfId="739" priority="25" operator="equal">
      <formula>$L$4</formula>
    </cfRule>
  </conditionalFormatting>
  <conditionalFormatting sqref="T7:T28">
    <cfRule type="cellIs" dxfId="738" priority="22" operator="lessThan">
      <formula>0</formula>
    </cfRule>
    <cfRule type="cellIs" dxfId="737" priority="23" operator="lessThan">
      <formula>0</formula>
    </cfRule>
    <cfRule type="cellIs" dxfId="736" priority="24" operator="lessThan">
      <formula>0</formula>
    </cfRule>
  </conditionalFormatting>
  <conditionalFormatting sqref="D5:K5">
    <cfRule type="cellIs" dxfId="735" priority="21" operator="greaterThan">
      <formula>0</formula>
    </cfRule>
  </conditionalFormatting>
  <conditionalFormatting sqref="T6:T28">
    <cfRule type="cellIs" dxfId="734" priority="20" operator="lessThan">
      <formula>0</formula>
    </cfRule>
  </conditionalFormatting>
  <conditionalFormatting sqref="T7:T27">
    <cfRule type="cellIs" dxfId="733" priority="17" operator="lessThan">
      <formula>0</formula>
    </cfRule>
    <cfRule type="cellIs" dxfId="732" priority="18" operator="lessThan">
      <formula>0</formula>
    </cfRule>
    <cfRule type="cellIs" dxfId="731" priority="19" operator="lessThan">
      <formula>0</formula>
    </cfRule>
  </conditionalFormatting>
  <conditionalFormatting sqref="T7:T28">
    <cfRule type="cellIs" dxfId="730" priority="14" operator="lessThan">
      <formula>0</formula>
    </cfRule>
    <cfRule type="cellIs" dxfId="729" priority="15" operator="lessThan">
      <formula>0</formula>
    </cfRule>
    <cfRule type="cellIs" dxfId="728" priority="16" operator="lessThan">
      <formula>0</formula>
    </cfRule>
  </conditionalFormatting>
  <conditionalFormatting sqref="D5:K5">
    <cfRule type="cellIs" dxfId="727" priority="13" operator="greaterThan">
      <formula>0</formula>
    </cfRule>
  </conditionalFormatting>
  <conditionalFormatting sqref="L4 L6 L28:L29">
    <cfRule type="cellIs" dxfId="726" priority="12" operator="equal">
      <formula>$L$4</formula>
    </cfRule>
  </conditionalFormatting>
  <conditionalFormatting sqref="D7:S7">
    <cfRule type="cellIs" dxfId="725" priority="11" operator="greaterThan">
      <formula>0</formula>
    </cfRule>
  </conditionalFormatting>
  <conditionalFormatting sqref="D9:S9">
    <cfRule type="cellIs" dxfId="724" priority="10" operator="greaterThan">
      <formula>0</formula>
    </cfRule>
  </conditionalFormatting>
  <conditionalFormatting sqref="D11:S11">
    <cfRule type="cellIs" dxfId="723" priority="9" operator="greaterThan">
      <formula>0</formula>
    </cfRule>
  </conditionalFormatting>
  <conditionalFormatting sqref="D13:S13">
    <cfRule type="cellIs" dxfId="722" priority="8" operator="greaterThan">
      <formula>0</formula>
    </cfRule>
  </conditionalFormatting>
  <conditionalFormatting sqref="D15:S15">
    <cfRule type="cellIs" dxfId="721" priority="7" operator="greaterThan">
      <formula>0</formula>
    </cfRule>
  </conditionalFormatting>
  <conditionalFormatting sqref="D17:S17">
    <cfRule type="cellIs" dxfId="720" priority="6" operator="greaterThan">
      <formula>0</formula>
    </cfRule>
  </conditionalFormatting>
  <conditionalFormatting sqref="D19:S19">
    <cfRule type="cellIs" dxfId="719" priority="5" operator="greaterThan">
      <formula>0</formula>
    </cfRule>
  </conditionalFormatting>
  <conditionalFormatting sqref="D21:S21">
    <cfRule type="cellIs" dxfId="718" priority="4" operator="greaterThan">
      <formula>0</formula>
    </cfRule>
  </conditionalFormatting>
  <conditionalFormatting sqref="D23:S23">
    <cfRule type="cellIs" dxfId="717" priority="3" operator="greaterThan">
      <formula>0</formula>
    </cfRule>
  </conditionalFormatting>
  <conditionalFormatting sqref="D25:S25">
    <cfRule type="cellIs" dxfId="716" priority="2" operator="greaterThan">
      <formula>0</formula>
    </cfRule>
  </conditionalFormatting>
  <conditionalFormatting sqref="D27:S27">
    <cfRule type="cellIs" dxfId="715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67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'16'!D29</f>
        <v>913292</v>
      </c>
      <c r="E4" s="2">
        <f>'16'!E29</f>
        <v>7260</v>
      </c>
      <c r="F4" s="2">
        <f>'16'!F29</f>
        <v>9650</v>
      </c>
      <c r="G4" s="2">
        <f>'16'!G29</f>
        <v>350</v>
      </c>
      <c r="H4" s="2">
        <f>'16'!H29</f>
        <v>13610</v>
      </c>
      <c r="I4" s="2">
        <f>'16'!I29</f>
        <v>919</v>
      </c>
      <c r="J4" s="2">
        <f>'16'!J29</f>
        <v>196</v>
      </c>
      <c r="K4" s="2">
        <f>'16'!K29</f>
        <v>100</v>
      </c>
      <c r="L4" s="2">
        <f>'16'!L29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76"/>
    </row>
    <row r="7" spans="1:21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55">
        <f>S7-Q7</f>
        <v>0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55">
        <f t="shared" ref="T8:T27" si="5">S8-Q8</f>
        <v>0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55">
        <f t="shared" si="5"/>
        <v>0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55">
        <f t="shared" si="5"/>
        <v>0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55">
        <f t="shared" si="5"/>
        <v>0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55">
        <f t="shared" si="5"/>
        <v>0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55">
        <f t="shared" si="5"/>
        <v>0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8021</v>
      </c>
      <c r="E14" s="30"/>
      <c r="F14" s="30"/>
      <c r="G14" s="30"/>
      <c r="H14" s="30"/>
      <c r="I14" s="20">
        <v>7</v>
      </c>
      <c r="J14" s="20"/>
      <c r="K14" s="20"/>
      <c r="L14" s="20"/>
      <c r="M14" s="20">
        <f t="shared" si="0"/>
        <v>8021</v>
      </c>
      <c r="N14" s="24">
        <f t="shared" si="1"/>
        <v>9358</v>
      </c>
      <c r="O14" s="25">
        <f t="shared" si="2"/>
        <v>220.57750000000001</v>
      </c>
      <c r="P14" s="26"/>
      <c r="Q14" s="26">
        <v>108</v>
      </c>
      <c r="R14" s="24">
        <f t="shared" si="3"/>
        <v>9029.4225000000006</v>
      </c>
      <c r="S14" s="25">
        <f t="shared" si="4"/>
        <v>76.1995</v>
      </c>
      <c r="T14" s="55">
        <f t="shared" si="5"/>
        <v>-31.8005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14728</v>
      </c>
      <c r="E15" s="30"/>
      <c r="F15" s="30"/>
      <c r="G15" s="30"/>
      <c r="H15" s="30">
        <v>60</v>
      </c>
      <c r="I15" s="20">
        <v>17</v>
      </c>
      <c r="J15" s="20"/>
      <c r="K15" s="20">
        <v>5</v>
      </c>
      <c r="L15" s="20"/>
      <c r="M15" s="20">
        <f t="shared" si="0"/>
        <v>15268</v>
      </c>
      <c r="N15" s="24">
        <f t="shared" si="1"/>
        <v>19425</v>
      </c>
      <c r="O15" s="25">
        <f t="shared" si="2"/>
        <v>419.87</v>
      </c>
      <c r="P15" s="26"/>
      <c r="Q15" s="26">
        <v>130</v>
      </c>
      <c r="R15" s="24">
        <f t="shared" si="3"/>
        <v>18875.129999999997</v>
      </c>
      <c r="S15" s="25">
        <f t="shared" si="4"/>
        <v>145.04599999999999</v>
      </c>
      <c r="T15" s="55">
        <f t="shared" si="5"/>
        <v>15.045999999999992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7805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7805</v>
      </c>
      <c r="N16" s="24">
        <f t="shared" si="1"/>
        <v>7805</v>
      </c>
      <c r="O16" s="25">
        <f t="shared" si="2"/>
        <v>214.63749999999999</v>
      </c>
      <c r="P16" s="26"/>
      <c r="Q16" s="26">
        <v>100</v>
      </c>
      <c r="R16" s="24">
        <f t="shared" si="3"/>
        <v>7490.3625000000002</v>
      </c>
      <c r="S16" s="25">
        <f t="shared" si="4"/>
        <v>74.147499999999994</v>
      </c>
      <c r="T16" s="55">
        <f t="shared" si="5"/>
        <v>-25.852500000000006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55">
        <f t="shared" si="5"/>
        <v>0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55">
        <f t="shared" si="5"/>
        <v>0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55">
        <f t="shared" si="5"/>
        <v>0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3804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3804</v>
      </c>
      <c r="N20" s="24">
        <f t="shared" si="1"/>
        <v>3804</v>
      </c>
      <c r="O20" s="25">
        <f t="shared" si="2"/>
        <v>104.61</v>
      </c>
      <c r="P20" s="26"/>
      <c r="Q20" s="26">
        <v>100</v>
      </c>
      <c r="R20" s="24">
        <f t="shared" si="3"/>
        <v>3599.39</v>
      </c>
      <c r="S20" s="25">
        <f t="shared" si="4"/>
        <v>36.137999999999998</v>
      </c>
      <c r="T20" s="55">
        <f t="shared" si="5"/>
        <v>-63.862000000000002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5">
        <f t="shared" si="5"/>
        <v>0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55">
        <f t="shared" si="5"/>
        <v>0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5">
        <f t="shared" si="5"/>
        <v>0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55">
        <f t="shared" si="5"/>
        <v>0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55">
        <f t="shared" si="5"/>
        <v>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55">
        <f t="shared" si="5"/>
        <v>0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56">
        <f t="shared" si="5"/>
        <v>0</v>
      </c>
      <c r="U27" s="76">
        <v>3394</v>
      </c>
    </row>
    <row r="28" spans="1:21" ht="16.5" thickBot="1" x14ac:dyDescent="0.3">
      <c r="A28" s="101" t="s">
        <v>44</v>
      </c>
      <c r="B28" s="102"/>
      <c r="C28" s="103"/>
      <c r="D28" s="44">
        <f t="shared" ref="D28:E28" si="6">SUM(D7:D27)</f>
        <v>34358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60</v>
      </c>
      <c r="I28" s="45">
        <f t="shared" si="7"/>
        <v>24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34898</v>
      </c>
      <c r="N28" s="45">
        <f t="shared" si="7"/>
        <v>40392</v>
      </c>
      <c r="O28" s="46">
        <f t="shared" si="7"/>
        <v>959.69500000000005</v>
      </c>
      <c r="P28" s="45">
        <f t="shared" si="7"/>
        <v>0</v>
      </c>
      <c r="Q28" s="45">
        <f t="shared" si="7"/>
        <v>438</v>
      </c>
      <c r="R28" s="45">
        <f t="shared" si="7"/>
        <v>38994.305</v>
      </c>
      <c r="S28" s="45">
        <f t="shared" si="7"/>
        <v>331.53099999999995</v>
      </c>
      <c r="T28" s="75">
        <f t="shared" si="7"/>
        <v>-106.46900000000002</v>
      </c>
      <c r="U28" s="65">
        <f>SUM(U7:U27)</f>
        <v>131503</v>
      </c>
    </row>
    <row r="29" spans="1:21" ht="15.75" thickBot="1" x14ac:dyDescent="0.3">
      <c r="A29" s="104" t="s">
        <v>45</v>
      </c>
      <c r="B29" s="105"/>
      <c r="C29" s="106"/>
      <c r="D29" s="48">
        <f>D4+D5-D28</f>
        <v>878934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13550</v>
      </c>
      <c r="I29" s="48">
        <f t="shared" si="8"/>
        <v>895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8"/>
      <c r="U29" s="7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14" priority="43" operator="equal">
      <formula>212030016606640</formula>
    </cfRule>
  </conditionalFormatting>
  <conditionalFormatting sqref="D29 E4:E6 E28:K29">
    <cfRule type="cellIs" dxfId="713" priority="41" operator="equal">
      <formula>$E$4</formula>
    </cfRule>
    <cfRule type="cellIs" dxfId="712" priority="42" operator="equal">
      <formula>2120</formula>
    </cfRule>
  </conditionalFormatting>
  <conditionalFormatting sqref="D29:E29 F4:F6 F28:F29">
    <cfRule type="cellIs" dxfId="711" priority="39" operator="equal">
      <formula>$F$4</formula>
    </cfRule>
    <cfRule type="cellIs" dxfId="710" priority="40" operator="equal">
      <formula>300</formula>
    </cfRule>
  </conditionalFormatting>
  <conditionalFormatting sqref="G4:G6 G28:G29">
    <cfRule type="cellIs" dxfId="709" priority="37" operator="equal">
      <formula>$G$4</formula>
    </cfRule>
    <cfRule type="cellIs" dxfId="708" priority="38" operator="equal">
      <formula>1660</formula>
    </cfRule>
  </conditionalFormatting>
  <conditionalFormatting sqref="H4:H6 H28:H29">
    <cfRule type="cellIs" dxfId="707" priority="35" operator="equal">
      <formula>$H$4</formula>
    </cfRule>
    <cfRule type="cellIs" dxfId="706" priority="36" operator="equal">
      <formula>6640</formula>
    </cfRule>
  </conditionalFormatting>
  <conditionalFormatting sqref="T6:T28 U28">
    <cfRule type="cellIs" dxfId="705" priority="34" operator="lessThan">
      <formula>0</formula>
    </cfRule>
  </conditionalFormatting>
  <conditionalFormatting sqref="T7:T27">
    <cfRule type="cellIs" dxfId="704" priority="31" operator="lessThan">
      <formula>0</formula>
    </cfRule>
    <cfRule type="cellIs" dxfId="703" priority="32" operator="lessThan">
      <formula>0</formula>
    </cfRule>
    <cfRule type="cellIs" dxfId="702" priority="33" operator="lessThan">
      <formula>0</formula>
    </cfRule>
  </conditionalFormatting>
  <conditionalFormatting sqref="E4:E6 E28:K28">
    <cfRule type="cellIs" dxfId="701" priority="30" operator="equal">
      <formula>$E$4</formula>
    </cfRule>
  </conditionalFormatting>
  <conditionalFormatting sqref="D28:D29 D6 D4:M4">
    <cfRule type="cellIs" dxfId="700" priority="29" operator="equal">
      <formula>$D$4</formula>
    </cfRule>
  </conditionalFormatting>
  <conditionalFormatting sqref="I4:I6 I28:I29">
    <cfRule type="cellIs" dxfId="699" priority="28" operator="equal">
      <formula>$I$4</formula>
    </cfRule>
  </conditionalFormatting>
  <conditionalFormatting sqref="J4:J6 J28:J29">
    <cfRule type="cellIs" dxfId="698" priority="27" operator="equal">
      <formula>$J$4</formula>
    </cfRule>
  </conditionalFormatting>
  <conditionalFormatting sqref="K4:K6 K28:K29">
    <cfRule type="cellIs" dxfId="697" priority="26" operator="equal">
      <formula>$K$4</formula>
    </cfRule>
  </conditionalFormatting>
  <conditionalFormatting sqref="M4:M6">
    <cfRule type="cellIs" dxfId="696" priority="25" operator="equal">
      <formula>$L$4</formula>
    </cfRule>
  </conditionalFormatting>
  <conditionalFormatting sqref="T7:T28 U28">
    <cfRule type="cellIs" dxfId="695" priority="22" operator="lessThan">
      <formula>0</formula>
    </cfRule>
    <cfRule type="cellIs" dxfId="694" priority="23" operator="lessThan">
      <formula>0</formula>
    </cfRule>
    <cfRule type="cellIs" dxfId="693" priority="24" operator="lessThan">
      <formula>0</formula>
    </cfRule>
  </conditionalFormatting>
  <conditionalFormatting sqref="D5:K5">
    <cfRule type="cellIs" dxfId="692" priority="21" operator="greaterThan">
      <formula>0</formula>
    </cfRule>
  </conditionalFormatting>
  <conditionalFormatting sqref="T6:T28 U28">
    <cfRule type="cellIs" dxfId="691" priority="20" operator="lessThan">
      <formula>0</formula>
    </cfRule>
  </conditionalFormatting>
  <conditionalFormatting sqref="T7:T27">
    <cfRule type="cellIs" dxfId="690" priority="17" operator="lessThan">
      <formula>0</formula>
    </cfRule>
    <cfRule type="cellIs" dxfId="689" priority="18" operator="lessThan">
      <formula>0</formula>
    </cfRule>
    <cfRule type="cellIs" dxfId="688" priority="19" operator="lessThan">
      <formula>0</formula>
    </cfRule>
  </conditionalFormatting>
  <conditionalFormatting sqref="T7:T28 U28">
    <cfRule type="cellIs" dxfId="687" priority="14" operator="lessThan">
      <formula>0</formula>
    </cfRule>
    <cfRule type="cellIs" dxfId="686" priority="15" operator="lessThan">
      <formula>0</formula>
    </cfRule>
    <cfRule type="cellIs" dxfId="685" priority="16" operator="lessThan">
      <formula>0</formula>
    </cfRule>
  </conditionalFormatting>
  <conditionalFormatting sqref="D5:K5">
    <cfRule type="cellIs" dxfId="684" priority="13" operator="greaterThan">
      <formula>0</formula>
    </cfRule>
  </conditionalFormatting>
  <conditionalFormatting sqref="L4 L6 L28:L29">
    <cfRule type="cellIs" dxfId="683" priority="12" operator="equal">
      <formula>$L$4</formula>
    </cfRule>
  </conditionalFormatting>
  <conditionalFormatting sqref="D7:S7">
    <cfRule type="cellIs" dxfId="682" priority="11" operator="greaterThan">
      <formula>0</formula>
    </cfRule>
  </conditionalFormatting>
  <conditionalFormatting sqref="D9:S9">
    <cfRule type="cellIs" dxfId="681" priority="10" operator="greaterThan">
      <formula>0</formula>
    </cfRule>
  </conditionalFormatting>
  <conditionalFormatting sqref="D11:S11">
    <cfRule type="cellIs" dxfId="680" priority="9" operator="greaterThan">
      <formula>0</formula>
    </cfRule>
  </conditionalFormatting>
  <conditionalFormatting sqref="D13:S13">
    <cfRule type="cellIs" dxfId="679" priority="8" operator="greaterThan">
      <formula>0</formula>
    </cfRule>
  </conditionalFormatting>
  <conditionalFormatting sqref="D15:S15">
    <cfRule type="cellIs" dxfId="678" priority="7" operator="greaterThan">
      <formula>0</formula>
    </cfRule>
  </conditionalFormatting>
  <conditionalFormatting sqref="D17:S17">
    <cfRule type="cellIs" dxfId="677" priority="6" operator="greaterThan">
      <formula>0</formula>
    </cfRule>
  </conditionalFormatting>
  <conditionalFormatting sqref="D19:S19">
    <cfRule type="cellIs" dxfId="676" priority="5" operator="greaterThan">
      <formula>0</formula>
    </cfRule>
  </conditionalFormatting>
  <conditionalFormatting sqref="D21:S21">
    <cfRule type="cellIs" dxfId="675" priority="4" operator="greaterThan">
      <formula>0</formula>
    </cfRule>
  </conditionalFormatting>
  <conditionalFormatting sqref="D23:S23">
    <cfRule type="cellIs" dxfId="674" priority="3" operator="greaterThan">
      <formula>0</formula>
    </cfRule>
  </conditionalFormatting>
  <conditionalFormatting sqref="D25:S25">
    <cfRule type="cellIs" dxfId="673" priority="2" operator="greaterThan">
      <formula>0</formula>
    </cfRule>
  </conditionalFormatting>
  <conditionalFormatting sqref="D27:S27">
    <cfRule type="cellIs" dxfId="67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3" sqref="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21" max="21" width="10.14062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66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'17'!D29</f>
        <v>878934</v>
      </c>
      <c r="E4" s="2">
        <f>'17'!E29</f>
        <v>7260</v>
      </c>
      <c r="F4" s="2">
        <f>'17'!F29</f>
        <v>9650</v>
      </c>
      <c r="G4" s="2">
        <f>'17'!G29</f>
        <v>350</v>
      </c>
      <c r="H4" s="2">
        <f>'17'!H29</f>
        <v>13550</v>
      </c>
      <c r="I4" s="2">
        <f>'17'!I29</f>
        <v>895</v>
      </c>
      <c r="J4" s="2">
        <f>'17'!J29</f>
        <v>196</v>
      </c>
      <c r="K4" s="2">
        <f>'17'!K29</f>
        <v>95</v>
      </c>
      <c r="L4" s="2">
        <f>'17'!L29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>
        <v>70961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68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26625</v>
      </c>
      <c r="E7" s="22">
        <v>50</v>
      </c>
      <c r="F7" s="22">
        <v>50</v>
      </c>
      <c r="G7" s="22"/>
      <c r="H7" s="22">
        <v>50</v>
      </c>
      <c r="I7" s="23">
        <v>65</v>
      </c>
      <c r="J7" s="23">
        <v>1</v>
      </c>
      <c r="K7" s="23"/>
      <c r="L7" s="23"/>
      <c r="M7" s="20">
        <f>D7+E7*20+F7*10+G7*9+H7*9</f>
        <v>28575</v>
      </c>
      <c r="N7" s="24">
        <f>D7+E7*20+F7*10+G7*9+H7*9+I7*191+J7*191+K7*182+L7*100</f>
        <v>41181</v>
      </c>
      <c r="O7" s="25">
        <f>M7*2.75%</f>
        <v>785.8125</v>
      </c>
      <c r="P7" s="26"/>
      <c r="Q7" s="26">
        <v>136</v>
      </c>
      <c r="R7" s="24">
        <f>M7-(M7*2.75%)+I7*191+J7*191+K7*182+L7*100-Q7</f>
        <v>40259.1875</v>
      </c>
      <c r="S7" s="25">
        <f>M7*0.95%</f>
        <v>271.46249999999998</v>
      </c>
      <c r="T7" s="55">
        <f>S7-Q7</f>
        <v>135.46249999999998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14321</v>
      </c>
      <c r="E8" s="30">
        <v>20</v>
      </c>
      <c r="F8" s="30">
        <v>20</v>
      </c>
      <c r="G8" s="30"/>
      <c r="H8" s="30">
        <v>100</v>
      </c>
      <c r="I8" s="20">
        <v>1</v>
      </c>
      <c r="J8" s="20"/>
      <c r="K8" s="20">
        <v>5</v>
      </c>
      <c r="L8" s="20"/>
      <c r="M8" s="20">
        <f t="shared" ref="M8:M27" si="0">D8+E8*20+F8*10+G8*9+H8*9</f>
        <v>15821</v>
      </c>
      <c r="N8" s="24">
        <f t="shared" ref="N8:N27" si="1">D8+E8*20+F8*10+G8*9+H8*9+I8*191+J8*191+K8*182+L8*100</f>
        <v>16922</v>
      </c>
      <c r="O8" s="25">
        <f t="shared" ref="O8:O27" si="2">M8*2.75%</f>
        <v>435.07749999999999</v>
      </c>
      <c r="P8" s="26"/>
      <c r="Q8" s="26">
        <v>160</v>
      </c>
      <c r="R8" s="24">
        <f t="shared" ref="R8:R27" si="3">M8-(M8*2.75%)+I8*191+J8*191+K8*182+L8*100-Q8</f>
        <v>16326.922500000001</v>
      </c>
      <c r="S8" s="25">
        <f t="shared" ref="S8:S27" si="4">M8*0.95%</f>
        <v>150.29949999999999</v>
      </c>
      <c r="T8" s="55">
        <f t="shared" ref="T8:T27" si="5">S8-Q8</f>
        <v>-9.7005000000000052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35479</v>
      </c>
      <c r="E9" s="30"/>
      <c r="F9" s="30"/>
      <c r="G9" s="30"/>
      <c r="H9" s="30">
        <v>20</v>
      </c>
      <c r="I9" s="20">
        <v>3</v>
      </c>
      <c r="J9" s="20"/>
      <c r="K9" s="20"/>
      <c r="L9" s="20"/>
      <c r="M9" s="20">
        <f t="shared" si="0"/>
        <v>35659</v>
      </c>
      <c r="N9" s="24">
        <f t="shared" si="1"/>
        <v>36232</v>
      </c>
      <c r="O9" s="25">
        <f t="shared" si="2"/>
        <v>980.62250000000006</v>
      </c>
      <c r="P9" s="26"/>
      <c r="Q9" s="26">
        <v>152</v>
      </c>
      <c r="R9" s="24">
        <f t="shared" si="3"/>
        <v>35099.377500000002</v>
      </c>
      <c r="S9" s="25">
        <f t="shared" si="4"/>
        <v>338.76049999999998</v>
      </c>
      <c r="T9" s="55">
        <f t="shared" si="5"/>
        <v>186.76049999999998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11404</v>
      </c>
      <c r="E10" s="30"/>
      <c r="F10" s="30"/>
      <c r="G10" s="30"/>
      <c r="H10" s="30"/>
      <c r="I10" s="20">
        <v>6</v>
      </c>
      <c r="J10" s="20">
        <v>1</v>
      </c>
      <c r="K10" s="20"/>
      <c r="L10" s="20"/>
      <c r="M10" s="20">
        <f t="shared" si="0"/>
        <v>11404</v>
      </c>
      <c r="N10" s="24">
        <f t="shared" si="1"/>
        <v>12741</v>
      </c>
      <c r="O10" s="25">
        <f t="shared" si="2"/>
        <v>313.61</v>
      </c>
      <c r="P10" s="26"/>
      <c r="Q10" s="26">
        <v>51</v>
      </c>
      <c r="R10" s="24">
        <f t="shared" si="3"/>
        <v>12376.39</v>
      </c>
      <c r="S10" s="25">
        <f t="shared" si="4"/>
        <v>108.33799999999999</v>
      </c>
      <c r="T10" s="55">
        <f t="shared" si="5"/>
        <v>57.337999999999994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8131</v>
      </c>
      <c r="E11" s="30">
        <v>50</v>
      </c>
      <c r="F11" s="30">
        <v>50</v>
      </c>
      <c r="G11" s="32"/>
      <c r="H11" s="30">
        <v>250</v>
      </c>
      <c r="I11" s="20">
        <v>16</v>
      </c>
      <c r="J11" s="20"/>
      <c r="K11" s="20"/>
      <c r="L11" s="20"/>
      <c r="M11" s="20">
        <f t="shared" si="0"/>
        <v>11881</v>
      </c>
      <c r="N11" s="24">
        <f t="shared" si="1"/>
        <v>14937</v>
      </c>
      <c r="O11" s="25">
        <f t="shared" si="2"/>
        <v>326.72750000000002</v>
      </c>
      <c r="P11" s="26"/>
      <c r="Q11" s="26">
        <v>50</v>
      </c>
      <c r="R11" s="24">
        <f t="shared" si="3"/>
        <v>14560.272499999999</v>
      </c>
      <c r="S11" s="25">
        <f t="shared" si="4"/>
        <v>112.8695</v>
      </c>
      <c r="T11" s="55">
        <f t="shared" si="5"/>
        <v>62.869500000000002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18942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18942</v>
      </c>
      <c r="N12" s="24">
        <f t="shared" si="1"/>
        <v>18942</v>
      </c>
      <c r="O12" s="25">
        <f t="shared" si="2"/>
        <v>520.90499999999997</v>
      </c>
      <c r="P12" s="26"/>
      <c r="Q12" s="26">
        <v>71</v>
      </c>
      <c r="R12" s="24">
        <f t="shared" si="3"/>
        <v>18350.095000000001</v>
      </c>
      <c r="S12" s="25">
        <f t="shared" si="4"/>
        <v>179.94899999999998</v>
      </c>
      <c r="T12" s="55">
        <f t="shared" si="5"/>
        <v>108.94899999999998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12842</v>
      </c>
      <c r="E13" s="30"/>
      <c r="F13" s="30"/>
      <c r="G13" s="30"/>
      <c r="H13" s="30">
        <v>50</v>
      </c>
      <c r="I13" s="20">
        <v>5</v>
      </c>
      <c r="J13" s="20"/>
      <c r="K13" s="20"/>
      <c r="L13" s="20"/>
      <c r="M13" s="20">
        <f t="shared" si="0"/>
        <v>13292</v>
      </c>
      <c r="N13" s="24">
        <f t="shared" si="1"/>
        <v>14247</v>
      </c>
      <c r="O13" s="25">
        <f t="shared" si="2"/>
        <v>365.53000000000003</v>
      </c>
      <c r="P13" s="26"/>
      <c r="Q13" s="26">
        <v>110</v>
      </c>
      <c r="R13" s="24">
        <f t="shared" si="3"/>
        <v>13771.47</v>
      </c>
      <c r="S13" s="25">
        <f t="shared" si="4"/>
        <v>126.274</v>
      </c>
      <c r="T13" s="55">
        <f t="shared" si="5"/>
        <v>16.274000000000001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20951</v>
      </c>
      <c r="E14" s="30"/>
      <c r="F14" s="30"/>
      <c r="G14" s="30"/>
      <c r="H14" s="30"/>
      <c r="I14" s="20">
        <v>20</v>
      </c>
      <c r="J14" s="20"/>
      <c r="K14" s="20"/>
      <c r="L14" s="20"/>
      <c r="M14" s="20">
        <f t="shared" si="0"/>
        <v>20951</v>
      </c>
      <c r="N14" s="24">
        <f t="shared" si="1"/>
        <v>24771</v>
      </c>
      <c r="O14" s="25">
        <f t="shared" si="2"/>
        <v>576.15250000000003</v>
      </c>
      <c r="P14" s="26"/>
      <c r="Q14" s="26">
        <v>155</v>
      </c>
      <c r="R14" s="24">
        <f t="shared" si="3"/>
        <v>24039.8475</v>
      </c>
      <c r="S14" s="25">
        <f t="shared" si="4"/>
        <v>199.03450000000001</v>
      </c>
      <c r="T14" s="55">
        <f t="shared" si="5"/>
        <v>44.034500000000008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17491</v>
      </c>
      <c r="E15" s="30"/>
      <c r="F15" s="30">
        <v>50</v>
      </c>
      <c r="G15" s="30"/>
      <c r="H15" s="30">
        <v>60</v>
      </c>
      <c r="I15" s="20"/>
      <c r="J15" s="20"/>
      <c r="K15" s="20"/>
      <c r="L15" s="20"/>
      <c r="M15" s="20">
        <f t="shared" si="0"/>
        <v>18531</v>
      </c>
      <c r="N15" s="24">
        <f t="shared" si="1"/>
        <v>18531</v>
      </c>
      <c r="O15" s="25">
        <f t="shared" si="2"/>
        <v>509.60250000000002</v>
      </c>
      <c r="P15" s="26"/>
      <c r="Q15" s="26">
        <v>130</v>
      </c>
      <c r="R15" s="24">
        <f t="shared" si="3"/>
        <v>17891.397499999999</v>
      </c>
      <c r="S15" s="25">
        <f t="shared" si="4"/>
        <v>176.0445</v>
      </c>
      <c r="T15" s="55">
        <f t="shared" si="5"/>
        <v>46.044499999999999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20088</v>
      </c>
      <c r="E16" s="30">
        <v>40</v>
      </c>
      <c r="F16" s="30">
        <v>70</v>
      </c>
      <c r="G16" s="30"/>
      <c r="H16" s="30">
        <v>250</v>
      </c>
      <c r="I16" s="20">
        <v>10</v>
      </c>
      <c r="J16" s="20"/>
      <c r="K16" s="20"/>
      <c r="L16" s="20"/>
      <c r="M16" s="20">
        <f t="shared" si="0"/>
        <v>23838</v>
      </c>
      <c r="N16" s="24">
        <f t="shared" si="1"/>
        <v>25748</v>
      </c>
      <c r="O16" s="25">
        <f t="shared" si="2"/>
        <v>655.54499999999996</v>
      </c>
      <c r="P16" s="26"/>
      <c r="Q16" s="26">
        <v>122</v>
      </c>
      <c r="R16" s="24">
        <f t="shared" si="3"/>
        <v>24970.455000000002</v>
      </c>
      <c r="S16" s="25">
        <f t="shared" si="4"/>
        <v>226.46099999999998</v>
      </c>
      <c r="T16" s="55">
        <f t="shared" si="5"/>
        <v>104.46099999999998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26459</v>
      </c>
      <c r="E17" s="30"/>
      <c r="F17" s="30"/>
      <c r="G17" s="30"/>
      <c r="H17" s="30"/>
      <c r="I17" s="20">
        <v>4</v>
      </c>
      <c r="J17" s="20"/>
      <c r="K17" s="20"/>
      <c r="L17" s="20"/>
      <c r="M17" s="20">
        <f t="shared" si="0"/>
        <v>26459</v>
      </c>
      <c r="N17" s="24">
        <f t="shared" si="1"/>
        <v>27223</v>
      </c>
      <c r="O17" s="25">
        <f t="shared" si="2"/>
        <v>727.62250000000006</v>
      </c>
      <c r="P17" s="26"/>
      <c r="Q17" s="26">
        <v>205</v>
      </c>
      <c r="R17" s="24">
        <f t="shared" si="3"/>
        <v>26290.377499999999</v>
      </c>
      <c r="S17" s="25">
        <f t="shared" si="4"/>
        <v>251.3605</v>
      </c>
      <c r="T17" s="55">
        <f t="shared" si="5"/>
        <v>46.360500000000002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14500</v>
      </c>
      <c r="E18" s="30"/>
      <c r="F18" s="30"/>
      <c r="G18" s="30"/>
      <c r="H18" s="30"/>
      <c r="I18" s="20">
        <v>3</v>
      </c>
      <c r="J18" s="20"/>
      <c r="K18" s="20"/>
      <c r="L18" s="20"/>
      <c r="M18" s="20">
        <f t="shared" si="0"/>
        <v>14500</v>
      </c>
      <c r="N18" s="24">
        <f t="shared" si="1"/>
        <v>15073</v>
      </c>
      <c r="O18" s="25">
        <f t="shared" si="2"/>
        <v>398.75</v>
      </c>
      <c r="P18" s="26"/>
      <c r="Q18" s="26">
        <v>250</v>
      </c>
      <c r="R18" s="24">
        <f t="shared" si="3"/>
        <v>14424.25</v>
      </c>
      <c r="S18" s="25">
        <f t="shared" si="4"/>
        <v>137.75</v>
      </c>
      <c r="T18" s="55">
        <f t="shared" si="5"/>
        <v>-112.25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27916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27916</v>
      </c>
      <c r="N19" s="24">
        <f t="shared" si="1"/>
        <v>28826</v>
      </c>
      <c r="O19" s="25">
        <f t="shared" si="2"/>
        <v>767.69</v>
      </c>
      <c r="P19" s="26"/>
      <c r="Q19" s="26">
        <v>340</v>
      </c>
      <c r="R19" s="24">
        <f t="shared" si="3"/>
        <v>27718.31</v>
      </c>
      <c r="S19" s="25">
        <f t="shared" si="4"/>
        <v>265.202</v>
      </c>
      <c r="T19" s="55">
        <f t="shared" si="5"/>
        <v>-74.798000000000002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10825</v>
      </c>
      <c r="E20" s="30">
        <v>30</v>
      </c>
      <c r="F20" s="30"/>
      <c r="G20" s="30"/>
      <c r="H20" s="30">
        <v>50</v>
      </c>
      <c r="I20" s="20">
        <v>5</v>
      </c>
      <c r="J20" s="20"/>
      <c r="K20" s="20"/>
      <c r="L20" s="20"/>
      <c r="M20" s="20">
        <f t="shared" si="0"/>
        <v>11875</v>
      </c>
      <c r="N20" s="24">
        <f t="shared" si="1"/>
        <v>12830</v>
      </c>
      <c r="O20" s="25">
        <f t="shared" si="2"/>
        <v>326.5625</v>
      </c>
      <c r="P20" s="26"/>
      <c r="Q20" s="26">
        <v>150</v>
      </c>
      <c r="R20" s="24">
        <f t="shared" si="3"/>
        <v>12353.4375</v>
      </c>
      <c r="S20" s="25">
        <f t="shared" si="4"/>
        <v>112.8125</v>
      </c>
      <c r="T20" s="55">
        <f t="shared" si="5"/>
        <v>-37.1875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10897</v>
      </c>
      <c r="E21" s="30"/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11347</v>
      </c>
      <c r="N21" s="24">
        <f t="shared" si="1"/>
        <v>12302</v>
      </c>
      <c r="O21" s="25">
        <f t="shared" si="2"/>
        <v>312.04250000000002</v>
      </c>
      <c r="P21" s="26"/>
      <c r="Q21" s="26">
        <v>20</v>
      </c>
      <c r="R21" s="24">
        <f t="shared" si="3"/>
        <v>11969.9575</v>
      </c>
      <c r="S21" s="25">
        <f t="shared" si="4"/>
        <v>107.79649999999999</v>
      </c>
      <c r="T21" s="55">
        <f t="shared" si="5"/>
        <v>87.796499999999995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39161</v>
      </c>
      <c r="E22" s="30">
        <v>10</v>
      </c>
      <c r="F22" s="30">
        <v>40</v>
      </c>
      <c r="G22" s="20"/>
      <c r="H22" s="30">
        <v>90</v>
      </c>
      <c r="I22" s="20">
        <v>9</v>
      </c>
      <c r="J22" s="20"/>
      <c r="K22" s="20">
        <v>5</v>
      </c>
      <c r="L22" s="20"/>
      <c r="M22" s="20">
        <f t="shared" si="0"/>
        <v>40571</v>
      </c>
      <c r="N22" s="24">
        <f t="shared" si="1"/>
        <v>43200</v>
      </c>
      <c r="O22" s="25">
        <f t="shared" si="2"/>
        <v>1115.7025000000001</v>
      </c>
      <c r="P22" s="26"/>
      <c r="Q22" s="26">
        <v>250</v>
      </c>
      <c r="R22" s="24">
        <f t="shared" si="3"/>
        <v>41834.297500000001</v>
      </c>
      <c r="S22" s="25">
        <f t="shared" si="4"/>
        <v>385.42449999999997</v>
      </c>
      <c r="T22" s="55">
        <f t="shared" si="5"/>
        <v>135.42449999999997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11464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11464</v>
      </c>
      <c r="N23" s="24">
        <f t="shared" si="1"/>
        <v>15284</v>
      </c>
      <c r="O23" s="25">
        <f t="shared" si="2"/>
        <v>315.26</v>
      </c>
      <c r="P23" s="26"/>
      <c r="Q23" s="26">
        <v>110</v>
      </c>
      <c r="R23" s="24">
        <f t="shared" si="3"/>
        <v>14858.74</v>
      </c>
      <c r="S23" s="25">
        <f t="shared" si="4"/>
        <v>108.908</v>
      </c>
      <c r="T23" s="55">
        <f t="shared" si="5"/>
        <v>-1.0919999999999987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40000</v>
      </c>
      <c r="E24" s="30">
        <v>100</v>
      </c>
      <c r="F24" s="30">
        <v>100</v>
      </c>
      <c r="G24" s="30"/>
      <c r="H24" s="30">
        <v>500</v>
      </c>
      <c r="I24" s="20">
        <v>10</v>
      </c>
      <c r="J24" s="20"/>
      <c r="K24" s="20"/>
      <c r="L24" s="20"/>
      <c r="M24" s="20">
        <f t="shared" si="0"/>
        <v>47500</v>
      </c>
      <c r="N24" s="24">
        <f t="shared" si="1"/>
        <v>49410</v>
      </c>
      <c r="O24" s="25">
        <f t="shared" si="2"/>
        <v>1306.25</v>
      </c>
      <c r="P24" s="26"/>
      <c r="Q24" s="26">
        <v>243</v>
      </c>
      <c r="R24" s="24">
        <f t="shared" si="3"/>
        <v>47860.75</v>
      </c>
      <c r="S24" s="25">
        <f t="shared" si="4"/>
        <v>451.25</v>
      </c>
      <c r="T24" s="55">
        <f t="shared" si="5"/>
        <v>208.25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20000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20000</v>
      </c>
      <c r="N25" s="24">
        <f t="shared" si="1"/>
        <v>20000</v>
      </c>
      <c r="O25" s="25">
        <f t="shared" si="2"/>
        <v>550</v>
      </c>
      <c r="P25" s="26"/>
      <c r="Q25" s="26">
        <v>150</v>
      </c>
      <c r="R25" s="24">
        <f t="shared" si="3"/>
        <v>19300</v>
      </c>
      <c r="S25" s="25">
        <f t="shared" si="4"/>
        <v>190</v>
      </c>
      <c r="T25" s="55">
        <f t="shared" si="5"/>
        <v>40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13401</v>
      </c>
      <c r="E26" s="29"/>
      <c r="F26" s="30"/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13851</v>
      </c>
      <c r="N26" s="24">
        <f t="shared" si="1"/>
        <v>20491</v>
      </c>
      <c r="O26" s="25">
        <f t="shared" si="2"/>
        <v>380.90249999999997</v>
      </c>
      <c r="P26" s="26"/>
      <c r="Q26" s="26">
        <v>200</v>
      </c>
      <c r="R26" s="24">
        <f t="shared" si="3"/>
        <v>19910.0975</v>
      </c>
      <c r="S26" s="25">
        <f t="shared" si="4"/>
        <v>131.58449999999999</v>
      </c>
      <c r="T26" s="55">
        <f t="shared" si="5"/>
        <v>-68.415500000000009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18520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18520</v>
      </c>
      <c r="N27" s="40">
        <f t="shared" si="1"/>
        <v>18520</v>
      </c>
      <c r="O27" s="25">
        <f t="shared" si="2"/>
        <v>509.3</v>
      </c>
      <c r="P27" s="41"/>
      <c r="Q27" s="41">
        <v>200</v>
      </c>
      <c r="R27" s="24">
        <f t="shared" si="3"/>
        <v>17810.7</v>
      </c>
      <c r="S27" s="42">
        <f t="shared" si="4"/>
        <v>175.94</v>
      </c>
      <c r="T27" s="56">
        <f t="shared" si="5"/>
        <v>-24.060000000000002</v>
      </c>
      <c r="U27" s="76">
        <v>3394</v>
      </c>
    </row>
    <row r="28" spans="1:21" ht="16.5" thickBot="1" x14ac:dyDescent="0.3">
      <c r="A28" s="101" t="s">
        <v>44</v>
      </c>
      <c r="B28" s="102"/>
      <c r="C28" s="103"/>
      <c r="D28" s="44">
        <f t="shared" ref="D28:E28" si="6">SUM(D7:D27)</f>
        <v>419417</v>
      </c>
      <c r="E28" s="45">
        <f t="shared" si="6"/>
        <v>300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1520</v>
      </c>
      <c r="I28" s="45">
        <f t="shared" si="7"/>
        <v>212</v>
      </c>
      <c r="J28" s="45">
        <f t="shared" si="7"/>
        <v>2</v>
      </c>
      <c r="K28" s="45">
        <f t="shared" si="7"/>
        <v>20</v>
      </c>
      <c r="L28" s="45">
        <f t="shared" si="7"/>
        <v>0</v>
      </c>
      <c r="M28" s="61">
        <f t="shared" si="7"/>
        <v>442897</v>
      </c>
      <c r="N28" s="61">
        <f t="shared" si="7"/>
        <v>487411</v>
      </c>
      <c r="O28" s="62">
        <f t="shared" si="7"/>
        <v>12179.6675</v>
      </c>
      <c r="P28" s="61">
        <f t="shared" si="7"/>
        <v>0</v>
      </c>
      <c r="Q28" s="61">
        <f t="shared" si="7"/>
        <v>3255</v>
      </c>
      <c r="R28" s="61">
        <f t="shared" si="7"/>
        <v>471976.33249999996</v>
      </c>
      <c r="S28" s="61">
        <f t="shared" si="7"/>
        <v>4207.5214999999998</v>
      </c>
      <c r="T28" s="77">
        <f t="shared" si="7"/>
        <v>952.52149999999983</v>
      </c>
      <c r="U28" s="78">
        <f>SUM(U7:U27)</f>
        <v>131503</v>
      </c>
    </row>
    <row r="29" spans="1:21" ht="15.75" thickBot="1" x14ac:dyDescent="0.3">
      <c r="A29" s="104" t="s">
        <v>45</v>
      </c>
      <c r="B29" s="105"/>
      <c r="C29" s="106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20"/>
      <c r="N29" s="120"/>
      <c r="O29" s="120"/>
      <c r="P29" s="120"/>
      <c r="Q29" s="120"/>
      <c r="R29" s="120"/>
      <c r="S29" s="120"/>
      <c r="T29" s="120"/>
      <c r="U29" s="12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7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N4:T4"/>
    <mergeCell ref="A5:B5"/>
    <mergeCell ref="N5:T5"/>
    <mergeCell ref="M29:U29"/>
  </mergeCells>
  <conditionalFormatting sqref="D29 E4:H6 E28:K29">
    <cfRule type="cellIs" dxfId="671" priority="45" operator="equal">
      <formula>212030016606640</formula>
    </cfRule>
  </conditionalFormatting>
  <conditionalFormatting sqref="D29 E4:E6 E28:K29">
    <cfRule type="cellIs" dxfId="670" priority="43" operator="equal">
      <formula>$E$4</formula>
    </cfRule>
    <cfRule type="cellIs" dxfId="669" priority="44" operator="equal">
      <formula>2120</formula>
    </cfRule>
  </conditionalFormatting>
  <conditionalFormatting sqref="D29:E29 F4:F6 F28:F29">
    <cfRule type="cellIs" dxfId="668" priority="41" operator="equal">
      <formula>$F$4</formula>
    </cfRule>
    <cfRule type="cellIs" dxfId="667" priority="42" operator="equal">
      <formula>300</formula>
    </cfRule>
  </conditionalFormatting>
  <conditionalFormatting sqref="G4:G6 G28:G29">
    <cfRule type="cellIs" dxfId="666" priority="39" operator="equal">
      <formula>$G$4</formula>
    </cfRule>
    <cfRule type="cellIs" dxfId="665" priority="40" operator="equal">
      <formula>1660</formula>
    </cfRule>
  </conditionalFormatting>
  <conditionalFormatting sqref="H4:H6 H28:H29">
    <cfRule type="cellIs" dxfId="664" priority="37" operator="equal">
      <formula>$H$4</formula>
    </cfRule>
    <cfRule type="cellIs" dxfId="663" priority="38" operator="equal">
      <formula>6640</formula>
    </cfRule>
  </conditionalFormatting>
  <conditionalFormatting sqref="T6:T28 U28">
    <cfRule type="cellIs" dxfId="662" priority="36" operator="lessThan">
      <formula>0</formula>
    </cfRule>
  </conditionalFormatting>
  <conditionalFormatting sqref="T7:T27">
    <cfRule type="cellIs" dxfId="661" priority="33" operator="lessThan">
      <formula>0</formula>
    </cfRule>
    <cfRule type="cellIs" dxfId="660" priority="34" operator="lessThan">
      <formula>0</formula>
    </cfRule>
    <cfRule type="cellIs" dxfId="659" priority="35" operator="lessThan">
      <formula>0</formula>
    </cfRule>
  </conditionalFormatting>
  <conditionalFormatting sqref="E4:E6 E28:K28">
    <cfRule type="cellIs" dxfId="658" priority="32" operator="equal">
      <formula>$E$4</formula>
    </cfRule>
  </conditionalFormatting>
  <conditionalFormatting sqref="D28:D29 D6 D4:M4">
    <cfRule type="cellIs" dxfId="657" priority="31" operator="equal">
      <formula>$D$4</formula>
    </cfRule>
  </conditionalFormatting>
  <conditionalFormatting sqref="I4:I6 I28:I29">
    <cfRule type="cellIs" dxfId="656" priority="30" operator="equal">
      <formula>$I$4</formula>
    </cfRule>
  </conditionalFormatting>
  <conditionalFormatting sqref="J4:J6 J28:J29">
    <cfRule type="cellIs" dxfId="655" priority="29" operator="equal">
      <formula>$J$4</formula>
    </cfRule>
  </conditionalFormatting>
  <conditionalFormatting sqref="K4:K6 K28:K29">
    <cfRule type="cellIs" dxfId="654" priority="28" operator="equal">
      <formula>$K$4</formula>
    </cfRule>
  </conditionalFormatting>
  <conditionalFormatting sqref="M4:M6">
    <cfRule type="cellIs" dxfId="653" priority="27" operator="equal">
      <formula>$L$4</formula>
    </cfRule>
  </conditionalFormatting>
  <conditionalFormatting sqref="T7:T28 U28">
    <cfRule type="cellIs" dxfId="652" priority="24" operator="lessThan">
      <formula>0</formula>
    </cfRule>
    <cfRule type="cellIs" dxfId="651" priority="25" operator="lessThan">
      <formula>0</formula>
    </cfRule>
    <cfRule type="cellIs" dxfId="650" priority="26" operator="lessThan">
      <formula>0</formula>
    </cfRule>
  </conditionalFormatting>
  <conditionalFormatting sqref="D5:K5">
    <cfRule type="cellIs" dxfId="649" priority="23" operator="greaterThan">
      <formula>0</formula>
    </cfRule>
  </conditionalFormatting>
  <conditionalFormatting sqref="T6:T28 U28">
    <cfRule type="cellIs" dxfId="648" priority="22" operator="lessThan">
      <formula>0</formula>
    </cfRule>
  </conditionalFormatting>
  <conditionalFormatting sqref="T7:T27">
    <cfRule type="cellIs" dxfId="647" priority="19" operator="lessThan">
      <formula>0</formula>
    </cfRule>
    <cfRule type="cellIs" dxfId="646" priority="20" operator="lessThan">
      <formula>0</formula>
    </cfRule>
    <cfRule type="cellIs" dxfId="645" priority="21" operator="lessThan">
      <formula>0</formula>
    </cfRule>
  </conditionalFormatting>
  <conditionalFormatting sqref="T7:T28 U28">
    <cfRule type="cellIs" dxfId="644" priority="16" operator="lessThan">
      <formula>0</formula>
    </cfRule>
    <cfRule type="cellIs" dxfId="643" priority="17" operator="lessThan">
      <formula>0</formula>
    </cfRule>
    <cfRule type="cellIs" dxfId="642" priority="18" operator="lessThan">
      <formula>0</formula>
    </cfRule>
  </conditionalFormatting>
  <conditionalFormatting sqref="D5:K5">
    <cfRule type="cellIs" dxfId="641" priority="15" operator="greaterThan">
      <formula>0</formula>
    </cfRule>
  </conditionalFormatting>
  <conditionalFormatting sqref="L4 L6 L28:L29">
    <cfRule type="cellIs" dxfId="640" priority="14" operator="equal">
      <formula>$L$4</formula>
    </cfRule>
  </conditionalFormatting>
  <conditionalFormatting sqref="D7:S7">
    <cfRule type="cellIs" dxfId="639" priority="13" operator="greaterThan">
      <formula>0</formula>
    </cfRule>
  </conditionalFormatting>
  <conditionalFormatting sqref="D9:S9">
    <cfRule type="cellIs" dxfId="638" priority="12" operator="greaterThan">
      <formula>0</formula>
    </cfRule>
  </conditionalFormatting>
  <conditionalFormatting sqref="D11:S11">
    <cfRule type="cellIs" dxfId="637" priority="11" operator="greaterThan">
      <formula>0</formula>
    </cfRule>
  </conditionalFormatting>
  <conditionalFormatting sqref="D13:S13">
    <cfRule type="cellIs" dxfId="636" priority="10" operator="greaterThan">
      <formula>0</formula>
    </cfRule>
  </conditionalFormatting>
  <conditionalFormatting sqref="D15:S15">
    <cfRule type="cellIs" dxfId="635" priority="9" operator="greaterThan">
      <formula>0</formula>
    </cfRule>
  </conditionalFormatting>
  <conditionalFormatting sqref="D17:S17">
    <cfRule type="cellIs" dxfId="634" priority="8" operator="greaterThan">
      <formula>0</formula>
    </cfRule>
  </conditionalFormatting>
  <conditionalFormatting sqref="D19:S19">
    <cfRule type="cellIs" dxfId="633" priority="7" operator="greaterThan">
      <formula>0</formula>
    </cfRule>
  </conditionalFormatting>
  <conditionalFormatting sqref="D21:S21">
    <cfRule type="cellIs" dxfId="632" priority="6" operator="greaterThan">
      <formula>0</formula>
    </cfRule>
  </conditionalFormatting>
  <conditionalFormatting sqref="D23:S23">
    <cfRule type="cellIs" dxfId="631" priority="5" operator="greaterThan">
      <formula>0</formula>
    </cfRule>
  </conditionalFormatting>
  <conditionalFormatting sqref="D25:S25">
    <cfRule type="cellIs" dxfId="630" priority="4" operator="greaterThan">
      <formula>0</formula>
    </cfRule>
  </conditionalFormatting>
  <conditionalFormatting sqref="D27:S27">
    <cfRule type="cellIs" dxfId="629" priority="3" operator="greaterThan">
      <formula>0</formula>
    </cfRule>
  </conditionalFormatting>
  <conditionalFormatting sqref="U6">
    <cfRule type="cellIs" dxfId="628" priority="2" operator="lessThan">
      <formula>0</formula>
    </cfRule>
  </conditionalFormatting>
  <conditionalFormatting sqref="U6">
    <cfRule type="cellIs" dxfId="627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2" sqref="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'18'!D29</f>
        <v>530478</v>
      </c>
      <c r="E4" s="2">
        <f>'18'!E29</f>
        <v>6960</v>
      </c>
      <c r="F4" s="2">
        <f>'18'!F29</f>
        <v>9270</v>
      </c>
      <c r="G4" s="2">
        <f>'18'!G29</f>
        <v>350</v>
      </c>
      <c r="H4" s="2">
        <f>'18'!H29</f>
        <v>12030</v>
      </c>
      <c r="I4" s="2">
        <f>'18'!I29</f>
        <v>683</v>
      </c>
      <c r="J4" s="2">
        <f>'18'!J29</f>
        <v>194</v>
      </c>
      <c r="K4" s="2">
        <f>'18'!K29</f>
        <v>75</v>
      </c>
      <c r="L4" s="2">
        <f>'18'!L29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26" priority="43" operator="equal">
      <formula>212030016606640</formula>
    </cfRule>
  </conditionalFormatting>
  <conditionalFormatting sqref="D29 E4:E6 E28:K29">
    <cfRule type="cellIs" dxfId="625" priority="41" operator="equal">
      <formula>$E$4</formula>
    </cfRule>
    <cfRule type="cellIs" dxfId="624" priority="42" operator="equal">
      <formula>2120</formula>
    </cfRule>
  </conditionalFormatting>
  <conditionalFormatting sqref="D29:E29 F4:F6 F28:F29">
    <cfRule type="cellIs" dxfId="623" priority="39" operator="equal">
      <formula>$F$4</formula>
    </cfRule>
    <cfRule type="cellIs" dxfId="622" priority="40" operator="equal">
      <formula>300</formula>
    </cfRule>
  </conditionalFormatting>
  <conditionalFormatting sqref="G4:G6 G28:G29">
    <cfRule type="cellIs" dxfId="621" priority="37" operator="equal">
      <formula>$G$4</formula>
    </cfRule>
    <cfRule type="cellIs" dxfId="620" priority="38" operator="equal">
      <formula>1660</formula>
    </cfRule>
  </conditionalFormatting>
  <conditionalFormatting sqref="H4:H6 H28:H29">
    <cfRule type="cellIs" dxfId="619" priority="35" operator="equal">
      <formula>$H$4</formula>
    </cfRule>
    <cfRule type="cellIs" dxfId="618" priority="36" operator="equal">
      <formula>6640</formula>
    </cfRule>
  </conditionalFormatting>
  <conditionalFormatting sqref="T6:T28">
    <cfRule type="cellIs" dxfId="617" priority="34" operator="lessThan">
      <formula>0</formula>
    </cfRule>
  </conditionalFormatting>
  <conditionalFormatting sqref="T7:T27">
    <cfRule type="cellIs" dxfId="616" priority="31" operator="lessThan">
      <formula>0</formula>
    </cfRule>
    <cfRule type="cellIs" dxfId="615" priority="32" operator="lessThan">
      <formula>0</formula>
    </cfRule>
    <cfRule type="cellIs" dxfId="614" priority="33" operator="lessThan">
      <formula>0</formula>
    </cfRule>
  </conditionalFormatting>
  <conditionalFormatting sqref="E4:E6 E28:K28">
    <cfRule type="cellIs" dxfId="613" priority="30" operator="equal">
      <formula>$E$4</formula>
    </cfRule>
  </conditionalFormatting>
  <conditionalFormatting sqref="D28:D29 D6 D4:M4">
    <cfRule type="cellIs" dxfId="612" priority="29" operator="equal">
      <formula>$D$4</formula>
    </cfRule>
  </conditionalFormatting>
  <conditionalFormatting sqref="I4:I6 I28:I29">
    <cfRule type="cellIs" dxfId="611" priority="28" operator="equal">
      <formula>$I$4</formula>
    </cfRule>
  </conditionalFormatting>
  <conditionalFormatting sqref="J4:J6 J28:J29">
    <cfRule type="cellIs" dxfId="610" priority="27" operator="equal">
      <formula>$J$4</formula>
    </cfRule>
  </conditionalFormatting>
  <conditionalFormatting sqref="K4:K6 K28:K29">
    <cfRule type="cellIs" dxfId="609" priority="26" operator="equal">
      <formula>$K$4</formula>
    </cfRule>
  </conditionalFormatting>
  <conditionalFormatting sqref="M4:M6">
    <cfRule type="cellIs" dxfId="608" priority="25" operator="equal">
      <formula>$L$4</formula>
    </cfRule>
  </conditionalFormatting>
  <conditionalFormatting sqref="T7:T28">
    <cfRule type="cellIs" dxfId="607" priority="22" operator="lessThan">
      <formula>0</formula>
    </cfRule>
    <cfRule type="cellIs" dxfId="606" priority="23" operator="lessThan">
      <formula>0</formula>
    </cfRule>
    <cfRule type="cellIs" dxfId="605" priority="24" operator="lessThan">
      <formula>0</formula>
    </cfRule>
  </conditionalFormatting>
  <conditionalFormatting sqref="D5:K5">
    <cfRule type="cellIs" dxfId="604" priority="21" operator="greaterThan">
      <formula>0</formula>
    </cfRule>
  </conditionalFormatting>
  <conditionalFormatting sqref="T6:T28">
    <cfRule type="cellIs" dxfId="603" priority="20" operator="lessThan">
      <formula>0</formula>
    </cfRule>
  </conditionalFormatting>
  <conditionalFormatting sqref="T7:T27">
    <cfRule type="cellIs" dxfId="602" priority="17" operator="lessThan">
      <formula>0</formula>
    </cfRule>
    <cfRule type="cellIs" dxfId="601" priority="18" operator="lessThan">
      <formula>0</formula>
    </cfRule>
    <cfRule type="cellIs" dxfId="600" priority="19" operator="lessThan">
      <formula>0</formula>
    </cfRule>
  </conditionalFormatting>
  <conditionalFormatting sqref="T7:T28">
    <cfRule type="cellIs" dxfId="599" priority="14" operator="lessThan">
      <formula>0</formula>
    </cfRule>
    <cfRule type="cellIs" dxfId="598" priority="15" operator="lessThan">
      <formula>0</formula>
    </cfRule>
    <cfRule type="cellIs" dxfId="597" priority="16" operator="lessThan">
      <formula>0</formula>
    </cfRule>
  </conditionalFormatting>
  <conditionalFormatting sqref="D5:K5">
    <cfRule type="cellIs" dxfId="596" priority="13" operator="greaterThan">
      <formula>0</formula>
    </cfRule>
  </conditionalFormatting>
  <conditionalFormatting sqref="L4 L6 L28:L29">
    <cfRule type="cellIs" dxfId="595" priority="12" operator="equal">
      <formula>$L$4</formula>
    </cfRule>
  </conditionalFormatting>
  <conditionalFormatting sqref="D7:S7">
    <cfRule type="cellIs" dxfId="594" priority="11" operator="greaterThan">
      <formula>0</formula>
    </cfRule>
  </conditionalFormatting>
  <conditionalFormatting sqref="D9:S9">
    <cfRule type="cellIs" dxfId="593" priority="10" operator="greaterThan">
      <formula>0</formula>
    </cfRule>
  </conditionalFormatting>
  <conditionalFormatting sqref="D11:S11">
    <cfRule type="cellIs" dxfId="592" priority="9" operator="greaterThan">
      <formula>0</formula>
    </cfRule>
  </conditionalFormatting>
  <conditionalFormatting sqref="D13:S13">
    <cfRule type="cellIs" dxfId="591" priority="8" operator="greaterThan">
      <formula>0</formula>
    </cfRule>
  </conditionalFormatting>
  <conditionalFormatting sqref="D15:S15">
    <cfRule type="cellIs" dxfId="590" priority="7" operator="greaterThan">
      <formula>0</formula>
    </cfRule>
  </conditionalFormatting>
  <conditionalFormatting sqref="D17:S17">
    <cfRule type="cellIs" dxfId="589" priority="6" operator="greaterThan">
      <formula>0</formula>
    </cfRule>
  </conditionalFormatting>
  <conditionalFormatting sqref="D19:S19">
    <cfRule type="cellIs" dxfId="588" priority="5" operator="greaterThan">
      <formula>0</formula>
    </cfRule>
  </conditionalFormatting>
  <conditionalFormatting sqref="D21:S21">
    <cfRule type="cellIs" dxfId="587" priority="4" operator="greaterThan">
      <formula>0</formula>
    </cfRule>
  </conditionalFormatting>
  <conditionalFormatting sqref="D23:S23">
    <cfRule type="cellIs" dxfId="586" priority="3" operator="greaterThan">
      <formula>0</formula>
    </cfRule>
  </conditionalFormatting>
  <conditionalFormatting sqref="D25:S25">
    <cfRule type="cellIs" dxfId="585" priority="2" operator="greaterThan">
      <formula>0</formula>
    </cfRule>
  </conditionalFormatting>
  <conditionalFormatting sqref="D27:S27">
    <cfRule type="cellIs" dxfId="58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104" t="s">
        <v>45</v>
      </c>
      <c r="B29" s="105"/>
      <c r="C29" s="106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7" priority="43" operator="equal">
      <formula>212030016606640</formula>
    </cfRule>
  </conditionalFormatting>
  <conditionalFormatting sqref="D29 E4:E6 E28:K29">
    <cfRule type="cellIs" dxfId="1376" priority="41" operator="equal">
      <formula>$E$4</formula>
    </cfRule>
    <cfRule type="cellIs" dxfId="1375" priority="42" operator="equal">
      <formula>2120</formula>
    </cfRule>
  </conditionalFormatting>
  <conditionalFormatting sqref="D29:E29 F4:F6 F28:F29">
    <cfRule type="cellIs" dxfId="1374" priority="39" operator="equal">
      <formula>$F$4</formula>
    </cfRule>
    <cfRule type="cellIs" dxfId="1373" priority="40" operator="equal">
      <formula>300</formula>
    </cfRule>
  </conditionalFormatting>
  <conditionalFormatting sqref="G4:G6 G28:G29">
    <cfRule type="cellIs" dxfId="1372" priority="37" operator="equal">
      <formula>$G$4</formula>
    </cfRule>
    <cfRule type="cellIs" dxfId="1371" priority="38" operator="equal">
      <formula>1660</formula>
    </cfRule>
  </conditionalFormatting>
  <conditionalFormatting sqref="H4:H6 H28:H29">
    <cfRule type="cellIs" dxfId="1370" priority="35" operator="equal">
      <formula>$H$4</formula>
    </cfRule>
    <cfRule type="cellIs" dxfId="1369" priority="36" operator="equal">
      <formula>6640</formula>
    </cfRule>
  </conditionalFormatting>
  <conditionalFormatting sqref="T6:T28">
    <cfRule type="cellIs" dxfId="1368" priority="34" operator="lessThan">
      <formula>0</formula>
    </cfRule>
  </conditionalFormatting>
  <conditionalFormatting sqref="T7:T27">
    <cfRule type="cellIs" dxfId="1367" priority="31" operator="lessThan">
      <formula>0</formula>
    </cfRule>
    <cfRule type="cellIs" dxfId="1366" priority="32" operator="lessThan">
      <formula>0</formula>
    </cfRule>
    <cfRule type="cellIs" dxfId="1365" priority="33" operator="lessThan">
      <formula>0</formula>
    </cfRule>
  </conditionalFormatting>
  <conditionalFormatting sqref="E4:E6 E28:K28">
    <cfRule type="cellIs" dxfId="1364" priority="30" operator="equal">
      <formula>$E$4</formula>
    </cfRule>
  </conditionalFormatting>
  <conditionalFormatting sqref="D28:D29 D6 D4:M4">
    <cfRule type="cellIs" dxfId="1363" priority="29" operator="equal">
      <formula>$D$4</formula>
    </cfRule>
  </conditionalFormatting>
  <conditionalFormatting sqref="I4:I6 I28:I29">
    <cfRule type="cellIs" dxfId="1362" priority="28" operator="equal">
      <formula>$I$4</formula>
    </cfRule>
  </conditionalFormatting>
  <conditionalFormatting sqref="J4:J6 J28:J29">
    <cfRule type="cellIs" dxfId="1361" priority="27" operator="equal">
      <formula>$J$4</formula>
    </cfRule>
  </conditionalFormatting>
  <conditionalFormatting sqref="K4:K6 K28:K29">
    <cfRule type="cellIs" dxfId="1360" priority="26" operator="equal">
      <formula>$K$4</formula>
    </cfRule>
  </conditionalFormatting>
  <conditionalFormatting sqref="M4:M6">
    <cfRule type="cellIs" dxfId="1359" priority="25" operator="equal">
      <formula>$L$4</formula>
    </cfRule>
  </conditionalFormatting>
  <conditionalFormatting sqref="T7:T28">
    <cfRule type="cellIs" dxfId="1358" priority="22" operator="lessThan">
      <formula>0</formula>
    </cfRule>
    <cfRule type="cellIs" dxfId="1357" priority="23" operator="lessThan">
      <formula>0</formula>
    </cfRule>
    <cfRule type="cellIs" dxfId="1356" priority="24" operator="lessThan">
      <formula>0</formula>
    </cfRule>
  </conditionalFormatting>
  <conditionalFormatting sqref="D5:K5">
    <cfRule type="cellIs" dxfId="1355" priority="21" operator="greaterThan">
      <formula>0</formula>
    </cfRule>
  </conditionalFormatting>
  <conditionalFormatting sqref="T6:T28">
    <cfRule type="cellIs" dxfId="1354" priority="20" operator="lessThan">
      <formula>0</formula>
    </cfRule>
  </conditionalFormatting>
  <conditionalFormatting sqref="T7:T27">
    <cfRule type="cellIs" dxfId="1353" priority="17" operator="lessThan">
      <formula>0</formula>
    </cfRule>
    <cfRule type="cellIs" dxfId="1352" priority="18" operator="lessThan">
      <formula>0</formula>
    </cfRule>
    <cfRule type="cellIs" dxfId="1351" priority="19" operator="lessThan">
      <formula>0</formula>
    </cfRule>
  </conditionalFormatting>
  <conditionalFormatting sqref="T7:T28">
    <cfRule type="cellIs" dxfId="1350" priority="14" operator="lessThan">
      <formula>0</formula>
    </cfRule>
    <cfRule type="cellIs" dxfId="1349" priority="15" operator="lessThan">
      <formula>0</formula>
    </cfRule>
    <cfRule type="cellIs" dxfId="1348" priority="16" operator="lessThan">
      <formula>0</formula>
    </cfRule>
  </conditionalFormatting>
  <conditionalFormatting sqref="D5:K5">
    <cfRule type="cellIs" dxfId="1347" priority="13" operator="greaterThan">
      <formula>0</formula>
    </cfRule>
  </conditionalFormatting>
  <conditionalFormatting sqref="L4 L6 L28:L29">
    <cfRule type="cellIs" dxfId="1346" priority="12" operator="equal">
      <formula>$L$4</formula>
    </cfRule>
  </conditionalFormatting>
  <conditionalFormatting sqref="D7:S7">
    <cfRule type="cellIs" dxfId="1345" priority="11" operator="greaterThan">
      <formula>0</formula>
    </cfRule>
  </conditionalFormatting>
  <conditionalFormatting sqref="D9:S9">
    <cfRule type="cellIs" dxfId="1344" priority="10" operator="greaterThan">
      <formula>0</formula>
    </cfRule>
  </conditionalFormatting>
  <conditionalFormatting sqref="D11:S11">
    <cfRule type="cellIs" dxfId="1343" priority="9" operator="greaterThan">
      <formula>0</formula>
    </cfRule>
  </conditionalFormatting>
  <conditionalFormatting sqref="D13:S13">
    <cfRule type="cellIs" dxfId="1342" priority="8" operator="greaterThan">
      <formula>0</formula>
    </cfRule>
  </conditionalFormatting>
  <conditionalFormatting sqref="D15:S15">
    <cfRule type="cellIs" dxfId="1341" priority="7" operator="greaterThan">
      <formula>0</formula>
    </cfRule>
  </conditionalFormatting>
  <conditionalFormatting sqref="D17:S17">
    <cfRule type="cellIs" dxfId="1340" priority="6" operator="greaterThan">
      <formula>0</formula>
    </cfRule>
  </conditionalFormatting>
  <conditionalFormatting sqref="D19:S19">
    <cfRule type="cellIs" dxfId="1339" priority="5" operator="greaterThan">
      <formula>0</formula>
    </cfRule>
  </conditionalFormatting>
  <conditionalFormatting sqref="D21:S21">
    <cfRule type="cellIs" dxfId="1338" priority="4" operator="greaterThan">
      <formula>0</formula>
    </cfRule>
  </conditionalFormatting>
  <conditionalFormatting sqref="D23:S23">
    <cfRule type="cellIs" dxfId="1337" priority="3" operator="greaterThan">
      <formula>0</formula>
    </cfRule>
  </conditionalFormatting>
  <conditionalFormatting sqref="D25:S25">
    <cfRule type="cellIs" dxfId="1336" priority="2" operator="greaterThan">
      <formula>0</formula>
    </cfRule>
  </conditionalFormatting>
  <conditionalFormatting sqref="D27:S27">
    <cfRule type="cellIs" dxfId="1335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73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'19'!D29</f>
        <v>530478</v>
      </c>
      <c r="E4" s="2">
        <f>'19'!E29</f>
        <v>6960</v>
      </c>
      <c r="F4" s="2">
        <f>'19'!F29</f>
        <v>9270</v>
      </c>
      <c r="G4" s="2">
        <f>'19'!G29</f>
        <v>350</v>
      </c>
      <c r="H4" s="2">
        <f>'19'!H29</f>
        <v>12030</v>
      </c>
      <c r="I4" s="2">
        <f>'19'!I29</f>
        <v>683</v>
      </c>
      <c r="J4" s="2">
        <f>'19'!J29</f>
        <v>194</v>
      </c>
      <c r="K4" s="2">
        <f>'19'!K29</f>
        <v>75</v>
      </c>
      <c r="L4" s="2">
        <f>'19'!L29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>
        <v>2500</v>
      </c>
      <c r="F5" s="4">
        <v>7500</v>
      </c>
      <c r="G5" s="4"/>
      <c r="H5" s="4">
        <v>27000</v>
      </c>
      <c r="I5" s="1">
        <v>1000</v>
      </c>
      <c r="J5" s="1"/>
      <c r="K5" s="1">
        <v>500</v>
      </c>
      <c r="L5" s="1"/>
      <c r="M5" s="5"/>
      <c r="N5" s="116"/>
      <c r="O5" s="116"/>
      <c r="P5" s="116"/>
      <c r="Q5" s="116"/>
      <c r="R5" s="116"/>
      <c r="S5" s="116"/>
      <c r="T5" s="116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14107</v>
      </c>
      <c r="E7" s="22">
        <v>10</v>
      </c>
      <c r="F7" s="22">
        <v>100</v>
      </c>
      <c r="G7" s="22"/>
      <c r="H7" s="22">
        <v>100</v>
      </c>
      <c r="I7" s="23"/>
      <c r="J7" s="23">
        <v>2</v>
      </c>
      <c r="K7" s="23"/>
      <c r="L7" s="23"/>
      <c r="M7" s="20">
        <f>D7+E7*20+F7*10+G7*9+H7*9</f>
        <v>16207</v>
      </c>
      <c r="N7" s="24">
        <f>D7+E7*20+F7*10+G7*9+H7*9+I7*191+J7*191+K7*182+L7*100</f>
        <v>16589</v>
      </c>
      <c r="O7" s="25">
        <f>M7*2.75%</f>
        <v>445.6925</v>
      </c>
      <c r="P7" s="26"/>
      <c r="Q7" s="26">
        <v>120</v>
      </c>
      <c r="R7" s="24">
        <f>M7-(M7*2.75%)+I7*191+J7*191+K7*182+L7*100-Q7</f>
        <v>16023.307500000001</v>
      </c>
      <c r="S7" s="25">
        <f>M7*0.95%</f>
        <v>153.9665</v>
      </c>
      <c r="T7" s="27">
        <f>S7-Q7</f>
        <v>33.966499999999996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6184</v>
      </c>
      <c r="E8" s="30"/>
      <c r="F8" s="30"/>
      <c r="G8" s="30"/>
      <c r="H8" s="30"/>
      <c r="I8" s="20">
        <v>9</v>
      </c>
      <c r="J8" s="20"/>
      <c r="K8" s="20"/>
      <c r="L8" s="20"/>
      <c r="M8" s="20">
        <f t="shared" ref="M8:M27" si="0">D8+E8*20+F8*10+G8*9+H8*9</f>
        <v>6184</v>
      </c>
      <c r="N8" s="24">
        <f t="shared" ref="N8:N27" si="1">D8+E8*20+F8*10+G8*9+H8*9+I8*191+J8*191+K8*182+L8*100</f>
        <v>7903</v>
      </c>
      <c r="O8" s="25">
        <f t="shared" ref="O8:O27" si="2">M8*2.75%</f>
        <v>170.06</v>
      </c>
      <c r="P8" s="26"/>
      <c r="Q8" s="26">
        <v>80</v>
      </c>
      <c r="R8" s="24">
        <f t="shared" ref="R8:R27" si="3">M8-(M8*2.75%)+I8*191+J8*191+K8*182+L8*100-Q8</f>
        <v>7652.94</v>
      </c>
      <c r="S8" s="25">
        <f t="shared" ref="S8:S27" si="4">M8*0.95%</f>
        <v>58.747999999999998</v>
      </c>
      <c r="T8" s="27">
        <f t="shared" ref="T8:T27" si="5">S8-Q8</f>
        <v>-21.252000000000002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20046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20046</v>
      </c>
      <c r="N9" s="24">
        <f t="shared" si="1"/>
        <v>22720</v>
      </c>
      <c r="O9" s="25">
        <f t="shared" si="2"/>
        <v>551.26499999999999</v>
      </c>
      <c r="P9" s="26"/>
      <c r="Q9" s="26">
        <v>168</v>
      </c>
      <c r="R9" s="24">
        <f t="shared" si="3"/>
        <v>22000.735000000001</v>
      </c>
      <c r="S9" s="25">
        <f t="shared" si="4"/>
        <v>190.43699999999998</v>
      </c>
      <c r="T9" s="27">
        <f t="shared" si="5"/>
        <v>22.436999999999983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5976</v>
      </c>
      <c r="E10" s="30"/>
      <c r="F10" s="30"/>
      <c r="G10" s="30"/>
      <c r="H10" s="30"/>
      <c r="I10" s="20">
        <v>4</v>
      </c>
      <c r="J10" s="20">
        <v>1</v>
      </c>
      <c r="K10" s="20"/>
      <c r="L10" s="20"/>
      <c r="M10" s="20">
        <f t="shared" si="0"/>
        <v>5976</v>
      </c>
      <c r="N10" s="24">
        <f t="shared" si="1"/>
        <v>6931</v>
      </c>
      <c r="O10" s="25">
        <f t="shared" si="2"/>
        <v>164.34</v>
      </c>
      <c r="P10" s="26"/>
      <c r="Q10" s="26">
        <v>30</v>
      </c>
      <c r="R10" s="24">
        <f t="shared" si="3"/>
        <v>6736.66</v>
      </c>
      <c r="S10" s="25">
        <f t="shared" si="4"/>
        <v>56.771999999999998</v>
      </c>
      <c r="T10" s="27">
        <f t="shared" si="5"/>
        <v>26.771999999999998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6926</v>
      </c>
      <c r="E11" s="30"/>
      <c r="F11" s="30"/>
      <c r="G11" s="32"/>
      <c r="H11" s="30">
        <v>100</v>
      </c>
      <c r="I11" s="20">
        <v>19</v>
      </c>
      <c r="J11" s="20"/>
      <c r="K11" s="20"/>
      <c r="L11" s="20"/>
      <c r="M11" s="20">
        <f t="shared" si="0"/>
        <v>7826</v>
      </c>
      <c r="N11" s="24">
        <f t="shared" si="1"/>
        <v>11455</v>
      </c>
      <c r="O11" s="25">
        <f t="shared" si="2"/>
        <v>215.215</v>
      </c>
      <c r="P11" s="26"/>
      <c r="Q11" s="26">
        <v>50</v>
      </c>
      <c r="R11" s="24">
        <f t="shared" si="3"/>
        <v>11189.785</v>
      </c>
      <c r="S11" s="25">
        <f t="shared" si="4"/>
        <v>74.346999999999994</v>
      </c>
      <c r="T11" s="27">
        <f t="shared" si="5"/>
        <v>24.346999999999994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3959</v>
      </c>
      <c r="E12" s="30"/>
      <c r="F12" s="30"/>
      <c r="G12" s="30"/>
      <c r="H12" s="30"/>
      <c r="I12" s="20">
        <v>15</v>
      </c>
      <c r="J12" s="20"/>
      <c r="K12" s="20">
        <v>10</v>
      </c>
      <c r="L12" s="20"/>
      <c r="M12" s="20">
        <f t="shared" si="0"/>
        <v>3959</v>
      </c>
      <c r="N12" s="24">
        <f t="shared" si="1"/>
        <v>8644</v>
      </c>
      <c r="O12" s="25">
        <f t="shared" si="2"/>
        <v>108.8725</v>
      </c>
      <c r="P12" s="26"/>
      <c r="Q12" s="26">
        <v>35</v>
      </c>
      <c r="R12" s="24">
        <f t="shared" si="3"/>
        <v>8500.1275000000005</v>
      </c>
      <c r="S12" s="25">
        <f t="shared" si="4"/>
        <v>37.610500000000002</v>
      </c>
      <c r="T12" s="27">
        <f t="shared" si="5"/>
        <v>2.6105000000000018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8441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8441</v>
      </c>
      <c r="N13" s="24">
        <f t="shared" si="1"/>
        <v>9014</v>
      </c>
      <c r="O13" s="25">
        <f t="shared" si="2"/>
        <v>232.1275</v>
      </c>
      <c r="P13" s="26"/>
      <c r="Q13" s="26">
        <v>55</v>
      </c>
      <c r="R13" s="24">
        <f t="shared" si="3"/>
        <v>8726.8724999999995</v>
      </c>
      <c r="S13" s="25">
        <f t="shared" si="4"/>
        <v>80.189499999999995</v>
      </c>
      <c r="T13" s="27">
        <f t="shared" si="5"/>
        <v>25.189499999999995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29992</v>
      </c>
      <c r="E14" s="30"/>
      <c r="F14" s="30"/>
      <c r="G14" s="30"/>
      <c r="H14" s="30"/>
      <c r="I14" s="20">
        <v>6</v>
      </c>
      <c r="J14" s="20">
        <v>5</v>
      </c>
      <c r="K14" s="20"/>
      <c r="L14" s="20"/>
      <c r="M14" s="20">
        <f t="shared" si="0"/>
        <v>29992</v>
      </c>
      <c r="N14" s="24">
        <f t="shared" si="1"/>
        <v>32093</v>
      </c>
      <c r="O14" s="25">
        <f t="shared" si="2"/>
        <v>824.78</v>
      </c>
      <c r="P14" s="26"/>
      <c r="Q14" s="26">
        <v>158</v>
      </c>
      <c r="R14" s="24">
        <f t="shared" si="3"/>
        <v>31110.22</v>
      </c>
      <c r="S14" s="25">
        <f t="shared" si="4"/>
        <v>284.92399999999998</v>
      </c>
      <c r="T14" s="27">
        <f t="shared" si="5"/>
        <v>126.92399999999998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19558</v>
      </c>
      <c r="E15" s="30">
        <v>10</v>
      </c>
      <c r="F15" s="30">
        <v>10</v>
      </c>
      <c r="G15" s="30">
        <v>70</v>
      </c>
      <c r="H15" s="30">
        <v>10</v>
      </c>
      <c r="I15" s="20">
        <v>23</v>
      </c>
      <c r="J15" s="20"/>
      <c r="K15" s="20"/>
      <c r="L15" s="20"/>
      <c r="M15" s="20">
        <f t="shared" si="0"/>
        <v>20578</v>
      </c>
      <c r="N15" s="24">
        <f t="shared" si="1"/>
        <v>24971</v>
      </c>
      <c r="O15" s="25">
        <f t="shared" si="2"/>
        <v>565.89499999999998</v>
      </c>
      <c r="P15" s="26"/>
      <c r="Q15" s="26">
        <v>140</v>
      </c>
      <c r="R15" s="24">
        <f t="shared" si="3"/>
        <v>24265.105</v>
      </c>
      <c r="S15" s="25">
        <f t="shared" si="4"/>
        <v>195.49099999999999</v>
      </c>
      <c r="T15" s="27">
        <f t="shared" si="5"/>
        <v>55.490999999999985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17736</v>
      </c>
      <c r="E16" s="30"/>
      <c r="F16" s="30">
        <v>200</v>
      </c>
      <c r="G16" s="30"/>
      <c r="H16" s="30">
        <v>100</v>
      </c>
      <c r="I16" s="20">
        <v>14</v>
      </c>
      <c r="J16" s="20"/>
      <c r="K16" s="20">
        <v>11</v>
      </c>
      <c r="L16" s="20"/>
      <c r="M16" s="20">
        <f t="shared" si="0"/>
        <v>20636</v>
      </c>
      <c r="N16" s="24">
        <f t="shared" si="1"/>
        <v>25312</v>
      </c>
      <c r="O16" s="25">
        <f t="shared" si="2"/>
        <v>567.49</v>
      </c>
      <c r="P16" s="26"/>
      <c r="Q16" s="26">
        <v>124</v>
      </c>
      <c r="R16" s="24">
        <f t="shared" si="3"/>
        <v>24620.51</v>
      </c>
      <c r="S16" s="25">
        <f t="shared" si="4"/>
        <v>196.042</v>
      </c>
      <c r="T16" s="27">
        <f t="shared" si="5"/>
        <v>72.042000000000002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11106</v>
      </c>
      <c r="E17" s="30"/>
      <c r="F17" s="30">
        <v>10</v>
      </c>
      <c r="G17" s="30"/>
      <c r="H17" s="30">
        <v>100</v>
      </c>
      <c r="I17" s="20">
        <v>32</v>
      </c>
      <c r="J17" s="20"/>
      <c r="K17" s="20"/>
      <c r="L17" s="20"/>
      <c r="M17" s="20">
        <f t="shared" si="0"/>
        <v>12106</v>
      </c>
      <c r="N17" s="24">
        <f t="shared" si="1"/>
        <v>18218</v>
      </c>
      <c r="O17" s="25">
        <f t="shared" si="2"/>
        <v>332.91500000000002</v>
      </c>
      <c r="P17" s="26"/>
      <c r="Q17" s="26">
        <v>100</v>
      </c>
      <c r="R17" s="24">
        <f t="shared" si="3"/>
        <v>17785.084999999999</v>
      </c>
      <c r="S17" s="25">
        <f t="shared" si="4"/>
        <v>115.00699999999999</v>
      </c>
      <c r="T17" s="27">
        <f t="shared" si="5"/>
        <v>15.006999999999991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26000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26000</v>
      </c>
      <c r="N19" s="24">
        <f t="shared" si="1"/>
        <v>29820</v>
      </c>
      <c r="O19" s="25">
        <f t="shared" si="2"/>
        <v>715</v>
      </c>
      <c r="P19" s="26"/>
      <c r="Q19" s="26">
        <v>170</v>
      </c>
      <c r="R19" s="24">
        <f t="shared" si="3"/>
        <v>28935</v>
      </c>
      <c r="S19" s="25">
        <f t="shared" si="4"/>
        <v>247</v>
      </c>
      <c r="T19" s="27">
        <f t="shared" si="5"/>
        <v>77</v>
      </c>
    </row>
    <row r="20" spans="1:20" ht="15.75" x14ac:dyDescent="0.25">
      <c r="A20" s="28">
        <v>14</v>
      </c>
      <c r="B20" s="20">
        <v>1908446147</v>
      </c>
      <c r="C20" s="20" t="s">
        <v>74</v>
      </c>
      <c r="D20" s="29">
        <v>9186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9186</v>
      </c>
      <c r="N20" s="24">
        <f t="shared" si="1"/>
        <v>10523</v>
      </c>
      <c r="O20" s="25">
        <f t="shared" si="2"/>
        <v>252.61500000000001</v>
      </c>
      <c r="P20" s="26"/>
      <c r="Q20" s="26">
        <v>130</v>
      </c>
      <c r="R20" s="24">
        <f t="shared" si="3"/>
        <v>10140.385</v>
      </c>
      <c r="S20" s="25">
        <f t="shared" si="4"/>
        <v>87.266999999999996</v>
      </c>
      <c r="T20" s="27">
        <f t="shared" si="5"/>
        <v>-42.733000000000004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8018</v>
      </c>
      <c r="E21" s="30">
        <v>10</v>
      </c>
      <c r="F21" s="30">
        <v>30</v>
      </c>
      <c r="G21" s="30"/>
      <c r="H21" s="30"/>
      <c r="I21" s="20">
        <v>10</v>
      </c>
      <c r="J21" s="20"/>
      <c r="K21" s="20">
        <v>2</v>
      </c>
      <c r="L21" s="20"/>
      <c r="M21" s="20">
        <f t="shared" si="0"/>
        <v>8518</v>
      </c>
      <c r="N21" s="24">
        <f t="shared" si="1"/>
        <v>10792</v>
      </c>
      <c r="O21" s="25">
        <f t="shared" si="2"/>
        <v>234.245</v>
      </c>
      <c r="P21" s="26"/>
      <c r="Q21" s="26">
        <v>60</v>
      </c>
      <c r="R21" s="24">
        <f t="shared" si="3"/>
        <v>10497.754999999999</v>
      </c>
      <c r="S21" s="25">
        <f t="shared" si="4"/>
        <v>80.920999999999992</v>
      </c>
      <c r="T21" s="27">
        <f t="shared" si="5"/>
        <v>20.920999999999992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12891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12891</v>
      </c>
      <c r="N22" s="24">
        <f t="shared" si="1"/>
        <v>12891</v>
      </c>
      <c r="O22" s="25">
        <f t="shared" si="2"/>
        <v>354.5025</v>
      </c>
      <c r="P22" s="26"/>
      <c r="Q22" s="26">
        <v>100</v>
      </c>
      <c r="R22" s="24">
        <f t="shared" si="3"/>
        <v>12436.497499999999</v>
      </c>
      <c r="S22" s="25">
        <f t="shared" si="4"/>
        <v>122.4645</v>
      </c>
      <c r="T22" s="27">
        <f t="shared" si="5"/>
        <v>22.464500000000001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9215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9215</v>
      </c>
      <c r="N23" s="24">
        <f t="shared" si="1"/>
        <v>9215</v>
      </c>
      <c r="O23" s="25">
        <f t="shared" si="2"/>
        <v>253.41249999999999</v>
      </c>
      <c r="P23" s="26"/>
      <c r="Q23" s="26">
        <v>90</v>
      </c>
      <c r="R23" s="24">
        <f t="shared" si="3"/>
        <v>8871.5874999999996</v>
      </c>
      <c r="S23" s="25">
        <f t="shared" si="4"/>
        <v>87.542500000000004</v>
      </c>
      <c r="T23" s="27">
        <f t="shared" si="5"/>
        <v>-2.457499999999996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22000</v>
      </c>
      <c r="N24" s="24">
        <f t="shared" si="1"/>
        <v>22000</v>
      </c>
      <c r="O24" s="25">
        <f t="shared" si="2"/>
        <v>605</v>
      </c>
      <c r="P24" s="26"/>
      <c r="Q24" s="26">
        <v>125</v>
      </c>
      <c r="R24" s="24">
        <f t="shared" si="3"/>
        <v>21270</v>
      </c>
      <c r="S24" s="25">
        <f t="shared" si="4"/>
        <v>209</v>
      </c>
      <c r="T24" s="27">
        <f t="shared" si="5"/>
        <v>84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7332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7332</v>
      </c>
      <c r="N25" s="24">
        <f t="shared" si="1"/>
        <v>7332</v>
      </c>
      <c r="O25" s="25">
        <f t="shared" si="2"/>
        <v>201.63</v>
      </c>
      <c r="P25" s="26"/>
      <c r="Q25" s="26">
        <v>50</v>
      </c>
      <c r="R25" s="24">
        <f t="shared" si="3"/>
        <v>7080.37</v>
      </c>
      <c r="S25" s="25">
        <f t="shared" si="4"/>
        <v>69.653999999999996</v>
      </c>
      <c r="T25" s="27">
        <f t="shared" si="5"/>
        <v>19.653999999999996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7619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7619</v>
      </c>
      <c r="N26" s="24">
        <f t="shared" si="1"/>
        <v>7619</v>
      </c>
      <c r="O26" s="25">
        <f t="shared" si="2"/>
        <v>209.52250000000001</v>
      </c>
      <c r="P26" s="26"/>
      <c r="Q26" s="26">
        <v>99</v>
      </c>
      <c r="R26" s="24">
        <f t="shared" si="3"/>
        <v>7310.4775</v>
      </c>
      <c r="S26" s="25">
        <f t="shared" si="4"/>
        <v>72.380499999999998</v>
      </c>
      <c r="T26" s="27">
        <f t="shared" si="5"/>
        <v>-26.619500000000002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12306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12306</v>
      </c>
      <c r="N27" s="40">
        <f t="shared" si="1"/>
        <v>14126</v>
      </c>
      <c r="O27" s="25">
        <f t="shared" si="2"/>
        <v>338.41500000000002</v>
      </c>
      <c r="P27" s="41"/>
      <c r="Q27" s="41">
        <v>100</v>
      </c>
      <c r="R27" s="24">
        <f t="shared" si="3"/>
        <v>13687.584999999999</v>
      </c>
      <c r="S27" s="42">
        <f t="shared" si="4"/>
        <v>116.907</v>
      </c>
      <c r="T27" s="43">
        <f t="shared" si="5"/>
        <v>16.906999999999996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258598</v>
      </c>
      <c r="E28" s="45">
        <f t="shared" si="6"/>
        <v>30</v>
      </c>
      <c r="F28" s="45">
        <f t="shared" ref="F28:T28" si="7">SUM(F7:F27)</f>
        <v>350</v>
      </c>
      <c r="G28" s="45">
        <f t="shared" si="7"/>
        <v>70</v>
      </c>
      <c r="H28" s="45">
        <f t="shared" si="7"/>
        <v>410</v>
      </c>
      <c r="I28" s="45">
        <f t="shared" si="7"/>
        <v>176</v>
      </c>
      <c r="J28" s="45">
        <f t="shared" si="7"/>
        <v>8</v>
      </c>
      <c r="K28" s="45">
        <f t="shared" si="7"/>
        <v>33</v>
      </c>
      <c r="L28" s="45">
        <f t="shared" si="7"/>
        <v>0</v>
      </c>
      <c r="M28" s="45">
        <f t="shared" si="7"/>
        <v>267018</v>
      </c>
      <c r="N28" s="45">
        <f t="shared" si="7"/>
        <v>308168</v>
      </c>
      <c r="O28" s="46">
        <f t="shared" si="7"/>
        <v>7342.9949999999999</v>
      </c>
      <c r="P28" s="45">
        <f t="shared" si="7"/>
        <v>0</v>
      </c>
      <c r="Q28" s="45">
        <f t="shared" si="7"/>
        <v>1984</v>
      </c>
      <c r="R28" s="45">
        <f t="shared" si="7"/>
        <v>298841.005</v>
      </c>
      <c r="S28" s="45">
        <f t="shared" si="7"/>
        <v>2536.6710000000003</v>
      </c>
      <c r="T28" s="47">
        <f t="shared" si="7"/>
        <v>552.67099999999994</v>
      </c>
    </row>
    <row r="29" spans="1:20" ht="15.75" thickBot="1" x14ac:dyDescent="0.3">
      <c r="A29" s="104" t="s">
        <v>45</v>
      </c>
      <c r="B29" s="105"/>
      <c r="C29" s="106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83" priority="55" operator="equal">
      <formula>212030016606640</formula>
    </cfRule>
  </conditionalFormatting>
  <conditionalFormatting sqref="D29 E4:E6 E28:K29">
    <cfRule type="cellIs" dxfId="582" priority="53" operator="equal">
      <formula>$E$4</formula>
    </cfRule>
    <cfRule type="cellIs" dxfId="581" priority="54" operator="equal">
      <formula>2120</formula>
    </cfRule>
  </conditionalFormatting>
  <conditionalFormatting sqref="D29:E29 F4:F6 F28:F29">
    <cfRule type="cellIs" dxfId="580" priority="51" operator="equal">
      <formula>$F$4</formula>
    </cfRule>
    <cfRule type="cellIs" dxfId="579" priority="52" operator="equal">
      <formula>300</formula>
    </cfRule>
  </conditionalFormatting>
  <conditionalFormatting sqref="G4:G6 G28:G29">
    <cfRule type="cellIs" dxfId="578" priority="49" operator="equal">
      <formula>$G$4</formula>
    </cfRule>
    <cfRule type="cellIs" dxfId="577" priority="50" operator="equal">
      <formula>1660</formula>
    </cfRule>
  </conditionalFormatting>
  <conditionalFormatting sqref="H4:H6 H28:H29">
    <cfRule type="cellIs" dxfId="576" priority="47" operator="equal">
      <formula>$H$4</formula>
    </cfRule>
    <cfRule type="cellIs" dxfId="575" priority="48" operator="equal">
      <formula>6640</formula>
    </cfRule>
  </conditionalFormatting>
  <conditionalFormatting sqref="T6:T28">
    <cfRule type="cellIs" dxfId="574" priority="46" operator="lessThan">
      <formula>0</formula>
    </cfRule>
  </conditionalFormatting>
  <conditionalFormatting sqref="T7:T27">
    <cfRule type="cellIs" dxfId="573" priority="43" operator="lessThan">
      <formula>0</formula>
    </cfRule>
    <cfRule type="cellIs" dxfId="572" priority="44" operator="lessThan">
      <formula>0</formula>
    </cfRule>
    <cfRule type="cellIs" dxfId="571" priority="45" operator="lessThan">
      <formula>0</formula>
    </cfRule>
  </conditionalFormatting>
  <conditionalFormatting sqref="E4:E6 E28:K28">
    <cfRule type="cellIs" dxfId="570" priority="42" operator="equal">
      <formula>$E$4</formula>
    </cfRule>
  </conditionalFormatting>
  <conditionalFormatting sqref="D28:D29 D6 D4:M4">
    <cfRule type="cellIs" dxfId="569" priority="41" operator="equal">
      <formula>$D$4</formula>
    </cfRule>
  </conditionalFormatting>
  <conditionalFormatting sqref="I4:I5 I28:I29">
    <cfRule type="cellIs" dxfId="568" priority="40" operator="equal">
      <formula>$I$4</formula>
    </cfRule>
  </conditionalFormatting>
  <conditionalFormatting sqref="J4:J5 J28:J29">
    <cfRule type="cellIs" dxfId="567" priority="39" operator="equal">
      <formula>$J$4</formula>
    </cfRule>
  </conditionalFormatting>
  <conditionalFormatting sqref="K4:K5 K28:K29">
    <cfRule type="cellIs" dxfId="566" priority="38" operator="equal">
      <formula>$K$4</formula>
    </cfRule>
  </conditionalFormatting>
  <conditionalFormatting sqref="M4:M6">
    <cfRule type="cellIs" dxfId="565" priority="37" operator="equal">
      <formula>$L$4</formula>
    </cfRule>
  </conditionalFormatting>
  <conditionalFormatting sqref="T7:T28">
    <cfRule type="cellIs" dxfId="564" priority="34" operator="lessThan">
      <formula>0</formula>
    </cfRule>
    <cfRule type="cellIs" dxfId="563" priority="35" operator="lessThan">
      <formula>0</formula>
    </cfRule>
    <cfRule type="cellIs" dxfId="562" priority="36" operator="lessThan">
      <formula>0</formula>
    </cfRule>
  </conditionalFormatting>
  <conditionalFormatting sqref="D5:K5">
    <cfRule type="cellIs" dxfId="561" priority="33" operator="greaterThan">
      <formula>0</formula>
    </cfRule>
  </conditionalFormatting>
  <conditionalFormatting sqref="T6:T28">
    <cfRule type="cellIs" dxfId="560" priority="32" operator="lessThan">
      <formula>0</formula>
    </cfRule>
  </conditionalFormatting>
  <conditionalFormatting sqref="T7:T27">
    <cfRule type="cellIs" dxfId="559" priority="29" operator="lessThan">
      <formula>0</formula>
    </cfRule>
    <cfRule type="cellIs" dxfId="558" priority="30" operator="lessThan">
      <formula>0</formula>
    </cfRule>
    <cfRule type="cellIs" dxfId="557" priority="31" operator="lessThan">
      <formula>0</formula>
    </cfRule>
  </conditionalFormatting>
  <conditionalFormatting sqref="T7:T28">
    <cfRule type="cellIs" dxfId="556" priority="26" operator="lessThan">
      <formula>0</formula>
    </cfRule>
    <cfRule type="cellIs" dxfId="555" priority="27" operator="lessThan">
      <formula>0</formula>
    </cfRule>
    <cfRule type="cellIs" dxfId="554" priority="28" operator="lessThan">
      <formula>0</formula>
    </cfRule>
  </conditionalFormatting>
  <conditionalFormatting sqref="D5:K5">
    <cfRule type="cellIs" dxfId="553" priority="25" operator="greaterThan">
      <formula>0</formula>
    </cfRule>
  </conditionalFormatting>
  <conditionalFormatting sqref="L4 L28:L29">
    <cfRule type="cellIs" dxfId="552" priority="24" operator="equal">
      <formula>$L$4</formula>
    </cfRule>
  </conditionalFormatting>
  <conditionalFormatting sqref="D7:S7">
    <cfRule type="cellIs" dxfId="551" priority="23" operator="greaterThan">
      <formula>0</formula>
    </cfRule>
  </conditionalFormatting>
  <conditionalFormatting sqref="D9:S9">
    <cfRule type="cellIs" dxfId="550" priority="22" operator="greaterThan">
      <formula>0</formula>
    </cfRule>
  </conditionalFormatting>
  <conditionalFormatting sqref="D11:S11">
    <cfRule type="cellIs" dxfId="549" priority="21" operator="greaterThan">
      <formula>0</formula>
    </cfRule>
  </conditionalFormatting>
  <conditionalFormatting sqref="D13:S13">
    <cfRule type="cellIs" dxfId="548" priority="20" operator="greaterThan">
      <formula>0</formula>
    </cfRule>
  </conditionalFormatting>
  <conditionalFormatting sqref="D15:S15">
    <cfRule type="cellIs" dxfId="547" priority="19" operator="greaterThan">
      <formula>0</formula>
    </cfRule>
  </conditionalFormatting>
  <conditionalFormatting sqref="D17:S17">
    <cfRule type="cellIs" dxfId="546" priority="18" operator="greaterThan">
      <formula>0</formula>
    </cfRule>
  </conditionalFormatting>
  <conditionalFormatting sqref="D19:S19">
    <cfRule type="cellIs" dxfId="545" priority="17" operator="greaterThan">
      <formula>0</formula>
    </cfRule>
  </conditionalFormatting>
  <conditionalFormatting sqref="D21:S21">
    <cfRule type="cellIs" dxfId="544" priority="16" operator="greaterThan">
      <formula>0</formula>
    </cfRule>
  </conditionalFormatting>
  <conditionalFormatting sqref="D23:S23">
    <cfRule type="cellIs" dxfId="543" priority="15" operator="greaterThan">
      <formula>0</formula>
    </cfRule>
  </conditionalFormatting>
  <conditionalFormatting sqref="D25:S25">
    <cfRule type="cellIs" dxfId="542" priority="14" operator="greaterThan">
      <formula>0</formula>
    </cfRule>
  </conditionalFormatting>
  <conditionalFormatting sqref="D27:S27">
    <cfRule type="cellIs" dxfId="541" priority="13" operator="greaterThan">
      <formula>0</formula>
    </cfRule>
  </conditionalFormatting>
  <conditionalFormatting sqref="I6">
    <cfRule type="cellIs" dxfId="540" priority="12" operator="equal">
      <formula>212030016606640</formula>
    </cfRule>
  </conditionalFormatting>
  <conditionalFormatting sqref="I6">
    <cfRule type="cellIs" dxfId="539" priority="10" operator="equal">
      <formula>$H$4</formula>
    </cfRule>
    <cfRule type="cellIs" dxfId="538" priority="11" operator="equal">
      <formula>6640</formula>
    </cfRule>
  </conditionalFormatting>
  <conditionalFormatting sqref="J6">
    <cfRule type="cellIs" dxfId="537" priority="9" operator="equal">
      <formula>212030016606640</formula>
    </cfRule>
  </conditionalFormatting>
  <conditionalFormatting sqref="J6">
    <cfRule type="cellIs" dxfId="536" priority="7" operator="equal">
      <formula>$H$4</formula>
    </cfRule>
    <cfRule type="cellIs" dxfId="535" priority="8" operator="equal">
      <formula>6640</formula>
    </cfRule>
  </conditionalFormatting>
  <conditionalFormatting sqref="K6">
    <cfRule type="cellIs" dxfId="534" priority="6" operator="equal">
      <formula>212030016606640</formula>
    </cfRule>
  </conditionalFormatting>
  <conditionalFormatting sqref="K6">
    <cfRule type="cellIs" dxfId="533" priority="4" operator="equal">
      <formula>$H$4</formula>
    </cfRule>
    <cfRule type="cellIs" dxfId="532" priority="5" operator="equal">
      <formula>6640</formula>
    </cfRule>
  </conditionalFormatting>
  <conditionalFormatting sqref="L6">
    <cfRule type="cellIs" dxfId="531" priority="3" operator="equal">
      <formula>212030016606640</formula>
    </cfRule>
  </conditionalFormatting>
  <conditionalFormatting sqref="L6">
    <cfRule type="cellIs" dxfId="530" priority="1" operator="equal">
      <formula>$H$4</formula>
    </cfRule>
    <cfRule type="cellIs" dxfId="529" priority="2" operator="equal">
      <formula>6640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'20'!D29</f>
        <v>271880</v>
      </c>
      <c r="E4" s="2">
        <f>'20'!E29</f>
        <v>9430</v>
      </c>
      <c r="F4" s="2">
        <f>'20'!F29</f>
        <v>16420</v>
      </c>
      <c r="G4" s="2">
        <f>'20'!G29</f>
        <v>280</v>
      </c>
      <c r="H4" s="2">
        <f>'20'!H29</f>
        <v>38620</v>
      </c>
      <c r="I4" s="2">
        <f>'20'!I29</f>
        <v>1507</v>
      </c>
      <c r="J4" s="2">
        <f>'20'!J29</f>
        <v>186</v>
      </c>
      <c r="K4" s="2">
        <f>'20'!K29</f>
        <v>542</v>
      </c>
      <c r="L4" s="2">
        <f>'20'!L29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81">
        <v>1</v>
      </c>
      <c r="B7" s="82">
        <v>1908446134</v>
      </c>
      <c r="C7" s="83" t="s">
        <v>23</v>
      </c>
      <c r="D7" s="79">
        <v>5040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5040</v>
      </c>
      <c r="N7" s="24">
        <f>D7+E7*20+F7*10+G7*9+H7*9+I7*191+J7*191+K7*182+L7*100</f>
        <v>5040</v>
      </c>
      <c r="O7" s="25">
        <f>M7*2.75%</f>
        <v>138.6</v>
      </c>
      <c r="P7" s="26"/>
      <c r="Q7" s="26">
        <v>42</v>
      </c>
      <c r="R7" s="24">
        <f>M7-(M7*2.75%)+I7*191+J7*191+K7*182+L7*100-Q7</f>
        <v>4859.3999999999996</v>
      </c>
      <c r="S7" s="25">
        <f>M7*0.95%</f>
        <v>47.879999999999995</v>
      </c>
      <c r="T7" s="27">
        <f>S7-Q7</f>
        <v>5.8799999999999955</v>
      </c>
    </row>
    <row r="8" spans="1:20" ht="15.75" x14ac:dyDescent="0.25">
      <c r="A8" s="28">
        <v>2</v>
      </c>
      <c r="B8" s="20">
        <v>1908446135</v>
      </c>
      <c r="C8" s="84" t="s">
        <v>24</v>
      </c>
      <c r="D8" s="80">
        <v>3505</v>
      </c>
      <c r="E8" s="30"/>
      <c r="F8" s="30">
        <v>20</v>
      </c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3885</v>
      </c>
      <c r="N8" s="24">
        <f t="shared" ref="N8:N27" si="1">D8+E8*20+F8*10+G8*9+H8*9+I8*191+J8*191+K8*182+L8*100</f>
        <v>4076</v>
      </c>
      <c r="O8" s="25">
        <f t="shared" ref="O8:O27" si="2">M8*2.75%</f>
        <v>106.83750000000001</v>
      </c>
      <c r="P8" s="26"/>
      <c r="Q8" s="26">
        <v>69</v>
      </c>
      <c r="R8" s="24">
        <f t="shared" ref="R8:R27" si="3">M8-(M8*2.75%)+I8*191+J8*191+K8*182+L8*100-Q8</f>
        <v>3900.1624999999999</v>
      </c>
      <c r="S8" s="25">
        <f t="shared" ref="S8:S27" si="4">M8*0.95%</f>
        <v>36.907499999999999</v>
      </c>
      <c r="T8" s="27">
        <f t="shared" ref="T8:T27" si="5">S8-Q8</f>
        <v>-32.092500000000001</v>
      </c>
    </row>
    <row r="9" spans="1:20" ht="15.75" x14ac:dyDescent="0.25">
      <c r="A9" s="28">
        <v>3</v>
      </c>
      <c r="B9" s="20">
        <v>1908446136</v>
      </c>
      <c r="C9" s="85" t="s">
        <v>25</v>
      </c>
      <c r="D9" s="80">
        <v>14340</v>
      </c>
      <c r="E9" s="30"/>
      <c r="F9" s="30">
        <v>100</v>
      </c>
      <c r="G9" s="30"/>
      <c r="H9" s="30">
        <v>160</v>
      </c>
      <c r="I9" s="20">
        <v>5</v>
      </c>
      <c r="J9" s="20"/>
      <c r="K9" s="20"/>
      <c r="L9" s="20"/>
      <c r="M9" s="20">
        <f t="shared" si="0"/>
        <v>16780</v>
      </c>
      <c r="N9" s="24">
        <f t="shared" si="1"/>
        <v>17735</v>
      </c>
      <c r="O9" s="25">
        <f t="shared" si="2"/>
        <v>461.45</v>
      </c>
      <c r="P9" s="26"/>
      <c r="Q9" s="26">
        <v>134</v>
      </c>
      <c r="R9" s="24">
        <f t="shared" si="3"/>
        <v>17139.55</v>
      </c>
      <c r="S9" s="25">
        <f t="shared" si="4"/>
        <v>159.41</v>
      </c>
      <c r="T9" s="27">
        <f t="shared" si="5"/>
        <v>25.409999999999997</v>
      </c>
    </row>
    <row r="10" spans="1:20" ht="15.75" x14ac:dyDescent="0.25">
      <c r="A10" s="28">
        <v>4</v>
      </c>
      <c r="B10" s="20">
        <v>1908446137</v>
      </c>
      <c r="C10" s="85" t="s">
        <v>26</v>
      </c>
      <c r="D10" s="80">
        <v>4120</v>
      </c>
      <c r="E10" s="30"/>
      <c r="F10" s="30"/>
      <c r="G10" s="30"/>
      <c r="H10" s="30"/>
      <c r="I10" s="20">
        <v>2</v>
      </c>
      <c r="J10" s="20">
        <v>1</v>
      </c>
      <c r="K10" s="20"/>
      <c r="L10" s="20"/>
      <c r="M10" s="20">
        <f t="shared" si="0"/>
        <v>4120</v>
      </c>
      <c r="N10" s="24">
        <f t="shared" si="1"/>
        <v>4693</v>
      </c>
      <c r="O10" s="25">
        <f t="shared" si="2"/>
        <v>113.3</v>
      </c>
      <c r="P10" s="26"/>
      <c r="Q10" s="26">
        <v>29</v>
      </c>
      <c r="R10" s="24">
        <f t="shared" si="3"/>
        <v>4550.7</v>
      </c>
      <c r="S10" s="25">
        <f t="shared" si="4"/>
        <v>39.14</v>
      </c>
      <c r="T10" s="27">
        <f t="shared" si="5"/>
        <v>10.14</v>
      </c>
    </row>
    <row r="11" spans="1:20" ht="15.75" x14ac:dyDescent="0.25">
      <c r="A11" s="28">
        <v>5</v>
      </c>
      <c r="B11" s="20">
        <v>1908446138</v>
      </c>
      <c r="C11" s="86" t="s">
        <v>27</v>
      </c>
      <c r="D11" s="80">
        <v>4392</v>
      </c>
      <c r="E11" s="30"/>
      <c r="F11" s="30"/>
      <c r="G11" s="32"/>
      <c r="H11" s="30"/>
      <c r="I11" s="20"/>
      <c r="J11" s="20"/>
      <c r="K11" s="20">
        <v>10</v>
      </c>
      <c r="L11" s="20"/>
      <c r="M11" s="20">
        <f t="shared" si="0"/>
        <v>4392</v>
      </c>
      <c r="N11" s="24">
        <f t="shared" si="1"/>
        <v>6212</v>
      </c>
      <c r="O11" s="25">
        <f t="shared" si="2"/>
        <v>120.78</v>
      </c>
      <c r="P11" s="26"/>
      <c r="Q11" s="26">
        <v>41</v>
      </c>
      <c r="R11" s="24">
        <f t="shared" si="3"/>
        <v>6050.22</v>
      </c>
      <c r="S11" s="25">
        <f t="shared" si="4"/>
        <v>41.723999999999997</v>
      </c>
      <c r="T11" s="27">
        <f t="shared" si="5"/>
        <v>0.72399999999999665</v>
      </c>
    </row>
    <row r="12" spans="1:20" ht="15.75" x14ac:dyDescent="0.25">
      <c r="A12" s="28">
        <v>6</v>
      </c>
      <c r="B12" s="20">
        <v>1908446139</v>
      </c>
      <c r="C12" s="85" t="s">
        <v>28</v>
      </c>
      <c r="D12" s="80">
        <v>4317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4317</v>
      </c>
      <c r="N12" s="24">
        <f t="shared" si="1"/>
        <v>4317</v>
      </c>
      <c r="O12" s="25">
        <f t="shared" si="2"/>
        <v>118.7175</v>
      </c>
      <c r="P12" s="26"/>
      <c r="Q12" s="26">
        <v>28</v>
      </c>
      <c r="R12" s="24">
        <f t="shared" si="3"/>
        <v>4170.2825000000003</v>
      </c>
      <c r="S12" s="25">
        <f t="shared" si="4"/>
        <v>41.011499999999998</v>
      </c>
      <c r="T12" s="27">
        <f t="shared" si="5"/>
        <v>13.011499999999998</v>
      </c>
    </row>
    <row r="13" spans="1:20" ht="15.75" x14ac:dyDescent="0.25">
      <c r="A13" s="28">
        <v>7</v>
      </c>
      <c r="B13" s="20">
        <v>1908446140</v>
      </c>
      <c r="C13" s="85" t="s">
        <v>29</v>
      </c>
      <c r="D13" s="80">
        <v>4798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4798</v>
      </c>
      <c r="N13" s="24">
        <f t="shared" si="1"/>
        <v>4798</v>
      </c>
      <c r="O13" s="25">
        <f t="shared" si="2"/>
        <v>131.94499999999999</v>
      </c>
      <c r="P13" s="26"/>
      <c r="Q13" s="26">
        <v>55</v>
      </c>
      <c r="R13" s="24">
        <f t="shared" si="3"/>
        <v>4611.0550000000003</v>
      </c>
      <c r="S13" s="25">
        <f t="shared" si="4"/>
        <v>45.580999999999996</v>
      </c>
      <c r="T13" s="27">
        <f t="shared" si="5"/>
        <v>-9.419000000000004</v>
      </c>
    </row>
    <row r="14" spans="1:20" ht="16.5" customHeight="1" x14ac:dyDescent="0.25">
      <c r="A14" s="28">
        <v>8</v>
      </c>
      <c r="B14" s="20">
        <v>1908446141</v>
      </c>
      <c r="C14" s="85" t="s">
        <v>30</v>
      </c>
      <c r="D14" s="80">
        <v>9740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9740</v>
      </c>
      <c r="N14" s="24">
        <f t="shared" si="1"/>
        <v>9740</v>
      </c>
      <c r="O14" s="25">
        <f t="shared" si="2"/>
        <v>267.85000000000002</v>
      </c>
      <c r="P14" s="26"/>
      <c r="Q14" s="26">
        <v>112</v>
      </c>
      <c r="R14" s="24">
        <f t="shared" si="3"/>
        <v>9360.15</v>
      </c>
      <c r="S14" s="25">
        <f t="shared" si="4"/>
        <v>92.53</v>
      </c>
      <c r="T14" s="27">
        <f t="shared" si="5"/>
        <v>-19.47</v>
      </c>
    </row>
    <row r="15" spans="1:20" ht="15.75" x14ac:dyDescent="0.25">
      <c r="A15" s="28">
        <v>9</v>
      </c>
      <c r="B15" s="20">
        <v>1908446142</v>
      </c>
      <c r="C15" s="87" t="s">
        <v>31</v>
      </c>
      <c r="D15" s="80">
        <v>15556</v>
      </c>
      <c r="E15" s="30">
        <v>30</v>
      </c>
      <c r="F15" s="30">
        <v>10</v>
      </c>
      <c r="G15" s="30">
        <v>10</v>
      </c>
      <c r="H15" s="30">
        <v>60</v>
      </c>
      <c r="I15" s="20"/>
      <c r="J15" s="20"/>
      <c r="K15" s="20"/>
      <c r="L15" s="20"/>
      <c r="M15" s="20">
        <f t="shared" si="0"/>
        <v>16886</v>
      </c>
      <c r="N15" s="24">
        <f t="shared" si="1"/>
        <v>16886</v>
      </c>
      <c r="O15" s="25">
        <f t="shared" si="2"/>
        <v>464.36500000000001</v>
      </c>
      <c r="P15" s="26"/>
      <c r="Q15" s="26">
        <v>130</v>
      </c>
      <c r="R15" s="24">
        <f t="shared" si="3"/>
        <v>16291.634999999998</v>
      </c>
      <c r="S15" s="25">
        <f t="shared" si="4"/>
        <v>160.417</v>
      </c>
      <c r="T15" s="27">
        <f t="shared" si="5"/>
        <v>30.417000000000002</v>
      </c>
    </row>
    <row r="16" spans="1:20" ht="15.75" x14ac:dyDescent="0.25">
      <c r="A16" s="28">
        <v>10</v>
      </c>
      <c r="B16" s="20">
        <v>1908446143</v>
      </c>
      <c r="C16" s="85" t="s">
        <v>32</v>
      </c>
      <c r="D16" s="80">
        <v>11409</v>
      </c>
      <c r="E16" s="30"/>
      <c r="F16" s="30"/>
      <c r="G16" s="30"/>
      <c r="H16" s="30">
        <v>200</v>
      </c>
      <c r="I16" s="20"/>
      <c r="J16" s="20">
        <v>1</v>
      </c>
      <c r="K16" s="20"/>
      <c r="L16" s="20"/>
      <c r="M16" s="20">
        <f t="shared" si="0"/>
        <v>13209</v>
      </c>
      <c r="N16" s="24">
        <f t="shared" si="1"/>
        <v>13400</v>
      </c>
      <c r="O16" s="25">
        <f t="shared" si="2"/>
        <v>363.2475</v>
      </c>
      <c r="P16" s="26"/>
      <c r="Q16" s="26">
        <v>106</v>
      </c>
      <c r="R16" s="24">
        <f t="shared" si="3"/>
        <v>12930.752500000001</v>
      </c>
      <c r="S16" s="25">
        <f t="shared" si="4"/>
        <v>125.4855</v>
      </c>
      <c r="T16" s="27">
        <f t="shared" si="5"/>
        <v>19.485500000000002</v>
      </c>
    </row>
    <row r="17" spans="1:20" ht="15.75" x14ac:dyDescent="0.25">
      <c r="A17" s="28">
        <v>11</v>
      </c>
      <c r="B17" s="20">
        <v>1908446144</v>
      </c>
      <c r="C17" s="87" t="s">
        <v>33</v>
      </c>
      <c r="D17" s="80">
        <v>5769</v>
      </c>
      <c r="E17" s="30">
        <v>40</v>
      </c>
      <c r="F17" s="30">
        <v>100</v>
      </c>
      <c r="G17" s="30"/>
      <c r="H17" s="30">
        <v>150</v>
      </c>
      <c r="I17" s="20"/>
      <c r="J17" s="20"/>
      <c r="K17" s="20"/>
      <c r="L17" s="20"/>
      <c r="M17" s="20">
        <f t="shared" si="0"/>
        <v>8919</v>
      </c>
      <c r="N17" s="24">
        <f t="shared" si="1"/>
        <v>8919</v>
      </c>
      <c r="O17" s="25">
        <f t="shared" si="2"/>
        <v>245.27250000000001</v>
      </c>
      <c r="P17" s="26"/>
      <c r="Q17" s="26">
        <v>73</v>
      </c>
      <c r="R17" s="24">
        <f t="shared" si="3"/>
        <v>8600.7275000000009</v>
      </c>
      <c r="S17" s="25">
        <f t="shared" si="4"/>
        <v>84.730499999999992</v>
      </c>
      <c r="T17" s="27">
        <f t="shared" si="5"/>
        <v>11.730499999999992</v>
      </c>
    </row>
    <row r="18" spans="1:20" ht="15.75" x14ac:dyDescent="0.25">
      <c r="A18" s="28">
        <v>12</v>
      </c>
      <c r="B18" s="20">
        <v>1908446145</v>
      </c>
      <c r="C18" s="86" t="s">
        <v>34</v>
      </c>
      <c r="D18" s="80">
        <v>19235</v>
      </c>
      <c r="E18" s="30"/>
      <c r="F18" s="30">
        <v>50</v>
      </c>
      <c r="G18" s="30"/>
      <c r="H18" s="30">
        <v>50</v>
      </c>
      <c r="I18" s="20"/>
      <c r="J18" s="20"/>
      <c r="K18" s="20"/>
      <c r="L18" s="20"/>
      <c r="M18" s="20">
        <f t="shared" si="0"/>
        <v>20185</v>
      </c>
      <c r="N18" s="24">
        <f t="shared" si="1"/>
        <v>20185</v>
      </c>
      <c r="O18" s="25">
        <f t="shared" si="2"/>
        <v>555.08749999999998</v>
      </c>
      <c r="P18" s="26"/>
      <c r="Q18" s="26">
        <v>250</v>
      </c>
      <c r="R18" s="24">
        <f t="shared" si="3"/>
        <v>19379.912499999999</v>
      </c>
      <c r="S18" s="25">
        <f t="shared" si="4"/>
        <v>191.75749999999999</v>
      </c>
      <c r="T18" s="27">
        <f t="shared" si="5"/>
        <v>-58.242500000000007</v>
      </c>
    </row>
    <row r="19" spans="1:20" ht="15.75" x14ac:dyDescent="0.25">
      <c r="A19" s="28">
        <v>13</v>
      </c>
      <c r="B19" s="20">
        <v>1908446146</v>
      </c>
      <c r="C19" s="85" t="s">
        <v>35</v>
      </c>
      <c r="D19" s="80">
        <v>5758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5758</v>
      </c>
      <c r="N19" s="24">
        <f t="shared" si="1"/>
        <v>5758</v>
      </c>
      <c r="O19" s="25">
        <f t="shared" si="2"/>
        <v>158.345</v>
      </c>
      <c r="P19" s="26"/>
      <c r="Q19" s="26">
        <v>48</v>
      </c>
      <c r="R19" s="24">
        <f t="shared" si="3"/>
        <v>5551.6549999999997</v>
      </c>
      <c r="S19" s="25">
        <f t="shared" si="4"/>
        <v>54.701000000000001</v>
      </c>
      <c r="T19" s="27">
        <f t="shared" si="5"/>
        <v>6.7010000000000005</v>
      </c>
    </row>
    <row r="20" spans="1:20" ht="15.75" x14ac:dyDescent="0.25">
      <c r="A20" s="28">
        <v>14</v>
      </c>
      <c r="B20" s="20">
        <v>1908446147</v>
      </c>
      <c r="C20" s="85" t="s">
        <v>52</v>
      </c>
      <c r="D20" s="80">
        <v>4217</v>
      </c>
      <c r="E20" s="30"/>
      <c r="F20" s="30"/>
      <c r="G20" s="30"/>
      <c r="H20" s="30"/>
      <c r="I20" s="20">
        <v>6</v>
      </c>
      <c r="J20" s="20"/>
      <c r="K20" s="20"/>
      <c r="L20" s="20"/>
      <c r="M20" s="20">
        <f t="shared" si="0"/>
        <v>4217</v>
      </c>
      <c r="N20" s="24">
        <f t="shared" si="1"/>
        <v>5363</v>
      </c>
      <c r="O20" s="25">
        <f t="shared" si="2"/>
        <v>115.9675</v>
      </c>
      <c r="P20" s="26"/>
      <c r="Q20" s="26">
        <v>100</v>
      </c>
      <c r="R20" s="24">
        <f t="shared" si="3"/>
        <v>5147.0325000000003</v>
      </c>
      <c r="S20" s="25">
        <f t="shared" si="4"/>
        <v>40.061500000000002</v>
      </c>
      <c r="T20" s="27">
        <f t="shared" si="5"/>
        <v>-59.938499999999998</v>
      </c>
    </row>
    <row r="21" spans="1:20" ht="15.75" x14ac:dyDescent="0.25">
      <c r="A21" s="28">
        <v>15</v>
      </c>
      <c r="B21" s="20">
        <v>1908446148</v>
      </c>
      <c r="C21" s="85" t="s">
        <v>37</v>
      </c>
      <c r="D21" s="80">
        <v>4383</v>
      </c>
      <c r="E21" s="30">
        <v>10</v>
      </c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5033</v>
      </c>
      <c r="N21" s="24">
        <f t="shared" si="1"/>
        <v>5988</v>
      </c>
      <c r="O21" s="25">
        <f t="shared" si="2"/>
        <v>138.4075</v>
      </c>
      <c r="P21" s="26"/>
      <c r="Q21" s="26">
        <v>10</v>
      </c>
      <c r="R21" s="24">
        <f t="shared" si="3"/>
        <v>5839.5924999999997</v>
      </c>
      <c r="S21" s="25">
        <f t="shared" si="4"/>
        <v>47.813499999999998</v>
      </c>
      <c r="T21" s="27">
        <f t="shared" si="5"/>
        <v>37.813499999999998</v>
      </c>
    </row>
    <row r="22" spans="1:20" ht="15.75" x14ac:dyDescent="0.25">
      <c r="A22" s="28">
        <v>16</v>
      </c>
      <c r="B22" s="20">
        <v>1908446149</v>
      </c>
      <c r="C22" s="88" t="s">
        <v>38</v>
      </c>
      <c r="D22" s="80">
        <v>11322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11322</v>
      </c>
      <c r="N22" s="24">
        <f t="shared" si="1"/>
        <v>13142</v>
      </c>
      <c r="O22" s="25">
        <f t="shared" si="2"/>
        <v>311.35500000000002</v>
      </c>
      <c r="P22" s="26"/>
      <c r="Q22" s="26"/>
      <c r="R22" s="24">
        <f t="shared" si="3"/>
        <v>12830.645</v>
      </c>
      <c r="S22" s="25">
        <f t="shared" si="4"/>
        <v>107.559</v>
      </c>
      <c r="T22" s="27">
        <f t="shared" si="5"/>
        <v>107.559</v>
      </c>
    </row>
    <row r="23" spans="1:20" ht="18.75" x14ac:dyDescent="0.3">
      <c r="A23" s="28">
        <v>17</v>
      </c>
      <c r="B23" s="20">
        <v>1908446150</v>
      </c>
      <c r="C23" s="85" t="s">
        <v>39</v>
      </c>
      <c r="D23" s="37">
        <v>5033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5033</v>
      </c>
      <c r="N23" s="24">
        <f t="shared" si="1"/>
        <v>5033</v>
      </c>
      <c r="O23" s="25">
        <f t="shared" si="2"/>
        <v>138.4075</v>
      </c>
      <c r="P23" s="26"/>
      <c r="Q23" s="26">
        <v>50</v>
      </c>
      <c r="R23" s="24">
        <f t="shared" si="3"/>
        <v>4844.5924999999997</v>
      </c>
      <c r="S23" s="25">
        <f t="shared" si="4"/>
        <v>47.813499999999998</v>
      </c>
      <c r="T23" s="27">
        <f t="shared" si="5"/>
        <v>-2.1865000000000023</v>
      </c>
    </row>
    <row r="24" spans="1:20" ht="15.75" x14ac:dyDescent="0.25">
      <c r="A24" s="28">
        <v>18</v>
      </c>
      <c r="B24" s="20">
        <v>1908446151</v>
      </c>
      <c r="C24" s="85" t="s">
        <v>40</v>
      </c>
      <c r="D24" s="80">
        <v>17423</v>
      </c>
      <c r="E24" s="30">
        <v>100</v>
      </c>
      <c r="F24" s="30">
        <v>200</v>
      </c>
      <c r="G24" s="30"/>
      <c r="H24" s="30">
        <v>500</v>
      </c>
      <c r="I24" s="20"/>
      <c r="J24" s="20"/>
      <c r="K24" s="20"/>
      <c r="L24" s="20"/>
      <c r="M24" s="20">
        <f t="shared" si="0"/>
        <v>25923</v>
      </c>
      <c r="N24" s="24">
        <f t="shared" si="1"/>
        <v>25923</v>
      </c>
      <c r="O24" s="25">
        <f t="shared" si="2"/>
        <v>712.88250000000005</v>
      </c>
      <c r="P24" s="26"/>
      <c r="Q24" s="26">
        <v>120</v>
      </c>
      <c r="R24" s="24">
        <f t="shared" si="3"/>
        <v>25090.1175</v>
      </c>
      <c r="S24" s="25">
        <f t="shared" si="4"/>
        <v>246.26849999999999</v>
      </c>
      <c r="T24" s="27">
        <f t="shared" si="5"/>
        <v>126.26849999999999</v>
      </c>
    </row>
    <row r="25" spans="1:20" ht="15.75" x14ac:dyDescent="0.25">
      <c r="A25" s="28">
        <v>19</v>
      </c>
      <c r="B25" s="20">
        <v>1908446152</v>
      </c>
      <c r="C25" s="85" t="s">
        <v>41</v>
      </c>
      <c r="D25" s="80">
        <v>8431</v>
      </c>
      <c r="E25" s="30">
        <v>30</v>
      </c>
      <c r="F25" s="30"/>
      <c r="G25" s="30"/>
      <c r="H25" s="30">
        <v>250</v>
      </c>
      <c r="I25" s="20">
        <v>20</v>
      </c>
      <c r="J25" s="20"/>
      <c r="K25" s="20">
        <v>4</v>
      </c>
      <c r="L25" s="20"/>
      <c r="M25" s="20">
        <f t="shared" si="0"/>
        <v>11281</v>
      </c>
      <c r="N25" s="24">
        <f t="shared" si="1"/>
        <v>15829</v>
      </c>
      <c r="O25" s="25">
        <f t="shared" si="2"/>
        <v>310.22750000000002</v>
      </c>
      <c r="P25" s="26"/>
      <c r="Q25" s="26">
        <v>60</v>
      </c>
      <c r="R25" s="24">
        <f t="shared" si="3"/>
        <v>15458.772499999999</v>
      </c>
      <c r="S25" s="25">
        <f t="shared" si="4"/>
        <v>107.1695</v>
      </c>
      <c r="T25" s="27">
        <f t="shared" si="5"/>
        <v>47.169499999999999</v>
      </c>
    </row>
    <row r="26" spans="1:20" ht="15.75" x14ac:dyDescent="0.25">
      <c r="A26" s="28">
        <v>70</v>
      </c>
      <c r="B26" s="20">
        <v>1908446153</v>
      </c>
      <c r="C26" s="89" t="s">
        <v>42</v>
      </c>
      <c r="D26" s="80">
        <v>3497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3497</v>
      </c>
      <c r="N26" s="24">
        <f t="shared" si="1"/>
        <v>3497</v>
      </c>
      <c r="O26" s="25">
        <f t="shared" si="2"/>
        <v>96.167500000000004</v>
      </c>
      <c r="P26" s="26"/>
      <c r="Q26" s="26"/>
      <c r="R26" s="24">
        <f t="shared" si="3"/>
        <v>3400.8325</v>
      </c>
      <c r="S26" s="25">
        <f t="shared" si="4"/>
        <v>33.221499999999999</v>
      </c>
      <c r="T26" s="27">
        <f t="shared" si="5"/>
        <v>33.221499999999999</v>
      </c>
    </row>
    <row r="27" spans="1:20" ht="19.5" thickBot="1" x14ac:dyDescent="0.35">
      <c r="A27" s="90">
        <v>21</v>
      </c>
      <c r="B27" s="91">
        <v>1908446154</v>
      </c>
      <c r="C27" s="92" t="s">
        <v>43</v>
      </c>
      <c r="D27" s="37">
        <v>4592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4592</v>
      </c>
      <c r="N27" s="40">
        <f t="shared" si="1"/>
        <v>4592</v>
      </c>
      <c r="O27" s="25">
        <f t="shared" si="2"/>
        <v>126.28</v>
      </c>
      <c r="P27" s="41"/>
      <c r="Q27" s="41">
        <v>100</v>
      </c>
      <c r="R27" s="24">
        <f t="shared" si="3"/>
        <v>4365.72</v>
      </c>
      <c r="S27" s="42">
        <f t="shared" si="4"/>
        <v>43.624000000000002</v>
      </c>
      <c r="T27" s="43">
        <f t="shared" si="5"/>
        <v>-56.375999999999998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166877</v>
      </c>
      <c r="E28" s="45">
        <f t="shared" si="6"/>
        <v>210</v>
      </c>
      <c r="F28" s="45">
        <f t="shared" ref="F28:T28" si="7">SUM(F7:F27)</f>
        <v>480</v>
      </c>
      <c r="G28" s="45">
        <f t="shared" si="7"/>
        <v>10</v>
      </c>
      <c r="H28" s="45">
        <f t="shared" si="7"/>
        <v>1440</v>
      </c>
      <c r="I28" s="45">
        <f t="shared" si="7"/>
        <v>39</v>
      </c>
      <c r="J28" s="45">
        <f t="shared" si="7"/>
        <v>2</v>
      </c>
      <c r="K28" s="45">
        <f t="shared" si="7"/>
        <v>24</v>
      </c>
      <c r="L28" s="45">
        <f t="shared" si="7"/>
        <v>0</v>
      </c>
      <c r="M28" s="45">
        <f t="shared" si="7"/>
        <v>188927</v>
      </c>
      <c r="N28" s="45">
        <f t="shared" si="7"/>
        <v>201126</v>
      </c>
      <c r="O28" s="46">
        <f t="shared" si="7"/>
        <v>5195.4924999999994</v>
      </c>
      <c r="P28" s="45">
        <f t="shared" si="7"/>
        <v>0</v>
      </c>
      <c r="Q28" s="45">
        <f t="shared" si="7"/>
        <v>1557</v>
      </c>
      <c r="R28" s="45">
        <f t="shared" si="7"/>
        <v>194373.50749999998</v>
      </c>
      <c r="S28" s="45">
        <f t="shared" si="7"/>
        <v>1794.8064999999999</v>
      </c>
      <c r="T28" s="47">
        <f t="shared" si="7"/>
        <v>237.80649999999994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520587</v>
      </c>
      <c r="E29" s="48">
        <f t="shared" ref="E29:L29" si="8">E4+E5-E28</f>
        <v>9220</v>
      </c>
      <c r="F29" s="48">
        <f t="shared" si="8"/>
        <v>15940</v>
      </c>
      <c r="G29" s="48">
        <f t="shared" si="8"/>
        <v>270</v>
      </c>
      <c r="H29" s="48">
        <f t="shared" si="8"/>
        <v>37180</v>
      </c>
      <c r="I29" s="48">
        <f t="shared" si="8"/>
        <v>1468</v>
      </c>
      <c r="J29" s="48">
        <f t="shared" si="8"/>
        <v>184</v>
      </c>
      <c r="K29" s="48">
        <f t="shared" si="8"/>
        <v>518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28" priority="43" operator="equal">
      <formula>212030016606640</formula>
    </cfRule>
  </conditionalFormatting>
  <conditionalFormatting sqref="D29 E4:E6 E28:K29">
    <cfRule type="cellIs" dxfId="527" priority="41" operator="equal">
      <formula>$E$4</formula>
    </cfRule>
    <cfRule type="cellIs" dxfId="526" priority="42" operator="equal">
      <formula>2120</formula>
    </cfRule>
  </conditionalFormatting>
  <conditionalFormatting sqref="D29:E29 F4:F6 F28:F29">
    <cfRule type="cellIs" dxfId="525" priority="39" operator="equal">
      <formula>$F$4</formula>
    </cfRule>
    <cfRule type="cellIs" dxfId="524" priority="40" operator="equal">
      <formula>300</formula>
    </cfRule>
  </conditionalFormatting>
  <conditionalFormatting sqref="G4:G6 G28:G29">
    <cfRule type="cellIs" dxfId="523" priority="37" operator="equal">
      <formula>$G$4</formula>
    </cfRule>
    <cfRule type="cellIs" dxfId="522" priority="38" operator="equal">
      <formula>1660</formula>
    </cfRule>
  </conditionalFormatting>
  <conditionalFormatting sqref="H4:H6 H28:H29">
    <cfRule type="cellIs" dxfId="521" priority="35" operator="equal">
      <formula>$H$4</formula>
    </cfRule>
    <cfRule type="cellIs" dxfId="520" priority="36" operator="equal">
      <formula>6640</formula>
    </cfRule>
  </conditionalFormatting>
  <conditionalFormatting sqref="T6:T28">
    <cfRule type="cellIs" dxfId="519" priority="34" operator="lessThan">
      <formula>0</formula>
    </cfRule>
  </conditionalFormatting>
  <conditionalFormatting sqref="T7:T27">
    <cfRule type="cellIs" dxfId="518" priority="31" operator="lessThan">
      <formula>0</formula>
    </cfRule>
    <cfRule type="cellIs" dxfId="517" priority="32" operator="lessThan">
      <formula>0</formula>
    </cfRule>
    <cfRule type="cellIs" dxfId="516" priority="33" operator="lessThan">
      <formula>0</formula>
    </cfRule>
  </conditionalFormatting>
  <conditionalFormatting sqref="E4:E6 E28:K28">
    <cfRule type="cellIs" dxfId="515" priority="30" operator="equal">
      <formula>$E$4</formula>
    </cfRule>
  </conditionalFormatting>
  <conditionalFormatting sqref="D28:D29 D6 D4:M4">
    <cfRule type="cellIs" dxfId="514" priority="29" operator="equal">
      <formula>$D$4</formula>
    </cfRule>
  </conditionalFormatting>
  <conditionalFormatting sqref="I4:I6 I28:I29">
    <cfRule type="cellIs" dxfId="513" priority="28" operator="equal">
      <formula>$I$4</formula>
    </cfRule>
  </conditionalFormatting>
  <conditionalFormatting sqref="J4:J6 J28:J29">
    <cfRule type="cellIs" dxfId="512" priority="27" operator="equal">
      <formula>$J$4</formula>
    </cfRule>
  </conditionalFormatting>
  <conditionalFormatting sqref="K4:K6 K28:K29">
    <cfRule type="cellIs" dxfId="511" priority="26" operator="equal">
      <formula>$K$4</formula>
    </cfRule>
  </conditionalFormatting>
  <conditionalFormatting sqref="M4:M6">
    <cfRule type="cellIs" dxfId="510" priority="25" operator="equal">
      <formula>$L$4</formula>
    </cfRule>
  </conditionalFormatting>
  <conditionalFormatting sqref="T7:T28">
    <cfRule type="cellIs" dxfId="509" priority="22" operator="lessThan">
      <formula>0</formula>
    </cfRule>
    <cfRule type="cellIs" dxfId="508" priority="23" operator="lessThan">
      <formula>0</formula>
    </cfRule>
    <cfRule type="cellIs" dxfId="507" priority="24" operator="lessThan">
      <formula>0</formula>
    </cfRule>
  </conditionalFormatting>
  <conditionalFormatting sqref="D5:K5">
    <cfRule type="cellIs" dxfId="506" priority="21" operator="greaterThan">
      <formula>0</formula>
    </cfRule>
  </conditionalFormatting>
  <conditionalFormatting sqref="T6:T28">
    <cfRule type="cellIs" dxfId="505" priority="20" operator="lessThan">
      <formula>0</formula>
    </cfRule>
  </conditionalFormatting>
  <conditionalFormatting sqref="T7:T27">
    <cfRule type="cellIs" dxfId="504" priority="17" operator="lessThan">
      <formula>0</formula>
    </cfRule>
    <cfRule type="cellIs" dxfId="503" priority="18" operator="lessThan">
      <formula>0</formula>
    </cfRule>
    <cfRule type="cellIs" dxfId="502" priority="19" operator="lessThan">
      <formula>0</formula>
    </cfRule>
  </conditionalFormatting>
  <conditionalFormatting sqref="T7:T28">
    <cfRule type="cellIs" dxfId="501" priority="14" operator="lessThan">
      <formula>0</formula>
    </cfRule>
    <cfRule type="cellIs" dxfId="500" priority="15" operator="lessThan">
      <formula>0</formula>
    </cfRule>
    <cfRule type="cellIs" dxfId="499" priority="16" operator="lessThan">
      <formula>0</formula>
    </cfRule>
  </conditionalFormatting>
  <conditionalFormatting sqref="D5:K5">
    <cfRule type="cellIs" dxfId="498" priority="13" operator="greaterThan">
      <formula>0</formula>
    </cfRule>
  </conditionalFormatting>
  <conditionalFormatting sqref="L4 L6 L28:L29">
    <cfRule type="cellIs" dxfId="497" priority="12" operator="equal">
      <formula>$L$4</formula>
    </cfRule>
  </conditionalFormatting>
  <conditionalFormatting sqref="D7:S7">
    <cfRule type="cellIs" dxfId="496" priority="11" operator="greaterThan">
      <formula>0</formula>
    </cfRule>
  </conditionalFormatting>
  <conditionalFormatting sqref="D9:S9">
    <cfRule type="cellIs" dxfId="495" priority="10" operator="greaterThan">
      <formula>0</formula>
    </cfRule>
  </conditionalFormatting>
  <conditionalFormatting sqref="D11:S11">
    <cfRule type="cellIs" dxfId="494" priority="9" operator="greaterThan">
      <formula>0</formula>
    </cfRule>
  </conditionalFormatting>
  <conditionalFormatting sqref="D13:S13">
    <cfRule type="cellIs" dxfId="493" priority="8" operator="greaterThan">
      <formula>0</formula>
    </cfRule>
  </conditionalFormatting>
  <conditionalFormatting sqref="D15:S15">
    <cfRule type="cellIs" dxfId="492" priority="7" operator="greaterThan">
      <formula>0</formula>
    </cfRule>
  </conditionalFormatting>
  <conditionalFormatting sqref="D17:S17">
    <cfRule type="cellIs" dxfId="491" priority="6" operator="greaterThan">
      <formula>0</formula>
    </cfRule>
  </conditionalFormatting>
  <conditionalFormatting sqref="D19:S19">
    <cfRule type="cellIs" dxfId="490" priority="5" operator="greaterThan">
      <formula>0</formula>
    </cfRule>
  </conditionalFormatting>
  <conditionalFormatting sqref="D21:S21">
    <cfRule type="cellIs" dxfId="489" priority="4" operator="greaterThan">
      <formula>0</formula>
    </cfRule>
  </conditionalFormatting>
  <conditionalFormatting sqref="E23:S23">
    <cfRule type="cellIs" dxfId="488" priority="3" operator="greaterThan">
      <formula>0</formula>
    </cfRule>
  </conditionalFormatting>
  <conditionalFormatting sqref="D25:S25">
    <cfRule type="cellIs" dxfId="487" priority="2" operator="greaterThan">
      <formula>0</formula>
    </cfRule>
  </conditionalFormatting>
  <conditionalFormatting sqref="D27:S27">
    <cfRule type="cellIs" dxfId="48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'21'!D29</f>
        <v>520587</v>
      </c>
      <c r="E4" s="2">
        <f>'21'!E29</f>
        <v>9220</v>
      </c>
      <c r="F4" s="2">
        <f>'21'!F29</f>
        <v>15940</v>
      </c>
      <c r="G4" s="2">
        <f>'21'!G29</f>
        <v>270</v>
      </c>
      <c r="H4" s="2">
        <f>'21'!H29</f>
        <v>37180</v>
      </c>
      <c r="I4" s="2">
        <f>'21'!I29</f>
        <v>1468</v>
      </c>
      <c r="J4" s="2">
        <f>'21'!J29</f>
        <v>184</v>
      </c>
      <c r="K4" s="2">
        <f>'21'!K29</f>
        <v>518</v>
      </c>
      <c r="L4" s="2">
        <f>'21'!L29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10095</v>
      </c>
      <c r="E7" s="22"/>
      <c r="F7" s="22"/>
      <c r="G7" s="22"/>
      <c r="H7" s="22">
        <v>150</v>
      </c>
      <c r="I7" s="23">
        <v>4</v>
      </c>
      <c r="J7" s="23">
        <v>1</v>
      </c>
      <c r="K7" s="23"/>
      <c r="L7" s="23"/>
      <c r="M7" s="20">
        <f>D7+E7*20+F7*10+G7*9+H7*9</f>
        <v>11445</v>
      </c>
      <c r="N7" s="24">
        <f>D7+E7*20+F7*10+G7*9+H7*9+I7*191+J7*191+K7*182+L7*100</f>
        <v>12400</v>
      </c>
      <c r="O7" s="25">
        <f>M7*2.75%</f>
        <v>314.73750000000001</v>
      </c>
      <c r="P7" s="26"/>
      <c r="Q7" s="26">
        <v>85</v>
      </c>
      <c r="R7" s="24">
        <f>M7-(M7*2.75%)+I7*191+J7*191+K7*182+L7*100-Q7</f>
        <v>12000.262500000001</v>
      </c>
      <c r="S7" s="25">
        <f>M7*0.95%</f>
        <v>108.72749999999999</v>
      </c>
      <c r="T7" s="27">
        <f>S7-Q7</f>
        <v>23.727499999999992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4566</v>
      </c>
      <c r="E8" s="30"/>
      <c r="F8" s="30">
        <v>10</v>
      </c>
      <c r="G8" s="30"/>
      <c r="H8" s="30">
        <v>20</v>
      </c>
      <c r="I8" s="20"/>
      <c r="J8" s="20"/>
      <c r="K8" s="20">
        <v>1</v>
      </c>
      <c r="L8" s="20"/>
      <c r="M8" s="20">
        <f t="shared" ref="M8:M27" si="0">D8+E8*20+F8*10+G8*9+H8*9</f>
        <v>4846</v>
      </c>
      <c r="N8" s="24">
        <f t="shared" ref="N8:N27" si="1">D8+E8*20+F8*10+G8*9+H8*9+I8*191+J8*191+K8*182+L8*100</f>
        <v>5028</v>
      </c>
      <c r="O8" s="25">
        <f t="shared" ref="O8:O27" si="2">M8*2.75%</f>
        <v>133.26500000000001</v>
      </c>
      <c r="P8" s="26"/>
      <c r="Q8" s="26">
        <v>50</v>
      </c>
      <c r="R8" s="24">
        <f t="shared" ref="R8:R27" si="3">M8-(M8*2.75%)+I8*191+J8*191+K8*182+L8*100-Q8</f>
        <v>4844.7349999999997</v>
      </c>
      <c r="S8" s="25">
        <f t="shared" ref="S8:S27" si="4">M8*0.95%</f>
        <v>46.036999999999999</v>
      </c>
      <c r="T8" s="27">
        <f t="shared" ref="T8:T27" si="5">S8-Q8</f>
        <v>-3.963000000000001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13455</v>
      </c>
      <c r="E9" s="30"/>
      <c r="F9" s="30"/>
      <c r="G9" s="30"/>
      <c r="H9" s="30">
        <v>150</v>
      </c>
      <c r="I9" s="20">
        <v>1</v>
      </c>
      <c r="J9" s="20"/>
      <c r="K9" s="20"/>
      <c r="L9" s="20"/>
      <c r="M9" s="20">
        <f t="shared" si="0"/>
        <v>14805</v>
      </c>
      <c r="N9" s="24">
        <f t="shared" si="1"/>
        <v>14996</v>
      </c>
      <c r="O9" s="25">
        <f t="shared" si="2"/>
        <v>407.13749999999999</v>
      </c>
      <c r="P9" s="26"/>
      <c r="Q9" s="26">
        <v>103</v>
      </c>
      <c r="R9" s="24">
        <f t="shared" si="3"/>
        <v>14485.862499999999</v>
      </c>
      <c r="S9" s="25">
        <f t="shared" si="4"/>
        <v>140.64750000000001</v>
      </c>
      <c r="T9" s="27">
        <f t="shared" si="5"/>
        <v>37.647500000000008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5290</v>
      </c>
      <c r="E10" s="30">
        <v>40</v>
      </c>
      <c r="F10" s="30">
        <v>30</v>
      </c>
      <c r="G10" s="30"/>
      <c r="H10" s="30">
        <v>10</v>
      </c>
      <c r="I10" s="20">
        <v>1</v>
      </c>
      <c r="J10" s="20"/>
      <c r="K10" s="20"/>
      <c r="L10" s="20"/>
      <c r="M10" s="20">
        <f t="shared" si="0"/>
        <v>6480</v>
      </c>
      <c r="N10" s="24">
        <f t="shared" si="1"/>
        <v>6671</v>
      </c>
      <c r="O10" s="25">
        <f t="shared" si="2"/>
        <v>178.2</v>
      </c>
      <c r="P10" s="26"/>
      <c r="Q10" s="26">
        <v>27</v>
      </c>
      <c r="R10" s="24">
        <f t="shared" si="3"/>
        <v>6465.8</v>
      </c>
      <c r="S10" s="25">
        <f t="shared" si="4"/>
        <v>61.559999999999995</v>
      </c>
      <c r="T10" s="27">
        <f t="shared" si="5"/>
        <v>34.559999999999995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3601</v>
      </c>
      <c r="E11" s="30"/>
      <c r="F11" s="30">
        <v>100</v>
      </c>
      <c r="G11" s="32"/>
      <c r="H11" s="30">
        <v>300</v>
      </c>
      <c r="I11" s="20"/>
      <c r="J11" s="20"/>
      <c r="K11" s="20"/>
      <c r="L11" s="20"/>
      <c r="M11" s="20">
        <f t="shared" si="0"/>
        <v>7301</v>
      </c>
      <c r="N11" s="24">
        <f t="shared" si="1"/>
        <v>7301</v>
      </c>
      <c r="O11" s="25">
        <f t="shared" si="2"/>
        <v>200.7775</v>
      </c>
      <c r="P11" s="26"/>
      <c r="Q11" s="26">
        <v>40</v>
      </c>
      <c r="R11" s="24">
        <f t="shared" si="3"/>
        <v>7060.2224999999999</v>
      </c>
      <c r="S11" s="25">
        <f t="shared" si="4"/>
        <v>69.359499999999997</v>
      </c>
      <c r="T11" s="27">
        <f t="shared" si="5"/>
        <v>29.359499999999997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4969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4969</v>
      </c>
      <c r="N12" s="24">
        <f t="shared" si="1"/>
        <v>4969</v>
      </c>
      <c r="O12" s="25">
        <f t="shared" si="2"/>
        <v>136.64750000000001</v>
      </c>
      <c r="P12" s="26"/>
      <c r="Q12" s="26">
        <v>32</v>
      </c>
      <c r="R12" s="24">
        <f t="shared" si="3"/>
        <v>4800.3525</v>
      </c>
      <c r="S12" s="25">
        <f t="shared" si="4"/>
        <v>47.205500000000001</v>
      </c>
      <c r="T12" s="27">
        <f t="shared" si="5"/>
        <v>15.205500000000001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4224</v>
      </c>
      <c r="E13" s="30">
        <v>30</v>
      </c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6624</v>
      </c>
      <c r="N13" s="24">
        <f t="shared" si="1"/>
        <v>6624</v>
      </c>
      <c r="O13" s="25">
        <f t="shared" si="2"/>
        <v>182.16</v>
      </c>
      <c r="P13" s="26"/>
      <c r="Q13" s="26">
        <v>55</v>
      </c>
      <c r="R13" s="24">
        <f t="shared" si="3"/>
        <v>6386.84</v>
      </c>
      <c r="S13" s="25">
        <f t="shared" si="4"/>
        <v>62.927999999999997</v>
      </c>
      <c r="T13" s="27">
        <f t="shared" si="5"/>
        <v>7.9279999999999973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15009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15009</v>
      </c>
      <c r="N14" s="24">
        <f t="shared" si="1"/>
        <v>15009</v>
      </c>
      <c r="O14" s="25">
        <f t="shared" si="2"/>
        <v>412.7475</v>
      </c>
      <c r="P14" s="26"/>
      <c r="Q14" s="26">
        <v>107</v>
      </c>
      <c r="R14" s="24">
        <f t="shared" si="3"/>
        <v>14489.252500000001</v>
      </c>
      <c r="S14" s="25">
        <f t="shared" si="4"/>
        <v>142.5855</v>
      </c>
      <c r="T14" s="27">
        <f t="shared" si="5"/>
        <v>35.585499999999996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23340</v>
      </c>
      <c r="E15" s="30">
        <v>20</v>
      </c>
      <c r="F15" s="30">
        <v>10</v>
      </c>
      <c r="G15" s="30"/>
      <c r="H15" s="30">
        <v>100</v>
      </c>
      <c r="I15" s="20"/>
      <c r="J15" s="20"/>
      <c r="K15" s="20"/>
      <c r="L15" s="20"/>
      <c r="M15" s="20">
        <f t="shared" si="0"/>
        <v>24740</v>
      </c>
      <c r="N15" s="24">
        <f t="shared" si="1"/>
        <v>24740</v>
      </c>
      <c r="O15" s="25">
        <f t="shared" si="2"/>
        <v>680.35</v>
      </c>
      <c r="P15" s="26"/>
      <c r="Q15" s="26">
        <v>150</v>
      </c>
      <c r="R15" s="24">
        <f t="shared" si="3"/>
        <v>23909.65</v>
      </c>
      <c r="S15" s="25">
        <f t="shared" si="4"/>
        <v>235.03</v>
      </c>
      <c r="T15" s="27">
        <f t="shared" si="5"/>
        <v>85.03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9451</v>
      </c>
      <c r="E16" s="30"/>
      <c r="F16" s="30"/>
      <c r="G16" s="30">
        <v>50</v>
      </c>
      <c r="H16" s="30">
        <v>100</v>
      </c>
      <c r="I16" s="20">
        <v>35</v>
      </c>
      <c r="J16" s="20"/>
      <c r="K16" s="20"/>
      <c r="L16" s="20"/>
      <c r="M16" s="20">
        <f t="shared" si="0"/>
        <v>10801</v>
      </c>
      <c r="N16" s="24">
        <f t="shared" si="1"/>
        <v>17486</v>
      </c>
      <c r="O16" s="25">
        <f t="shared" si="2"/>
        <v>297.02749999999997</v>
      </c>
      <c r="P16" s="26"/>
      <c r="Q16" s="26">
        <v>98</v>
      </c>
      <c r="R16" s="24">
        <f t="shared" si="3"/>
        <v>17090.9725</v>
      </c>
      <c r="S16" s="25">
        <f t="shared" si="4"/>
        <v>102.6095</v>
      </c>
      <c r="T16" s="27">
        <f>S16-Q16</f>
        <v>4.609499999999997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8384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8834</v>
      </c>
      <c r="N17" s="24">
        <f t="shared" si="1"/>
        <v>10744</v>
      </c>
      <c r="O17" s="25">
        <f t="shared" si="2"/>
        <v>242.935</v>
      </c>
      <c r="P17" s="26"/>
      <c r="Q17" s="26">
        <v>70</v>
      </c>
      <c r="R17" s="24">
        <f t="shared" si="3"/>
        <v>10431.065000000001</v>
      </c>
      <c r="S17" s="25">
        <f t="shared" si="4"/>
        <v>83.923000000000002</v>
      </c>
      <c r="T17" s="27">
        <f t="shared" si="5"/>
        <v>13.923000000000002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7305</v>
      </c>
      <c r="E18" s="30">
        <v>20</v>
      </c>
      <c r="F18" s="30">
        <v>20</v>
      </c>
      <c r="G18" s="30"/>
      <c r="H18" s="30">
        <v>50</v>
      </c>
      <c r="I18" s="20">
        <v>7</v>
      </c>
      <c r="J18" s="20"/>
      <c r="K18" s="20"/>
      <c r="L18" s="20"/>
      <c r="M18" s="20">
        <f t="shared" si="0"/>
        <v>8355</v>
      </c>
      <c r="N18" s="24">
        <f t="shared" si="1"/>
        <v>9692</v>
      </c>
      <c r="O18" s="25">
        <f t="shared" si="2"/>
        <v>229.76249999999999</v>
      </c>
      <c r="P18" s="26"/>
      <c r="Q18" s="26">
        <v>400</v>
      </c>
      <c r="R18" s="24">
        <f t="shared" si="3"/>
        <v>9062.2374999999993</v>
      </c>
      <c r="S18" s="25">
        <f t="shared" si="4"/>
        <v>79.372500000000002</v>
      </c>
      <c r="T18" s="27">
        <f t="shared" si="5"/>
        <v>-320.6275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11755</v>
      </c>
      <c r="E19" s="30">
        <v>50</v>
      </c>
      <c r="F19" s="30">
        <v>50</v>
      </c>
      <c r="G19" s="30"/>
      <c r="H19" s="30">
        <v>180</v>
      </c>
      <c r="I19" s="20">
        <v>15</v>
      </c>
      <c r="J19" s="20"/>
      <c r="K19" s="20">
        <v>10</v>
      </c>
      <c r="L19" s="20"/>
      <c r="M19" s="20">
        <f t="shared" si="0"/>
        <v>14875</v>
      </c>
      <c r="N19" s="24">
        <f t="shared" si="1"/>
        <v>19560</v>
      </c>
      <c r="O19" s="25">
        <f t="shared" si="2"/>
        <v>409.0625</v>
      </c>
      <c r="P19" s="26"/>
      <c r="Q19" s="26">
        <v>170</v>
      </c>
      <c r="R19" s="24">
        <f t="shared" si="3"/>
        <v>18980.9375</v>
      </c>
      <c r="S19" s="25">
        <f t="shared" si="4"/>
        <v>141.3125</v>
      </c>
      <c r="T19" s="27">
        <f t="shared" si="5"/>
        <v>-28.6875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3480</v>
      </c>
      <c r="E20" s="30">
        <v>50</v>
      </c>
      <c r="F20" s="30">
        <v>200</v>
      </c>
      <c r="G20" s="30"/>
      <c r="H20" s="30">
        <v>250</v>
      </c>
      <c r="I20" s="20">
        <v>7</v>
      </c>
      <c r="J20" s="20"/>
      <c r="K20" s="20"/>
      <c r="L20" s="20"/>
      <c r="M20" s="20">
        <f t="shared" si="0"/>
        <v>8730</v>
      </c>
      <c r="N20" s="24">
        <f t="shared" si="1"/>
        <v>10067</v>
      </c>
      <c r="O20" s="25">
        <f t="shared" si="2"/>
        <v>240.07499999999999</v>
      </c>
      <c r="P20" s="26"/>
      <c r="Q20" s="26">
        <v>120</v>
      </c>
      <c r="R20" s="24">
        <f t="shared" si="3"/>
        <v>9706.9249999999993</v>
      </c>
      <c r="S20" s="25">
        <f t="shared" si="4"/>
        <v>82.935000000000002</v>
      </c>
      <c r="T20" s="27">
        <f t="shared" si="5"/>
        <v>-37.064999999999998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2528</v>
      </c>
      <c r="E21" s="30"/>
      <c r="F21" s="30">
        <v>20</v>
      </c>
      <c r="G21" s="30"/>
      <c r="H21" s="30"/>
      <c r="I21" s="20">
        <v>7</v>
      </c>
      <c r="J21" s="20"/>
      <c r="K21" s="20">
        <v>10</v>
      </c>
      <c r="L21" s="20"/>
      <c r="M21" s="20">
        <f t="shared" si="0"/>
        <v>2728</v>
      </c>
      <c r="N21" s="24">
        <f t="shared" si="1"/>
        <v>5885</v>
      </c>
      <c r="O21" s="25">
        <f t="shared" si="2"/>
        <v>75.02</v>
      </c>
      <c r="P21" s="26"/>
      <c r="Q21" s="26">
        <v>60</v>
      </c>
      <c r="R21" s="24">
        <f t="shared" si="3"/>
        <v>5749.98</v>
      </c>
      <c r="S21" s="25">
        <f t="shared" si="4"/>
        <v>25.916</v>
      </c>
      <c r="T21" s="27">
        <f t="shared" si="5"/>
        <v>-34.084000000000003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8774</v>
      </c>
      <c r="E22" s="30">
        <v>30</v>
      </c>
      <c r="F22" s="30">
        <v>50</v>
      </c>
      <c r="G22" s="20"/>
      <c r="H22" s="30">
        <v>110</v>
      </c>
      <c r="I22" s="20"/>
      <c r="J22" s="20"/>
      <c r="K22" s="20"/>
      <c r="L22" s="20"/>
      <c r="M22" s="20">
        <f t="shared" si="0"/>
        <v>10864</v>
      </c>
      <c r="N22" s="24">
        <f t="shared" si="1"/>
        <v>10864</v>
      </c>
      <c r="O22" s="25">
        <f t="shared" si="2"/>
        <v>298.76</v>
      </c>
      <c r="P22" s="26"/>
      <c r="Q22" s="26">
        <v>100</v>
      </c>
      <c r="R22" s="24">
        <f t="shared" si="3"/>
        <v>10465.24</v>
      </c>
      <c r="S22" s="25">
        <f t="shared" si="4"/>
        <v>103.208</v>
      </c>
      <c r="T22" s="27">
        <f t="shared" si="5"/>
        <v>3.2079999999999984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5167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5167</v>
      </c>
      <c r="N23" s="24">
        <f t="shared" si="1"/>
        <v>5167</v>
      </c>
      <c r="O23" s="25">
        <f t="shared" si="2"/>
        <v>142.0925</v>
      </c>
      <c r="P23" s="26"/>
      <c r="Q23" s="26">
        <v>50</v>
      </c>
      <c r="R23" s="24">
        <f t="shared" si="3"/>
        <v>4974.9075000000003</v>
      </c>
      <c r="S23" s="25">
        <f t="shared" si="4"/>
        <v>49.086500000000001</v>
      </c>
      <c r="T23" s="27">
        <f t="shared" si="5"/>
        <v>-0.91349999999999909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11204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11204</v>
      </c>
      <c r="N24" s="24">
        <f t="shared" si="1"/>
        <v>11204</v>
      </c>
      <c r="O24" s="25">
        <f t="shared" si="2"/>
        <v>308.11</v>
      </c>
      <c r="P24" s="26"/>
      <c r="Q24" s="26">
        <v>96</v>
      </c>
      <c r="R24" s="24">
        <f t="shared" si="3"/>
        <v>10799.89</v>
      </c>
      <c r="S24" s="25">
        <f t="shared" si="4"/>
        <v>106.438</v>
      </c>
      <c r="T24" s="27">
        <f t="shared" si="5"/>
        <v>10.438000000000002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3600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3600</v>
      </c>
      <c r="N25" s="24">
        <f t="shared" si="1"/>
        <v>3600</v>
      </c>
      <c r="O25" s="25">
        <f t="shared" si="2"/>
        <v>99</v>
      </c>
      <c r="P25" s="26"/>
      <c r="Q25" s="26">
        <v>30</v>
      </c>
      <c r="R25" s="24">
        <f t="shared" si="3"/>
        <v>3471</v>
      </c>
      <c r="S25" s="25">
        <f t="shared" si="4"/>
        <v>34.199999999999996</v>
      </c>
      <c r="T25" s="27">
        <f t="shared" si="5"/>
        <v>4.1999999999999957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4466</v>
      </c>
      <c r="E27" s="38">
        <v>70</v>
      </c>
      <c r="F27" s="39">
        <v>50</v>
      </c>
      <c r="G27" s="39"/>
      <c r="H27" s="39">
        <v>30</v>
      </c>
      <c r="I27" s="31">
        <v>5</v>
      </c>
      <c r="J27" s="31"/>
      <c r="K27" s="31"/>
      <c r="L27" s="31"/>
      <c r="M27" s="31">
        <f t="shared" si="0"/>
        <v>6636</v>
      </c>
      <c r="N27" s="40">
        <f t="shared" si="1"/>
        <v>7591</v>
      </c>
      <c r="O27" s="25">
        <f t="shared" si="2"/>
        <v>182.49</v>
      </c>
      <c r="P27" s="41"/>
      <c r="Q27" s="41">
        <v>100</v>
      </c>
      <c r="R27" s="24">
        <f t="shared" si="3"/>
        <v>7308.51</v>
      </c>
      <c r="S27" s="42">
        <f t="shared" si="4"/>
        <v>63.042000000000002</v>
      </c>
      <c r="T27" s="43">
        <f t="shared" si="5"/>
        <v>-36.957999999999998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160663</v>
      </c>
      <c r="E28" s="45">
        <f t="shared" si="6"/>
        <v>310</v>
      </c>
      <c r="F28" s="45">
        <f t="shared" ref="F28:T28" si="7">SUM(F7:F27)</f>
        <v>540</v>
      </c>
      <c r="G28" s="45">
        <f t="shared" si="7"/>
        <v>50</v>
      </c>
      <c r="H28" s="45">
        <f t="shared" si="7"/>
        <v>1700</v>
      </c>
      <c r="I28" s="45">
        <f t="shared" si="7"/>
        <v>92</v>
      </c>
      <c r="J28" s="45">
        <f t="shared" si="7"/>
        <v>1</v>
      </c>
      <c r="K28" s="45">
        <f t="shared" si="7"/>
        <v>21</v>
      </c>
      <c r="L28" s="45">
        <f t="shared" si="7"/>
        <v>0</v>
      </c>
      <c r="M28" s="45">
        <f t="shared" si="7"/>
        <v>188013</v>
      </c>
      <c r="N28" s="45">
        <f t="shared" si="7"/>
        <v>209598</v>
      </c>
      <c r="O28" s="46">
        <f t="shared" si="7"/>
        <v>5170.3574999999992</v>
      </c>
      <c r="P28" s="45">
        <f t="shared" si="7"/>
        <v>0</v>
      </c>
      <c r="Q28" s="45">
        <f t="shared" si="7"/>
        <v>1943</v>
      </c>
      <c r="R28" s="45">
        <f t="shared" si="7"/>
        <v>202484.64250000002</v>
      </c>
      <c r="S28" s="45">
        <f t="shared" si="7"/>
        <v>1786.1234999999999</v>
      </c>
      <c r="T28" s="47">
        <f t="shared" si="7"/>
        <v>-156.87650000000005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671612</v>
      </c>
      <c r="E29" s="48">
        <f t="shared" ref="E29:L29" si="8">E4+E5-E28</f>
        <v>8910</v>
      </c>
      <c r="F29" s="48">
        <f t="shared" si="8"/>
        <v>15400</v>
      </c>
      <c r="G29" s="48">
        <f t="shared" si="8"/>
        <v>220</v>
      </c>
      <c r="H29" s="48">
        <f t="shared" si="8"/>
        <v>35480</v>
      </c>
      <c r="I29" s="48">
        <f t="shared" si="8"/>
        <v>1376</v>
      </c>
      <c r="J29" s="48">
        <f t="shared" si="8"/>
        <v>183</v>
      </c>
      <c r="K29" s="48">
        <f t="shared" si="8"/>
        <v>497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85" priority="43" operator="equal">
      <formula>212030016606640</formula>
    </cfRule>
  </conditionalFormatting>
  <conditionalFormatting sqref="D29 E4:E6 E28:K29">
    <cfRule type="cellIs" dxfId="484" priority="41" operator="equal">
      <formula>$E$4</formula>
    </cfRule>
    <cfRule type="cellIs" dxfId="483" priority="42" operator="equal">
      <formula>2120</formula>
    </cfRule>
  </conditionalFormatting>
  <conditionalFormatting sqref="D29:E29 F4:F6 F28:F29">
    <cfRule type="cellIs" dxfId="482" priority="39" operator="equal">
      <formula>$F$4</formula>
    </cfRule>
    <cfRule type="cellIs" dxfId="481" priority="40" operator="equal">
      <formula>300</formula>
    </cfRule>
  </conditionalFormatting>
  <conditionalFormatting sqref="G4:G6 G28:G29">
    <cfRule type="cellIs" dxfId="480" priority="37" operator="equal">
      <formula>$G$4</formula>
    </cfRule>
    <cfRule type="cellIs" dxfId="479" priority="38" operator="equal">
      <formula>1660</formula>
    </cfRule>
  </conditionalFormatting>
  <conditionalFormatting sqref="H4:H6 H28:H29">
    <cfRule type="cellIs" dxfId="478" priority="35" operator="equal">
      <formula>$H$4</formula>
    </cfRule>
    <cfRule type="cellIs" dxfId="477" priority="36" operator="equal">
      <formula>6640</formula>
    </cfRule>
  </conditionalFormatting>
  <conditionalFormatting sqref="T6:T28">
    <cfRule type="cellIs" dxfId="476" priority="34" operator="lessThan">
      <formula>0</formula>
    </cfRule>
  </conditionalFormatting>
  <conditionalFormatting sqref="T7:T27">
    <cfRule type="cellIs" dxfId="475" priority="31" operator="lessThan">
      <formula>0</formula>
    </cfRule>
    <cfRule type="cellIs" dxfId="474" priority="32" operator="lessThan">
      <formula>0</formula>
    </cfRule>
    <cfRule type="cellIs" dxfId="473" priority="33" operator="lessThan">
      <formula>0</formula>
    </cfRule>
  </conditionalFormatting>
  <conditionalFormatting sqref="E4:E6 E28:K28">
    <cfRule type="cellIs" dxfId="472" priority="30" operator="equal">
      <formula>$E$4</formula>
    </cfRule>
  </conditionalFormatting>
  <conditionalFormatting sqref="D28:D29 D6 D4:M4">
    <cfRule type="cellIs" dxfId="471" priority="29" operator="equal">
      <formula>$D$4</formula>
    </cfRule>
  </conditionalFormatting>
  <conditionalFormatting sqref="I4:I6 I28:I29">
    <cfRule type="cellIs" dxfId="470" priority="28" operator="equal">
      <formula>$I$4</formula>
    </cfRule>
  </conditionalFormatting>
  <conditionalFormatting sqref="J4:J6 J28:J29">
    <cfRule type="cellIs" dxfId="469" priority="27" operator="equal">
      <formula>$J$4</formula>
    </cfRule>
  </conditionalFormatting>
  <conditionalFormatting sqref="K4:K6 K28:K29">
    <cfRule type="cellIs" dxfId="468" priority="26" operator="equal">
      <formula>$K$4</formula>
    </cfRule>
  </conditionalFormatting>
  <conditionalFormatting sqref="M4:M6">
    <cfRule type="cellIs" dxfId="467" priority="25" operator="equal">
      <formula>$L$4</formula>
    </cfRule>
  </conditionalFormatting>
  <conditionalFormatting sqref="T7:T28">
    <cfRule type="cellIs" dxfId="466" priority="22" operator="lessThan">
      <formula>0</formula>
    </cfRule>
    <cfRule type="cellIs" dxfId="465" priority="23" operator="lessThan">
      <formula>0</formula>
    </cfRule>
    <cfRule type="cellIs" dxfId="464" priority="24" operator="lessThan">
      <formula>0</formula>
    </cfRule>
  </conditionalFormatting>
  <conditionalFormatting sqref="D5:K5">
    <cfRule type="cellIs" dxfId="463" priority="21" operator="greaterThan">
      <formula>0</formula>
    </cfRule>
  </conditionalFormatting>
  <conditionalFormatting sqref="T6:T28">
    <cfRule type="cellIs" dxfId="462" priority="20" operator="lessThan">
      <formula>0</formula>
    </cfRule>
  </conditionalFormatting>
  <conditionalFormatting sqref="T7:T27">
    <cfRule type="cellIs" dxfId="461" priority="17" operator="lessThan">
      <formula>0</formula>
    </cfRule>
    <cfRule type="cellIs" dxfId="460" priority="18" operator="lessThan">
      <formula>0</formula>
    </cfRule>
    <cfRule type="cellIs" dxfId="459" priority="19" operator="lessThan">
      <formula>0</formula>
    </cfRule>
  </conditionalFormatting>
  <conditionalFormatting sqref="T7:T28">
    <cfRule type="cellIs" dxfId="458" priority="14" operator="lessThan">
      <formula>0</formula>
    </cfRule>
    <cfRule type="cellIs" dxfId="457" priority="15" operator="lessThan">
      <formula>0</formula>
    </cfRule>
    <cfRule type="cellIs" dxfId="456" priority="16" operator="lessThan">
      <formula>0</formula>
    </cfRule>
  </conditionalFormatting>
  <conditionalFormatting sqref="D5:K5">
    <cfRule type="cellIs" dxfId="455" priority="13" operator="greaterThan">
      <formula>0</formula>
    </cfRule>
  </conditionalFormatting>
  <conditionalFormatting sqref="L4 L6 L28:L29">
    <cfRule type="cellIs" dxfId="454" priority="12" operator="equal">
      <formula>$L$4</formula>
    </cfRule>
  </conditionalFormatting>
  <conditionalFormatting sqref="D7:S7">
    <cfRule type="cellIs" dxfId="453" priority="11" operator="greaterThan">
      <formula>0</formula>
    </cfRule>
  </conditionalFormatting>
  <conditionalFormatting sqref="D9:S9">
    <cfRule type="cellIs" dxfId="452" priority="10" operator="greaterThan">
      <formula>0</formula>
    </cfRule>
  </conditionalFormatting>
  <conditionalFormatting sqref="D11:S11">
    <cfRule type="cellIs" dxfId="451" priority="9" operator="greaterThan">
      <formula>0</formula>
    </cfRule>
  </conditionalFormatting>
  <conditionalFormatting sqref="D13:S13">
    <cfRule type="cellIs" dxfId="450" priority="8" operator="greaterThan">
      <formula>0</formula>
    </cfRule>
  </conditionalFormatting>
  <conditionalFormatting sqref="D15:S15">
    <cfRule type="cellIs" dxfId="449" priority="7" operator="greaterThan">
      <formula>0</formula>
    </cfRule>
  </conditionalFormatting>
  <conditionalFormatting sqref="D17:S17">
    <cfRule type="cellIs" dxfId="448" priority="6" operator="greaterThan">
      <formula>0</formula>
    </cfRule>
  </conditionalFormatting>
  <conditionalFormatting sqref="D19:S19">
    <cfRule type="cellIs" dxfId="447" priority="5" operator="greaterThan">
      <formula>0</formula>
    </cfRule>
  </conditionalFormatting>
  <conditionalFormatting sqref="D21:S21">
    <cfRule type="cellIs" dxfId="446" priority="4" operator="greaterThan">
      <formula>0</formula>
    </cfRule>
  </conditionalFormatting>
  <conditionalFormatting sqref="D23:S23">
    <cfRule type="cellIs" dxfId="445" priority="3" operator="greaterThan">
      <formula>0</formula>
    </cfRule>
  </conditionalFormatting>
  <conditionalFormatting sqref="D25:S25">
    <cfRule type="cellIs" dxfId="444" priority="2" operator="greaterThan">
      <formula>0</formula>
    </cfRule>
  </conditionalFormatting>
  <conditionalFormatting sqref="D27:S27">
    <cfRule type="cellIs" dxfId="44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9" activePane="bottomLeft" state="frozen"/>
      <selection pane="bottomLeft" activeCell="D4" sqref="D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'22'!D29</f>
        <v>671612</v>
      </c>
      <c r="E4" s="2">
        <f>'22'!E29</f>
        <v>8910</v>
      </c>
      <c r="F4" s="2">
        <f>'22'!F29</f>
        <v>15400</v>
      </c>
      <c r="G4" s="2">
        <f>'22'!G29</f>
        <v>220</v>
      </c>
      <c r="H4" s="2">
        <f>'22'!H29</f>
        <v>35480</v>
      </c>
      <c r="I4" s="2">
        <f>'22'!I29</f>
        <v>1376</v>
      </c>
      <c r="J4" s="2">
        <f>'22'!J29</f>
        <v>183</v>
      </c>
      <c r="K4" s="2">
        <f>'22'!K29</f>
        <v>497</v>
      </c>
      <c r="L4" s="2">
        <f>'22'!L29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9240</v>
      </c>
      <c r="E7" s="22">
        <v>50</v>
      </c>
      <c r="F7" s="22">
        <v>50</v>
      </c>
      <c r="G7" s="22"/>
      <c r="H7" s="22"/>
      <c r="I7" s="23"/>
      <c r="J7" s="23"/>
      <c r="K7" s="23">
        <v>1</v>
      </c>
      <c r="L7" s="23"/>
      <c r="M7" s="20">
        <f>D7+E7*20+F7*10+G7*9+H7*9</f>
        <v>10740</v>
      </c>
      <c r="N7" s="24">
        <f>D7+E7*20+F7*10+G7*9+H7*9+I7*191+J7*191+K7*182+L7*100</f>
        <v>10922</v>
      </c>
      <c r="O7" s="25">
        <f>M7*2.75%</f>
        <v>295.35000000000002</v>
      </c>
      <c r="P7" s="26"/>
      <c r="Q7" s="26">
        <v>76</v>
      </c>
      <c r="R7" s="24">
        <f>M7-(M7*2.75%)+I7*191+J7*191+K7*182+L7*100-Q7</f>
        <v>10550.65</v>
      </c>
      <c r="S7" s="25">
        <f>M7*0.95%</f>
        <v>102.03</v>
      </c>
      <c r="T7" s="27">
        <f>S7-Q7</f>
        <v>26.03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5278</v>
      </c>
      <c r="E8" s="30"/>
      <c r="F8" s="30"/>
      <c r="G8" s="30"/>
      <c r="H8" s="30">
        <v>30</v>
      </c>
      <c r="I8" s="20">
        <v>3</v>
      </c>
      <c r="J8" s="20"/>
      <c r="K8" s="20">
        <v>1</v>
      </c>
      <c r="L8" s="20"/>
      <c r="M8" s="20">
        <f t="shared" ref="M8:M27" si="0">D8+E8*20+F8*10+G8*9+H8*9</f>
        <v>5548</v>
      </c>
      <c r="N8" s="24">
        <f t="shared" ref="N8:N27" si="1">D8+E8*20+F8*10+G8*9+H8*9+I8*191+J8*191+K8*182+L8*100</f>
        <v>6303</v>
      </c>
      <c r="O8" s="25">
        <f t="shared" ref="O8:O27" si="2">M8*2.75%</f>
        <v>152.57</v>
      </c>
      <c r="P8" s="26"/>
      <c r="Q8" s="26">
        <v>84</v>
      </c>
      <c r="R8" s="24">
        <f t="shared" ref="R8:R27" si="3">M8-(M8*2.75%)+I8*191+J8*191+K8*182+L8*100-Q8</f>
        <v>6066.43</v>
      </c>
      <c r="S8" s="25">
        <f t="shared" ref="S8:S27" si="4">M8*0.95%</f>
        <v>52.705999999999996</v>
      </c>
      <c r="T8" s="27">
        <f t="shared" ref="T8:T27" si="5">S8-Q8</f>
        <v>-31.294000000000004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16738</v>
      </c>
      <c r="E9" s="30">
        <v>60</v>
      </c>
      <c r="F9" s="30">
        <v>50</v>
      </c>
      <c r="G9" s="30"/>
      <c r="H9" s="30">
        <v>20</v>
      </c>
      <c r="I9" s="20">
        <v>4</v>
      </c>
      <c r="J9" s="20"/>
      <c r="K9" s="20"/>
      <c r="L9" s="20"/>
      <c r="M9" s="20">
        <f t="shared" si="0"/>
        <v>18618</v>
      </c>
      <c r="N9" s="24">
        <f t="shared" si="1"/>
        <v>19382</v>
      </c>
      <c r="O9" s="25">
        <f t="shared" si="2"/>
        <v>511.995</v>
      </c>
      <c r="P9" s="26"/>
      <c r="Q9" s="26">
        <v>140</v>
      </c>
      <c r="R9" s="24">
        <f t="shared" si="3"/>
        <v>18730.005000000001</v>
      </c>
      <c r="S9" s="25">
        <f t="shared" si="4"/>
        <v>176.87100000000001</v>
      </c>
      <c r="T9" s="27">
        <f t="shared" si="5"/>
        <v>36.871000000000009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4835</v>
      </c>
      <c r="E10" s="30"/>
      <c r="F10" s="30"/>
      <c r="G10" s="30"/>
      <c r="H10" s="30"/>
      <c r="I10" s="20">
        <v>8</v>
      </c>
      <c r="J10" s="20">
        <v>1</v>
      </c>
      <c r="K10" s="20">
        <v>1</v>
      </c>
      <c r="L10" s="20"/>
      <c r="M10" s="20">
        <f t="shared" si="0"/>
        <v>4835</v>
      </c>
      <c r="N10" s="24">
        <f t="shared" si="1"/>
        <v>6736</v>
      </c>
      <c r="O10" s="25">
        <f t="shared" si="2"/>
        <v>132.96250000000001</v>
      </c>
      <c r="P10" s="26"/>
      <c r="Q10" s="26">
        <v>28</v>
      </c>
      <c r="R10" s="24">
        <f t="shared" si="3"/>
        <v>6575.0375000000004</v>
      </c>
      <c r="S10" s="25">
        <f t="shared" si="4"/>
        <v>45.932499999999997</v>
      </c>
      <c r="T10" s="27">
        <f t="shared" si="5"/>
        <v>17.932499999999997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>
        <v>100</v>
      </c>
      <c r="G11" s="32"/>
      <c r="H11" s="30">
        <v>100</v>
      </c>
      <c r="I11" s="20"/>
      <c r="J11" s="20"/>
      <c r="K11" s="20"/>
      <c r="L11" s="20"/>
      <c r="M11" s="20">
        <f t="shared" si="0"/>
        <v>6939</v>
      </c>
      <c r="N11" s="24">
        <f t="shared" si="1"/>
        <v>6939</v>
      </c>
      <c r="O11" s="25">
        <f t="shared" si="2"/>
        <v>190.82249999999999</v>
      </c>
      <c r="P11" s="26"/>
      <c r="Q11" s="26">
        <v>38</v>
      </c>
      <c r="R11" s="24">
        <f t="shared" si="3"/>
        <v>6710.1774999999998</v>
      </c>
      <c r="S11" s="25">
        <f t="shared" si="4"/>
        <v>65.920500000000004</v>
      </c>
      <c r="T11" s="27">
        <f t="shared" si="5"/>
        <v>27.920500000000004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5686</v>
      </c>
      <c r="N12" s="24">
        <f t="shared" si="1"/>
        <v>5686</v>
      </c>
      <c r="O12" s="25">
        <f t="shared" si="2"/>
        <v>156.36500000000001</v>
      </c>
      <c r="P12" s="26"/>
      <c r="Q12" s="26">
        <v>29</v>
      </c>
      <c r="R12" s="24">
        <f t="shared" si="3"/>
        <v>5500.6350000000002</v>
      </c>
      <c r="S12" s="25">
        <f t="shared" si="4"/>
        <v>54.016999999999996</v>
      </c>
      <c r="T12" s="27">
        <f t="shared" si="5"/>
        <v>25.016999999999996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4484</v>
      </c>
      <c r="N13" s="24">
        <f t="shared" si="1"/>
        <v>4484</v>
      </c>
      <c r="O13" s="25">
        <f t="shared" si="2"/>
        <v>123.31</v>
      </c>
      <c r="P13" s="26"/>
      <c r="Q13" s="26">
        <v>55</v>
      </c>
      <c r="R13" s="24">
        <f t="shared" si="3"/>
        <v>4305.6899999999996</v>
      </c>
      <c r="S13" s="25">
        <f t="shared" si="4"/>
        <v>42.597999999999999</v>
      </c>
      <c r="T13" s="27">
        <f t="shared" si="5"/>
        <v>-12.402000000000001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13814</v>
      </c>
      <c r="E14" s="30">
        <v>100</v>
      </c>
      <c r="F14" s="30">
        <v>100</v>
      </c>
      <c r="G14" s="30"/>
      <c r="H14" s="30">
        <v>200</v>
      </c>
      <c r="I14" s="20">
        <v>3</v>
      </c>
      <c r="J14" s="20"/>
      <c r="K14" s="20"/>
      <c r="L14" s="20"/>
      <c r="M14" s="20">
        <f t="shared" si="0"/>
        <v>18614</v>
      </c>
      <c r="N14" s="24">
        <f t="shared" si="1"/>
        <v>19187</v>
      </c>
      <c r="O14" s="25">
        <f t="shared" si="2"/>
        <v>511.88499999999999</v>
      </c>
      <c r="P14" s="26"/>
      <c r="Q14" s="26">
        <v>125</v>
      </c>
      <c r="R14" s="24">
        <f t="shared" si="3"/>
        <v>18550.115000000002</v>
      </c>
      <c r="S14" s="25">
        <f t="shared" si="4"/>
        <v>176.833</v>
      </c>
      <c r="T14" s="27">
        <f t="shared" si="5"/>
        <v>51.832999999999998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19062</v>
      </c>
      <c r="E15" s="30">
        <v>20</v>
      </c>
      <c r="F15" s="30">
        <v>20</v>
      </c>
      <c r="G15" s="30"/>
      <c r="H15" s="30"/>
      <c r="I15" s="20">
        <v>3</v>
      </c>
      <c r="J15" s="20"/>
      <c r="K15" s="20"/>
      <c r="L15" s="20"/>
      <c r="M15" s="20">
        <f t="shared" si="0"/>
        <v>19662</v>
      </c>
      <c r="N15" s="24">
        <f t="shared" si="1"/>
        <v>20235</v>
      </c>
      <c r="O15" s="25">
        <f t="shared" si="2"/>
        <v>540.70500000000004</v>
      </c>
      <c r="P15" s="26"/>
      <c r="Q15" s="26">
        <v>180</v>
      </c>
      <c r="R15" s="24">
        <f t="shared" si="3"/>
        <v>19514.294999999998</v>
      </c>
      <c r="S15" s="25">
        <f t="shared" si="4"/>
        <v>186.78899999999999</v>
      </c>
      <c r="T15" s="27">
        <f t="shared" si="5"/>
        <v>6.7889999999999873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9661</v>
      </c>
      <c r="E16" s="30"/>
      <c r="F16" s="30"/>
      <c r="G16" s="30">
        <v>50</v>
      </c>
      <c r="H16" s="30">
        <v>130</v>
      </c>
      <c r="I16" s="20"/>
      <c r="J16" s="20"/>
      <c r="K16" s="20"/>
      <c r="L16" s="20"/>
      <c r="M16" s="20">
        <f t="shared" si="0"/>
        <v>11281</v>
      </c>
      <c r="N16" s="24">
        <f t="shared" si="1"/>
        <v>11281</v>
      </c>
      <c r="O16" s="25">
        <f t="shared" si="2"/>
        <v>310.22750000000002</v>
      </c>
      <c r="P16" s="26"/>
      <c r="Q16" s="26">
        <v>91</v>
      </c>
      <c r="R16" s="24">
        <f t="shared" si="3"/>
        <v>10879.772499999999</v>
      </c>
      <c r="S16" s="25">
        <f t="shared" si="4"/>
        <v>107.1695</v>
      </c>
      <c r="T16" s="27">
        <f t="shared" si="5"/>
        <v>16.169499999999999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4477</v>
      </c>
      <c r="E17" s="30">
        <v>40</v>
      </c>
      <c r="F17" s="30">
        <v>50</v>
      </c>
      <c r="G17" s="30"/>
      <c r="H17" s="30">
        <v>100</v>
      </c>
      <c r="I17" s="20"/>
      <c r="J17" s="20"/>
      <c r="K17" s="20"/>
      <c r="L17" s="20"/>
      <c r="M17" s="20">
        <f t="shared" si="0"/>
        <v>6677</v>
      </c>
      <c r="N17" s="24">
        <f t="shared" si="1"/>
        <v>6677</v>
      </c>
      <c r="O17" s="25">
        <f t="shared" si="2"/>
        <v>183.61750000000001</v>
      </c>
      <c r="P17" s="26"/>
      <c r="Q17" s="26">
        <v>50</v>
      </c>
      <c r="R17" s="24">
        <f t="shared" si="3"/>
        <v>6443.3824999999997</v>
      </c>
      <c r="S17" s="25">
        <f t="shared" si="4"/>
        <v>63.4315</v>
      </c>
      <c r="T17" s="27">
        <f t="shared" si="5"/>
        <v>13.4315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6377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7127</v>
      </c>
      <c r="N18" s="24">
        <f t="shared" si="1"/>
        <v>7127</v>
      </c>
      <c r="O18" s="25">
        <f t="shared" si="2"/>
        <v>195.99250000000001</v>
      </c>
      <c r="P18" s="26"/>
      <c r="Q18" s="26">
        <v>150</v>
      </c>
      <c r="R18" s="24">
        <f>M18-(M18*2.75%)+I18*191+J18*191+K18*182+L18*100-Q18</f>
        <v>6781.0074999999997</v>
      </c>
      <c r="S18" s="25">
        <f t="shared" si="4"/>
        <v>67.706499999999991</v>
      </c>
      <c r="T18" s="27">
        <f t="shared" si="5"/>
        <v>-82.293500000000009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9033</v>
      </c>
      <c r="E19" s="30">
        <v>20</v>
      </c>
      <c r="F19" s="30">
        <v>40</v>
      </c>
      <c r="G19" s="30"/>
      <c r="H19" s="30">
        <v>90</v>
      </c>
      <c r="I19" s="20">
        <v>12</v>
      </c>
      <c r="J19" s="20"/>
      <c r="K19" s="20"/>
      <c r="L19" s="20"/>
      <c r="M19" s="20">
        <f t="shared" si="0"/>
        <v>10643</v>
      </c>
      <c r="N19" s="24">
        <f t="shared" si="1"/>
        <v>12935</v>
      </c>
      <c r="O19" s="25">
        <f t="shared" si="2"/>
        <v>292.6825</v>
      </c>
      <c r="P19" s="26"/>
      <c r="Q19" s="26">
        <v>170</v>
      </c>
      <c r="R19" s="24">
        <f t="shared" si="3"/>
        <v>12472.317499999999</v>
      </c>
      <c r="S19" s="25">
        <f t="shared" si="4"/>
        <v>101.10849999999999</v>
      </c>
      <c r="T19" s="27">
        <f t="shared" si="5"/>
        <v>-68.891500000000008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6376</v>
      </c>
      <c r="E21" s="30"/>
      <c r="F21" s="30"/>
      <c r="G21" s="30"/>
      <c r="H21" s="30">
        <v>50</v>
      </c>
      <c r="I21" s="20">
        <v>5</v>
      </c>
      <c r="J21" s="20"/>
      <c r="K21" s="20">
        <v>5</v>
      </c>
      <c r="L21" s="20"/>
      <c r="M21" s="20">
        <f t="shared" si="0"/>
        <v>6826</v>
      </c>
      <c r="N21" s="24">
        <f t="shared" si="1"/>
        <v>8691</v>
      </c>
      <c r="O21" s="25">
        <f t="shared" si="2"/>
        <v>187.715</v>
      </c>
      <c r="P21" s="26"/>
      <c r="Q21" s="26">
        <v>60</v>
      </c>
      <c r="R21" s="24">
        <f t="shared" si="3"/>
        <v>8443.2849999999999</v>
      </c>
      <c r="S21" s="25">
        <f t="shared" si="4"/>
        <v>64.846999999999994</v>
      </c>
      <c r="T21" s="27">
        <f t="shared" si="5"/>
        <v>4.8469999999999942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15000</v>
      </c>
      <c r="E22" s="30">
        <v>120</v>
      </c>
      <c r="F22" s="30">
        <v>10</v>
      </c>
      <c r="G22" s="20"/>
      <c r="H22" s="30"/>
      <c r="I22" s="20"/>
      <c r="J22" s="20"/>
      <c r="K22" s="20"/>
      <c r="L22" s="20"/>
      <c r="M22" s="20">
        <f t="shared" si="0"/>
        <v>17500</v>
      </c>
      <c r="N22" s="24">
        <f t="shared" si="1"/>
        <v>17500</v>
      </c>
      <c r="O22" s="25">
        <f t="shared" si="2"/>
        <v>481.25</v>
      </c>
      <c r="P22" s="26"/>
      <c r="Q22" s="26">
        <v>150</v>
      </c>
      <c r="R22" s="24">
        <f t="shared" si="3"/>
        <v>16868.75</v>
      </c>
      <c r="S22" s="25">
        <f t="shared" si="4"/>
        <v>166.25</v>
      </c>
      <c r="T22" s="27">
        <f t="shared" si="5"/>
        <v>16.25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8669</v>
      </c>
      <c r="N23" s="24">
        <f t="shared" si="1"/>
        <v>8669</v>
      </c>
      <c r="O23" s="25">
        <f t="shared" si="2"/>
        <v>238.39750000000001</v>
      </c>
      <c r="P23" s="26"/>
      <c r="Q23" s="26">
        <v>80</v>
      </c>
      <c r="R23" s="24">
        <f t="shared" si="3"/>
        <v>8350.6025000000009</v>
      </c>
      <c r="S23" s="25">
        <f t="shared" si="4"/>
        <v>82.355499999999992</v>
      </c>
      <c r="T23" s="27">
        <f t="shared" si="5"/>
        <v>2.3554999999999922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20265</v>
      </c>
      <c r="E24" s="30"/>
      <c r="F24" s="30"/>
      <c r="G24" s="30"/>
      <c r="H24" s="30">
        <v>20</v>
      </c>
      <c r="I24" s="20">
        <v>14</v>
      </c>
      <c r="J24" s="20"/>
      <c r="K24" s="20"/>
      <c r="L24" s="20"/>
      <c r="M24" s="20">
        <f t="shared" si="0"/>
        <v>20445</v>
      </c>
      <c r="N24" s="24">
        <f t="shared" si="1"/>
        <v>23119</v>
      </c>
      <c r="O24" s="25">
        <f t="shared" si="2"/>
        <v>562.23749999999995</v>
      </c>
      <c r="P24" s="26"/>
      <c r="Q24" s="26">
        <v>117</v>
      </c>
      <c r="R24" s="24">
        <f t="shared" si="3"/>
        <v>22439.762500000001</v>
      </c>
      <c r="S24" s="25">
        <f t="shared" si="4"/>
        <v>194.22749999999999</v>
      </c>
      <c r="T24" s="27">
        <f t="shared" si="5"/>
        <v>77.227499999999992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5861</v>
      </c>
      <c r="N25" s="24">
        <f t="shared" si="1"/>
        <v>5861</v>
      </c>
      <c r="O25" s="25">
        <f t="shared" si="2"/>
        <v>161.17750000000001</v>
      </c>
      <c r="P25" s="26"/>
      <c r="Q25" s="26">
        <v>50</v>
      </c>
      <c r="R25" s="24">
        <f t="shared" si="3"/>
        <v>5649.8225000000002</v>
      </c>
      <c r="S25" s="25">
        <f t="shared" si="4"/>
        <v>55.679499999999997</v>
      </c>
      <c r="T25" s="27">
        <f t="shared" si="5"/>
        <v>5.6794999999999973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4086</v>
      </c>
      <c r="E26" s="29"/>
      <c r="F26" s="30"/>
      <c r="G26" s="30"/>
      <c r="H26" s="30">
        <v>20</v>
      </c>
      <c r="I26" s="20"/>
      <c r="J26" s="20"/>
      <c r="K26" s="20"/>
      <c r="L26" s="20"/>
      <c r="M26" s="20">
        <f t="shared" si="0"/>
        <v>4266</v>
      </c>
      <c r="N26" s="24">
        <f t="shared" si="1"/>
        <v>4266</v>
      </c>
      <c r="O26" s="25">
        <f t="shared" si="2"/>
        <v>117.315</v>
      </c>
      <c r="P26" s="26"/>
      <c r="Q26" s="26">
        <v>49</v>
      </c>
      <c r="R26" s="24">
        <f t="shared" si="3"/>
        <v>4099.6850000000004</v>
      </c>
      <c r="S26" s="25">
        <f t="shared" si="4"/>
        <v>40.527000000000001</v>
      </c>
      <c r="T26" s="27">
        <f t="shared" si="5"/>
        <v>-8.472999999999999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5965</v>
      </c>
      <c r="E27" s="38">
        <v>100</v>
      </c>
      <c r="F27" s="39">
        <v>100</v>
      </c>
      <c r="G27" s="39"/>
      <c r="H27" s="39">
        <v>100</v>
      </c>
      <c r="I27" s="31"/>
      <c r="J27" s="31"/>
      <c r="K27" s="31"/>
      <c r="L27" s="31"/>
      <c r="M27" s="31">
        <f t="shared" si="0"/>
        <v>9865</v>
      </c>
      <c r="N27" s="40">
        <f t="shared" si="1"/>
        <v>9865</v>
      </c>
      <c r="O27" s="25">
        <f t="shared" si="2"/>
        <v>271.28750000000002</v>
      </c>
      <c r="P27" s="41"/>
      <c r="Q27" s="41">
        <v>100</v>
      </c>
      <c r="R27" s="24">
        <f t="shared" si="3"/>
        <v>9493.7124999999996</v>
      </c>
      <c r="S27" s="42">
        <f t="shared" si="4"/>
        <v>93.717500000000001</v>
      </c>
      <c r="T27" s="43">
        <f t="shared" si="5"/>
        <v>-6.2824999999999989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180974</v>
      </c>
      <c r="E28" s="45">
        <f t="shared" si="6"/>
        <v>510</v>
      </c>
      <c r="F28" s="45">
        <f t="shared" ref="F28:T28" si="7">SUM(F7:F27)</f>
        <v>550</v>
      </c>
      <c r="G28" s="45">
        <f t="shared" si="7"/>
        <v>50</v>
      </c>
      <c r="H28" s="45">
        <f t="shared" si="7"/>
        <v>910</v>
      </c>
      <c r="I28" s="45">
        <f t="shared" si="7"/>
        <v>52</v>
      </c>
      <c r="J28" s="45">
        <f t="shared" si="7"/>
        <v>1</v>
      </c>
      <c r="K28" s="45">
        <f t="shared" si="7"/>
        <v>8</v>
      </c>
      <c r="L28" s="45">
        <f t="shared" si="7"/>
        <v>0</v>
      </c>
      <c r="M28" s="45">
        <f t="shared" si="7"/>
        <v>205314</v>
      </c>
      <c r="N28" s="45">
        <f t="shared" si="7"/>
        <v>216893</v>
      </c>
      <c r="O28" s="46">
        <f t="shared" si="7"/>
        <v>5646.1349999999993</v>
      </c>
      <c r="P28" s="45">
        <f t="shared" si="7"/>
        <v>0</v>
      </c>
      <c r="Q28" s="45">
        <f t="shared" si="7"/>
        <v>1822</v>
      </c>
      <c r="R28" s="45">
        <f t="shared" si="7"/>
        <v>209424.86500000005</v>
      </c>
      <c r="S28" s="45">
        <f t="shared" si="7"/>
        <v>1950.4829999999997</v>
      </c>
      <c r="T28" s="47">
        <f t="shared" si="7"/>
        <v>128.48299999999998</v>
      </c>
    </row>
    <row r="29" spans="1:20" ht="15.75" thickBot="1" x14ac:dyDescent="0.3">
      <c r="A29" s="104" t="s">
        <v>45</v>
      </c>
      <c r="B29" s="105"/>
      <c r="C29" s="106"/>
      <c r="D29" s="48">
        <f>D4+D5-D28</f>
        <v>490638</v>
      </c>
      <c r="E29" s="48">
        <f t="shared" ref="E29:L29" si="8">E4+E5-E28</f>
        <v>8400</v>
      </c>
      <c r="F29" s="48">
        <f t="shared" si="8"/>
        <v>14850</v>
      </c>
      <c r="G29" s="48">
        <f t="shared" si="8"/>
        <v>170</v>
      </c>
      <c r="H29" s="48">
        <f t="shared" si="8"/>
        <v>34570</v>
      </c>
      <c r="I29" s="48">
        <f t="shared" si="8"/>
        <v>1324</v>
      </c>
      <c r="J29" s="48">
        <f t="shared" si="8"/>
        <v>182</v>
      </c>
      <c r="K29" s="48">
        <f t="shared" si="8"/>
        <v>489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42" priority="43" operator="equal">
      <formula>212030016606640</formula>
    </cfRule>
  </conditionalFormatting>
  <conditionalFormatting sqref="D29 E4:E6 E28:K29">
    <cfRule type="cellIs" dxfId="441" priority="41" operator="equal">
      <formula>$E$4</formula>
    </cfRule>
    <cfRule type="cellIs" dxfId="440" priority="42" operator="equal">
      <formula>2120</formula>
    </cfRule>
  </conditionalFormatting>
  <conditionalFormatting sqref="D29:E29 F4:F6 F28:F29">
    <cfRule type="cellIs" dxfId="439" priority="39" operator="equal">
      <formula>$F$4</formula>
    </cfRule>
    <cfRule type="cellIs" dxfId="438" priority="40" operator="equal">
      <formula>300</formula>
    </cfRule>
  </conditionalFormatting>
  <conditionalFormatting sqref="G4:G6 G28:G29">
    <cfRule type="cellIs" dxfId="437" priority="37" operator="equal">
      <formula>$G$4</formula>
    </cfRule>
    <cfRule type="cellIs" dxfId="436" priority="38" operator="equal">
      <formula>1660</formula>
    </cfRule>
  </conditionalFormatting>
  <conditionalFormatting sqref="H4:H6 H28:H29">
    <cfRule type="cellIs" dxfId="435" priority="35" operator="equal">
      <formula>$H$4</formula>
    </cfRule>
    <cfRule type="cellIs" dxfId="434" priority="36" operator="equal">
      <formula>6640</formula>
    </cfRule>
  </conditionalFormatting>
  <conditionalFormatting sqref="T6:T28">
    <cfRule type="cellIs" dxfId="433" priority="34" operator="lessThan">
      <formula>0</formula>
    </cfRule>
  </conditionalFormatting>
  <conditionalFormatting sqref="T7:T27">
    <cfRule type="cellIs" dxfId="432" priority="31" operator="lessThan">
      <formula>0</formula>
    </cfRule>
    <cfRule type="cellIs" dxfId="431" priority="32" operator="lessThan">
      <formula>0</formula>
    </cfRule>
    <cfRule type="cellIs" dxfId="430" priority="33" operator="lessThan">
      <formula>0</formula>
    </cfRule>
  </conditionalFormatting>
  <conditionalFormatting sqref="E4:E6 E28:K28">
    <cfRule type="cellIs" dxfId="429" priority="30" operator="equal">
      <formula>$E$4</formula>
    </cfRule>
  </conditionalFormatting>
  <conditionalFormatting sqref="D28:D29 D6 D4:M4">
    <cfRule type="cellIs" dxfId="428" priority="29" operator="equal">
      <formula>$D$4</formula>
    </cfRule>
  </conditionalFormatting>
  <conditionalFormatting sqref="I4:I6 I28:I29">
    <cfRule type="cellIs" dxfId="427" priority="28" operator="equal">
      <formula>$I$4</formula>
    </cfRule>
  </conditionalFormatting>
  <conditionalFormatting sqref="J4:J6 J28:J29">
    <cfRule type="cellIs" dxfId="426" priority="27" operator="equal">
      <formula>$J$4</formula>
    </cfRule>
  </conditionalFormatting>
  <conditionalFormatting sqref="K4:K6 K28:K29">
    <cfRule type="cellIs" dxfId="425" priority="26" operator="equal">
      <formula>$K$4</formula>
    </cfRule>
  </conditionalFormatting>
  <conditionalFormatting sqref="M4:M6">
    <cfRule type="cellIs" dxfId="424" priority="25" operator="equal">
      <formula>$L$4</formula>
    </cfRule>
  </conditionalFormatting>
  <conditionalFormatting sqref="T7:T28">
    <cfRule type="cellIs" dxfId="423" priority="22" operator="lessThan">
      <formula>0</formula>
    </cfRule>
    <cfRule type="cellIs" dxfId="422" priority="23" operator="lessThan">
      <formula>0</formula>
    </cfRule>
    <cfRule type="cellIs" dxfId="421" priority="24" operator="lessThan">
      <formula>0</formula>
    </cfRule>
  </conditionalFormatting>
  <conditionalFormatting sqref="D5:K5">
    <cfRule type="cellIs" dxfId="420" priority="21" operator="greaterThan">
      <formula>0</formula>
    </cfRule>
  </conditionalFormatting>
  <conditionalFormatting sqref="T6:T28">
    <cfRule type="cellIs" dxfId="419" priority="20" operator="lessThan">
      <formula>0</formula>
    </cfRule>
  </conditionalFormatting>
  <conditionalFormatting sqref="T7:T27">
    <cfRule type="cellIs" dxfId="418" priority="17" operator="lessThan">
      <formula>0</formula>
    </cfRule>
    <cfRule type="cellIs" dxfId="417" priority="18" operator="lessThan">
      <formula>0</formula>
    </cfRule>
    <cfRule type="cellIs" dxfId="416" priority="19" operator="lessThan">
      <formula>0</formula>
    </cfRule>
  </conditionalFormatting>
  <conditionalFormatting sqref="T7:T28">
    <cfRule type="cellIs" dxfId="415" priority="14" operator="lessThan">
      <formula>0</formula>
    </cfRule>
    <cfRule type="cellIs" dxfId="414" priority="15" operator="lessThan">
      <formula>0</formula>
    </cfRule>
    <cfRule type="cellIs" dxfId="413" priority="16" operator="lessThan">
      <formula>0</formula>
    </cfRule>
  </conditionalFormatting>
  <conditionalFormatting sqref="D5:K5">
    <cfRule type="cellIs" dxfId="412" priority="13" operator="greaterThan">
      <formula>0</formula>
    </cfRule>
  </conditionalFormatting>
  <conditionalFormatting sqref="L4 L6 L28:L29">
    <cfRule type="cellIs" dxfId="411" priority="12" operator="equal">
      <formula>$L$4</formula>
    </cfRule>
  </conditionalFormatting>
  <conditionalFormatting sqref="D7:S7">
    <cfRule type="cellIs" dxfId="410" priority="11" operator="greaterThan">
      <formula>0</formula>
    </cfRule>
  </conditionalFormatting>
  <conditionalFormatting sqref="D9:S9">
    <cfRule type="cellIs" dxfId="409" priority="10" operator="greaterThan">
      <formula>0</formula>
    </cfRule>
  </conditionalFormatting>
  <conditionalFormatting sqref="D11:S11">
    <cfRule type="cellIs" dxfId="408" priority="9" operator="greaterThan">
      <formula>0</formula>
    </cfRule>
  </conditionalFormatting>
  <conditionalFormatting sqref="D13:S13">
    <cfRule type="cellIs" dxfId="407" priority="8" operator="greaterThan">
      <formula>0</formula>
    </cfRule>
  </conditionalFormatting>
  <conditionalFormatting sqref="D15:S15">
    <cfRule type="cellIs" dxfId="406" priority="7" operator="greaterThan">
      <formula>0</formula>
    </cfRule>
  </conditionalFormatting>
  <conditionalFormatting sqref="D17:S17">
    <cfRule type="cellIs" dxfId="405" priority="6" operator="greaterThan">
      <formula>0</formula>
    </cfRule>
  </conditionalFormatting>
  <conditionalFormatting sqref="D19:S19">
    <cfRule type="cellIs" dxfId="404" priority="5" operator="greaterThan">
      <formula>0</formula>
    </cfRule>
  </conditionalFormatting>
  <conditionalFormatting sqref="D21:S21">
    <cfRule type="cellIs" dxfId="403" priority="4" operator="greaterThan">
      <formula>0</formula>
    </cfRule>
  </conditionalFormatting>
  <conditionalFormatting sqref="D23:S23">
    <cfRule type="cellIs" dxfId="402" priority="3" operator="greaterThan">
      <formula>0</formula>
    </cfRule>
  </conditionalFormatting>
  <conditionalFormatting sqref="D25:S25">
    <cfRule type="cellIs" dxfId="401" priority="2" operator="greaterThan">
      <formula>0</formula>
    </cfRule>
  </conditionalFormatting>
  <conditionalFormatting sqref="D27:S27">
    <cfRule type="cellIs" dxfId="40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0.42578125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78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'23'!D29</f>
        <v>490638</v>
      </c>
      <c r="E4" s="2">
        <f>'23'!E29</f>
        <v>8400</v>
      </c>
      <c r="F4" s="2">
        <f>'23'!F29</f>
        <v>14850</v>
      </c>
      <c r="G4" s="2">
        <f>'23'!G29</f>
        <v>170</v>
      </c>
      <c r="H4" s="2">
        <f>'23'!H29</f>
        <v>34570</v>
      </c>
      <c r="I4" s="2">
        <f>'23'!I29</f>
        <v>1324</v>
      </c>
      <c r="J4" s="2">
        <f>'23'!J29</f>
        <v>182</v>
      </c>
      <c r="K4" s="2">
        <f>'23'!K29</f>
        <v>489</v>
      </c>
      <c r="L4" s="2">
        <f>'23'!L29</f>
        <v>5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311689</v>
      </c>
      <c r="E5" s="4"/>
      <c r="F5" s="4"/>
      <c r="G5" s="4"/>
      <c r="H5" s="4"/>
      <c r="I5" s="1"/>
      <c r="J5" s="1">
        <v>500</v>
      </c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79</v>
      </c>
      <c r="V6" s="9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13019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13019</v>
      </c>
      <c r="N7" s="24">
        <f>D7+E7*20+F7*10+G7*9+H7*9+I7*191+J7*191+K7*182+L7*100</f>
        <v>13210</v>
      </c>
      <c r="O7" s="25">
        <f>M7*2.75%</f>
        <v>358.02249999999998</v>
      </c>
      <c r="P7" s="26"/>
      <c r="Q7" s="26">
        <v>100</v>
      </c>
      <c r="R7" s="29">
        <f>M7-(M7*2.75%)+I7*191+J7*191+K7*182+L7*100-Q7</f>
        <v>12751.977500000001</v>
      </c>
      <c r="S7" s="25">
        <f>M7*0.95%</f>
        <v>123.68049999999999</v>
      </c>
      <c r="T7" s="55">
        <f>S7-Q7</f>
        <v>23.680499999999995</v>
      </c>
      <c r="U7" s="94">
        <v>126</v>
      </c>
      <c r="V7" s="97">
        <f t="shared" ref="V7:V27" si="0">R7-U7</f>
        <v>12625.977500000001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>
        <v>40</v>
      </c>
      <c r="I8" s="20">
        <v>2</v>
      </c>
      <c r="J8" s="20"/>
      <c r="K8" s="20"/>
      <c r="L8" s="20"/>
      <c r="M8" s="20">
        <f t="shared" ref="M8:M27" si="1">D8+E8*20+F8*10+G8*9+H8*9</f>
        <v>4269</v>
      </c>
      <c r="N8" s="24">
        <f t="shared" ref="N8:N27" si="2">D8+E8*20+F8*10+G8*9+H8*9+I8*191+J8*191+K8*182+L8*100</f>
        <v>4651</v>
      </c>
      <c r="O8" s="25">
        <f t="shared" ref="O8:O27" si="3">M8*2.75%</f>
        <v>117.39749999999999</v>
      </c>
      <c r="P8" s="26"/>
      <c r="Q8" s="26">
        <v>50</v>
      </c>
      <c r="R8" s="29">
        <f t="shared" ref="R8:R27" si="4">M8-(M8*2.75%)+I8*191+J8*191+K8*182+L8*100-Q8</f>
        <v>4483.6025</v>
      </c>
      <c r="S8" s="25">
        <f t="shared" ref="S8:S27" si="5">M8*0.95%</f>
        <v>40.555500000000002</v>
      </c>
      <c r="T8" s="55">
        <f t="shared" ref="T8:T27" si="6">S8-Q8</f>
        <v>-9.4444999999999979</v>
      </c>
      <c r="U8" s="94"/>
      <c r="V8" s="97">
        <f t="shared" si="0"/>
        <v>4483.6025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15003</v>
      </c>
      <c r="E9" s="30"/>
      <c r="F9" s="30"/>
      <c r="G9" s="30"/>
      <c r="H9" s="30">
        <v>100</v>
      </c>
      <c r="I9" s="20">
        <v>12</v>
      </c>
      <c r="J9" s="20"/>
      <c r="K9" s="20"/>
      <c r="L9" s="20"/>
      <c r="M9" s="20">
        <f t="shared" si="1"/>
        <v>15903</v>
      </c>
      <c r="N9" s="24">
        <f t="shared" si="2"/>
        <v>18195</v>
      </c>
      <c r="O9" s="25">
        <f t="shared" si="3"/>
        <v>437.33249999999998</v>
      </c>
      <c r="P9" s="26"/>
      <c r="Q9" s="26">
        <v>138</v>
      </c>
      <c r="R9" s="29">
        <f t="shared" si="4"/>
        <v>17619.6675</v>
      </c>
      <c r="S9" s="25">
        <f t="shared" si="5"/>
        <v>151.07849999999999</v>
      </c>
      <c r="T9" s="55">
        <f t="shared" si="6"/>
        <v>13.078499999999991</v>
      </c>
      <c r="U9" s="94"/>
      <c r="V9" s="97">
        <f t="shared" si="0"/>
        <v>17619.6675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5065</v>
      </c>
      <c r="E10" s="30"/>
      <c r="F10" s="30"/>
      <c r="G10" s="30"/>
      <c r="H10" s="30"/>
      <c r="I10" s="20">
        <v>1</v>
      </c>
      <c r="J10" s="20">
        <v>2</v>
      </c>
      <c r="K10" s="20"/>
      <c r="L10" s="20"/>
      <c r="M10" s="20">
        <f t="shared" si="1"/>
        <v>5065</v>
      </c>
      <c r="N10" s="24">
        <f t="shared" si="2"/>
        <v>5638</v>
      </c>
      <c r="O10" s="25">
        <f t="shared" si="3"/>
        <v>139.28749999999999</v>
      </c>
      <c r="P10" s="26"/>
      <c r="Q10" s="26">
        <v>29</v>
      </c>
      <c r="R10" s="29">
        <f t="shared" si="4"/>
        <v>5469.7124999999996</v>
      </c>
      <c r="S10" s="25">
        <f t="shared" si="5"/>
        <v>48.1175</v>
      </c>
      <c r="T10" s="55">
        <f t="shared" si="6"/>
        <v>19.1175</v>
      </c>
      <c r="U10" s="94">
        <v>54</v>
      </c>
      <c r="V10" s="97">
        <f t="shared" si="0"/>
        <v>5415.7124999999996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5979</v>
      </c>
      <c r="E11" s="30"/>
      <c r="F11" s="30">
        <v>30</v>
      </c>
      <c r="G11" s="32"/>
      <c r="H11" s="30">
        <v>30</v>
      </c>
      <c r="I11" s="20">
        <v>20</v>
      </c>
      <c r="J11" s="20"/>
      <c r="K11" s="20">
        <v>2</v>
      </c>
      <c r="L11" s="20"/>
      <c r="M11" s="20">
        <f t="shared" si="1"/>
        <v>6549</v>
      </c>
      <c r="N11" s="24">
        <f t="shared" si="2"/>
        <v>10733</v>
      </c>
      <c r="O11" s="25">
        <f t="shared" si="3"/>
        <v>180.0975</v>
      </c>
      <c r="P11" s="26"/>
      <c r="Q11" s="26">
        <v>41</v>
      </c>
      <c r="R11" s="29">
        <f t="shared" si="4"/>
        <v>10511.9025</v>
      </c>
      <c r="S11" s="25">
        <f t="shared" si="5"/>
        <v>62.215499999999999</v>
      </c>
      <c r="T11" s="55">
        <f t="shared" si="6"/>
        <v>21.215499999999999</v>
      </c>
      <c r="U11" s="94">
        <v>54</v>
      </c>
      <c r="V11" s="97">
        <f t="shared" si="0"/>
        <v>10457.9025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5789</v>
      </c>
      <c r="E12" s="30">
        <v>50</v>
      </c>
      <c r="F12" s="30">
        <v>10</v>
      </c>
      <c r="G12" s="30"/>
      <c r="H12" s="30">
        <v>50</v>
      </c>
      <c r="I12" s="20"/>
      <c r="J12" s="20"/>
      <c r="K12" s="20"/>
      <c r="L12" s="20"/>
      <c r="M12" s="20">
        <f t="shared" si="1"/>
        <v>7339</v>
      </c>
      <c r="N12" s="24">
        <f t="shared" si="2"/>
        <v>7339</v>
      </c>
      <c r="O12" s="25">
        <f t="shared" si="3"/>
        <v>201.82249999999999</v>
      </c>
      <c r="P12" s="26"/>
      <c r="Q12" s="26">
        <v>32</v>
      </c>
      <c r="R12" s="29">
        <f t="shared" si="4"/>
        <v>7105.1774999999998</v>
      </c>
      <c r="S12" s="25">
        <f t="shared" si="5"/>
        <v>69.720500000000001</v>
      </c>
      <c r="T12" s="55">
        <f t="shared" si="6"/>
        <v>37.720500000000001</v>
      </c>
      <c r="U12" s="94"/>
      <c r="V12" s="97">
        <f t="shared" si="0"/>
        <v>7105.1774999999998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5092</v>
      </c>
      <c r="E13" s="30"/>
      <c r="F13" s="30"/>
      <c r="G13" s="30"/>
      <c r="H13" s="30">
        <v>20</v>
      </c>
      <c r="I13" s="20"/>
      <c r="J13" s="20"/>
      <c r="K13" s="20"/>
      <c r="L13" s="20"/>
      <c r="M13" s="20">
        <f t="shared" si="1"/>
        <v>5272</v>
      </c>
      <c r="N13" s="24">
        <f t="shared" si="2"/>
        <v>5272</v>
      </c>
      <c r="O13" s="25">
        <f t="shared" si="3"/>
        <v>144.97999999999999</v>
      </c>
      <c r="P13" s="26"/>
      <c r="Q13" s="26">
        <v>55</v>
      </c>
      <c r="R13" s="29">
        <f t="shared" si="4"/>
        <v>5072.0200000000004</v>
      </c>
      <c r="S13" s="25">
        <f t="shared" si="5"/>
        <v>50.083999999999996</v>
      </c>
      <c r="T13" s="55">
        <f t="shared" si="6"/>
        <v>-4.9160000000000039</v>
      </c>
      <c r="U13" s="94"/>
      <c r="V13" s="97">
        <f t="shared" si="0"/>
        <v>5072.0200000000004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23959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23959</v>
      </c>
      <c r="N14" s="24">
        <f t="shared" si="2"/>
        <v>23959</v>
      </c>
      <c r="O14" s="25">
        <f t="shared" si="3"/>
        <v>658.87250000000006</v>
      </c>
      <c r="P14" s="26"/>
      <c r="Q14" s="26">
        <v>121</v>
      </c>
      <c r="R14" s="29">
        <f t="shared" si="4"/>
        <v>23179.127499999999</v>
      </c>
      <c r="S14" s="25">
        <f t="shared" si="5"/>
        <v>227.6105</v>
      </c>
      <c r="T14" s="55">
        <f t="shared" si="6"/>
        <v>106.6105</v>
      </c>
      <c r="U14" s="94"/>
      <c r="V14" s="97">
        <f t="shared" si="0"/>
        <v>23179.127499999999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15409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15409</v>
      </c>
      <c r="N15" s="24">
        <f t="shared" si="2"/>
        <v>15409</v>
      </c>
      <c r="O15" s="25">
        <f t="shared" si="3"/>
        <v>423.7475</v>
      </c>
      <c r="P15" s="26"/>
      <c r="Q15" s="26">
        <v>140</v>
      </c>
      <c r="R15" s="29">
        <f t="shared" si="4"/>
        <v>14845.252500000001</v>
      </c>
      <c r="S15" s="25">
        <f t="shared" si="5"/>
        <v>146.38550000000001</v>
      </c>
      <c r="T15" s="55">
        <f t="shared" si="6"/>
        <v>6.3855000000000075</v>
      </c>
      <c r="U15" s="94">
        <v>90</v>
      </c>
      <c r="V15" s="97">
        <f t="shared" si="0"/>
        <v>14755.252500000001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25000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25000</v>
      </c>
      <c r="N16" s="24">
        <f t="shared" si="2"/>
        <v>25000</v>
      </c>
      <c r="O16" s="25">
        <f t="shared" si="3"/>
        <v>687.5</v>
      </c>
      <c r="P16" s="26"/>
      <c r="Q16" s="26">
        <v>113</v>
      </c>
      <c r="R16" s="29">
        <f t="shared" si="4"/>
        <v>24199.5</v>
      </c>
      <c r="S16" s="25">
        <f t="shared" si="5"/>
        <v>237.5</v>
      </c>
      <c r="T16" s="55">
        <f t="shared" si="6"/>
        <v>124.5</v>
      </c>
      <c r="U16" s="94">
        <v>360</v>
      </c>
      <c r="V16" s="97">
        <f>R16-U16</f>
        <v>23839.5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8820</v>
      </c>
      <c r="E17" s="30">
        <v>30</v>
      </c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1"/>
        <v>10820</v>
      </c>
      <c r="N17" s="24">
        <f t="shared" si="2"/>
        <v>12730</v>
      </c>
      <c r="O17" s="25">
        <f t="shared" si="3"/>
        <v>297.55</v>
      </c>
      <c r="P17" s="26"/>
      <c r="Q17" s="26">
        <v>80</v>
      </c>
      <c r="R17" s="29">
        <f t="shared" si="4"/>
        <v>12352.45</v>
      </c>
      <c r="S17" s="25">
        <f t="shared" si="5"/>
        <v>102.78999999999999</v>
      </c>
      <c r="T17" s="55">
        <f t="shared" si="6"/>
        <v>22.789999999999992</v>
      </c>
      <c r="U17" s="94">
        <v>18</v>
      </c>
      <c r="V17" s="97">
        <f t="shared" si="0"/>
        <v>12334.45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9">
        <f t="shared" si="4"/>
        <v>0</v>
      </c>
      <c r="S18" s="25">
        <f t="shared" si="5"/>
        <v>0</v>
      </c>
      <c r="T18" s="55">
        <f t="shared" si="6"/>
        <v>0</v>
      </c>
      <c r="U18" s="94"/>
      <c r="V18" s="97">
        <f t="shared" si="0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10394</v>
      </c>
      <c r="E19" s="30"/>
      <c r="F19" s="30"/>
      <c r="G19" s="30"/>
      <c r="H19" s="30"/>
      <c r="I19" s="20">
        <v>6</v>
      </c>
      <c r="J19" s="20"/>
      <c r="K19" s="20"/>
      <c r="L19" s="20"/>
      <c r="M19" s="20">
        <f t="shared" si="1"/>
        <v>10394</v>
      </c>
      <c r="N19" s="24">
        <f t="shared" si="2"/>
        <v>11540</v>
      </c>
      <c r="O19" s="25">
        <f t="shared" si="3"/>
        <v>285.83499999999998</v>
      </c>
      <c r="P19" s="26"/>
      <c r="Q19" s="26">
        <v>170</v>
      </c>
      <c r="R19" s="29">
        <f t="shared" si="4"/>
        <v>11084.165000000001</v>
      </c>
      <c r="S19" s="25">
        <f t="shared" si="5"/>
        <v>98.742999999999995</v>
      </c>
      <c r="T19" s="55">
        <f t="shared" si="6"/>
        <v>-71.257000000000005</v>
      </c>
      <c r="U19" s="94"/>
      <c r="V19" s="97">
        <f t="shared" si="0"/>
        <v>11084.165000000001</v>
      </c>
    </row>
    <row r="20" spans="1:22" ht="15.75" x14ac:dyDescent="0.25">
      <c r="A20" s="28">
        <v>14</v>
      </c>
      <c r="B20" s="20">
        <v>1908446147</v>
      </c>
      <c r="C20" s="20" t="s">
        <v>36</v>
      </c>
      <c r="D20" s="29">
        <v>926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1"/>
        <v>926</v>
      </c>
      <c r="N20" s="24">
        <f t="shared" si="2"/>
        <v>3791</v>
      </c>
      <c r="O20" s="25">
        <f t="shared" si="3"/>
        <v>25.465</v>
      </c>
      <c r="P20" s="26"/>
      <c r="Q20" s="26">
        <v>100</v>
      </c>
      <c r="R20" s="29">
        <f t="shared" si="4"/>
        <v>3665.5349999999999</v>
      </c>
      <c r="S20" s="25">
        <f t="shared" si="5"/>
        <v>8.7970000000000006</v>
      </c>
      <c r="T20" s="55">
        <f t="shared" si="6"/>
        <v>-91.203000000000003</v>
      </c>
      <c r="U20" s="94"/>
      <c r="V20" s="97">
        <f t="shared" si="0"/>
        <v>3665.5349999999999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5130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1"/>
        <v>5130</v>
      </c>
      <c r="N21" s="24">
        <f t="shared" si="2"/>
        <v>5321</v>
      </c>
      <c r="O21" s="25">
        <f t="shared" si="3"/>
        <v>141.07499999999999</v>
      </c>
      <c r="P21" s="26"/>
      <c r="Q21" s="26">
        <v>10</v>
      </c>
      <c r="R21" s="29">
        <f t="shared" si="4"/>
        <v>5169.9250000000002</v>
      </c>
      <c r="S21" s="25">
        <f t="shared" si="5"/>
        <v>48.734999999999999</v>
      </c>
      <c r="T21" s="55">
        <f t="shared" si="6"/>
        <v>38.734999999999999</v>
      </c>
      <c r="U21" s="94"/>
      <c r="V21" s="97">
        <f t="shared" si="0"/>
        <v>5169.9250000000002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11500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1"/>
        <v>11500</v>
      </c>
      <c r="N22" s="24">
        <f t="shared" si="2"/>
        <v>14365</v>
      </c>
      <c r="O22" s="25">
        <f t="shared" si="3"/>
        <v>316.25</v>
      </c>
      <c r="P22" s="26"/>
      <c r="Q22" s="26">
        <v>100</v>
      </c>
      <c r="R22" s="29">
        <f t="shared" si="4"/>
        <v>13948.75</v>
      </c>
      <c r="S22" s="25">
        <f t="shared" si="5"/>
        <v>109.25</v>
      </c>
      <c r="T22" s="55">
        <f t="shared" si="6"/>
        <v>9.25</v>
      </c>
      <c r="U22" s="94"/>
      <c r="V22" s="97">
        <f t="shared" si="0"/>
        <v>13948.75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7299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7299</v>
      </c>
      <c r="N23" s="24">
        <f t="shared" si="2"/>
        <v>7299</v>
      </c>
      <c r="O23" s="25">
        <f t="shared" si="3"/>
        <v>200.7225</v>
      </c>
      <c r="P23" s="26"/>
      <c r="Q23" s="26">
        <v>70</v>
      </c>
      <c r="R23" s="29">
        <f t="shared" si="4"/>
        <v>7028.2775000000001</v>
      </c>
      <c r="S23" s="25">
        <f t="shared" si="5"/>
        <v>69.340499999999992</v>
      </c>
      <c r="T23" s="55">
        <f t="shared" si="6"/>
        <v>-0.65950000000000841</v>
      </c>
      <c r="U23" s="94"/>
      <c r="V23" s="97">
        <f t="shared" si="0"/>
        <v>7028.2775000000001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11613</v>
      </c>
      <c r="E24" s="30">
        <v>50</v>
      </c>
      <c r="F24" s="30">
        <v>100</v>
      </c>
      <c r="G24" s="30"/>
      <c r="H24" s="30">
        <v>60</v>
      </c>
      <c r="I24" s="20">
        <v>5</v>
      </c>
      <c r="J24" s="20"/>
      <c r="K24" s="20"/>
      <c r="L24" s="20"/>
      <c r="M24" s="20">
        <f t="shared" si="1"/>
        <v>14153</v>
      </c>
      <c r="N24" s="24">
        <f t="shared" si="2"/>
        <v>15108</v>
      </c>
      <c r="O24" s="25">
        <f t="shared" si="3"/>
        <v>389.20749999999998</v>
      </c>
      <c r="P24" s="26"/>
      <c r="Q24" s="26">
        <v>100</v>
      </c>
      <c r="R24" s="29">
        <f t="shared" si="4"/>
        <v>14618.7925</v>
      </c>
      <c r="S24" s="25">
        <f t="shared" si="5"/>
        <v>134.45349999999999</v>
      </c>
      <c r="T24" s="55">
        <f t="shared" si="6"/>
        <v>34.453499999999991</v>
      </c>
      <c r="U24" s="94"/>
      <c r="V24" s="97">
        <f t="shared" si="0"/>
        <v>14618.7925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4835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4835</v>
      </c>
      <c r="N25" s="24">
        <f t="shared" si="2"/>
        <v>4835</v>
      </c>
      <c r="O25" s="25">
        <f t="shared" si="3"/>
        <v>132.96250000000001</v>
      </c>
      <c r="P25" s="26"/>
      <c r="Q25" s="26">
        <v>45</v>
      </c>
      <c r="R25" s="29">
        <f t="shared" si="4"/>
        <v>4657.0375000000004</v>
      </c>
      <c r="S25" s="25">
        <f t="shared" si="5"/>
        <v>45.932499999999997</v>
      </c>
      <c r="T25" s="55">
        <f t="shared" si="6"/>
        <v>0.93249999999999744</v>
      </c>
      <c r="U25" s="94"/>
      <c r="V25" s="97">
        <f t="shared" si="0"/>
        <v>4657.0375000000004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6506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1"/>
        <v>7506</v>
      </c>
      <c r="N26" s="24">
        <f t="shared" si="2"/>
        <v>7506</v>
      </c>
      <c r="O26" s="25">
        <f t="shared" si="3"/>
        <v>206.41499999999999</v>
      </c>
      <c r="P26" s="26"/>
      <c r="Q26" s="26">
        <v>100</v>
      </c>
      <c r="R26" s="29">
        <f t="shared" si="4"/>
        <v>7199.585</v>
      </c>
      <c r="S26" s="25">
        <f t="shared" si="5"/>
        <v>71.307000000000002</v>
      </c>
      <c r="T26" s="55">
        <f t="shared" si="6"/>
        <v>-28.692999999999998</v>
      </c>
      <c r="U26" s="94"/>
      <c r="V26" s="97">
        <f t="shared" si="0"/>
        <v>7199.585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10078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10078</v>
      </c>
      <c r="N27" s="40">
        <f t="shared" si="2"/>
        <v>10078</v>
      </c>
      <c r="O27" s="25">
        <f t="shared" si="3"/>
        <v>277.14499999999998</v>
      </c>
      <c r="P27" s="41"/>
      <c r="Q27" s="41">
        <v>100</v>
      </c>
      <c r="R27" s="29">
        <f t="shared" si="4"/>
        <v>9700.8549999999996</v>
      </c>
      <c r="S27" s="42">
        <f t="shared" si="5"/>
        <v>95.741</v>
      </c>
      <c r="T27" s="56">
        <f t="shared" si="6"/>
        <v>-4.2590000000000003</v>
      </c>
      <c r="U27" s="95"/>
      <c r="V27" s="97">
        <f t="shared" si="0"/>
        <v>9700.8549999999996</v>
      </c>
    </row>
    <row r="28" spans="1:22" ht="16.5" thickBot="1" x14ac:dyDescent="0.3">
      <c r="A28" s="101" t="s">
        <v>44</v>
      </c>
      <c r="B28" s="102"/>
      <c r="C28" s="103"/>
      <c r="D28" s="44">
        <f t="shared" ref="D28:E28" si="7">SUM(D7:D27)</f>
        <v>195325</v>
      </c>
      <c r="E28" s="45">
        <f t="shared" si="7"/>
        <v>180</v>
      </c>
      <c r="F28" s="45">
        <f t="shared" ref="F28:T28" si="8">SUM(F7:F27)</f>
        <v>190</v>
      </c>
      <c r="G28" s="45">
        <f t="shared" si="8"/>
        <v>0</v>
      </c>
      <c r="H28" s="45">
        <f t="shared" si="8"/>
        <v>400</v>
      </c>
      <c r="I28" s="45">
        <f t="shared" si="8"/>
        <v>88</v>
      </c>
      <c r="J28" s="45">
        <f t="shared" si="8"/>
        <v>2</v>
      </c>
      <c r="K28" s="45">
        <f t="shared" si="8"/>
        <v>2</v>
      </c>
      <c r="L28" s="45">
        <f t="shared" si="8"/>
        <v>0</v>
      </c>
      <c r="M28" s="61">
        <f t="shared" si="8"/>
        <v>204425</v>
      </c>
      <c r="N28" s="61">
        <f t="shared" si="8"/>
        <v>221979</v>
      </c>
      <c r="O28" s="62">
        <f t="shared" si="8"/>
        <v>5621.6875</v>
      </c>
      <c r="P28" s="61">
        <f t="shared" si="8"/>
        <v>0</v>
      </c>
      <c r="Q28" s="61">
        <f t="shared" si="8"/>
        <v>1694</v>
      </c>
      <c r="R28" s="61">
        <f t="shared" si="8"/>
        <v>214663.31250000003</v>
      </c>
      <c r="S28" s="61">
        <f t="shared" si="8"/>
        <v>1942.0374999999997</v>
      </c>
      <c r="T28" s="77">
        <f t="shared" si="8"/>
        <v>248.03749999999991</v>
      </c>
      <c r="U28" s="96">
        <f>SUM(U7:U27)</f>
        <v>702</v>
      </c>
      <c r="V28" s="65">
        <f>SUM(V7:V27)</f>
        <v>213961.31250000003</v>
      </c>
    </row>
    <row r="29" spans="1:22" ht="15.75" thickBot="1" x14ac:dyDescent="0.3">
      <c r="A29" s="104" t="s">
        <v>45</v>
      </c>
      <c r="B29" s="105"/>
      <c r="C29" s="106"/>
      <c r="D29" s="48">
        <f>D4+D5-D28</f>
        <v>607002</v>
      </c>
      <c r="E29" s="48">
        <f t="shared" ref="E29:L29" si="9">E4+E5-E28</f>
        <v>8220</v>
      </c>
      <c r="F29" s="48">
        <f t="shared" si="9"/>
        <v>14660</v>
      </c>
      <c r="G29" s="48">
        <f t="shared" si="9"/>
        <v>170</v>
      </c>
      <c r="H29" s="48">
        <f t="shared" si="9"/>
        <v>34170</v>
      </c>
      <c r="I29" s="48">
        <f t="shared" si="9"/>
        <v>1236</v>
      </c>
      <c r="J29" s="48">
        <f t="shared" si="9"/>
        <v>680</v>
      </c>
      <c r="K29" s="48">
        <f t="shared" si="9"/>
        <v>487</v>
      </c>
      <c r="L29" s="48">
        <f t="shared" si="9"/>
        <v>5</v>
      </c>
      <c r="M29" s="122"/>
      <c r="N29" s="123"/>
      <c r="O29" s="123"/>
      <c r="P29" s="123"/>
      <c r="Q29" s="123"/>
      <c r="R29" s="123"/>
      <c r="S29" s="123"/>
      <c r="T29" s="123"/>
      <c r="U29" s="123"/>
      <c r="V29" s="12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99" priority="61" operator="equal">
      <formula>212030016606640</formula>
    </cfRule>
  </conditionalFormatting>
  <conditionalFormatting sqref="D29 E4:E6 E28:K29">
    <cfRule type="cellIs" dxfId="398" priority="59" operator="equal">
      <formula>$E$4</formula>
    </cfRule>
    <cfRule type="cellIs" dxfId="397" priority="60" operator="equal">
      <formula>2120</formula>
    </cfRule>
  </conditionalFormatting>
  <conditionalFormatting sqref="D29:E29 F4:F6 F28:F29">
    <cfRule type="cellIs" dxfId="396" priority="57" operator="equal">
      <formula>$F$4</formula>
    </cfRule>
    <cfRule type="cellIs" dxfId="395" priority="58" operator="equal">
      <formula>300</formula>
    </cfRule>
  </conditionalFormatting>
  <conditionalFormatting sqref="G4:G6 G28:G29">
    <cfRule type="cellIs" dxfId="394" priority="55" operator="equal">
      <formula>$G$4</formula>
    </cfRule>
    <cfRule type="cellIs" dxfId="393" priority="56" operator="equal">
      <formula>1660</formula>
    </cfRule>
  </conditionalFormatting>
  <conditionalFormatting sqref="H4:H6 H28:H29">
    <cfRule type="cellIs" dxfId="392" priority="53" operator="equal">
      <formula>$H$4</formula>
    </cfRule>
    <cfRule type="cellIs" dxfId="391" priority="54" operator="equal">
      <formula>6640</formula>
    </cfRule>
  </conditionalFormatting>
  <conditionalFormatting sqref="T6:T28">
    <cfRule type="cellIs" dxfId="390" priority="52" operator="lessThan">
      <formula>0</formula>
    </cfRule>
  </conditionalFormatting>
  <conditionalFormatting sqref="T7:T27">
    <cfRule type="cellIs" dxfId="389" priority="49" operator="lessThan">
      <formula>0</formula>
    </cfRule>
    <cfRule type="cellIs" dxfId="388" priority="50" operator="lessThan">
      <formula>0</formula>
    </cfRule>
    <cfRule type="cellIs" dxfId="387" priority="51" operator="lessThan">
      <formula>0</formula>
    </cfRule>
  </conditionalFormatting>
  <conditionalFormatting sqref="E4:E6 E28:K28">
    <cfRule type="cellIs" dxfId="386" priority="48" operator="equal">
      <formula>$E$4</formula>
    </cfRule>
  </conditionalFormatting>
  <conditionalFormatting sqref="D28:D29 D6 D4:M4">
    <cfRule type="cellIs" dxfId="385" priority="47" operator="equal">
      <formula>$D$4</formula>
    </cfRule>
  </conditionalFormatting>
  <conditionalFormatting sqref="I4:I6 I28:I29">
    <cfRule type="cellIs" dxfId="384" priority="46" operator="equal">
      <formula>$I$4</formula>
    </cfRule>
  </conditionalFormatting>
  <conditionalFormatting sqref="J4:J6 J28:J29">
    <cfRule type="cellIs" dxfId="383" priority="45" operator="equal">
      <formula>$J$4</formula>
    </cfRule>
  </conditionalFormatting>
  <conditionalFormatting sqref="K4:K6 K28:K29">
    <cfRule type="cellIs" dxfId="382" priority="44" operator="equal">
      <formula>$K$4</formula>
    </cfRule>
  </conditionalFormatting>
  <conditionalFormatting sqref="M4:M6">
    <cfRule type="cellIs" dxfId="381" priority="43" operator="equal">
      <formula>$L$4</formula>
    </cfRule>
  </conditionalFormatting>
  <conditionalFormatting sqref="T7:T28">
    <cfRule type="cellIs" dxfId="380" priority="40" operator="lessThan">
      <formula>0</formula>
    </cfRule>
    <cfRule type="cellIs" dxfId="379" priority="41" operator="lessThan">
      <formula>0</formula>
    </cfRule>
    <cfRule type="cellIs" dxfId="378" priority="42" operator="lessThan">
      <formula>0</formula>
    </cfRule>
  </conditionalFormatting>
  <conditionalFormatting sqref="D5:K5">
    <cfRule type="cellIs" dxfId="377" priority="39" operator="greaterThan">
      <formula>0</formula>
    </cfRule>
  </conditionalFormatting>
  <conditionalFormatting sqref="T6:T28">
    <cfRule type="cellIs" dxfId="376" priority="38" operator="lessThan">
      <formula>0</formula>
    </cfRule>
  </conditionalFormatting>
  <conditionalFormatting sqref="T7:T27">
    <cfRule type="cellIs" dxfId="375" priority="35" operator="lessThan">
      <formula>0</formula>
    </cfRule>
    <cfRule type="cellIs" dxfId="374" priority="36" operator="lessThan">
      <formula>0</formula>
    </cfRule>
    <cfRule type="cellIs" dxfId="373" priority="37" operator="lessThan">
      <formula>0</formula>
    </cfRule>
  </conditionalFormatting>
  <conditionalFormatting sqref="T7:T28">
    <cfRule type="cellIs" dxfId="372" priority="32" operator="lessThan">
      <formula>0</formula>
    </cfRule>
    <cfRule type="cellIs" dxfId="371" priority="33" operator="lessThan">
      <formula>0</formula>
    </cfRule>
    <cfRule type="cellIs" dxfId="370" priority="34" operator="lessThan">
      <formula>0</formula>
    </cfRule>
  </conditionalFormatting>
  <conditionalFormatting sqref="D5:K5">
    <cfRule type="cellIs" dxfId="369" priority="31" operator="greaterThan">
      <formula>0</formula>
    </cfRule>
  </conditionalFormatting>
  <conditionalFormatting sqref="L4 L6 L28:L29">
    <cfRule type="cellIs" dxfId="368" priority="30" operator="equal">
      <formula>$L$4</formula>
    </cfRule>
  </conditionalFormatting>
  <conditionalFormatting sqref="D7:S7">
    <cfRule type="cellIs" dxfId="367" priority="29" operator="greaterThan">
      <formula>0</formula>
    </cfRule>
  </conditionalFormatting>
  <conditionalFormatting sqref="D9:S9">
    <cfRule type="cellIs" dxfId="366" priority="28" operator="greaterThan">
      <formula>0</formula>
    </cfRule>
  </conditionalFormatting>
  <conditionalFormatting sqref="D11:S11">
    <cfRule type="cellIs" dxfId="365" priority="27" operator="greaterThan">
      <formula>0</formula>
    </cfRule>
  </conditionalFormatting>
  <conditionalFormatting sqref="D13:S13">
    <cfRule type="cellIs" dxfId="364" priority="26" operator="greaterThan">
      <formula>0</formula>
    </cfRule>
  </conditionalFormatting>
  <conditionalFormatting sqref="D15:S15">
    <cfRule type="cellIs" dxfId="363" priority="25" operator="greaterThan">
      <formula>0</formula>
    </cfRule>
  </conditionalFormatting>
  <conditionalFormatting sqref="D17:S17">
    <cfRule type="cellIs" dxfId="362" priority="24" operator="greaterThan">
      <formula>0</formula>
    </cfRule>
  </conditionalFormatting>
  <conditionalFormatting sqref="D19:S19">
    <cfRule type="cellIs" dxfId="361" priority="23" operator="greaterThan">
      <formula>0</formula>
    </cfRule>
  </conditionalFormatting>
  <conditionalFormatting sqref="D21:S21">
    <cfRule type="cellIs" dxfId="360" priority="22" operator="greaterThan">
      <formula>0</formula>
    </cfRule>
  </conditionalFormatting>
  <conditionalFormatting sqref="D23:S23">
    <cfRule type="cellIs" dxfId="359" priority="21" operator="greaterThan">
      <formula>0</formula>
    </cfRule>
  </conditionalFormatting>
  <conditionalFormatting sqref="D25:S25">
    <cfRule type="cellIs" dxfId="358" priority="20" operator="greaterThan">
      <formula>0</formula>
    </cfRule>
  </conditionalFormatting>
  <conditionalFormatting sqref="D27:S27">
    <cfRule type="cellIs" dxfId="357" priority="19" operator="greaterThan">
      <formula>0</formula>
    </cfRule>
  </conditionalFormatting>
  <conditionalFormatting sqref="U6">
    <cfRule type="cellIs" dxfId="356" priority="18" operator="lessThan">
      <formula>0</formula>
    </cfRule>
  </conditionalFormatting>
  <conditionalFormatting sqref="U6">
    <cfRule type="cellIs" dxfId="355" priority="17" operator="lessThan">
      <formula>0</formula>
    </cfRule>
  </conditionalFormatting>
  <conditionalFormatting sqref="U28:V28">
    <cfRule type="cellIs" dxfId="354" priority="16" operator="lessThan">
      <formula>0</formula>
    </cfRule>
  </conditionalFormatting>
  <conditionalFormatting sqref="U28:V28">
    <cfRule type="cellIs" dxfId="353" priority="13" operator="lessThan">
      <formula>0</formula>
    </cfRule>
    <cfRule type="cellIs" dxfId="352" priority="14" operator="lessThan">
      <formula>0</formula>
    </cfRule>
    <cfRule type="cellIs" dxfId="351" priority="15" operator="lessThan">
      <formula>0</formula>
    </cfRule>
  </conditionalFormatting>
  <conditionalFormatting sqref="U28:V28">
    <cfRule type="cellIs" dxfId="350" priority="12" operator="lessThan">
      <formula>0</formula>
    </cfRule>
  </conditionalFormatting>
  <conditionalFormatting sqref="U28:V28">
    <cfRule type="cellIs" dxfId="349" priority="9" operator="lessThan">
      <formula>0</formula>
    </cfRule>
    <cfRule type="cellIs" dxfId="348" priority="10" operator="lessThan">
      <formula>0</formula>
    </cfRule>
    <cfRule type="cellIs" dxfId="347" priority="1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3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3" ht="18.75" x14ac:dyDescent="0.25">
      <c r="A3" s="111" t="s">
        <v>80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21"/>
      <c r="N3" s="121"/>
      <c r="O3" s="121"/>
      <c r="P3" s="121"/>
      <c r="Q3" s="121"/>
      <c r="R3" s="121"/>
      <c r="S3" s="121"/>
      <c r="T3" s="121"/>
    </row>
    <row r="4" spans="1:23" x14ac:dyDescent="0.25">
      <c r="A4" s="115" t="s">
        <v>1</v>
      </c>
      <c r="B4" s="115"/>
      <c r="C4" s="1"/>
      <c r="D4" s="2">
        <f>'24'!D29</f>
        <v>607002</v>
      </c>
      <c r="E4" s="2">
        <f>'24'!E29</f>
        <v>8220</v>
      </c>
      <c r="F4" s="2">
        <f>'24'!F29</f>
        <v>14660</v>
      </c>
      <c r="G4" s="2">
        <f>'24'!G29</f>
        <v>170</v>
      </c>
      <c r="H4" s="2">
        <f>'24'!H29</f>
        <v>34170</v>
      </c>
      <c r="I4" s="2">
        <f>'24'!I29</f>
        <v>1236</v>
      </c>
      <c r="J4" s="2">
        <f>'24'!J29</f>
        <v>680</v>
      </c>
      <c r="K4" s="2">
        <f>'24'!K29</f>
        <v>487</v>
      </c>
      <c r="L4" s="2">
        <f>'24'!L29</f>
        <v>5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3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4" t="s">
        <v>15</v>
      </c>
      <c r="N6" s="98" t="s">
        <v>16</v>
      </c>
      <c r="O6" s="17" t="s">
        <v>17</v>
      </c>
      <c r="P6" s="98" t="s">
        <v>18</v>
      </c>
      <c r="Q6" s="98" t="s">
        <v>19</v>
      </c>
      <c r="R6" s="98" t="s">
        <v>20</v>
      </c>
      <c r="S6" s="17" t="s">
        <v>21</v>
      </c>
      <c r="T6" s="18" t="s">
        <v>22</v>
      </c>
      <c r="U6" s="18" t="s">
        <v>79</v>
      </c>
      <c r="V6" s="18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10043</v>
      </c>
      <c r="E7" s="22"/>
      <c r="F7" s="22">
        <v>10</v>
      </c>
      <c r="G7" s="22"/>
      <c r="H7" s="22">
        <v>80</v>
      </c>
      <c r="I7" s="23"/>
      <c r="J7" s="23"/>
      <c r="K7" s="23"/>
      <c r="L7" s="23"/>
      <c r="M7" s="20">
        <f>D7+E7*20+F7*10+G7*9+H7*9</f>
        <v>10863</v>
      </c>
      <c r="N7" s="24">
        <f>D7+E7*20+F7*10+G7*9+H7*9+I7*191+J7*191+K7*182+L7*100</f>
        <v>10863</v>
      </c>
      <c r="O7" s="25">
        <f>M7*2.75%</f>
        <v>298.73250000000002</v>
      </c>
      <c r="P7" s="26"/>
      <c r="Q7" s="26">
        <v>73</v>
      </c>
      <c r="R7" s="29">
        <f>M7-(M7*2.75%)+I7*191+J7*191+K7*182+L7*100-Q7</f>
        <v>10491.2675</v>
      </c>
      <c r="S7" s="25">
        <f>M7*0.95%</f>
        <v>103.1985</v>
      </c>
      <c r="T7" s="27">
        <f>S7-Q7</f>
        <v>30.198499999999996</v>
      </c>
      <c r="U7" s="99"/>
      <c r="V7" s="100">
        <f>R7-U7</f>
        <v>10491.2675</v>
      </c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9598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9598</v>
      </c>
      <c r="N8" s="24">
        <f t="shared" ref="N8:N27" si="1">D8+E8*20+F8*10+G8*9+H8*9+I8*191+J8*191+K8*182+L8*100</f>
        <v>9598</v>
      </c>
      <c r="O8" s="25">
        <f t="shared" ref="O8:O27" si="2">M8*2.75%</f>
        <v>263.94499999999999</v>
      </c>
      <c r="P8" s="26"/>
      <c r="Q8" s="26">
        <v>83</v>
      </c>
      <c r="R8" s="29">
        <f t="shared" ref="R8:R27" si="3">M8-(M8*2.75%)+I8*191+J8*191+K8*182+L8*100-Q8</f>
        <v>9251.0550000000003</v>
      </c>
      <c r="S8" s="25">
        <f t="shared" ref="S8:S27" si="4">M8*0.95%</f>
        <v>91.180999999999997</v>
      </c>
      <c r="T8" s="27">
        <f t="shared" ref="T8:T27" si="5">S8-Q8</f>
        <v>8.1809999999999974</v>
      </c>
      <c r="U8" s="99">
        <v>36</v>
      </c>
      <c r="V8" s="100">
        <f t="shared" ref="V8:V27" si="6">R8-U8</f>
        <v>9215.0550000000003</v>
      </c>
      <c r="W8">
        <v>8715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17294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17794</v>
      </c>
      <c r="N9" s="24">
        <f t="shared" si="1"/>
        <v>17794</v>
      </c>
      <c r="O9" s="25">
        <f t="shared" si="2"/>
        <v>489.33499999999998</v>
      </c>
      <c r="P9" s="26"/>
      <c r="Q9" s="26">
        <v>135</v>
      </c>
      <c r="R9" s="29">
        <f t="shared" si="3"/>
        <v>17169.665000000001</v>
      </c>
      <c r="S9" s="25">
        <f t="shared" si="4"/>
        <v>169.04300000000001</v>
      </c>
      <c r="T9" s="27">
        <f t="shared" si="5"/>
        <v>34.043000000000006</v>
      </c>
      <c r="U9" s="99"/>
      <c r="V9" s="100">
        <f t="shared" si="6"/>
        <v>17169.665000000001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7491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7491</v>
      </c>
      <c r="N10" s="24">
        <f t="shared" si="1"/>
        <v>7491</v>
      </c>
      <c r="O10" s="25">
        <f t="shared" si="2"/>
        <v>206.0025</v>
      </c>
      <c r="P10" s="26"/>
      <c r="Q10" s="26">
        <v>29</v>
      </c>
      <c r="R10" s="29">
        <f t="shared" si="3"/>
        <v>7255.9975000000004</v>
      </c>
      <c r="S10" s="25">
        <f t="shared" si="4"/>
        <v>71.164500000000004</v>
      </c>
      <c r="T10" s="27">
        <f t="shared" si="5"/>
        <v>42.164500000000004</v>
      </c>
      <c r="U10" s="99">
        <v>36</v>
      </c>
      <c r="V10" s="100">
        <f t="shared" si="6"/>
        <v>7219.9975000000004</v>
      </c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6289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6739</v>
      </c>
      <c r="N11" s="24">
        <f t="shared" si="1"/>
        <v>6739</v>
      </c>
      <c r="O11" s="25">
        <f t="shared" si="2"/>
        <v>185.32249999999999</v>
      </c>
      <c r="P11" s="26"/>
      <c r="Q11" s="26">
        <v>40</v>
      </c>
      <c r="R11" s="29">
        <f t="shared" si="3"/>
        <v>6513.6774999999998</v>
      </c>
      <c r="S11" s="25">
        <f t="shared" si="4"/>
        <v>64.020499999999998</v>
      </c>
      <c r="T11" s="27">
        <f t="shared" si="5"/>
        <v>24.020499999999998</v>
      </c>
      <c r="U11" s="99">
        <v>54</v>
      </c>
      <c r="V11" s="100">
        <f t="shared" si="6"/>
        <v>6459.6774999999998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7231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7231</v>
      </c>
      <c r="N12" s="24">
        <f t="shared" si="1"/>
        <v>7231</v>
      </c>
      <c r="O12" s="25">
        <f t="shared" si="2"/>
        <v>198.85249999999999</v>
      </c>
      <c r="P12" s="26"/>
      <c r="Q12" s="26">
        <v>32</v>
      </c>
      <c r="R12" s="29">
        <f t="shared" si="3"/>
        <v>7000.1475</v>
      </c>
      <c r="S12" s="25">
        <f t="shared" si="4"/>
        <v>68.694500000000005</v>
      </c>
      <c r="T12" s="27">
        <f t="shared" si="5"/>
        <v>36.694500000000005</v>
      </c>
      <c r="U12" s="99"/>
      <c r="V12" s="100">
        <f t="shared" si="6"/>
        <v>7000.1475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7234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7234</v>
      </c>
      <c r="N13" s="24">
        <f t="shared" si="1"/>
        <v>7234</v>
      </c>
      <c r="O13" s="25">
        <f t="shared" si="2"/>
        <v>198.935</v>
      </c>
      <c r="P13" s="26"/>
      <c r="Q13" s="26">
        <v>55</v>
      </c>
      <c r="R13" s="29">
        <f t="shared" si="3"/>
        <v>6980.0649999999996</v>
      </c>
      <c r="S13" s="25">
        <f t="shared" si="4"/>
        <v>68.722999999999999</v>
      </c>
      <c r="T13" s="27">
        <f t="shared" si="5"/>
        <v>13.722999999999999</v>
      </c>
      <c r="U13" s="99"/>
      <c r="V13" s="100">
        <f t="shared" si="6"/>
        <v>6980.0649999999996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  <c r="U14" s="99"/>
      <c r="V14" s="100">
        <f t="shared" si="6"/>
        <v>6998.11</v>
      </c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15524</v>
      </c>
      <c r="E15" s="30"/>
      <c r="F15" s="30">
        <v>10</v>
      </c>
      <c r="G15" s="30">
        <v>10</v>
      </c>
      <c r="H15" s="30">
        <v>10</v>
      </c>
      <c r="I15" s="20"/>
      <c r="J15" s="20"/>
      <c r="K15" s="20"/>
      <c r="L15" s="20"/>
      <c r="M15" s="20">
        <f t="shared" si="0"/>
        <v>15804</v>
      </c>
      <c r="N15" s="24">
        <f t="shared" si="1"/>
        <v>15804</v>
      </c>
      <c r="O15" s="25">
        <f t="shared" si="2"/>
        <v>434.61</v>
      </c>
      <c r="P15" s="26"/>
      <c r="Q15" s="26">
        <v>120</v>
      </c>
      <c r="R15" s="29">
        <f t="shared" si="3"/>
        <v>15249.39</v>
      </c>
      <c r="S15" s="25">
        <f t="shared" si="4"/>
        <v>150.13800000000001</v>
      </c>
      <c r="T15" s="27">
        <f t="shared" si="5"/>
        <v>30.138000000000005</v>
      </c>
      <c r="U15" s="99"/>
      <c r="V15" s="100">
        <f t="shared" si="6"/>
        <v>15249.39</v>
      </c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22450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22990</v>
      </c>
      <c r="N16" s="24">
        <f t="shared" si="1"/>
        <v>22990</v>
      </c>
      <c r="O16" s="25">
        <f t="shared" si="2"/>
        <v>632.22500000000002</v>
      </c>
      <c r="P16" s="26"/>
      <c r="Q16" s="26">
        <v>109</v>
      </c>
      <c r="R16" s="29">
        <f t="shared" si="3"/>
        <v>22248.775000000001</v>
      </c>
      <c r="S16" s="25">
        <f t="shared" si="4"/>
        <v>218.405</v>
      </c>
      <c r="T16" s="27">
        <f t="shared" si="5"/>
        <v>109.405</v>
      </c>
      <c r="U16" s="99"/>
      <c r="V16" s="100">
        <f t="shared" si="6"/>
        <v>22248.775000000001</v>
      </c>
    </row>
    <row r="17" spans="1:22" ht="18.75" x14ac:dyDescent="0.3">
      <c r="A17" s="28">
        <v>11</v>
      </c>
      <c r="B17" s="20">
        <v>1908446144</v>
      </c>
      <c r="C17" s="33" t="s">
        <v>33</v>
      </c>
      <c r="D17" s="29">
        <v>6719</v>
      </c>
      <c r="E17" s="30">
        <v>10</v>
      </c>
      <c r="F17" s="30">
        <v>30</v>
      </c>
      <c r="G17" s="30"/>
      <c r="H17" s="30">
        <v>150</v>
      </c>
      <c r="I17" s="20">
        <v>2</v>
      </c>
      <c r="J17" s="20"/>
      <c r="K17" s="20"/>
      <c r="L17" s="20"/>
      <c r="M17" s="20">
        <f t="shared" si="0"/>
        <v>8569</v>
      </c>
      <c r="N17" s="24">
        <f t="shared" si="1"/>
        <v>8951</v>
      </c>
      <c r="O17" s="25">
        <f t="shared" si="2"/>
        <v>235.64750000000001</v>
      </c>
      <c r="P17" s="26"/>
      <c r="Q17" s="26">
        <v>61</v>
      </c>
      <c r="R17" s="29">
        <f t="shared" si="3"/>
        <v>8654.3525000000009</v>
      </c>
      <c r="S17" s="25">
        <f t="shared" si="4"/>
        <v>81.405500000000004</v>
      </c>
      <c r="T17" s="27">
        <f t="shared" si="5"/>
        <v>20.405500000000004</v>
      </c>
      <c r="U17" s="99">
        <v>54</v>
      </c>
      <c r="V17" s="100">
        <f t="shared" si="6"/>
        <v>8600.3525000000009</v>
      </c>
    </row>
    <row r="18" spans="1:22" ht="18.75" x14ac:dyDescent="0.3">
      <c r="A18" s="28">
        <v>12</v>
      </c>
      <c r="B18" s="20">
        <v>1908446145</v>
      </c>
      <c r="C18" s="31" t="s">
        <v>34</v>
      </c>
      <c r="D18" s="29">
        <v>20373</v>
      </c>
      <c r="E18" s="30"/>
      <c r="F18" s="30"/>
      <c r="G18" s="30"/>
      <c r="H18" s="30">
        <v>50</v>
      </c>
      <c r="I18" s="20">
        <v>18</v>
      </c>
      <c r="J18" s="20"/>
      <c r="K18" s="20"/>
      <c r="L18" s="20"/>
      <c r="M18" s="20">
        <f t="shared" si="0"/>
        <v>20823</v>
      </c>
      <c r="N18" s="24">
        <f t="shared" si="1"/>
        <v>24261</v>
      </c>
      <c r="O18" s="25">
        <f t="shared" si="2"/>
        <v>572.63250000000005</v>
      </c>
      <c r="P18" s="26"/>
      <c r="Q18" s="26">
        <v>250</v>
      </c>
      <c r="R18" s="29">
        <f t="shared" si="3"/>
        <v>23438.3675</v>
      </c>
      <c r="S18" s="25">
        <f t="shared" si="4"/>
        <v>197.8185</v>
      </c>
      <c r="T18" s="27">
        <f t="shared" si="5"/>
        <v>-52.1815</v>
      </c>
      <c r="U18" s="99"/>
      <c r="V18" s="100">
        <f t="shared" si="6"/>
        <v>23438.3675</v>
      </c>
    </row>
    <row r="19" spans="1:22" ht="18.75" x14ac:dyDescent="0.3">
      <c r="A19" s="28">
        <v>13</v>
      </c>
      <c r="B19" s="20">
        <v>1908446146</v>
      </c>
      <c r="C19" s="20" t="s">
        <v>35</v>
      </c>
      <c r="D19" s="29">
        <v>10385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10385</v>
      </c>
      <c r="N19" s="24">
        <f t="shared" si="1"/>
        <v>10385</v>
      </c>
      <c r="O19" s="25">
        <f t="shared" si="2"/>
        <v>285.58749999999998</v>
      </c>
      <c r="P19" s="26"/>
      <c r="Q19" s="26">
        <v>169</v>
      </c>
      <c r="R19" s="29">
        <f t="shared" si="3"/>
        <v>9930.4125000000004</v>
      </c>
      <c r="S19" s="25">
        <f t="shared" si="4"/>
        <v>98.657499999999999</v>
      </c>
      <c r="T19" s="27">
        <f t="shared" si="5"/>
        <v>-70.342500000000001</v>
      </c>
      <c r="U19" s="99"/>
      <c r="V19" s="100">
        <f t="shared" si="6"/>
        <v>9930.4125000000004</v>
      </c>
    </row>
    <row r="20" spans="1:22" ht="18.75" x14ac:dyDescent="0.3">
      <c r="A20" s="28">
        <v>14</v>
      </c>
      <c r="B20" s="20">
        <v>1908446147</v>
      </c>
      <c r="C20" s="20" t="s">
        <v>36</v>
      </c>
      <c r="D20" s="29">
        <v>6684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6684</v>
      </c>
      <c r="N20" s="24">
        <f t="shared" si="1"/>
        <v>7639</v>
      </c>
      <c r="O20" s="25">
        <f t="shared" si="2"/>
        <v>183.81</v>
      </c>
      <c r="P20" s="26"/>
      <c r="Q20" s="26">
        <v>120</v>
      </c>
      <c r="R20" s="29">
        <f t="shared" si="3"/>
        <v>7335.19</v>
      </c>
      <c r="S20" s="25">
        <f t="shared" si="4"/>
        <v>63.497999999999998</v>
      </c>
      <c r="T20" s="27">
        <f t="shared" si="5"/>
        <v>-56.502000000000002</v>
      </c>
      <c r="U20" s="99"/>
      <c r="V20" s="100">
        <f t="shared" si="6"/>
        <v>7335.19</v>
      </c>
    </row>
    <row r="21" spans="1:22" ht="18.75" x14ac:dyDescent="0.3">
      <c r="A21" s="28">
        <v>15</v>
      </c>
      <c r="B21" s="20">
        <v>1908446148</v>
      </c>
      <c r="C21" s="20" t="s">
        <v>37</v>
      </c>
      <c r="D21" s="29">
        <v>7006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7276</v>
      </c>
      <c r="N21" s="24">
        <f t="shared" si="1"/>
        <v>8231</v>
      </c>
      <c r="O21" s="25">
        <f t="shared" si="2"/>
        <v>200.09</v>
      </c>
      <c r="P21" s="26"/>
      <c r="Q21" s="26">
        <v>20</v>
      </c>
      <c r="R21" s="29">
        <f t="shared" si="3"/>
        <v>8010.91</v>
      </c>
      <c r="S21" s="25">
        <f t="shared" si="4"/>
        <v>69.122</v>
      </c>
      <c r="T21" s="27">
        <f t="shared" si="5"/>
        <v>49.122</v>
      </c>
      <c r="U21" s="99"/>
      <c r="V21" s="100">
        <f t="shared" si="6"/>
        <v>8010.91</v>
      </c>
    </row>
    <row r="22" spans="1:22" ht="18.75" x14ac:dyDescent="0.3">
      <c r="A22" s="28">
        <v>16</v>
      </c>
      <c r="B22" s="20">
        <v>1908446149</v>
      </c>
      <c r="C22" s="34" t="s">
        <v>38</v>
      </c>
      <c r="D22" s="29">
        <v>21669</v>
      </c>
      <c r="E22" s="30">
        <v>90</v>
      </c>
      <c r="F22" s="30">
        <v>180</v>
      </c>
      <c r="G22" s="20"/>
      <c r="H22" s="30">
        <v>400</v>
      </c>
      <c r="I22" s="20">
        <v>20</v>
      </c>
      <c r="J22" s="20"/>
      <c r="K22" s="20"/>
      <c r="L22" s="20"/>
      <c r="M22" s="20">
        <f t="shared" si="0"/>
        <v>28869</v>
      </c>
      <c r="N22" s="24">
        <f t="shared" si="1"/>
        <v>32689</v>
      </c>
      <c r="O22" s="25">
        <f t="shared" si="2"/>
        <v>793.89750000000004</v>
      </c>
      <c r="P22" s="26"/>
      <c r="Q22" s="26">
        <v>150</v>
      </c>
      <c r="R22" s="29">
        <f t="shared" si="3"/>
        <v>31745.102500000001</v>
      </c>
      <c r="S22" s="25">
        <f t="shared" si="4"/>
        <v>274.25549999999998</v>
      </c>
      <c r="T22" s="27">
        <f t="shared" si="5"/>
        <v>124.25549999999998</v>
      </c>
      <c r="U22" s="99"/>
      <c r="V22" s="100">
        <f t="shared" si="6"/>
        <v>31745.102500000001</v>
      </c>
    </row>
    <row r="23" spans="1:22" ht="18.75" x14ac:dyDescent="0.3">
      <c r="A23" s="28">
        <v>17</v>
      </c>
      <c r="B23" s="20">
        <v>1908446150</v>
      </c>
      <c r="C23" s="20" t="s">
        <v>39</v>
      </c>
      <c r="D23" s="35">
        <v>8377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8377</v>
      </c>
      <c r="N23" s="24">
        <f t="shared" si="1"/>
        <v>12197</v>
      </c>
      <c r="O23" s="25">
        <f t="shared" si="2"/>
        <v>230.36750000000001</v>
      </c>
      <c r="P23" s="26"/>
      <c r="Q23" s="26">
        <v>80</v>
      </c>
      <c r="R23" s="29">
        <f t="shared" si="3"/>
        <v>11886.6325</v>
      </c>
      <c r="S23" s="25">
        <f t="shared" si="4"/>
        <v>79.581499999999991</v>
      </c>
      <c r="T23" s="27">
        <f t="shared" si="5"/>
        <v>-0.41850000000000875</v>
      </c>
      <c r="U23" s="99"/>
      <c r="V23" s="100">
        <f t="shared" si="6"/>
        <v>11886.6325</v>
      </c>
    </row>
    <row r="24" spans="1:22" ht="18.75" x14ac:dyDescent="0.3">
      <c r="A24" s="28">
        <v>18</v>
      </c>
      <c r="B24" s="20">
        <v>1908446151</v>
      </c>
      <c r="C24" s="20" t="s">
        <v>40</v>
      </c>
      <c r="D24" s="29">
        <v>21480</v>
      </c>
      <c r="E24" s="30">
        <v>30</v>
      </c>
      <c r="F24" s="30">
        <v>100</v>
      </c>
      <c r="G24" s="30"/>
      <c r="H24" s="30">
        <v>100</v>
      </c>
      <c r="I24" s="20">
        <v>10</v>
      </c>
      <c r="J24" s="20"/>
      <c r="K24" s="20"/>
      <c r="L24" s="20"/>
      <c r="M24" s="20">
        <f t="shared" si="0"/>
        <v>23980</v>
      </c>
      <c r="N24" s="24">
        <f t="shared" si="1"/>
        <v>25890</v>
      </c>
      <c r="O24" s="25">
        <f t="shared" si="2"/>
        <v>659.45</v>
      </c>
      <c r="P24" s="26"/>
      <c r="Q24" s="26">
        <v>125</v>
      </c>
      <c r="R24" s="29">
        <f t="shared" si="3"/>
        <v>25105.55</v>
      </c>
      <c r="S24" s="25">
        <f t="shared" si="4"/>
        <v>227.81</v>
      </c>
      <c r="T24" s="27">
        <f t="shared" si="5"/>
        <v>102.81</v>
      </c>
      <c r="U24" s="99"/>
      <c r="V24" s="100">
        <f t="shared" si="6"/>
        <v>25105.55</v>
      </c>
    </row>
    <row r="25" spans="1:22" ht="18.75" x14ac:dyDescent="0.3">
      <c r="A25" s="28">
        <v>19</v>
      </c>
      <c r="B25" s="20">
        <v>1908446152</v>
      </c>
      <c r="C25" s="20" t="s">
        <v>41</v>
      </c>
      <c r="D25" s="29">
        <v>6274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6274</v>
      </c>
      <c r="N25" s="24">
        <f t="shared" si="1"/>
        <v>6274</v>
      </c>
      <c r="O25" s="25">
        <f t="shared" si="2"/>
        <v>172.535</v>
      </c>
      <c r="P25" s="26"/>
      <c r="Q25" s="26">
        <v>50</v>
      </c>
      <c r="R25" s="29">
        <f t="shared" si="3"/>
        <v>6051.4650000000001</v>
      </c>
      <c r="S25" s="25">
        <f t="shared" si="4"/>
        <v>59.603000000000002</v>
      </c>
      <c r="T25" s="27">
        <f t="shared" si="5"/>
        <v>9.6030000000000015</v>
      </c>
      <c r="U25" s="99"/>
      <c r="V25" s="100">
        <f t="shared" si="6"/>
        <v>6051.4650000000001</v>
      </c>
    </row>
    <row r="26" spans="1:22" ht="18.75" x14ac:dyDescent="0.3">
      <c r="A26" s="28">
        <v>70</v>
      </c>
      <c r="B26" s="20">
        <v>1908446153</v>
      </c>
      <c r="C26" s="36" t="s">
        <v>42</v>
      </c>
      <c r="D26" s="29">
        <v>5356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5356</v>
      </c>
      <c r="N26" s="24">
        <f t="shared" si="1"/>
        <v>5356</v>
      </c>
      <c r="O26" s="25">
        <f t="shared" si="2"/>
        <v>147.29</v>
      </c>
      <c r="P26" s="26"/>
      <c r="Q26" s="26">
        <v>59</v>
      </c>
      <c r="R26" s="29">
        <f t="shared" si="3"/>
        <v>5149.71</v>
      </c>
      <c r="S26" s="25">
        <f t="shared" si="4"/>
        <v>50.881999999999998</v>
      </c>
      <c r="T26" s="27">
        <f t="shared" si="5"/>
        <v>-8.1180000000000021</v>
      </c>
      <c r="U26" s="99"/>
      <c r="V26" s="100">
        <f t="shared" si="6"/>
        <v>5149.71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9563</v>
      </c>
      <c r="E27" s="38"/>
      <c r="F27" s="39"/>
      <c r="G27" s="39"/>
      <c r="H27" s="39"/>
      <c r="I27" s="31"/>
      <c r="J27" s="31"/>
      <c r="K27" s="31">
        <v>5</v>
      </c>
      <c r="L27" s="31"/>
      <c r="M27" s="20">
        <f t="shared" si="0"/>
        <v>9563</v>
      </c>
      <c r="N27" s="24">
        <f t="shared" si="1"/>
        <v>10473</v>
      </c>
      <c r="O27" s="25">
        <f t="shared" si="2"/>
        <v>262.98250000000002</v>
      </c>
      <c r="P27" s="26"/>
      <c r="Q27" s="26">
        <v>100</v>
      </c>
      <c r="R27" s="29">
        <f t="shared" si="3"/>
        <v>10110.0175</v>
      </c>
      <c r="S27" s="25">
        <f t="shared" si="4"/>
        <v>90.848500000000001</v>
      </c>
      <c r="T27" s="27">
        <f t="shared" si="5"/>
        <v>-9.1514999999999986</v>
      </c>
      <c r="U27" s="99"/>
      <c r="V27" s="100">
        <f t="shared" si="6"/>
        <v>10110.0175</v>
      </c>
    </row>
    <row r="28" spans="1:22" ht="16.5" thickBot="1" x14ac:dyDescent="0.3">
      <c r="A28" s="101" t="s">
        <v>44</v>
      </c>
      <c r="B28" s="102"/>
      <c r="C28" s="103"/>
      <c r="D28" s="44">
        <f t="shared" ref="D28:E28" si="7">SUM(D7:D27)</f>
        <v>234236</v>
      </c>
      <c r="E28" s="45">
        <f t="shared" si="7"/>
        <v>130</v>
      </c>
      <c r="F28" s="45">
        <f t="shared" ref="F28:V28" si="8">SUM(F7:F27)</f>
        <v>380</v>
      </c>
      <c r="G28" s="45">
        <f t="shared" si="8"/>
        <v>10</v>
      </c>
      <c r="H28" s="45">
        <f t="shared" si="8"/>
        <v>930</v>
      </c>
      <c r="I28" s="45">
        <f t="shared" si="8"/>
        <v>80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5">
        <f t="shared" si="8"/>
        <v>249096</v>
      </c>
      <c r="N28" s="65">
        <f t="shared" si="8"/>
        <v>265286</v>
      </c>
      <c r="O28" s="66">
        <f t="shared" si="8"/>
        <v>6850.14</v>
      </c>
      <c r="P28" s="65">
        <f t="shared" si="8"/>
        <v>0</v>
      </c>
      <c r="Q28" s="65">
        <f t="shared" si="8"/>
        <v>1860</v>
      </c>
      <c r="R28" s="65">
        <f t="shared" si="8"/>
        <v>256575.86</v>
      </c>
      <c r="S28" s="65">
        <f t="shared" si="8"/>
        <v>2366.4120000000003</v>
      </c>
      <c r="T28" s="65">
        <f t="shared" si="8"/>
        <v>506.41199999999998</v>
      </c>
      <c r="U28" s="65">
        <f t="shared" si="8"/>
        <v>180</v>
      </c>
      <c r="V28" s="65">
        <f t="shared" si="8"/>
        <v>256395.86</v>
      </c>
    </row>
    <row r="29" spans="1:22" ht="15.75" thickBot="1" x14ac:dyDescent="0.3">
      <c r="A29" s="104" t="s">
        <v>45</v>
      </c>
      <c r="B29" s="105"/>
      <c r="C29" s="106"/>
      <c r="D29" s="48">
        <f>D4+D5-D28</f>
        <v>684454</v>
      </c>
      <c r="E29" s="48">
        <f t="shared" ref="E29:L29" si="9">E4+E5-E28</f>
        <v>8090</v>
      </c>
      <c r="F29" s="48">
        <f t="shared" si="9"/>
        <v>14280</v>
      </c>
      <c r="G29" s="48">
        <f t="shared" si="9"/>
        <v>160</v>
      </c>
      <c r="H29" s="48">
        <f t="shared" si="9"/>
        <v>33240</v>
      </c>
      <c r="I29" s="48">
        <f t="shared" si="9"/>
        <v>1156</v>
      </c>
      <c r="J29" s="48">
        <f t="shared" si="9"/>
        <v>680</v>
      </c>
      <c r="K29" s="48">
        <f t="shared" si="9"/>
        <v>482</v>
      </c>
      <c r="L29" s="48">
        <f t="shared" si="9"/>
        <v>5</v>
      </c>
      <c r="M29" s="122"/>
      <c r="N29" s="123"/>
      <c r="O29" s="123"/>
      <c r="P29" s="123"/>
      <c r="Q29" s="123"/>
      <c r="R29" s="123"/>
      <c r="S29" s="123"/>
      <c r="T29" s="123"/>
      <c r="U29" s="123"/>
      <c r="V29" s="12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46" priority="47" operator="equal">
      <formula>212030016606640</formula>
    </cfRule>
  </conditionalFormatting>
  <conditionalFormatting sqref="D29 E4:E6 E28:K29">
    <cfRule type="cellIs" dxfId="345" priority="45" operator="equal">
      <formula>$E$4</formula>
    </cfRule>
    <cfRule type="cellIs" dxfId="344" priority="46" operator="equal">
      <formula>2120</formula>
    </cfRule>
  </conditionalFormatting>
  <conditionalFormatting sqref="D29:E29 F4:F6 F28:F29">
    <cfRule type="cellIs" dxfId="343" priority="43" operator="equal">
      <formula>$F$4</formula>
    </cfRule>
    <cfRule type="cellIs" dxfId="342" priority="44" operator="equal">
      <formula>300</formula>
    </cfRule>
  </conditionalFormatting>
  <conditionalFormatting sqref="G4:G6 G28:G29">
    <cfRule type="cellIs" dxfId="341" priority="41" operator="equal">
      <formula>$G$4</formula>
    </cfRule>
    <cfRule type="cellIs" dxfId="340" priority="42" operator="equal">
      <formula>1660</formula>
    </cfRule>
  </conditionalFormatting>
  <conditionalFormatting sqref="H4:H6 H28:H29">
    <cfRule type="cellIs" dxfId="339" priority="39" operator="equal">
      <formula>$H$4</formula>
    </cfRule>
    <cfRule type="cellIs" dxfId="338" priority="40" operator="equal">
      <formula>6640</formula>
    </cfRule>
  </conditionalFormatting>
  <conditionalFormatting sqref="T6:T28 U28:V28">
    <cfRule type="cellIs" dxfId="337" priority="38" operator="lessThan">
      <formula>0</formula>
    </cfRule>
  </conditionalFormatting>
  <conditionalFormatting sqref="T7:T27">
    <cfRule type="cellIs" dxfId="336" priority="35" operator="lessThan">
      <formula>0</formula>
    </cfRule>
    <cfRule type="cellIs" dxfId="335" priority="36" operator="lessThan">
      <formula>0</formula>
    </cfRule>
    <cfRule type="cellIs" dxfId="334" priority="37" operator="lessThan">
      <formula>0</formula>
    </cfRule>
  </conditionalFormatting>
  <conditionalFormatting sqref="E4:E6 E28:K28">
    <cfRule type="cellIs" dxfId="333" priority="34" operator="equal">
      <formula>$E$4</formula>
    </cfRule>
  </conditionalFormatting>
  <conditionalFormatting sqref="D28:D29 D6 D4:M4">
    <cfRule type="cellIs" dxfId="332" priority="33" operator="equal">
      <formula>$D$4</formula>
    </cfRule>
  </conditionalFormatting>
  <conditionalFormatting sqref="I4:I6 I28:I29">
    <cfRule type="cellIs" dxfId="331" priority="32" operator="equal">
      <formula>$I$4</formula>
    </cfRule>
  </conditionalFormatting>
  <conditionalFormatting sqref="J4:J6 J28:J29">
    <cfRule type="cellIs" dxfId="330" priority="31" operator="equal">
      <formula>$J$4</formula>
    </cfRule>
  </conditionalFormatting>
  <conditionalFormatting sqref="K4:K6 K28:K29">
    <cfRule type="cellIs" dxfId="329" priority="30" operator="equal">
      <formula>$K$4</formula>
    </cfRule>
  </conditionalFormatting>
  <conditionalFormatting sqref="M4:M6">
    <cfRule type="cellIs" dxfId="328" priority="29" operator="equal">
      <formula>$L$4</formula>
    </cfRule>
  </conditionalFormatting>
  <conditionalFormatting sqref="T7:T28 U28:V28">
    <cfRule type="cellIs" dxfId="327" priority="26" operator="lessThan">
      <formula>0</formula>
    </cfRule>
    <cfRule type="cellIs" dxfId="326" priority="27" operator="lessThan">
      <formula>0</formula>
    </cfRule>
    <cfRule type="cellIs" dxfId="325" priority="28" operator="lessThan">
      <formula>0</formula>
    </cfRule>
  </conditionalFormatting>
  <conditionalFormatting sqref="D5:K5">
    <cfRule type="cellIs" dxfId="324" priority="25" operator="greaterThan">
      <formula>0</formula>
    </cfRule>
  </conditionalFormatting>
  <conditionalFormatting sqref="T6:T28 U28:V28">
    <cfRule type="cellIs" dxfId="323" priority="24" operator="lessThan">
      <formula>0</formula>
    </cfRule>
  </conditionalFormatting>
  <conditionalFormatting sqref="T7:T27">
    <cfRule type="cellIs" dxfId="322" priority="21" operator="lessThan">
      <formula>0</formula>
    </cfRule>
    <cfRule type="cellIs" dxfId="321" priority="22" operator="lessThan">
      <formula>0</formula>
    </cfRule>
    <cfRule type="cellIs" dxfId="320" priority="23" operator="lessThan">
      <formula>0</formula>
    </cfRule>
  </conditionalFormatting>
  <conditionalFormatting sqref="T7:T28 U28:V28">
    <cfRule type="cellIs" dxfId="319" priority="18" operator="lessThan">
      <formula>0</formula>
    </cfRule>
    <cfRule type="cellIs" dxfId="318" priority="19" operator="lessThan">
      <formula>0</formula>
    </cfRule>
    <cfRule type="cellIs" dxfId="317" priority="20" operator="lessThan">
      <formula>0</formula>
    </cfRule>
  </conditionalFormatting>
  <conditionalFormatting sqref="D5:K5">
    <cfRule type="cellIs" dxfId="316" priority="17" operator="greaterThan">
      <formula>0</formula>
    </cfRule>
  </conditionalFormatting>
  <conditionalFormatting sqref="L4 L6 L28:L29">
    <cfRule type="cellIs" dxfId="315" priority="16" operator="equal">
      <formula>$L$4</formula>
    </cfRule>
  </conditionalFormatting>
  <conditionalFormatting sqref="D7:S7">
    <cfRule type="cellIs" dxfId="314" priority="15" operator="greaterThan">
      <formula>0</formula>
    </cfRule>
  </conditionalFormatting>
  <conditionalFormatting sqref="D9:S9">
    <cfRule type="cellIs" dxfId="313" priority="14" operator="greaterThan">
      <formula>0</formula>
    </cfRule>
  </conditionalFormatting>
  <conditionalFormatting sqref="D11:S11">
    <cfRule type="cellIs" dxfId="312" priority="13" operator="greaterThan">
      <formula>0</formula>
    </cfRule>
  </conditionalFormatting>
  <conditionalFormatting sqref="D13:S13">
    <cfRule type="cellIs" dxfId="311" priority="12" operator="greaterThan">
      <formula>0</formula>
    </cfRule>
  </conditionalFormatting>
  <conditionalFormatting sqref="D15:S15">
    <cfRule type="cellIs" dxfId="310" priority="11" operator="greaterThan">
      <formula>0</formula>
    </cfRule>
  </conditionalFormatting>
  <conditionalFormatting sqref="D17:S17">
    <cfRule type="cellIs" dxfId="309" priority="10" operator="greaterThan">
      <formula>0</formula>
    </cfRule>
  </conditionalFormatting>
  <conditionalFormatting sqref="D19:S19">
    <cfRule type="cellIs" dxfId="308" priority="9" operator="greaterThan">
      <formula>0</formula>
    </cfRule>
  </conditionalFormatting>
  <conditionalFormatting sqref="D21:S21">
    <cfRule type="cellIs" dxfId="307" priority="8" operator="greaterThan">
      <formula>0</formula>
    </cfRule>
  </conditionalFormatting>
  <conditionalFormatting sqref="D23:S23">
    <cfRule type="cellIs" dxfId="306" priority="7" operator="greaterThan">
      <formula>0</formula>
    </cfRule>
  </conditionalFormatting>
  <conditionalFormatting sqref="D25:S25">
    <cfRule type="cellIs" dxfId="305" priority="6" operator="greaterThan">
      <formula>0</formula>
    </cfRule>
  </conditionalFormatting>
  <conditionalFormatting sqref="D27:S27">
    <cfRule type="cellIs" dxfId="304" priority="5" operator="greaterThan">
      <formula>0</formula>
    </cfRule>
  </conditionalFormatting>
  <conditionalFormatting sqref="U6">
    <cfRule type="cellIs" dxfId="303" priority="4" operator="lessThan">
      <formula>0</formula>
    </cfRule>
  </conditionalFormatting>
  <conditionalFormatting sqref="U6">
    <cfRule type="cellIs" dxfId="302" priority="3" operator="lessThan">
      <formula>0</formula>
    </cfRule>
  </conditionalFormatting>
  <conditionalFormatting sqref="V6">
    <cfRule type="cellIs" dxfId="301" priority="2" operator="lessThan">
      <formula>0</formula>
    </cfRule>
  </conditionalFormatting>
  <conditionalFormatting sqref="V6">
    <cfRule type="cellIs" dxfId="30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'25'!D29</f>
        <v>684454</v>
      </c>
      <c r="E4" s="2">
        <f>'25'!E29</f>
        <v>8090</v>
      </c>
      <c r="F4" s="2">
        <f>'25'!F29</f>
        <v>14280</v>
      </c>
      <c r="G4" s="2">
        <f>'25'!G29</f>
        <v>160</v>
      </c>
      <c r="H4" s="2">
        <f>'25'!H29</f>
        <v>33240</v>
      </c>
      <c r="I4" s="2">
        <f>'25'!I29</f>
        <v>1156</v>
      </c>
      <c r="J4" s="2">
        <f>'25'!J29</f>
        <v>680</v>
      </c>
      <c r="K4" s="2">
        <f>'25'!K29</f>
        <v>482</v>
      </c>
      <c r="L4" s="2">
        <f>'25'!L29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684454</v>
      </c>
      <c r="E29" s="48">
        <f t="shared" ref="E29:L29" si="8">E4+E5-E28</f>
        <v>8090</v>
      </c>
      <c r="F29" s="48">
        <f t="shared" si="8"/>
        <v>14280</v>
      </c>
      <c r="G29" s="48">
        <f t="shared" si="8"/>
        <v>160</v>
      </c>
      <c r="H29" s="48">
        <f t="shared" si="8"/>
        <v>33240</v>
      </c>
      <c r="I29" s="48">
        <f t="shared" si="8"/>
        <v>1156</v>
      </c>
      <c r="J29" s="48">
        <f t="shared" si="8"/>
        <v>680</v>
      </c>
      <c r="K29" s="48">
        <f t="shared" si="8"/>
        <v>482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81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'26'!D29</f>
        <v>684454</v>
      </c>
      <c r="E4" s="2">
        <f>'26'!E29</f>
        <v>8090</v>
      </c>
      <c r="F4" s="2">
        <f>'26'!F29</f>
        <v>14280</v>
      </c>
      <c r="G4" s="2">
        <f>'26'!G29</f>
        <v>160</v>
      </c>
      <c r="H4" s="2">
        <f>'26'!H29</f>
        <v>33240</v>
      </c>
      <c r="I4" s="2">
        <f>'26'!I29</f>
        <v>1156</v>
      </c>
      <c r="J4" s="2">
        <f>'26'!J29</f>
        <v>680</v>
      </c>
      <c r="K4" s="2">
        <f>'26'!K29</f>
        <v>482</v>
      </c>
      <c r="L4" s="2">
        <f>'26'!L29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10419</v>
      </c>
      <c r="E7" s="22"/>
      <c r="F7" s="22">
        <v>10</v>
      </c>
      <c r="G7" s="22"/>
      <c r="H7" s="22">
        <v>30</v>
      </c>
      <c r="I7" s="23"/>
      <c r="J7" s="23">
        <v>1</v>
      </c>
      <c r="K7" s="23"/>
      <c r="L7" s="23"/>
      <c r="M7" s="20">
        <f>D7+E7*20+F7*10+G7*9+H7*9</f>
        <v>10789</v>
      </c>
      <c r="N7" s="24">
        <f>D7+E7*20+F7*10+G7*9+H7*9+I7*191+J7*191+K7*182+L7*100</f>
        <v>10980</v>
      </c>
      <c r="O7" s="25">
        <f>M7*2.75%</f>
        <v>296.69749999999999</v>
      </c>
      <c r="P7" s="26"/>
      <c r="Q7" s="26">
        <v>104</v>
      </c>
      <c r="R7" s="29">
        <f>M7-(M7*2.75%)+I7*191+J7*191+K7*182+L7*100-Q7</f>
        <v>10579.3025</v>
      </c>
      <c r="S7" s="25">
        <f>M7*0.95%</f>
        <v>102.49549999999999</v>
      </c>
      <c r="T7" s="27">
        <f>S7-Q7</f>
        <v>-1.5045000000000073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5865</v>
      </c>
      <c r="E8" s="30"/>
      <c r="F8" s="30"/>
      <c r="G8" s="30">
        <v>10</v>
      </c>
      <c r="H8" s="30"/>
      <c r="I8" s="20"/>
      <c r="J8" s="20"/>
      <c r="K8" s="20"/>
      <c r="L8" s="20"/>
      <c r="M8" s="20">
        <f t="shared" ref="M8:M27" si="0">D8+E8*20+F8*10+G8*9+H8*9</f>
        <v>5955</v>
      </c>
      <c r="N8" s="24">
        <f t="shared" ref="N8:N27" si="1">D8+E8*20+F8*10+G8*9+H8*9+I8*191+J8*191+K8*182+L8*100</f>
        <v>5955</v>
      </c>
      <c r="O8" s="25">
        <f t="shared" ref="O8:O27" si="2">M8*2.75%</f>
        <v>163.76249999999999</v>
      </c>
      <c r="P8" s="26"/>
      <c r="Q8" s="26">
        <v>70</v>
      </c>
      <c r="R8" s="29">
        <f t="shared" ref="R8:R27" si="3">M8-(M8*2.75%)+I8*191+J8*191+K8*182+L8*100-Q8</f>
        <v>5721.2375000000002</v>
      </c>
      <c r="S8" s="25">
        <f t="shared" ref="S8:S27" si="4">M8*0.95%</f>
        <v>56.572499999999998</v>
      </c>
      <c r="T8" s="27">
        <f t="shared" ref="T8:T27" si="5">S8-Q8</f>
        <v>-13.427500000000002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17815</v>
      </c>
      <c r="E9" s="30"/>
      <c r="F9" s="30">
        <v>100</v>
      </c>
      <c r="G9" s="30"/>
      <c r="H9" s="30">
        <v>100</v>
      </c>
      <c r="I9" s="20">
        <v>7</v>
      </c>
      <c r="J9" s="20"/>
      <c r="K9" s="20"/>
      <c r="L9" s="20"/>
      <c r="M9" s="20">
        <f t="shared" si="0"/>
        <v>19715</v>
      </c>
      <c r="N9" s="24">
        <f t="shared" si="1"/>
        <v>21052</v>
      </c>
      <c r="O9" s="25">
        <f t="shared" si="2"/>
        <v>542.16250000000002</v>
      </c>
      <c r="P9" s="26"/>
      <c r="Q9" s="26">
        <v>140</v>
      </c>
      <c r="R9" s="29">
        <f t="shared" si="3"/>
        <v>20369.837500000001</v>
      </c>
      <c r="S9" s="25">
        <f t="shared" si="4"/>
        <v>187.29249999999999</v>
      </c>
      <c r="T9" s="27">
        <f t="shared" si="5"/>
        <v>47.29249999999999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5974</v>
      </c>
      <c r="E10" s="30"/>
      <c r="F10" s="30"/>
      <c r="G10" s="30"/>
      <c r="H10" s="30"/>
      <c r="I10" s="20">
        <v>9</v>
      </c>
      <c r="J10" s="20">
        <v>2</v>
      </c>
      <c r="K10" s="20"/>
      <c r="L10" s="20"/>
      <c r="M10" s="20">
        <f t="shared" si="0"/>
        <v>5974</v>
      </c>
      <c r="N10" s="24">
        <f t="shared" si="1"/>
        <v>8075</v>
      </c>
      <c r="O10" s="25">
        <f t="shared" si="2"/>
        <v>164.285</v>
      </c>
      <c r="P10" s="26"/>
      <c r="Q10" s="26">
        <v>30</v>
      </c>
      <c r="R10" s="29">
        <f t="shared" si="3"/>
        <v>7880.7150000000001</v>
      </c>
      <c r="S10" s="25">
        <f t="shared" si="4"/>
        <v>56.753</v>
      </c>
      <c r="T10" s="27">
        <f t="shared" si="5"/>
        <v>26.753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4630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4630</v>
      </c>
      <c r="N11" s="24">
        <f t="shared" si="1"/>
        <v>4630</v>
      </c>
      <c r="O11" s="25">
        <f t="shared" si="2"/>
        <v>127.325</v>
      </c>
      <c r="P11" s="26"/>
      <c r="Q11" s="26">
        <v>37</v>
      </c>
      <c r="R11" s="29">
        <f t="shared" si="3"/>
        <v>4465.6750000000002</v>
      </c>
      <c r="S11" s="25">
        <f t="shared" si="4"/>
        <v>43.984999999999999</v>
      </c>
      <c r="T11" s="27">
        <f t="shared" si="5"/>
        <v>6.9849999999999994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5380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5380</v>
      </c>
      <c r="N12" s="24">
        <f t="shared" si="1"/>
        <v>5380</v>
      </c>
      <c r="O12" s="25">
        <f t="shared" si="2"/>
        <v>147.94999999999999</v>
      </c>
      <c r="P12" s="26"/>
      <c r="Q12" s="26">
        <v>32</v>
      </c>
      <c r="R12" s="29">
        <f t="shared" si="3"/>
        <v>5200.05</v>
      </c>
      <c r="S12" s="25">
        <f t="shared" si="4"/>
        <v>51.11</v>
      </c>
      <c r="T12" s="27">
        <f t="shared" si="5"/>
        <v>19.11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4847</v>
      </c>
      <c r="E13" s="30"/>
      <c r="F13" s="30">
        <v>100</v>
      </c>
      <c r="G13" s="30"/>
      <c r="H13" s="30">
        <v>50</v>
      </c>
      <c r="I13" s="20"/>
      <c r="J13" s="20"/>
      <c r="K13" s="20"/>
      <c r="L13" s="20"/>
      <c r="M13" s="20">
        <f t="shared" si="0"/>
        <v>6297</v>
      </c>
      <c r="N13" s="24">
        <f t="shared" si="1"/>
        <v>6297</v>
      </c>
      <c r="O13" s="25">
        <f t="shared" si="2"/>
        <v>173.16749999999999</v>
      </c>
      <c r="P13" s="26"/>
      <c r="Q13" s="26">
        <v>55</v>
      </c>
      <c r="R13" s="29">
        <f t="shared" si="3"/>
        <v>6068.8325000000004</v>
      </c>
      <c r="S13" s="25">
        <f t="shared" si="4"/>
        <v>59.8215</v>
      </c>
      <c r="T13" s="27">
        <f t="shared" si="5"/>
        <v>4.8215000000000003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26337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26337</v>
      </c>
      <c r="N14" s="24">
        <f t="shared" si="1"/>
        <v>26337</v>
      </c>
      <c r="O14" s="25">
        <f t="shared" si="2"/>
        <v>724.26750000000004</v>
      </c>
      <c r="P14" s="26"/>
      <c r="Q14" s="26">
        <v>143</v>
      </c>
      <c r="R14" s="29">
        <f t="shared" si="3"/>
        <v>25469.732499999998</v>
      </c>
      <c r="S14" s="25">
        <f t="shared" si="4"/>
        <v>250.20149999999998</v>
      </c>
      <c r="T14" s="27">
        <f t="shared" si="5"/>
        <v>107.20149999999998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17969</v>
      </c>
      <c r="E15" s="30"/>
      <c r="F15" s="30"/>
      <c r="G15" s="30"/>
      <c r="H15" s="30"/>
      <c r="I15" s="20">
        <v>20</v>
      </c>
      <c r="J15" s="20"/>
      <c r="K15" s="20"/>
      <c r="L15" s="20"/>
      <c r="M15" s="20">
        <f t="shared" si="0"/>
        <v>17969</v>
      </c>
      <c r="N15" s="24">
        <f t="shared" si="1"/>
        <v>21789</v>
      </c>
      <c r="O15" s="25">
        <f t="shared" si="2"/>
        <v>494.14749999999998</v>
      </c>
      <c r="P15" s="26"/>
      <c r="Q15" s="26">
        <v>150</v>
      </c>
      <c r="R15" s="29">
        <f t="shared" si="3"/>
        <v>21144.852500000001</v>
      </c>
      <c r="S15" s="25">
        <f t="shared" si="4"/>
        <v>170.7055</v>
      </c>
      <c r="T15" s="27">
        <f t="shared" si="5"/>
        <v>20.705500000000001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7398</v>
      </c>
      <c r="E16" s="30"/>
      <c r="F16" s="30"/>
      <c r="G16" s="30"/>
      <c r="H16" s="30">
        <v>20</v>
      </c>
      <c r="I16" s="20">
        <v>20</v>
      </c>
      <c r="J16" s="20"/>
      <c r="K16" s="20"/>
      <c r="L16" s="20"/>
      <c r="M16" s="20">
        <f t="shared" si="0"/>
        <v>7578</v>
      </c>
      <c r="N16" s="24">
        <f t="shared" si="1"/>
        <v>11398</v>
      </c>
      <c r="O16" s="25">
        <f t="shared" si="2"/>
        <v>208.39500000000001</v>
      </c>
      <c r="P16" s="26"/>
      <c r="Q16" s="26">
        <v>100</v>
      </c>
      <c r="R16" s="29">
        <f t="shared" si="3"/>
        <v>11089.605</v>
      </c>
      <c r="S16" s="25">
        <f t="shared" si="4"/>
        <v>71.991</v>
      </c>
      <c r="T16" s="27">
        <f t="shared" si="5"/>
        <v>-28.009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5478</v>
      </c>
      <c r="E17" s="30">
        <v>20</v>
      </c>
      <c r="F17" s="30">
        <v>50</v>
      </c>
      <c r="G17" s="30"/>
      <c r="H17" s="30">
        <v>50</v>
      </c>
      <c r="I17" s="20">
        <v>10</v>
      </c>
      <c r="J17" s="20">
        <v>5</v>
      </c>
      <c r="K17" s="20"/>
      <c r="L17" s="20"/>
      <c r="M17" s="20">
        <f t="shared" si="0"/>
        <v>6828</v>
      </c>
      <c r="N17" s="24">
        <f t="shared" si="1"/>
        <v>9693</v>
      </c>
      <c r="O17" s="25">
        <f t="shared" si="2"/>
        <v>187.77</v>
      </c>
      <c r="P17" s="26"/>
      <c r="Q17" s="26">
        <v>65</v>
      </c>
      <c r="R17" s="29">
        <f t="shared" si="3"/>
        <v>9440.23</v>
      </c>
      <c r="S17" s="25">
        <f t="shared" si="4"/>
        <v>64.866</v>
      </c>
      <c r="T17" s="27">
        <f t="shared" si="5"/>
        <v>-0.13400000000000034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10850</v>
      </c>
      <c r="E18" s="30">
        <v>20</v>
      </c>
      <c r="F18" s="30">
        <v>20</v>
      </c>
      <c r="G18" s="30"/>
      <c r="H18" s="30">
        <v>30</v>
      </c>
      <c r="I18" s="20"/>
      <c r="J18" s="20"/>
      <c r="K18" s="20"/>
      <c r="L18" s="20"/>
      <c r="M18" s="20">
        <f t="shared" si="0"/>
        <v>11720</v>
      </c>
      <c r="N18" s="24">
        <f t="shared" si="1"/>
        <v>11720</v>
      </c>
      <c r="O18" s="25">
        <f t="shared" si="2"/>
        <v>322.3</v>
      </c>
      <c r="P18" s="26"/>
      <c r="Q18" s="26">
        <v>100</v>
      </c>
      <c r="R18" s="29">
        <f t="shared" si="3"/>
        <v>11297.7</v>
      </c>
      <c r="S18" s="25">
        <f t="shared" si="4"/>
        <v>111.34</v>
      </c>
      <c r="T18" s="27">
        <f t="shared" si="5"/>
        <v>11.340000000000003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13945</v>
      </c>
      <c r="E19" s="30"/>
      <c r="F19" s="30"/>
      <c r="G19" s="30"/>
      <c r="H19" s="30"/>
      <c r="I19" s="20">
        <v>7</v>
      </c>
      <c r="J19" s="20"/>
      <c r="K19" s="20"/>
      <c r="L19" s="20"/>
      <c r="M19" s="20">
        <f t="shared" si="0"/>
        <v>13945</v>
      </c>
      <c r="N19" s="24">
        <f t="shared" si="1"/>
        <v>15282</v>
      </c>
      <c r="O19" s="25">
        <f t="shared" si="2"/>
        <v>383.48750000000001</v>
      </c>
      <c r="P19" s="26"/>
      <c r="Q19" s="26">
        <v>170</v>
      </c>
      <c r="R19" s="29">
        <f t="shared" si="3"/>
        <v>14728.512500000001</v>
      </c>
      <c r="S19" s="25">
        <f t="shared" si="4"/>
        <v>132.47749999999999</v>
      </c>
      <c r="T19" s="27">
        <f t="shared" si="5"/>
        <v>-37.522500000000008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7302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7302</v>
      </c>
      <c r="N20" s="24">
        <f t="shared" si="1"/>
        <v>8257</v>
      </c>
      <c r="O20" s="25">
        <f t="shared" si="2"/>
        <v>200.80500000000001</v>
      </c>
      <c r="P20" s="26"/>
      <c r="Q20" s="26">
        <v>120</v>
      </c>
      <c r="R20" s="29">
        <f t="shared" si="3"/>
        <v>7936.1949999999997</v>
      </c>
      <c r="S20" s="25">
        <f t="shared" si="4"/>
        <v>69.369</v>
      </c>
      <c r="T20" s="27">
        <f t="shared" si="5"/>
        <v>-50.631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8088</v>
      </c>
      <c r="E21" s="30"/>
      <c r="F21" s="30">
        <v>10</v>
      </c>
      <c r="G21" s="30"/>
      <c r="H21" s="30">
        <v>50</v>
      </c>
      <c r="I21" s="20"/>
      <c r="J21" s="20"/>
      <c r="K21" s="20"/>
      <c r="L21" s="20"/>
      <c r="M21" s="20">
        <f t="shared" si="0"/>
        <v>8638</v>
      </c>
      <c r="N21" s="24">
        <f t="shared" si="1"/>
        <v>8638</v>
      </c>
      <c r="O21" s="25">
        <f t="shared" si="2"/>
        <v>237.54499999999999</v>
      </c>
      <c r="P21" s="26"/>
      <c r="Q21" s="26">
        <v>20</v>
      </c>
      <c r="R21" s="29">
        <f t="shared" si="3"/>
        <v>8380.4549999999999</v>
      </c>
      <c r="S21" s="25">
        <f t="shared" si="4"/>
        <v>82.060999999999993</v>
      </c>
      <c r="T21" s="27">
        <f t="shared" si="5"/>
        <v>62.060999999999993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12383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12383</v>
      </c>
      <c r="N22" s="24">
        <f t="shared" si="1"/>
        <v>12383</v>
      </c>
      <c r="O22" s="25">
        <f t="shared" si="2"/>
        <v>340.53250000000003</v>
      </c>
      <c r="P22" s="26"/>
      <c r="Q22" s="26">
        <v>100</v>
      </c>
      <c r="R22" s="29">
        <f t="shared" si="3"/>
        <v>11942.467500000001</v>
      </c>
      <c r="S22" s="25">
        <f t="shared" si="4"/>
        <v>117.63849999999999</v>
      </c>
      <c r="T22" s="27">
        <f t="shared" si="5"/>
        <v>17.638499999999993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7067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7067</v>
      </c>
      <c r="N23" s="24">
        <f t="shared" si="1"/>
        <v>7067</v>
      </c>
      <c r="O23" s="25">
        <f t="shared" si="2"/>
        <v>194.3425</v>
      </c>
      <c r="P23" s="26"/>
      <c r="Q23" s="26">
        <v>70</v>
      </c>
      <c r="R23" s="29">
        <f t="shared" si="3"/>
        <v>6802.6575000000003</v>
      </c>
      <c r="S23" s="25">
        <f t="shared" si="4"/>
        <v>67.136499999999998</v>
      </c>
      <c r="T23" s="27">
        <f t="shared" si="5"/>
        <v>-2.8635000000000019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12453</v>
      </c>
      <c r="E24" s="30">
        <v>30</v>
      </c>
      <c r="F24" s="30"/>
      <c r="G24" s="30"/>
      <c r="H24" s="30">
        <v>100</v>
      </c>
      <c r="I24" s="20">
        <v>5</v>
      </c>
      <c r="J24" s="20"/>
      <c r="K24" s="20">
        <v>5</v>
      </c>
      <c r="L24" s="20"/>
      <c r="M24" s="20">
        <f t="shared" si="0"/>
        <v>13953</v>
      </c>
      <c r="N24" s="24">
        <f t="shared" si="1"/>
        <v>15818</v>
      </c>
      <c r="O24" s="25">
        <f t="shared" si="2"/>
        <v>383.70749999999998</v>
      </c>
      <c r="P24" s="26"/>
      <c r="Q24" s="26">
        <v>114</v>
      </c>
      <c r="R24" s="29">
        <f t="shared" si="3"/>
        <v>15320.2925</v>
      </c>
      <c r="S24" s="25">
        <f t="shared" si="4"/>
        <v>132.55349999999999</v>
      </c>
      <c r="T24" s="27">
        <f t="shared" si="5"/>
        <v>18.553499999999985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4732</v>
      </c>
      <c r="E25" s="30"/>
      <c r="F25" s="30"/>
      <c r="G25" s="30"/>
      <c r="H25" s="30"/>
      <c r="I25" s="20">
        <v>50</v>
      </c>
      <c r="J25" s="20"/>
      <c r="K25" s="20"/>
      <c r="L25" s="20"/>
      <c r="M25" s="20">
        <f t="shared" si="0"/>
        <v>4732</v>
      </c>
      <c r="N25" s="24">
        <f t="shared" si="1"/>
        <v>14282</v>
      </c>
      <c r="O25" s="25">
        <f t="shared" si="2"/>
        <v>130.13</v>
      </c>
      <c r="P25" s="26"/>
      <c r="Q25" s="26">
        <v>42</v>
      </c>
      <c r="R25" s="29">
        <f t="shared" si="3"/>
        <v>14109.869999999999</v>
      </c>
      <c r="S25" s="25">
        <f t="shared" si="4"/>
        <v>44.954000000000001</v>
      </c>
      <c r="T25" s="27">
        <f t="shared" si="5"/>
        <v>2.9540000000000006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4011</v>
      </c>
      <c r="E26" s="29">
        <v>40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6711</v>
      </c>
      <c r="N26" s="24">
        <f t="shared" si="1"/>
        <v>6711</v>
      </c>
      <c r="O26" s="25">
        <f t="shared" si="2"/>
        <v>184.55250000000001</v>
      </c>
      <c r="P26" s="26"/>
      <c r="Q26" s="26">
        <v>30</v>
      </c>
      <c r="R26" s="29">
        <f t="shared" si="3"/>
        <v>6496.4475000000002</v>
      </c>
      <c r="S26" s="25">
        <f t="shared" si="4"/>
        <v>63.7545</v>
      </c>
      <c r="T26" s="27">
        <f t="shared" si="5"/>
        <v>33.7545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6346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6346</v>
      </c>
      <c r="N27" s="40">
        <f t="shared" si="1"/>
        <v>6346</v>
      </c>
      <c r="O27" s="25">
        <f t="shared" si="2"/>
        <v>174.51500000000001</v>
      </c>
      <c r="P27" s="41"/>
      <c r="Q27" s="41">
        <v>100</v>
      </c>
      <c r="R27" s="29">
        <f t="shared" si="3"/>
        <v>6071.4849999999997</v>
      </c>
      <c r="S27" s="42">
        <f t="shared" si="4"/>
        <v>60.286999999999999</v>
      </c>
      <c r="T27" s="43">
        <f t="shared" si="5"/>
        <v>-39.713000000000001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199289</v>
      </c>
      <c r="E28" s="45">
        <f t="shared" si="6"/>
        <v>110</v>
      </c>
      <c r="F28" s="45">
        <f t="shared" ref="F28:T28" si="7">SUM(F7:F27)</f>
        <v>390</v>
      </c>
      <c r="G28" s="45">
        <f t="shared" si="7"/>
        <v>10</v>
      </c>
      <c r="H28" s="45">
        <f t="shared" si="7"/>
        <v>530</v>
      </c>
      <c r="I28" s="45">
        <f t="shared" si="7"/>
        <v>133</v>
      </c>
      <c r="J28" s="45">
        <f t="shared" si="7"/>
        <v>8</v>
      </c>
      <c r="K28" s="45">
        <f t="shared" si="7"/>
        <v>5</v>
      </c>
      <c r="L28" s="45">
        <f t="shared" si="7"/>
        <v>0</v>
      </c>
      <c r="M28" s="45">
        <f t="shared" si="7"/>
        <v>210249</v>
      </c>
      <c r="N28" s="45">
        <f t="shared" si="7"/>
        <v>238090</v>
      </c>
      <c r="O28" s="46">
        <f t="shared" si="7"/>
        <v>5781.8475000000017</v>
      </c>
      <c r="P28" s="45">
        <f t="shared" si="7"/>
        <v>0</v>
      </c>
      <c r="Q28" s="45">
        <f t="shared" si="7"/>
        <v>1792</v>
      </c>
      <c r="R28" s="45">
        <f t="shared" si="7"/>
        <v>230516.15250000003</v>
      </c>
      <c r="S28" s="45">
        <f t="shared" si="7"/>
        <v>1997.3654999999999</v>
      </c>
      <c r="T28" s="47">
        <f t="shared" si="7"/>
        <v>205.36549999999991</v>
      </c>
    </row>
    <row r="29" spans="1:20" ht="15.75" thickBot="1" x14ac:dyDescent="0.3">
      <c r="A29" s="104" t="s">
        <v>45</v>
      </c>
      <c r="B29" s="105"/>
      <c r="C29" s="106"/>
      <c r="D29" s="48">
        <f>D4+D5-D28</f>
        <v>485165</v>
      </c>
      <c r="E29" s="48">
        <f t="shared" ref="E29:L29" si="8">E4+E5-E28</f>
        <v>7980</v>
      </c>
      <c r="F29" s="48">
        <f t="shared" si="8"/>
        <v>13890</v>
      </c>
      <c r="G29" s="48">
        <f t="shared" si="8"/>
        <v>150</v>
      </c>
      <c r="H29" s="48">
        <f t="shared" si="8"/>
        <v>32710</v>
      </c>
      <c r="I29" s="48">
        <f t="shared" si="8"/>
        <v>1023</v>
      </c>
      <c r="J29" s="48">
        <f t="shared" si="8"/>
        <v>672</v>
      </c>
      <c r="K29" s="48">
        <f t="shared" si="8"/>
        <v>477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Normal="100" workbookViewId="0">
      <pane ySplit="6" topLeftCell="A16" activePane="bottomLeft" state="frozen"/>
      <selection pane="bottomLeft" sqref="A1:T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82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'27'!D29</f>
        <v>485165</v>
      </c>
      <c r="E4" s="2">
        <f>'27'!E29</f>
        <v>7980</v>
      </c>
      <c r="F4" s="2">
        <f>'27'!F29</f>
        <v>13890</v>
      </c>
      <c r="G4" s="2">
        <f>'27'!G29</f>
        <v>150</v>
      </c>
      <c r="H4" s="2">
        <f>'27'!H29</f>
        <v>32710</v>
      </c>
      <c r="I4" s="2">
        <f>'27'!I29</f>
        <v>1023</v>
      </c>
      <c r="J4" s="2">
        <f>'27'!J29</f>
        <v>672</v>
      </c>
      <c r="K4" s="2">
        <f>'27'!K29</f>
        <v>477</v>
      </c>
      <c r="L4" s="2">
        <f>'27'!L29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8045</v>
      </c>
      <c r="E7" s="22">
        <v>100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11045</v>
      </c>
      <c r="N7" s="24">
        <f>D7+E7*20+F7*10+G7*9+H7*9+I7*191+J7*191+K7*182+L7*100</f>
        <v>11045</v>
      </c>
      <c r="O7" s="25">
        <f>M7*2.75%</f>
        <v>303.73750000000001</v>
      </c>
      <c r="P7" s="26"/>
      <c r="Q7" s="26">
        <v>90</v>
      </c>
      <c r="R7" s="24">
        <f>M7-(M7*2.75%)+I7*191+J7*191+K7*182+L7*100-Q7</f>
        <v>10651.262500000001</v>
      </c>
      <c r="S7" s="25">
        <f>M7*0.95%</f>
        <v>104.92749999999999</v>
      </c>
      <c r="T7" s="27">
        <f>S7-Q7</f>
        <v>14.927499999999995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5193</v>
      </c>
      <c r="E8" s="30"/>
      <c r="F8" s="30">
        <v>90</v>
      </c>
      <c r="G8" s="30"/>
      <c r="H8" s="30">
        <v>110</v>
      </c>
      <c r="I8" s="20">
        <v>2</v>
      </c>
      <c r="J8" s="20">
        <v>1</v>
      </c>
      <c r="K8" s="20">
        <v>3</v>
      </c>
      <c r="L8" s="20"/>
      <c r="M8" s="20">
        <f t="shared" ref="M8:M27" si="0">D8+E8*20+F8*10+G8*9+H8*9</f>
        <v>7083</v>
      </c>
      <c r="N8" s="24">
        <f t="shared" ref="N8:N27" si="1">D8+E8*20+F8*10+G8*9+H8*9+I8*191+J8*191+K8*182+L8*100</f>
        <v>8202</v>
      </c>
      <c r="O8" s="25">
        <f t="shared" ref="O8:O27" si="2">M8*2.75%</f>
        <v>194.7825</v>
      </c>
      <c r="P8" s="26"/>
      <c r="Q8" s="26">
        <v>86</v>
      </c>
      <c r="R8" s="24">
        <f t="shared" ref="R8:R27" si="3">M8-(M8*2.75%)+I8*191+J8*191+K8*182+L8*100-Q8</f>
        <v>7921.2174999999997</v>
      </c>
      <c r="S8" s="25">
        <f t="shared" ref="S8:S27" si="4">M8*0.95%</f>
        <v>67.288499999999999</v>
      </c>
      <c r="T8" s="27">
        <f t="shared" ref="T8:T27" si="5">S8-Q8</f>
        <v>-18.711500000000001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12162</v>
      </c>
      <c r="E9" s="30">
        <v>30</v>
      </c>
      <c r="F9" s="30">
        <v>70</v>
      </c>
      <c r="G9" s="30"/>
      <c r="H9" s="30">
        <v>200</v>
      </c>
      <c r="I9" s="20">
        <v>6</v>
      </c>
      <c r="J9" s="20"/>
      <c r="K9" s="20">
        <v>5</v>
      </c>
      <c r="L9" s="20"/>
      <c r="M9" s="20">
        <f t="shared" si="0"/>
        <v>15262</v>
      </c>
      <c r="N9" s="24">
        <f t="shared" si="1"/>
        <v>17318</v>
      </c>
      <c r="O9" s="25">
        <f t="shared" si="2"/>
        <v>419.70499999999998</v>
      </c>
      <c r="P9" s="26"/>
      <c r="Q9" s="26">
        <v>138</v>
      </c>
      <c r="R9" s="24">
        <f t="shared" si="3"/>
        <v>16760.294999999998</v>
      </c>
      <c r="S9" s="25">
        <f t="shared" si="4"/>
        <v>144.989</v>
      </c>
      <c r="T9" s="27">
        <f t="shared" si="5"/>
        <v>6.9890000000000043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5646</v>
      </c>
      <c r="E10" s="30"/>
      <c r="F10" s="30"/>
      <c r="G10" s="30"/>
      <c r="H10" s="30">
        <v>20</v>
      </c>
      <c r="I10" s="20"/>
      <c r="J10" s="20">
        <v>3</v>
      </c>
      <c r="K10" s="20">
        <v>1</v>
      </c>
      <c r="L10" s="20"/>
      <c r="M10" s="20">
        <f t="shared" si="0"/>
        <v>5826</v>
      </c>
      <c r="N10" s="24">
        <f t="shared" si="1"/>
        <v>6581</v>
      </c>
      <c r="O10" s="25">
        <f t="shared" si="2"/>
        <v>160.215</v>
      </c>
      <c r="P10" s="26"/>
      <c r="Q10" s="26">
        <v>30</v>
      </c>
      <c r="R10" s="24">
        <f t="shared" si="3"/>
        <v>6390.7849999999999</v>
      </c>
      <c r="S10" s="25">
        <f t="shared" si="4"/>
        <v>55.347000000000001</v>
      </c>
      <c r="T10" s="27">
        <f t="shared" si="5"/>
        <v>25.347000000000001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5406</v>
      </c>
      <c r="E11" s="30"/>
      <c r="F11" s="30"/>
      <c r="G11" s="32"/>
      <c r="H11" s="30">
        <v>10</v>
      </c>
      <c r="I11" s="20">
        <v>6</v>
      </c>
      <c r="J11" s="20"/>
      <c r="K11" s="20"/>
      <c r="L11" s="20"/>
      <c r="M11" s="20">
        <f t="shared" si="0"/>
        <v>5496</v>
      </c>
      <c r="N11" s="24">
        <f t="shared" si="1"/>
        <v>6642</v>
      </c>
      <c r="O11" s="25">
        <f t="shared" si="2"/>
        <v>151.14000000000001</v>
      </c>
      <c r="P11" s="26"/>
      <c r="Q11" s="26">
        <v>41</v>
      </c>
      <c r="R11" s="24">
        <f t="shared" si="3"/>
        <v>6449.86</v>
      </c>
      <c r="S11" s="25">
        <f t="shared" si="4"/>
        <v>52.211999999999996</v>
      </c>
      <c r="T11" s="27">
        <f t="shared" si="5"/>
        <v>11.211999999999996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5073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5073</v>
      </c>
      <c r="N12" s="24">
        <f t="shared" si="1"/>
        <v>5073</v>
      </c>
      <c r="O12" s="25">
        <f t="shared" si="2"/>
        <v>139.50749999999999</v>
      </c>
      <c r="P12" s="26"/>
      <c r="Q12" s="26">
        <v>33</v>
      </c>
      <c r="R12" s="24">
        <f t="shared" si="3"/>
        <v>4900.4925000000003</v>
      </c>
      <c r="S12" s="25">
        <f t="shared" si="4"/>
        <v>48.1935</v>
      </c>
      <c r="T12" s="27">
        <f t="shared" si="5"/>
        <v>15.1935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5370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5370</v>
      </c>
      <c r="N13" s="24">
        <f t="shared" si="1"/>
        <v>5370</v>
      </c>
      <c r="O13" s="25">
        <f t="shared" si="2"/>
        <v>147.67500000000001</v>
      </c>
      <c r="P13" s="26"/>
      <c r="Q13" s="26">
        <v>52</v>
      </c>
      <c r="R13" s="24">
        <f t="shared" si="3"/>
        <v>5170.3249999999998</v>
      </c>
      <c r="S13" s="25">
        <f t="shared" si="4"/>
        <v>51.015000000000001</v>
      </c>
      <c r="T13" s="27">
        <f t="shared" si="5"/>
        <v>-0.98499999999999943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15636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15636</v>
      </c>
      <c r="N14" s="24">
        <f t="shared" si="1"/>
        <v>15636</v>
      </c>
      <c r="O14" s="25">
        <f t="shared" si="2"/>
        <v>429.99</v>
      </c>
      <c r="P14" s="26"/>
      <c r="Q14" s="26">
        <v>146</v>
      </c>
      <c r="R14" s="24">
        <f t="shared" si="3"/>
        <v>15060.01</v>
      </c>
      <c r="S14" s="25">
        <f t="shared" si="4"/>
        <v>148.542</v>
      </c>
      <c r="T14" s="27">
        <f t="shared" si="5"/>
        <v>2.5420000000000016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10351</v>
      </c>
      <c r="E15" s="30">
        <v>30</v>
      </c>
      <c r="F15" s="30">
        <v>110</v>
      </c>
      <c r="G15" s="30"/>
      <c r="H15" s="30">
        <v>60</v>
      </c>
      <c r="I15" s="20"/>
      <c r="J15" s="20"/>
      <c r="K15" s="20"/>
      <c r="L15" s="20"/>
      <c r="M15" s="20">
        <f t="shared" si="0"/>
        <v>12591</v>
      </c>
      <c r="N15" s="24">
        <f t="shared" si="1"/>
        <v>12591</v>
      </c>
      <c r="O15" s="25">
        <f t="shared" si="2"/>
        <v>346.2525</v>
      </c>
      <c r="P15" s="26"/>
      <c r="Q15" s="26">
        <v>100</v>
      </c>
      <c r="R15" s="24">
        <f t="shared" si="3"/>
        <v>12144.747499999999</v>
      </c>
      <c r="S15" s="25">
        <f t="shared" si="4"/>
        <v>119.61449999999999</v>
      </c>
      <c r="T15" s="27">
        <f t="shared" si="5"/>
        <v>19.614499999999992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22025</v>
      </c>
      <c r="E16" s="30">
        <v>50</v>
      </c>
      <c r="F16" s="30"/>
      <c r="G16" s="30">
        <v>60</v>
      </c>
      <c r="H16" s="30">
        <v>100</v>
      </c>
      <c r="I16" s="20">
        <v>4</v>
      </c>
      <c r="J16" s="20"/>
      <c r="K16" s="20"/>
      <c r="L16" s="20"/>
      <c r="M16" s="20">
        <f t="shared" si="0"/>
        <v>24465</v>
      </c>
      <c r="N16" s="24">
        <f t="shared" si="1"/>
        <v>25229</v>
      </c>
      <c r="O16" s="25">
        <f t="shared" si="2"/>
        <v>672.78750000000002</v>
      </c>
      <c r="P16" s="26"/>
      <c r="Q16" s="26">
        <v>355</v>
      </c>
      <c r="R16" s="24">
        <f t="shared" si="3"/>
        <v>24201.212500000001</v>
      </c>
      <c r="S16" s="25">
        <f t="shared" si="4"/>
        <v>232.41749999999999</v>
      </c>
      <c r="T16" s="27">
        <f t="shared" si="5"/>
        <v>-122.58250000000001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6183</v>
      </c>
      <c r="E17" s="30">
        <v>30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8683</v>
      </c>
      <c r="N17" s="24">
        <f t="shared" si="1"/>
        <v>9638</v>
      </c>
      <c r="O17" s="25">
        <f t="shared" si="2"/>
        <v>238.7825</v>
      </c>
      <c r="P17" s="26"/>
      <c r="Q17" s="26">
        <v>80</v>
      </c>
      <c r="R17" s="24">
        <f t="shared" si="3"/>
        <v>9319.2175000000007</v>
      </c>
      <c r="S17" s="25">
        <f t="shared" si="4"/>
        <v>82.488500000000002</v>
      </c>
      <c r="T17" s="27">
        <f t="shared" si="5"/>
        <v>2.4885000000000019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>
        <v>10</v>
      </c>
      <c r="G18" s="30"/>
      <c r="H18" s="30">
        <v>50</v>
      </c>
      <c r="I18" s="20">
        <v>3</v>
      </c>
      <c r="J18" s="20"/>
      <c r="K18" s="20">
        <v>5</v>
      </c>
      <c r="L18" s="20"/>
      <c r="M18" s="20">
        <f t="shared" si="0"/>
        <v>8777</v>
      </c>
      <c r="N18" s="24">
        <f t="shared" si="1"/>
        <v>10260</v>
      </c>
      <c r="O18" s="25">
        <f t="shared" si="2"/>
        <v>241.36750000000001</v>
      </c>
      <c r="P18" s="26"/>
      <c r="Q18" s="26">
        <v>550</v>
      </c>
      <c r="R18" s="24">
        <f t="shared" si="3"/>
        <v>9468.6324999999997</v>
      </c>
      <c r="S18" s="25">
        <f t="shared" si="4"/>
        <v>83.381500000000003</v>
      </c>
      <c r="T18" s="27">
        <f t="shared" si="5"/>
        <v>-466.61849999999998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9427</v>
      </c>
      <c r="E19" s="30">
        <v>80</v>
      </c>
      <c r="F19" s="30">
        <v>100</v>
      </c>
      <c r="G19" s="30"/>
      <c r="H19" s="30">
        <v>100</v>
      </c>
      <c r="I19" s="20">
        <v>21</v>
      </c>
      <c r="J19" s="20"/>
      <c r="K19" s="20">
        <v>5</v>
      </c>
      <c r="L19" s="20"/>
      <c r="M19" s="20">
        <f t="shared" si="0"/>
        <v>12927</v>
      </c>
      <c r="N19" s="24">
        <f t="shared" si="1"/>
        <v>17848</v>
      </c>
      <c r="O19" s="25">
        <f t="shared" si="2"/>
        <v>355.49250000000001</v>
      </c>
      <c r="P19" s="26"/>
      <c r="Q19" s="26">
        <v>170</v>
      </c>
      <c r="R19" s="24">
        <f t="shared" si="3"/>
        <v>17322.5075</v>
      </c>
      <c r="S19" s="25">
        <f t="shared" si="4"/>
        <v>122.8065</v>
      </c>
      <c r="T19" s="27">
        <f t="shared" si="5"/>
        <v>-47.1935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6813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6813</v>
      </c>
      <c r="N20" s="24">
        <f t="shared" si="1"/>
        <v>7768</v>
      </c>
      <c r="O20" s="25">
        <f t="shared" si="2"/>
        <v>187.35749999999999</v>
      </c>
      <c r="P20" s="26"/>
      <c r="Q20" s="26">
        <v>120</v>
      </c>
      <c r="R20" s="24">
        <f t="shared" si="3"/>
        <v>7460.6424999999999</v>
      </c>
      <c r="S20" s="25">
        <f t="shared" si="4"/>
        <v>64.723500000000001</v>
      </c>
      <c r="T20" s="27">
        <f t="shared" si="5"/>
        <v>-55.276499999999999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5928</v>
      </c>
      <c r="E21" s="30"/>
      <c r="F21" s="30"/>
      <c r="G21" s="30"/>
      <c r="H21" s="30">
        <v>10</v>
      </c>
      <c r="I21" s="20"/>
      <c r="J21" s="20"/>
      <c r="K21" s="20"/>
      <c r="L21" s="20"/>
      <c r="M21" s="20">
        <f t="shared" si="0"/>
        <v>6018</v>
      </c>
      <c r="N21" s="24">
        <f t="shared" si="1"/>
        <v>6018</v>
      </c>
      <c r="O21" s="25">
        <f t="shared" si="2"/>
        <v>165.495</v>
      </c>
      <c r="P21" s="26"/>
      <c r="Q21" s="26">
        <v>10</v>
      </c>
      <c r="R21" s="24">
        <f t="shared" si="3"/>
        <v>5842.5050000000001</v>
      </c>
      <c r="S21" s="25">
        <f t="shared" si="4"/>
        <v>57.170999999999999</v>
      </c>
      <c r="T21" s="27">
        <f t="shared" si="5"/>
        <v>47.170999999999999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19922</v>
      </c>
      <c r="E22" s="30"/>
      <c r="F22" s="30">
        <v>60</v>
      </c>
      <c r="G22" s="20"/>
      <c r="H22" s="30"/>
      <c r="I22" s="20"/>
      <c r="J22" s="20"/>
      <c r="K22" s="20"/>
      <c r="L22" s="20"/>
      <c r="M22" s="20">
        <f t="shared" si="0"/>
        <v>20522</v>
      </c>
      <c r="N22" s="24">
        <f t="shared" si="1"/>
        <v>20522</v>
      </c>
      <c r="O22" s="25">
        <f t="shared" si="2"/>
        <v>564.35500000000002</v>
      </c>
      <c r="P22" s="26"/>
      <c r="Q22" s="26">
        <v>530</v>
      </c>
      <c r="R22" s="24">
        <f t="shared" si="3"/>
        <v>19427.645</v>
      </c>
      <c r="S22" s="25">
        <f t="shared" si="4"/>
        <v>194.959</v>
      </c>
      <c r="T22" s="27">
        <f t="shared" si="5"/>
        <v>-335.041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7423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7423</v>
      </c>
      <c r="N23" s="24">
        <f t="shared" si="1"/>
        <v>7423</v>
      </c>
      <c r="O23" s="25">
        <f t="shared" si="2"/>
        <v>204.13249999999999</v>
      </c>
      <c r="P23" s="26"/>
      <c r="Q23" s="26">
        <v>70</v>
      </c>
      <c r="R23" s="24">
        <f t="shared" si="3"/>
        <v>7148.8675000000003</v>
      </c>
      <c r="S23" s="25">
        <f t="shared" si="4"/>
        <v>70.518500000000003</v>
      </c>
      <c r="T23" s="27">
        <f t="shared" si="5"/>
        <v>0.51850000000000307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25528</v>
      </c>
      <c r="E24" s="30">
        <v>100</v>
      </c>
      <c r="F24" s="30">
        <v>100</v>
      </c>
      <c r="G24" s="30"/>
      <c r="H24" s="30">
        <v>20</v>
      </c>
      <c r="I24" s="20">
        <v>10</v>
      </c>
      <c r="J24" s="20"/>
      <c r="K24" s="20"/>
      <c r="L24" s="20"/>
      <c r="M24" s="20">
        <f t="shared" si="0"/>
        <v>28708</v>
      </c>
      <c r="N24" s="24">
        <f t="shared" si="1"/>
        <v>30618</v>
      </c>
      <c r="O24" s="25">
        <f t="shared" si="2"/>
        <v>789.47</v>
      </c>
      <c r="P24" s="26"/>
      <c r="Q24" s="26">
        <v>129</v>
      </c>
      <c r="R24" s="24">
        <f t="shared" si="3"/>
        <v>29699.53</v>
      </c>
      <c r="S24" s="25">
        <f t="shared" si="4"/>
        <v>272.726</v>
      </c>
      <c r="T24" s="27">
        <f t="shared" si="5"/>
        <v>143.726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/>
      <c r="Q25" s="26">
        <v>75</v>
      </c>
      <c r="R25" s="24">
        <f t="shared" si="3"/>
        <v>8124.1474999999991</v>
      </c>
      <c r="S25" s="25">
        <f t="shared" si="4"/>
        <v>80.094499999999996</v>
      </c>
      <c r="T25" s="27">
        <f t="shared" si="5"/>
        <v>5.0944999999999965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8841</v>
      </c>
      <c r="E26" s="29"/>
      <c r="F26" s="30"/>
      <c r="G26" s="30"/>
      <c r="H26" s="30"/>
      <c r="I26" s="20">
        <v>23</v>
      </c>
      <c r="J26" s="20"/>
      <c r="K26" s="20"/>
      <c r="L26" s="20"/>
      <c r="M26" s="20">
        <f t="shared" si="0"/>
        <v>8841</v>
      </c>
      <c r="N26" s="24">
        <f t="shared" si="1"/>
        <v>13234</v>
      </c>
      <c r="O26" s="25">
        <f t="shared" si="2"/>
        <v>243.1275</v>
      </c>
      <c r="P26" s="26"/>
      <c r="Q26" s="26">
        <v>90</v>
      </c>
      <c r="R26" s="24">
        <f t="shared" si="3"/>
        <v>12900.872499999999</v>
      </c>
      <c r="S26" s="25">
        <f t="shared" si="4"/>
        <v>83.989499999999992</v>
      </c>
      <c r="T26" s="27">
        <f t="shared" si="5"/>
        <v>-6.0105000000000075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4771</v>
      </c>
      <c r="E27" s="38"/>
      <c r="F27" s="39"/>
      <c r="G27" s="39"/>
      <c r="H27" s="39"/>
      <c r="I27" s="31">
        <v>10</v>
      </c>
      <c r="J27" s="31">
        <v>5</v>
      </c>
      <c r="K27" s="31"/>
      <c r="L27" s="31"/>
      <c r="M27" s="31">
        <f t="shared" si="0"/>
        <v>4771</v>
      </c>
      <c r="N27" s="40">
        <f t="shared" si="1"/>
        <v>7636</v>
      </c>
      <c r="O27" s="25">
        <f t="shared" si="2"/>
        <v>131.20250000000001</v>
      </c>
      <c r="P27" s="41"/>
      <c r="Q27" s="41">
        <v>100</v>
      </c>
      <c r="R27" s="24">
        <f t="shared" si="3"/>
        <v>7404.7974999999997</v>
      </c>
      <c r="S27" s="42">
        <f t="shared" si="4"/>
        <v>45.3245</v>
      </c>
      <c r="T27" s="43">
        <f t="shared" si="5"/>
        <v>-54.6755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206401</v>
      </c>
      <c r="E28" s="45">
        <f t="shared" si="6"/>
        <v>420</v>
      </c>
      <c r="F28" s="45">
        <f t="shared" ref="F28:T28" si="7">SUM(F7:F27)</f>
        <v>740</v>
      </c>
      <c r="G28" s="45">
        <f t="shared" si="7"/>
        <v>60</v>
      </c>
      <c r="H28" s="45">
        <f t="shared" si="7"/>
        <v>780</v>
      </c>
      <c r="I28" s="45">
        <f t="shared" si="7"/>
        <v>95</v>
      </c>
      <c r="J28" s="45">
        <f t="shared" si="7"/>
        <v>9</v>
      </c>
      <c r="K28" s="45">
        <f t="shared" si="7"/>
        <v>19</v>
      </c>
      <c r="L28" s="45">
        <f t="shared" si="7"/>
        <v>0</v>
      </c>
      <c r="M28" s="45">
        <f t="shared" si="7"/>
        <v>229761</v>
      </c>
      <c r="N28" s="45">
        <f t="shared" si="7"/>
        <v>253083</v>
      </c>
      <c r="O28" s="46">
        <f t="shared" si="7"/>
        <v>6318.4274999999998</v>
      </c>
      <c r="P28" s="45">
        <f t="shared" si="7"/>
        <v>0</v>
      </c>
      <c r="Q28" s="45">
        <f t="shared" si="7"/>
        <v>2995</v>
      </c>
      <c r="R28" s="45">
        <f t="shared" si="7"/>
        <v>243769.57249999995</v>
      </c>
      <c r="S28" s="45">
        <f t="shared" si="7"/>
        <v>2182.7295000000004</v>
      </c>
      <c r="T28" s="47">
        <f t="shared" si="7"/>
        <v>-812.27049999999986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590452</v>
      </c>
      <c r="E29" s="48">
        <f t="shared" ref="E29:L29" si="8">E4+E5-E28</f>
        <v>7560</v>
      </c>
      <c r="F29" s="48">
        <f t="shared" si="8"/>
        <v>13150</v>
      </c>
      <c r="G29" s="48">
        <f t="shared" si="8"/>
        <v>90</v>
      </c>
      <c r="H29" s="48">
        <f t="shared" si="8"/>
        <v>31930</v>
      </c>
      <c r="I29" s="48">
        <f t="shared" si="8"/>
        <v>928</v>
      </c>
      <c r="J29" s="48">
        <f t="shared" si="8"/>
        <v>663</v>
      </c>
      <c r="K29" s="48">
        <f t="shared" si="8"/>
        <v>458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'28'!D29</f>
        <v>590452</v>
      </c>
      <c r="E4" s="2">
        <f>'28'!E29</f>
        <v>7560</v>
      </c>
      <c r="F4" s="2">
        <f>'28'!F29</f>
        <v>13150</v>
      </c>
      <c r="G4" s="2">
        <f>'28'!G29</f>
        <v>90</v>
      </c>
      <c r="H4" s="2">
        <f>'28'!H29</f>
        <v>31930</v>
      </c>
      <c r="I4" s="2">
        <f>'28'!I29</f>
        <v>928</v>
      </c>
      <c r="J4" s="2">
        <f>'28'!J29</f>
        <v>663</v>
      </c>
      <c r="K4" s="2">
        <f>'28'!K29</f>
        <v>458</v>
      </c>
      <c r="L4" s="2">
        <f>'28'!L29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590452</v>
      </c>
      <c r="E29" s="48">
        <f t="shared" ref="E29:L29" si="8">E4+E5-E28</f>
        <v>7560</v>
      </c>
      <c r="F29" s="48">
        <f t="shared" si="8"/>
        <v>13150</v>
      </c>
      <c r="G29" s="48">
        <f t="shared" si="8"/>
        <v>90</v>
      </c>
      <c r="H29" s="48">
        <f t="shared" si="8"/>
        <v>31930</v>
      </c>
      <c r="I29" s="48">
        <f t="shared" si="8"/>
        <v>928</v>
      </c>
      <c r="J29" s="48">
        <f t="shared" si="8"/>
        <v>663</v>
      </c>
      <c r="K29" s="48">
        <f t="shared" si="8"/>
        <v>458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104" t="s">
        <v>45</v>
      </c>
      <c r="B29" s="105"/>
      <c r="C29" s="106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4" priority="43" operator="equal">
      <formula>212030016606640</formula>
    </cfRule>
  </conditionalFormatting>
  <conditionalFormatting sqref="D29 E4:E6 E28:K29">
    <cfRule type="cellIs" dxfId="1333" priority="41" operator="equal">
      <formula>$E$4</formula>
    </cfRule>
    <cfRule type="cellIs" dxfId="1332" priority="42" operator="equal">
      <formula>2120</formula>
    </cfRule>
  </conditionalFormatting>
  <conditionalFormatting sqref="D29:E29 F4:F6 F28:F29">
    <cfRule type="cellIs" dxfId="1331" priority="39" operator="equal">
      <formula>$F$4</formula>
    </cfRule>
    <cfRule type="cellIs" dxfId="1330" priority="40" operator="equal">
      <formula>300</formula>
    </cfRule>
  </conditionalFormatting>
  <conditionalFormatting sqref="G4:G6 G28:G29">
    <cfRule type="cellIs" dxfId="1329" priority="37" operator="equal">
      <formula>$G$4</formula>
    </cfRule>
    <cfRule type="cellIs" dxfId="1328" priority="38" operator="equal">
      <formula>1660</formula>
    </cfRule>
  </conditionalFormatting>
  <conditionalFormatting sqref="H4:H6 H28:H29">
    <cfRule type="cellIs" dxfId="1327" priority="35" operator="equal">
      <formula>$H$4</formula>
    </cfRule>
    <cfRule type="cellIs" dxfId="1326" priority="36" operator="equal">
      <formula>6640</formula>
    </cfRule>
  </conditionalFormatting>
  <conditionalFormatting sqref="T6:T28">
    <cfRule type="cellIs" dxfId="1325" priority="34" operator="lessThan">
      <formula>0</formula>
    </cfRule>
  </conditionalFormatting>
  <conditionalFormatting sqref="T7:T27">
    <cfRule type="cellIs" dxfId="1324" priority="31" operator="lessThan">
      <formula>0</formula>
    </cfRule>
    <cfRule type="cellIs" dxfId="1323" priority="32" operator="lessThan">
      <formula>0</formula>
    </cfRule>
    <cfRule type="cellIs" dxfId="1322" priority="33" operator="lessThan">
      <formula>0</formula>
    </cfRule>
  </conditionalFormatting>
  <conditionalFormatting sqref="E4:E6 E28:K28">
    <cfRule type="cellIs" dxfId="1321" priority="30" operator="equal">
      <formula>$E$4</formula>
    </cfRule>
  </conditionalFormatting>
  <conditionalFormatting sqref="D28:D29 D6 D4:M4">
    <cfRule type="cellIs" dxfId="1320" priority="29" operator="equal">
      <formula>$D$4</formula>
    </cfRule>
  </conditionalFormatting>
  <conditionalFormatting sqref="I4:I6 I28:I29">
    <cfRule type="cellIs" dxfId="1319" priority="28" operator="equal">
      <formula>$I$4</formula>
    </cfRule>
  </conditionalFormatting>
  <conditionalFormatting sqref="J4:J6 J28:J29">
    <cfRule type="cellIs" dxfId="1318" priority="27" operator="equal">
      <formula>$J$4</formula>
    </cfRule>
  </conditionalFormatting>
  <conditionalFormatting sqref="K4:K6 K28:K29">
    <cfRule type="cellIs" dxfId="1317" priority="26" operator="equal">
      <formula>$K$4</formula>
    </cfRule>
  </conditionalFormatting>
  <conditionalFormatting sqref="M4:M6">
    <cfRule type="cellIs" dxfId="1316" priority="25" operator="equal">
      <formula>$L$4</formula>
    </cfRule>
  </conditionalFormatting>
  <conditionalFormatting sqref="T7:T28">
    <cfRule type="cellIs" dxfId="1315" priority="22" operator="lessThan">
      <formula>0</formula>
    </cfRule>
    <cfRule type="cellIs" dxfId="1314" priority="23" operator="lessThan">
      <formula>0</formula>
    </cfRule>
    <cfRule type="cellIs" dxfId="1313" priority="24" operator="lessThan">
      <formula>0</formula>
    </cfRule>
  </conditionalFormatting>
  <conditionalFormatting sqref="D5:K5">
    <cfRule type="cellIs" dxfId="1312" priority="21" operator="greaterThan">
      <formula>0</formula>
    </cfRule>
  </conditionalFormatting>
  <conditionalFormatting sqref="T6:T28">
    <cfRule type="cellIs" dxfId="1311" priority="20" operator="lessThan">
      <formula>0</formula>
    </cfRule>
  </conditionalFormatting>
  <conditionalFormatting sqref="T7:T27">
    <cfRule type="cellIs" dxfId="1310" priority="17" operator="lessThan">
      <formula>0</formula>
    </cfRule>
    <cfRule type="cellIs" dxfId="1309" priority="18" operator="lessThan">
      <formula>0</formula>
    </cfRule>
    <cfRule type="cellIs" dxfId="1308" priority="19" operator="lessThan">
      <formula>0</formula>
    </cfRule>
  </conditionalFormatting>
  <conditionalFormatting sqref="T7:T28">
    <cfRule type="cellIs" dxfId="1307" priority="14" operator="lessThan">
      <formula>0</formula>
    </cfRule>
    <cfRule type="cellIs" dxfId="1306" priority="15" operator="lessThan">
      <formula>0</formula>
    </cfRule>
    <cfRule type="cellIs" dxfId="1305" priority="16" operator="lessThan">
      <formula>0</formula>
    </cfRule>
  </conditionalFormatting>
  <conditionalFormatting sqref="D5:K5">
    <cfRule type="cellIs" dxfId="1304" priority="13" operator="greaterThan">
      <formula>0</formula>
    </cfRule>
  </conditionalFormatting>
  <conditionalFormatting sqref="L4 L6 L28:L29">
    <cfRule type="cellIs" dxfId="1303" priority="12" operator="equal">
      <formula>$L$4</formula>
    </cfRule>
  </conditionalFormatting>
  <conditionalFormatting sqref="D7:S7">
    <cfRule type="cellIs" dxfId="1302" priority="11" operator="greaterThan">
      <formula>0</formula>
    </cfRule>
  </conditionalFormatting>
  <conditionalFormatting sqref="D9:S9">
    <cfRule type="cellIs" dxfId="1301" priority="10" operator="greaterThan">
      <formula>0</formula>
    </cfRule>
  </conditionalFormatting>
  <conditionalFormatting sqref="D11:S11">
    <cfRule type="cellIs" dxfId="1300" priority="9" operator="greaterThan">
      <formula>0</formula>
    </cfRule>
  </conditionalFormatting>
  <conditionalFormatting sqref="D13:S13">
    <cfRule type="cellIs" dxfId="1299" priority="8" operator="greaterThan">
      <formula>0</formula>
    </cfRule>
  </conditionalFormatting>
  <conditionalFormatting sqref="D15:S15">
    <cfRule type="cellIs" dxfId="1298" priority="7" operator="greaterThan">
      <formula>0</formula>
    </cfRule>
  </conditionalFormatting>
  <conditionalFormatting sqref="D17:S17">
    <cfRule type="cellIs" dxfId="1297" priority="6" operator="greaterThan">
      <formula>0</formula>
    </cfRule>
  </conditionalFormatting>
  <conditionalFormatting sqref="D19:S19">
    <cfRule type="cellIs" dxfId="1296" priority="5" operator="greaterThan">
      <formula>0</formula>
    </cfRule>
  </conditionalFormatting>
  <conditionalFormatting sqref="D21:S21">
    <cfRule type="cellIs" dxfId="1295" priority="4" operator="greaterThan">
      <formula>0</formula>
    </cfRule>
  </conditionalFormatting>
  <conditionalFormatting sqref="D23:S23">
    <cfRule type="cellIs" dxfId="1294" priority="3" operator="greaterThan">
      <formula>0</formula>
    </cfRule>
  </conditionalFormatting>
  <conditionalFormatting sqref="D25:S25">
    <cfRule type="cellIs" dxfId="1293" priority="2" operator="greaterThan">
      <formula>0</formula>
    </cfRule>
  </conditionalFormatting>
  <conditionalFormatting sqref="D27:S27">
    <cfRule type="cellIs" dxfId="129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'29'!D29</f>
        <v>590452</v>
      </c>
      <c r="E4" s="2">
        <f>'29'!E29</f>
        <v>7560</v>
      </c>
      <c r="F4" s="2">
        <f>'29'!F29</f>
        <v>13150</v>
      </c>
      <c r="G4" s="2">
        <f>'29'!G29</f>
        <v>90</v>
      </c>
      <c r="H4" s="2">
        <f>'29'!H29</f>
        <v>31930</v>
      </c>
      <c r="I4" s="2">
        <f>'29'!I29</f>
        <v>928</v>
      </c>
      <c r="J4" s="2">
        <f>'29'!J29</f>
        <v>663</v>
      </c>
      <c r="K4" s="2">
        <f>'29'!K29</f>
        <v>458</v>
      </c>
      <c r="L4" s="2">
        <f>'29'!L29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590452</v>
      </c>
      <c r="E29" s="48">
        <f t="shared" ref="E29:L29" si="8">E4+E5-E28</f>
        <v>7560</v>
      </c>
      <c r="F29" s="48">
        <f t="shared" si="8"/>
        <v>13150</v>
      </c>
      <c r="G29" s="48">
        <f t="shared" si="8"/>
        <v>90</v>
      </c>
      <c r="H29" s="48">
        <f t="shared" si="8"/>
        <v>31930</v>
      </c>
      <c r="I29" s="48">
        <f t="shared" si="8"/>
        <v>928</v>
      </c>
      <c r="J29" s="48">
        <f t="shared" si="8"/>
        <v>663</v>
      </c>
      <c r="K29" s="48">
        <f t="shared" si="8"/>
        <v>458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'30'!D29</f>
        <v>590452</v>
      </c>
      <c r="E4" s="2">
        <f>'30'!E29</f>
        <v>7560</v>
      </c>
      <c r="F4" s="2">
        <f>'30'!F29</f>
        <v>13150</v>
      </c>
      <c r="G4" s="2">
        <f>'30'!G29</f>
        <v>90</v>
      </c>
      <c r="H4" s="2">
        <f>'30'!H29</f>
        <v>31930</v>
      </c>
      <c r="I4" s="2">
        <f>'30'!I29</f>
        <v>928</v>
      </c>
      <c r="J4" s="2">
        <f>'30'!J29</f>
        <v>663</v>
      </c>
      <c r="K4" s="2">
        <f>'30'!K29</f>
        <v>458</v>
      </c>
      <c r="L4" s="2">
        <f>'30'!L29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590452</v>
      </c>
      <c r="E29" s="48">
        <f t="shared" ref="E29:L29" si="8">E4+E5-E28</f>
        <v>7560</v>
      </c>
      <c r="F29" s="48">
        <f t="shared" si="8"/>
        <v>13150</v>
      </c>
      <c r="G29" s="48">
        <f t="shared" si="8"/>
        <v>90</v>
      </c>
      <c r="H29" s="48">
        <f t="shared" si="8"/>
        <v>31930</v>
      </c>
      <c r="I29" s="48">
        <f t="shared" si="8"/>
        <v>928</v>
      </c>
      <c r="J29" s="48">
        <f t="shared" si="8"/>
        <v>663</v>
      </c>
      <c r="K29" s="48">
        <f t="shared" si="8"/>
        <v>458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C31" sqref="C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25" t="s">
        <v>71</v>
      </c>
      <c r="B3" s="126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69</v>
      </c>
      <c r="B4" s="115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4689018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10500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17500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49000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251120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260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440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1000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201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18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269990</v>
      </c>
      <c r="N7" s="24">
        <f>D7+E7*20+F7*10+G7*9+H7*9+I7*191+J7*191+K7*182+L7*100</f>
        <v>314185</v>
      </c>
      <c r="O7" s="25">
        <f>M7*2.75%</f>
        <v>7424.7250000000004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1685</v>
      </c>
      <c r="R7" s="24">
        <f>M7-(M7*2.75%)+I7*191+J7*191+K7*182+L7*100-Q7</f>
        <v>305075.27500000002</v>
      </c>
      <c r="S7" s="25">
        <f>M7*0.95%</f>
        <v>2564.9049999999997</v>
      </c>
      <c r="T7" s="27">
        <f>S7-Q7</f>
        <v>879.90499999999975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128746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330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30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1170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96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144846</v>
      </c>
      <c r="N8" s="24">
        <f t="shared" ref="N8:N27" si="1">D8+E8*20+F8*10+G8*9+H8*9+I8*191+J8*191+K8*182+L8*100</f>
        <v>165557</v>
      </c>
      <c r="O8" s="25">
        <f t="shared" ref="O8:O27" si="2">M8*2.75%</f>
        <v>3983.2649999999999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1620</v>
      </c>
      <c r="R8" s="24">
        <f t="shared" ref="R8:R27" si="3">M8-(M8*2.75%)+I8*191+J8*191+K8*182+L8*100-Q8</f>
        <v>159953.73499999999</v>
      </c>
      <c r="S8" s="25">
        <f t="shared" ref="S8:S27" si="4">M8*0.95%</f>
        <v>1376.037</v>
      </c>
      <c r="T8" s="27">
        <f t="shared" ref="T8:T27" si="5">S8-Q8</f>
        <v>-243.96299999999997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378129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390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770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2080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147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412349</v>
      </c>
      <c r="N9" s="24">
        <f t="shared" si="1"/>
        <v>441909</v>
      </c>
      <c r="O9" s="25">
        <f t="shared" si="2"/>
        <v>11339.5975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3059</v>
      </c>
      <c r="R9" s="24">
        <f t="shared" si="3"/>
        <v>427510.40250000003</v>
      </c>
      <c r="S9" s="25">
        <f t="shared" si="4"/>
        <v>3917.3154999999997</v>
      </c>
      <c r="T9" s="27">
        <f t="shared" si="5"/>
        <v>858.3154999999997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127292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220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26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7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130572</v>
      </c>
      <c r="N10" s="24">
        <f t="shared" si="1"/>
        <v>153620</v>
      </c>
      <c r="O10" s="25">
        <f t="shared" si="2"/>
        <v>3590.73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644</v>
      </c>
      <c r="R10" s="24">
        <f t="shared" si="3"/>
        <v>149385.27000000002</v>
      </c>
      <c r="S10" s="25">
        <f t="shared" si="4"/>
        <v>1240.434</v>
      </c>
      <c r="T10" s="27">
        <f t="shared" si="5"/>
        <v>596.43399999999997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120635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680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1402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301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143253</v>
      </c>
      <c r="N11" s="24">
        <f t="shared" si="1"/>
        <v>224521</v>
      </c>
      <c r="O11" s="25">
        <f t="shared" si="2"/>
        <v>3939.4575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875</v>
      </c>
      <c r="R11" s="24">
        <f t="shared" si="3"/>
        <v>219706.54250000001</v>
      </c>
      <c r="S11" s="25">
        <f t="shared" si="4"/>
        <v>1360.9034999999999</v>
      </c>
      <c r="T11" s="27">
        <f t="shared" si="5"/>
        <v>485.90349999999989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148996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70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110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294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152886</v>
      </c>
      <c r="N12" s="24">
        <f t="shared" si="1"/>
        <v>285127</v>
      </c>
      <c r="O12" s="25">
        <f t="shared" si="2"/>
        <v>4204.3649999999998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743</v>
      </c>
      <c r="R12" s="24">
        <f t="shared" si="3"/>
        <v>280179.63500000001</v>
      </c>
      <c r="S12" s="25">
        <f t="shared" si="4"/>
        <v>1452.4169999999999</v>
      </c>
      <c r="T12" s="27">
        <f t="shared" si="5"/>
        <v>709.41699999999992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132596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550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27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140436</v>
      </c>
      <c r="N13" s="24">
        <f t="shared" si="1"/>
        <v>145593</v>
      </c>
      <c r="O13" s="25">
        <f t="shared" si="2"/>
        <v>3861.9900000000002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1273</v>
      </c>
      <c r="R13" s="24">
        <f t="shared" si="3"/>
        <v>140458.01</v>
      </c>
      <c r="S13" s="25">
        <f t="shared" si="4"/>
        <v>1334.1420000000001</v>
      </c>
      <c r="T13" s="27">
        <f t="shared" si="5"/>
        <v>61.142000000000053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353052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1960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83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7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381692</v>
      </c>
      <c r="N14" s="24">
        <f t="shared" si="1"/>
        <v>399792</v>
      </c>
      <c r="O14" s="25">
        <f t="shared" si="2"/>
        <v>10496.53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2242</v>
      </c>
      <c r="R14" s="24">
        <f t="shared" si="3"/>
        <v>387053.47</v>
      </c>
      <c r="S14" s="25">
        <f t="shared" si="4"/>
        <v>3626.0740000000001</v>
      </c>
      <c r="T14" s="27">
        <f t="shared" si="5"/>
        <v>1384.0740000000001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406827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400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550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426257</v>
      </c>
      <c r="N15" s="24">
        <f t="shared" si="1"/>
        <v>462131</v>
      </c>
      <c r="O15" s="25">
        <f t="shared" si="2"/>
        <v>11722.067499999999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3130</v>
      </c>
      <c r="R15" s="24">
        <f t="shared" si="3"/>
        <v>447278.9325</v>
      </c>
      <c r="S15" s="25">
        <f t="shared" si="4"/>
        <v>4049.4414999999999</v>
      </c>
      <c r="T15" s="27">
        <f t="shared" si="5"/>
        <v>919.44149999999991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356978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300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700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230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2268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127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392460</v>
      </c>
      <c r="N16" s="24">
        <f t="shared" si="1"/>
        <v>422914</v>
      </c>
      <c r="O16" s="25">
        <f t="shared" si="2"/>
        <v>10792.65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3177</v>
      </c>
      <c r="R16" s="24">
        <f t="shared" si="3"/>
        <v>408944.35</v>
      </c>
      <c r="S16" s="25">
        <f t="shared" si="4"/>
        <v>3728.37</v>
      </c>
      <c r="T16" s="27">
        <f t="shared" si="5"/>
        <v>551.36999999999989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183817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260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1300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184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5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207917</v>
      </c>
      <c r="N17" s="24">
        <f t="shared" si="1"/>
        <v>245290</v>
      </c>
      <c r="O17" s="25">
        <f t="shared" si="2"/>
        <v>5717.7174999999997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1779</v>
      </c>
      <c r="R17" s="24">
        <f t="shared" si="3"/>
        <v>237793.2825</v>
      </c>
      <c r="S17" s="25">
        <f t="shared" si="4"/>
        <v>1975.2114999999999</v>
      </c>
      <c r="T17" s="27">
        <f t="shared" si="5"/>
        <v>196.21149999999989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197670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420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89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9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210550</v>
      </c>
      <c r="N18" s="24">
        <f t="shared" si="1"/>
        <v>229187</v>
      </c>
      <c r="O18" s="25">
        <f t="shared" si="2"/>
        <v>5790.125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4144</v>
      </c>
      <c r="R18" s="24">
        <f t="shared" si="3"/>
        <v>219252.875</v>
      </c>
      <c r="S18" s="25">
        <f t="shared" si="4"/>
        <v>2000.2249999999999</v>
      </c>
      <c r="T18" s="27">
        <f t="shared" si="5"/>
        <v>-2143.7750000000001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271072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250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590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850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191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21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289622</v>
      </c>
      <c r="N19" s="24">
        <f t="shared" si="1"/>
        <v>330880</v>
      </c>
      <c r="O19" s="25">
        <f t="shared" si="2"/>
        <v>7964.6050000000005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3851</v>
      </c>
      <c r="R19" s="24">
        <f t="shared" si="3"/>
        <v>319064.39500000002</v>
      </c>
      <c r="S19" s="25">
        <f t="shared" si="4"/>
        <v>2751.4090000000001</v>
      </c>
      <c r="T19" s="27">
        <f t="shared" si="5"/>
        <v>-1099.5909999999999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143204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450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150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152854</v>
      </c>
      <c r="N20" s="24">
        <f t="shared" si="1"/>
        <v>184807</v>
      </c>
      <c r="O20" s="25">
        <f t="shared" si="2"/>
        <v>4203.4849999999997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2560</v>
      </c>
      <c r="R20" s="24">
        <f t="shared" si="3"/>
        <v>178043.51500000001</v>
      </c>
      <c r="S20" s="25">
        <f t="shared" si="4"/>
        <v>1452.1130000000001</v>
      </c>
      <c r="T20" s="27">
        <f t="shared" si="5"/>
        <v>-1107.8869999999999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124740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190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340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380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117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33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135360</v>
      </c>
      <c r="N21" s="24">
        <f t="shared" si="1"/>
        <v>163713</v>
      </c>
      <c r="O21" s="25">
        <f t="shared" si="2"/>
        <v>3722.4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460</v>
      </c>
      <c r="R21" s="24">
        <f t="shared" si="3"/>
        <v>159530.6</v>
      </c>
      <c r="S21" s="25">
        <f t="shared" si="4"/>
        <v>1285.92</v>
      </c>
      <c r="T21" s="27">
        <f t="shared" si="5"/>
        <v>825.92000000000007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341821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410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1470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167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367551</v>
      </c>
      <c r="N22" s="24">
        <f t="shared" si="1"/>
        <v>406000</v>
      </c>
      <c r="O22" s="25">
        <f t="shared" si="2"/>
        <v>10107.6525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3462</v>
      </c>
      <c r="R22" s="24">
        <f t="shared" si="3"/>
        <v>392430.34749999997</v>
      </c>
      <c r="S22" s="25">
        <f t="shared" si="4"/>
        <v>3491.7345</v>
      </c>
      <c r="T22" s="27">
        <f t="shared" si="5"/>
        <v>29.734500000000025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165801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90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169601</v>
      </c>
      <c r="N23" s="24">
        <f t="shared" si="1"/>
        <v>188065</v>
      </c>
      <c r="O23" s="25">
        <f t="shared" si="2"/>
        <v>4664.0275000000001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1540</v>
      </c>
      <c r="R23" s="24">
        <f t="shared" si="3"/>
        <v>181860.9725</v>
      </c>
      <c r="S23" s="25">
        <f t="shared" si="4"/>
        <v>1611.2094999999999</v>
      </c>
      <c r="T23" s="27">
        <f t="shared" si="5"/>
        <v>71.209499999999935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399129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640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2450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213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445479</v>
      </c>
      <c r="N24" s="24">
        <f t="shared" si="1"/>
        <v>488892</v>
      </c>
      <c r="O24" s="25">
        <f t="shared" si="2"/>
        <v>12250.672500000001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2681</v>
      </c>
      <c r="R24" s="24">
        <f t="shared" si="3"/>
        <v>473960.32750000001</v>
      </c>
      <c r="S24" s="25">
        <f t="shared" si="4"/>
        <v>4232.0505000000003</v>
      </c>
      <c r="T24" s="27">
        <f t="shared" si="5"/>
        <v>1551.0505000000003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155982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11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167932</v>
      </c>
      <c r="N25" s="24">
        <f t="shared" si="1"/>
        <v>192281</v>
      </c>
      <c r="O25" s="25">
        <f t="shared" si="2"/>
        <v>4618.13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1257</v>
      </c>
      <c r="R25" s="24">
        <f t="shared" si="3"/>
        <v>186405.87</v>
      </c>
      <c r="S25" s="25">
        <f t="shared" si="4"/>
        <v>1595.354</v>
      </c>
      <c r="T25" s="27">
        <f t="shared" si="5"/>
        <v>338.35400000000004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162592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140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910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121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175382</v>
      </c>
      <c r="N26" s="24">
        <f t="shared" si="1"/>
        <v>199767</v>
      </c>
      <c r="O26" s="25">
        <f t="shared" si="2"/>
        <v>4823.0050000000001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1795</v>
      </c>
      <c r="R26" s="24">
        <f t="shared" si="3"/>
        <v>193148.995</v>
      </c>
      <c r="S26" s="25">
        <f t="shared" si="4"/>
        <v>1666.1289999999999</v>
      </c>
      <c r="T26" s="27">
        <f t="shared" si="5"/>
        <v>-128.87100000000009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185344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440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480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360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98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7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202364</v>
      </c>
      <c r="N27" s="40">
        <f t="shared" si="1"/>
        <v>231701</v>
      </c>
      <c r="O27" s="25">
        <f t="shared" si="2"/>
        <v>5565.01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2320</v>
      </c>
      <c r="R27" s="24">
        <f t="shared" si="3"/>
        <v>223815.99</v>
      </c>
      <c r="S27" s="42">
        <f t="shared" si="4"/>
        <v>1922.4579999999999</v>
      </c>
      <c r="T27" s="43">
        <f t="shared" si="5"/>
        <v>-397.54200000000014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4735543</v>
      </c>
      <c r="E28" s="45">
        <f t="shared" si="6"/>
        <v>5060</v>
      </c>
      <c r="F28" s="45">
        <f t="shared" ref="F28:T28" si="7">SUM(F7:F27)</f>
        <v>9010</v>
      </c>
      <c r="G28" s="45">
        <f t="shared" si="7"/>
        <v>450</v>
      </c>
      <c r="H28" s="45">
        <f t="shared" si="7"/>
        <v>20940</v>
      </c>
      <c r="I28" s="45">
        <f t="shared" si="7"/>
        <v>3050</v>
      </c>
      <c r="J28" s="45">
        <f t="shared" si="7"/>
        <v>495</v>
      </c>
      <c r="K28" s="45">
        <f t="shared" si="7"/>
        <v>412</v>
      </c>
      <c r="L28" s="45">
        <f t="shared" si="7"/>
        <v>45</v>
      </c>
      <c r="M28" s="45">
        <f t="shared" si="7"/>
        <v>5119353</v>
      </c>
      <c r="N28" s="45">
        <f t="shared" si="7"/>
        <v>5875932</v>
      </c>
      <c r="O28" s="46">
        <f t="shared" si="7"/>
        <v>140782.20749999999</v>
      </c>
      <c r="P28" s="45">
        <f t="shared" si="7"/>
        <v>0</v>
      </c>
      <c r="Q28" s="45">
        <f t="shared" si="7"/>
        <v>44297</v>
      </c>
      <c r="R28" s="45">
        <f t="shared" si="7"/>
        <v>5690852.7925000004</v>
      </c>
      <c r="S28" s="45">
        <f t="shared" si="7"/>
        <v>48633.85349999999</v>
      </c>
      <c r="T28" s="47">
        <f t="shared" si="7"/>
        <v>4336.8534999999983</v>
      </c>
    </row>
    <row r="29" spans="1:20" ht="15.75" thickBot="1" x14ac:dyDescent="0.3">
      <c r="A29" s="104" t="s">
        <v>70</v>
      </c>
      <c r="B29" s="105"/>
      <c r="C29" s="106"/>
      <c r="D29" s="48">
        <f>D4+D5-D28</f>
        <v>590452</v>
      </c>
      <c r="E29" s="48">
        <f t="shared" ref="E29:L29" si="8">E4+E5-E28</f>
        <v>7560</v>
      </c>
      <c r="F29" s="48">
        <f t="shared" si="8"/>
        <v>13150</v>
      </c>
      <c r="G29" s="48">
        <f t="shared" si="8"/>
        <v>90</v>
      </c>
      <c r="H29" s="48">
        <f t="shared" si="8"/>
        <v>31930</v>
      </c>
      <c r="I29" s="48">
        <f t="shared" si="8"/>
        <v>928</v>
      </c>
      <c r="J29" s="48">
        <f t="shared" si="8"/>
        <v>663</v>
      </c>
      <c r="K29" s="48">
        <f t="shared" si="8"/>
        <v>458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53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1" priority="43" operator="equal">
      <formula>212030016606640</formula>
    </cfRule>
  </conditionalFormatting>
  <conditionalFormatting sqref="D29 E4:E6 E28:K29">
    <cfRule type="cellIs" dxfId="1290" priority="41" operator="equal">
      <formula>$E$4</formula>
    </cfRule>
    <cfRule type="cellIs" dxfId="1289" priority="42" operator="equal">
      <formula>2120</formula>
    </cfRule>
  </conditionalFormatting>
  <conditionalFormatting sqref="D29:E29 F4:F6 F28:F29">
    <cfRule type="cellIs" dxfId="1288" priority="39" operator="equal">
      <formula>$F$4</formula>
    </cfRule>
    <cfRule type="cellIs" dxfId="1287" priority="40" operator="equal">
      <formula>300</formula>
    </cfRule>
  </conditionalFormatting>
  <conditionalFormatting sqref="G4:G6 G28:G29">
    <cfRule type="cellIs" dxfId="1286" priority="37" operator="equal">
      <formula>$G$4</formula>
    </cfRule>
    <cfRule type="cellIs" dxfId="1285" priority="38" operator="equal">
      <formula>1660</formula>
    </cfRule>
  </conditionalFormatting>
  <conditionalFormatting sqref="H4:H6 H28:H29">
    <cfRule type="cellIs" dxfId="1284" priority="35" operator="equal">
      <formula>$H$4</formula>
    </cfRule>
    <cfRule type="cellIs" dxfId="1283" priority="36" operator="equal">
      <formula>6640</formula>
    </cfRule>
  </conditionalFormatting>
  <conditionalFormatting sqref="T6:T28">
    <cfRule type="cellIs" dxfId="1282" priority="34" operator="lessThan">
      <formula>0</formula>
    </cfRule>
  </conditionalFormatting>
  <conditionalFormatting sqref="T7:T27">
    <cfRule type="cellIs" dxfId="1281" priority="31" operator="lessThan">
      <formula>0</formula>
    </cfRule>
    <cfRule type="cellIs" dxfId="1280" priority="32" operator="lessThan">
      <formula>0</formula>
    </cfRule>
    <cfRule type="cellIs" dxfId="1279" priority="33" operator="lessThan">
      <formula>0</formula>
    </cfRule>
  </conditionalFormatting>
  <conditionalFormatting sqref="E4:E6 E28:K28">
    <cfRule type="cellIs" dxfId="1278" priority="30" operator="equal">
      <formula>$E$4</formula>
    </cfRule>
  </conditionalFormatting>
  <conditionalFormatting sqref="D28:D29 D6 D4:M4">
    <cfRule type="cellIs" dxfId="1277" priority="29" operator="equal">
      <formula>$D$4</formula>
    </cfRule>
  </conditionalFormatting>
  <conditionalFormatting sqref="I4:I6 I28:I29">
    <cfRule type="cellIs" dxfId="1276" priority="28" operator="equal">
      <formula>$I$4</formula>
    </cfRule>
  </conditionalFormatting>
  <conditionalFormatting sqref="J4:J6 J28:J29">
    <cfRule type="cellIs" dxfId="1275" priority="27" operator="equal">
      <formula>$J$4</formula>
    </cfRule>
  </conditionalFormatting>
  <conditionalFormatting sqref="K4:K6 K28:K29">
    <cfRule type="cellIs" dxfId="1274" priority="26" operator="equal">
      <formula>$K$4</formula>
    </cfRule>
  </conditionalFormatting>
  <conditionalFormatting sqref="M4:M6">
    <cfRule type="cellIs" dxfId="1273" priority="25" operator="equal">
      <formula>$L$4</formula>
    </cfRule>
  </conditionalFormatting>
  <conditionalFormatting sqref="T7:T28">
    <cfRule type="cellIs" dxfId="1272" priority="22" operator="lessThan">
      <formula>0</formula>
    </cfRule>
    <cfRule type="cellIs" dxfId="1271" priority="23" operator="lessThan">
      <formula>0</formula>
    </cfRule>
    <cfRule type="cellIs" dxfId="1270" priority="24" operator="lessThan">
      <formula>0</formula>
    </cfRule>
  </conditionalFormatting>
  <conditionalFormatting sqref="D5:K5">
    <cfRule type="cellIs" dxfId="1269" priority="21" operator="greaterThan">
      <formula>0</formula>
    </cfRule>
  </conditionalFormatting>
  <conditionalFormatting sqref="T6:T28">
    <cfRule type="cellIs" dxfId="1268" priority="20" operator="lessThan">
      <formula>0</formula>
    </cfRule>
  </conditionalFormatting>
  <conditionalFormatting sqref="T7:T27">
    <cfRule type="cellIs" dxfId="1267" priority="17" operator="lessThan">
      <formula>0</formula>
    </cfRule>
    <cfRule type="cellIs" dxfId="1266" priority="18" operator="lessThan">
      <formula>0</formula>
    </cfRule>
    <cfRule type="cellIs" dxfId="1265" priority="19" operator="lessThan">
      <formula>0</formula>
    </cfRule>
  </conditionalFormatting>
  <conditionalFormatting sqref="T7:T28">
    <cfRule type="cellIs" dxfId="1264" priority="14" operator="lessThan">
      <formula>0</formula>
    </cfRule>
    <cfRule type="cellIs" dxfId="1263" priority="15" operator="lessThan">
      <formula>0</formula>
    </cfRule>
    <cfRule type="cellIs" dxfId="1262" priority="16" operator="lessThan">
      <formula>0</formula>
    </cfRule>
  </conditionalFormatting>
  <conditionalFormatting sqref="D5:K5">
    <cfRule type="cellIs" dxfId="1261" priority="13" operator="greaterThan">
      <formula>0</formula>
    </cfRule>
  </conditionalFormatting>
  <conditionalFormatting sqref="L4 L6 L28:L29">
    <cfRule type="cellIs" dxfId="1260" priority="12" operator="equal">
      <formula>$L$4</formula>
    </cfRule>
  </conditionalFormatting>
  <conditionalFormatting sqref="D7:S7">
    <cfRule type="cellIs" dxfId="1259" priority="11" operator="greaterThan">
      <formula>0</formula>
    </cfRule>
  </conditionalFormatting>
  <conditionalFormatting sqref="D9:S9">
    <cfRule type="cellIs" dxfId="1258" priority="10" operator="greaterThan">
      <formula>0</formula>
    </cfRule>
  </conditionalFormatting>
  <conditionalFormatting sqref="D11:S11">
    <cfRule type="cellIs" dxfId="1257" priority="9" operator="greaterThan">
      <formula>0</formula>
    </cfRule>
  </conditionalFormatting>
  <conditionalFormatting sqref="D13:S13">
    <cfRule type="cellIs" dxfId="1256" priority="8" operator="greaterThan">
      <formula>0</formula>
    </cfRule>
  </conditionalFormatting>
  <conditionalFormatting sqref="D15:S15">
    <cfRule type="cellIs" dxfId="1255" priority="7" operator="greaterThan">
      <formula>0</formula>
    </cfRule>
  </conditionalFormatting>
  <conditionalFormatting sqref="D17:S17">
    <cfRule type="cellIs" dxfId="1254" priority="6" operator="greaterThan">
      <formula>0</formula>
    </cfRule>
  </conditionalFormatting>
  <conditionalFormatting sqref="D19:S19">
    <cfRule type="cellIs" dxfId="1253" priority="5" operator="greaterThan">
      <formula>0</formula>
    </cfRule>
  </conditionalFormatting>
  <conditionalFormatting sqref="D21:S21">
    <cfRule type="cellIs" dxfId="1252" priority="4" operator="greaterThan">
      <formula>0</formula>
    </cfRule>
  </conditionalFormatting>
  <conditionalFormatting sqref="D23:S23">
    <cfRule type="cellIs" dxfId="1251" priority="3" operator="greaterThan">
      <formula>0</formula>
    </cfRule>
  </conditionalFormatting>
  <conditionalFormatting sqref="D25:S25">
    <cfRule type="cellIs" dxfId="1250" priority="2" operator="greaterThan">
      <formula>0</formula>
    </cfRule>
  </conditionalFormatting>
  <conditionalFormatting sqref="D27:S27">
    <cfRule type="cellIs" dxfId="124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4" t="s">
        <v>45</v>
      </c>
      <c r="B29" s="105"/>
      <c r="C29" s="106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8" priority="43" operator="equal">
      <formula>212030016606640</formula>
    </cfRule>
  </conditionalFormatting>
  <conditionalFormatting sqref="D29 E4:E6 E28:K29">
    <cfRule type="cellIs" dxfId="1247" priority="41" operator="equal">
      <formula>$E$4</formula>
    </cfRule>
    <cfRule type="cellIs" dxfId="1246" priority="42" operator="equal">
      <formula>2120</formula>
    </cfRule>
  </conditionalFormatting>
  <conditionalFormatting sqref="D29:E29 F4:F6 F28:F29">
    <cfRule type="cellIs" dxfId="1245" priority="39" operator="equal">
      <formula>$F$4</formula>
    </cfRule>
    <cfRule type="cellIs" dxfId="1244" priority="40" operator="equal">
      <formula>300</formula>
    </cfRule>
  </conditionalFormatting>
  <conditionalFormatting sqref="G4:G6 G28:G29">
    <cfRule type="cellIs" dxfId="1243" priority="37" operator="equal">
      <formula>$G$4</formula>
    </cfRule>
    <cfRule type="cellIs" dxfId="1242" priority="38" operator="equal">
      <formula>1660</formula>
    </cfRule>
  </conditionalFormatting>
  <conditionalFormatting sqref="H4:H6 H28:H29">
    <cfRule type="cellIs" dxfId="1241" priority="35" operator="equal">
      <formula>$H$4</formula>
    </cfRule>
    <cfRule type="cellIs" dxfId="1240" priority="36" operator="equal">
      <formula>6640</formula>
    </cfRule>
  </conditionalFormatting>
  <conditionalFormatting sqref="T6:T28">
    <cfRule type="cellIs" dxfId="1239" priority="34" operator="lessThan">
      <formula>0</formula>
    </cfRule>
  </conditionalFormatting>
  <conditionalFormatting sqref="T7:T27">
    <cfRule type="cellIs" dxfId="1238" priority="31" operator="lessThan">
      <formula>0</formula>
    </cfRule>
    <cfRule type="cellIs" dxfId="1237" priority="32" operator="lessThan">
      <formula>0</formula>
    </cfRule>
    <cfRule type="cellIs" dxfId="1236" priority="33" operator="lessThan">
      <formula>0</formula>
    </cfRule>
  </conditionalFormatting>
  <conditionalFormatting sqref="E4:E6 E28:K28">
    <cfRule type="cellIs" dxfId="1235" priority="30" operator="equal">
      <formula>$E$4</formula>
    </cfRule>
  </conditionalFormatting>
  <conditionalFormatting sqref="D28:D29 D6 D4:M4">
    <cfRule type="cellIs" dxfId="1234" priority="29" operator="equal">
      <formula>$D$4</formula>
    </cfRule>
  </conditionalFormatting>
  <conditionalFormatting sqref="I4:I6 I28:I29">
    <cfRule type="cellIs" dxfId="1233" priority="28" operator="equal">
      <formula>$I$4</formula>
    </cfRule>
  </conditionalFormatting>
  <conditionalFormatting sqref="J4:J6 J28:J29">
    <cfRule type="cellIs" dxfId="1232" priority="27" operator="equal">
      <formula>$J$4</formula>
    </cfRule>
  </conditionalFormatting>
  <conditionalFormatting sqref="K4:K6 K28:K29">
    <cfRule type="cellIs" dxfId="1231" priority="26" operator="equal">
      <formula>$K$4</formula>
    </cfRule>
  </conditionalFormatting>
  <conditionalFormatting sqref="M4:M6">
    <cfRule type="cellIs" dxfId="1230" priority="25" operator="equal">
      <formula>$L$4</formula>
    </cfRule>
  </conditionalFormatting>
  <conditionalFormatting sqref="T7:T28">
    <cfRule type="cellIs" dxfId="1229" priority="22" operator="lessThan">
      <formula>0</formula>
    </cfRule>
    <cfRule type="cellIs" dxfId="1228" priority="23" operator="lessThan">
      <formula>0</formula>
    </cfRule>
    <cfRule type="cellIs" dxfId="1227" priority="24" operator="lessThan">
      <formula>0</formula>
    </cfRule>
  </conditionalFormatting>
  <conditionalFormatting sqref="D5:K5">
    <cfRule type="cellIs" dxfId="1226" priority="21" operator="greaterThan">
      <formula>0</formula>
    </cfRule>
  </conditionalFormatting>
  <conditionalFormatting sqref="T6:T28">
    <cfRule type="cellIs" dxfId="1225" priority="20" operator="lessThan">
      <formula>0</formula>
    </cfRule>
  </conditionalFormatting>
  <conditionalFormatting sqref="T7:T27">
    <cfRule type="cellIs" dxfId="1224" priority="17" operator="lessThan">
      <formula>0</formula>
    </cfRule>
    <cfRule type="cellIs" dxfId="1223" priority="18" operator="lessThan">
      <formula>0</formula>
    </cfRule>
    <cfRule type="cellIs" dxfId="1222" priority="19" operator="lessThan">
      <formula>0</formula>
    </cfRule>
  </conditionalFormatting>
  <conditionalFormatting sqref="T7:T28">
    <cfRule type="cellIs" dxfId="1221" priority="14" operator="lessThan">
      <formula>0</formula>
    </cfRule>
    <cfRule type="cellIs" dxfId="1220" priority="15" operator="lessThan">
      <formula>0</formula>
    </cfRule>
    <cfRule type="cellIs" dxfId="1219" priority="16" operator="lessThan">
      <formula>0</formula>
    </cfRule>
  </conditionalFormatting>
  <conditionalFormatting sqref="D5:K5">
    <cfRule type="cellIs" dxfId="1218" priority="13" operator="greaterThan">
      <formula>0</formula>
    </cfRule>
  </conditionalFormatting>
  <conditionalFormatting sqref="L4 L6 L28:L29">
    <cfRule type="cellIs" dxfId="1217" priority="12" operator="equal">
      <formula>$L$4</formula>
    </cfRule>
  </conditionalFormatting>
  <conditionalFormatting sqref="D7:S7">
    <cfRule type="cellIs" dxfId="1216" priority="11" operator="greaterThan">
      <formula>0</formula>
    </cfRule>
  </conditionalFormatting>
  <conditionalFormatting sqref="D9:S9">
    <cfRule type="cellIs" dxfId="1215" priority="10" operator="greaterThan">
      <formula>0</formula>
    </cfRule>
  </conditionalFormatting>
  <conditionalFormatting sqref="D11:S11">
    <cfRule type="cellIs" dxfId="1214" priority="9" operator="greaterThan">
      <formula>0</formula>
    </cfRule>
  </conditionalFormatting>
  <conditionalFormatting sqref="D13:S13">
    <cfRule type="cellIs" dxfId="1213" priority="8" operator="greaterThan">
      <formula>0</formula>
    </cfRule>
  </conditionalFormatting>
  <conditionalFormatting sqref="D15:S15">
    <cfRule type="cellIs" dxfId="1212" priority="7" operator="greaterThan">
      <formula>0</formula>
    </cfRule>
  </conditionalFormatting>
  <conditionalFormatting sqref="D17:S17">
    <cfRule type="cellIs" dxfId="1211" priority="6" operator="greaterThan">
      <formula>0</formula>
    </cfRule>
  </conditionalFormatting>
  <conditionalFormatting sqref="D19:S19">
    <cfRule type="cellIs" dxfId="1210" priority="5" operator="greaterThan">
      <formula>0</formula>
    </cfRule>
  </conditionalFormatting>
  <conditionalFormatting sqref="D21:S21">
    <cfRule type="cellIs" dxfId="1209" priority="4" operator="greaterThan">
      <formula>0</formula>
    </cfRule>
  </conditionalFormatting>
  <conditionalFormatting sqref="D23:S23">
    <cfRule type="cellIs" dxfId="1208" priority="3" operator="greaterThan">
      <formula>0</formula>
    </cfRule>
  </conditionalFormatting>
  <conditionalFormatting sqref="D25:S25">
    <cfRule type="cellIs" dxfId="1207" priority="2" operator="greaterThan">
      <formula>0</formula>
    </cfRule>
  </conditionalFormatting>
  <conditionalFormatting sqref="D27:S27">
    <cfRule type="cellIs" dxfId="120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5" priority="43" operator="equal">
      <formula>212030016606640</formula>
    </cfRule>
  </conditionalFormatting>
  <conditionalFormatting sqref="D29 E4:E6 E28:K29">
    <cfRule type="cellIs" dxfId="1204" priority="41" operator="equal">
      <formula>$E$4</formula>
    </cfRule>
    <cfRule type="cellIs" dxfId="1203" priority="42" operator="equal">
      <formula>2120</formula>
    </cfRule>
  </conditionalFormatting>
  <conditionalFormatting sqref="D29:E29 F4:F6 F28:F29">
    <cfRule type="cellIs" dxfId="1202" priority="39" operator="equal">
      <formula>$F$4</formula>
    </cfRule>
    <cfRule type="cellIs" dxfId="1201" priority="40" operator="equal">
      <formula>300</formula>
    </cfRule>
  </conditionalFormatting>
  <conditionalFormatting sqref="G4:G6 G28:G29">
    <cfRule type="cellIs" dxfId="1200" priority="37" operator="equal">
      <formula>$G$4</formula>
    </cfRule>
    <cfRule type="cellIs" dxfId="1199" priority="38" operator="equal">
      <formula>1660</formula>
    </cfRule>
  </conditionalFormatting>
  <conditionalFormatting sqref="H4:H6 H28:H29">
    <cfRule type="cellIs" dxfId="1198" priority="35" operator="equal">
      <formula>$H$4</formula>
    </cfRule>
    <cfRule type="cellIs" dxfId="1197" priority="36" operator="equal">
      <formula>6640</formula>
    </cfRule>
  </conditionalFormatting>
  <conditionalFormatting sqref="T6:T28">
    <cfRule type="cellIs" dxfId="1196" priority="34" operator="lessThan">
      <formula>0</formula>
    </cfRule>
  </conditionalFormatting>
  <conditionalFormatting sqref="T7:T27">
    <cfRule type="cellIs" dxfId="1195" priority="31" operator="lessThan">
      <formula>0</formula>
    </cfRule>
    <cfRule type="cellIs" dxfId="1194" priority="32" operator="lessThan">
      <formula>0</formula>
    </cfRule>
    <cfRule type="cellIs" dxfId="1193" priority="33" operator="lessThan">
      <formula>0</formula>
    </cfRule>
  </conditionalFormatting>
  <conditionalFormatting sqref="E4:E6 E28:K28">
    <cfRule type="cellIs" dxfId="1192" priority="30" operator="equal">
      <formula>$E$4</formula>
    </cfRule>
  </conditionalFormatting>
  <conditionalFormatting sqref="D28:D29 D6 D4:M4">
    <cfRule type="cellIs" dxfId="1191" priority="29" operator="equal">
      <formula>$D$4</formula>
    </cfRule>
  </conditionalFormatting>
  <conditionalFormatting sqref="I4:I6 I28:I29">
    <cfRule type="cellIs" dxfId="1190" priority="28" operator="equal">
      <formula>$I$4</formula>
    </cfRule>
  </conditionalFormatting>
  <conditionalFormatting sqref="J4:J6 J28:J29">
    <cfRule type="cellIs" dxfId="1189" priority="27" operator="equal">
      <formula>$J$4</formula>
    </cfRule>
  </conditionalFormatting>
  <conditionalFormatting sqref="K4:K6 K28:K29">
    <cfRule type="cellIs" dxfId="1188" priority="26" operator="equal">
      <formula>$K$4</formula>
    </cfRule>
  </conditionalFormatting>
  <conditionalFormatting sqref="M4:M6">
    <cfRule type="cellIs" dxfId="1187" priority="25" operator="equal">
      <formula>$L$4</formula>
    </cfRule>
  </conditionalFormatting>
  <conditionalFormatting sqref="T7:T28">
    <cfRule type="cellIs" dxfId="1186" priority="22" operator="lessThan">
      <formula>0</formula>
    </cfRule>
    <cfRule type="cellIs" dxfId="1185" priority="23" operator="lessThan">
      <formula>0</formula>
    </cfRule>
    <cfRule type="cellIs" dxfId="1184" priority="24" operator="lessThan">
      <formula>0</formula>
    </cfRule>
  </conditionalFormatting>
  <conditionalFormatting sqref="D5:K5">
    <cfRule type="cellIs" dxfId="1183" priority="21" operator="greaterThan">
      <formula>0</formula>
    </cfRule>
  </conditionalFormatting>
  <conditionalFormatting sqref="T6:T28">
    <cfRule type="cellIs" dxfId="1182" priority="20" operator="lessThan">
      <formula>0</formula>
    </cfRule>
  </conditionalFormatting>
  <conditionalFormatting sqref="T7:T27">
    <cfRule type="cellIs" dxfId="1181" priority="17" operator="lessThan">
      <formula>0</formula>
    </cfRule>
    <cfRule type="cellIs" dxfId="1180" priority="18" operator="lessThan">
      <formula>0</formula>
    </cfRule>
    <cfRule type="cellIs" dxfId="1179" priority="19" operator="lessThan">
      <formula>0</formula>
    </cfRule>
  </conditionalFormatting>
  <conditionalFormatting sqref="T7:T28">
    <cfRule type="cellIs" dxfId="1178" priority="14" operator="lessThan">
      <formula>0</formula>
    </cfRule>
    <cfRule type="cellIs" dxfId="1177" priority="15" operator="lessThan">
      <formula>0</formula>
    </cfRule>
    <cfRule type="cellIs" dxfId="1176" priority="16" operator="lessThan">
      <formula>0</formula>
    </cfRule>
  </conditionalFormatting>
  <conditionalFormatting sqref="D5:K5">
    <cfRule type="cellIs" dxfId="1175" priority="13" operator="greaterThan">
      <formula>0</formula>
    </cfRule>
  </conditionalFormatting>
  <conditionalFormatting sqref="L4 L6 L28:L29">
    <cfRule type="cellIs" dxfId="1174" priority="12" operator="equal">
      <formula>$L$4</formula>
    </cfRule>
  </conditionalFormatting>
  <conditionalFormatting sqref="D7:S7">
    <cfRule type="cellIs" dxfId="1173" priority="11" operator="greaterThan">
      <formula>0</formula>
    </cfRule>
  </conditionalFormatting>
  <conditionalFormatting sqref="D9:S9">
    <cfRule type="cellIs" dxfId="1172" priority="10" operator="greaterThan">
      <formula>0</formula>
    </cfRule>
  </conditionalFormatting>
  <conditionalFormatting sqref="D11:S11">
    <cfRule type="cellIs" dxfId="1171" priority="9" operator="greaterThan">
      <formula>0</formula>
    </cfRule>
  </conditionalFormatting>
  <conditionalFormatting sqref="D13:S13">
    <cfRule type="cellIs" dxfId="1170" priority="8" operator="greaterThan">
      <formula>0</formula>
    </cfRule>
  </conditionalFormatting>
  <conditionalFormatting sqref="D15:S15">
    <cfRule type="cellIs" dxfId="1169" priority="7" operator="greaterThan">
      <formula>0</formula>
    </cfRule>
  </conditionalFormatting>
  <conditionalFormatting sqref="D17:S17">
    <cfRule type="cellIs" dxfId="1168" priority="6" operator="greaterThan">
      <formula>0</formula>
    </cfRule>
  </conditionalFormatting>
  <conditionalFormatting sqref="D19:S19">
    <cfRule type="cellIs" dxfId="1167" priority="5" operator="greaterThan">
      <formula>0</formula>
    </cfRule>
  </conditionalFormatting>
  <conditionalFormatting sqref="D21:S21">
    <cfRule type="cellIs" dxfId="1166" priority="4" operator="greaterThan">
      <formula>0</formula>
    </cfRule>
  </conditionalFormatting>
  <conditionalFormatting sqref="D23:S23">
    <cfRule type="cellIs" dxfId="1165" priority="3" operator="greaterThan">
      <formula>0</formula>
    </cfRule>
  </conditionalFormatting>
  <conditionalFormatting sqref="D25:S25">
    <cfRule type="cellIs" dxfId="1164" priority="2" operator="greaterThan">
      <formula>0</formula>
    </cfRule>
  </conditionalFormatting>
  <conditionalFormatting sqref="D27:S27">
    <cfRule type="cellIs" dxfId="116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2" priority="43" operator="equal">
      <formula>212030016606640</formula>
    </cfRule>
  </conditionalFormatting>
  <conditionalFormatting sqref="D29 E4:E6 E28:K29">
    <cfRule type="cellIs" dxfId="1161" priority="41" operator="equal">
      <formula>$E$4</formula>
    </cfRule>
    <cfRule type="cellIs" dxfId="1160" priority="42" operator="equal">
      <formula>2120</formula>
    </cfRule>
  </conditionalFormatting>
  <conditionalFormatting sqref="D29:E29 F4:F6 F28:F29">
    <cfRule type="cellIs" dxfId="1159" priority="39" operator="equal">
      <formula>$F$4</formula>
    </cfRule>
    <cfRule type="cellIs" dxfId="1158" priority="40" operator="equal">
      <formula>300</formula>
    </cfRule>
  </conditionalFormatting>
  <conditionalFormatting sqref="G4:G6 G28:G29">
    <cfRule type="cellIs" dxfId="1157" priority="37" operator="equal">
      <formula>$G$4</formula>
    </cfRule>
    <cfRule type="cellIs" dxfId="1156" priority="38" operator="equal">
      <formula>1660</formula>
    </cfRule>
  </conditionalFormatting>
  <conditionalFormatting sqref="H4:H6 H28:H29">
    <cfRule type="cellIs" dxfId="1155" priority="35" operator="equal">
      <formula>$H$4</formula>
    </cfRule>
    <cfRule type="cellIs" dxfId="1154" priority="36" operator="equal">
      <formula>6640</formula>
    </cfRule>
  </conditionalFormatting>
  <conditionalFormatting sqref="T6:T28">
    <cfRule type="cellIs" dxfId="1153" priority="34" operator="lessThan">
      <formula>0</formula>
    </cfRule>
  </conditionalFormatting>
  <conditionalFormatting sqref="T7:T27">
    <cfRule type="cellIs" dxfId="1152" priority="31" operator="lessThan">
      <formula>0</formula>
    </cfRule>
    <cfRule type="cellIs" dxfId="1151" priority="32" operator="lessThan">
      <formula>0</formula>
    </cfRule>
    <cfRule type="cellIs" dxfId="1150" priority="33" operator="lessThan">
      <formula>0</formula>
    </cfRule>
  </conditionalFormatting>
  <conditionalFormatting sqref="E4:E6 E28:K28">
    <cfRule type="cellIs" dxfId="1149" priority="30" operator="equal">
      <formula>$E$4</formula>
    </cfRule>
  </conditionalFormatting>
  <conditionalFormatting sqref="D28:D29 D6 D4:M4">
    <cfRule type="cellIs" dxfId="1148" priority="29" operator="equal">
      <formula>$D$4</formula>
    </cfRule>
  </conditionalFormatting>
  <conditionalFormatting sqref="I4:I6 I28:I29">
    <cfRule type="cellIs" dxfId="1147" priority="28" operator="equal">
      <formula>$I$4</formula>
    </cfRule>
  </conditionalFormatting>
  <conditionalFormatting sqref="J4:J6 J28:J29">
    <cfRule type="cellIs" dxfId="1146" priority="27" operator="equal">
      <formula>$J$4</formula>
    </cfRule>
  </conditionalFormatting>
  <conditionalFormatting sqref="K4:K6 K28:K29">
    <cfRule type="cellIs" dxfId="1145" priority="26" operator="equal">
      <formula>$K$4</formula>
    </cfRule>
  </conditionalFormatting>
  <conditionalFormatting sqref="M4:M6">
    <cfRule type="cellIs" dxfId="1144" priority="25" operator="equal">
      <formula>$L$4</formula>
    </cfRule>
  </conditionalFormatting>
  <conditionalFormatting sqref="T7:T28">
    <cfRule type="cellIs" dxfId="1143" priority="22" operator="lessThan">
      <formula>0</formula>
    </cfRule>
    <cfRule type="cellIs" dxfId="1142" priority="23" operator="lessThan">
      <formula>0</formula>
    </cfRule>
    <cfRule type="cellIs" dxfId="1141" priority="24" operator="lessThan">
      <formula>0</formula>
    </cfRule>
  </conditionalFormatting>
  <conditionalFormatting sqref="D5:K5">
    <cfRule type="cellIs" dxfId="1140" priority="21" operator="greaterThan">
      <formula>0</formula>
    </cfRule>
  </conditionalFormatting>
  <conditionalFormatting sqref="T6:T28">
    <cfRule type="cellIs" dxfId="1139" priority="20" operator="lessThan">
      <formula>0</formula>
    </cfRule>
  </conditionalFormatting>
  <conditionalFormatting sqref="T7:T27">
    <cfRule type="cellIs" dxfId="1138" priority="17" operator="lessThan">
      <formula>0</formula>
    </cfRule>
    <cfRule type="cellIs" dxfId="1137" priority="18" operator="lessThan">
      <formula>0</formula>
    </cfRule>
    <cfRule type="cellIs" dxfId="1136" priority="19" operator="lessThan">
      <formula>0</formula>
    </cfRule>
  </conditionalFormatting>
  <conditionalFormatting sqref="T7:T28">
    <cfRule type="cellIs" dxfId="1135" priority="14" operator="lessThan">
      <formula>0</formula>
    </cfRule>
    <cfRule type="cellIs" dxfId="1134" priority="15" operator="lessThan">
      <formula>0</formula>
    </cfRule>
    <cfRule type="cellIs" dxfId="1133" priority="16" operator="lessThan">
      <formula>0</formula>
    </cfRule>
  </conditionalFormatting>
  <conditionalFormatting sqref="D5:K5">
    <cfRule type="cellIs" dxfId="1132" priority="13" operator="greaterThan">
      <formula>0</formula>
    </cfRule>
  </conditionalFormatting>
  <conditionalFormatting sqref="L4 L6 L28:L29">
    <cfRule type="cellIs" dxfId="1131" priority="12" operator="equal">
      <formula>$L$4</formula>
    </cfRule>
  </conditionalFormatting>
  <conditionalFormatting sqref="D7:S7">
    <cfRule type="cellIs" dxfId="1130" priority="11" operator="greaterThan">
      <formula>0</formula>
    </cfRule>
  </conditionalFormatting>
  <conditionalFormatting sqref="D9:S9">
    <cfRule type="cellIs" dxfId="1129" priority="10" operator="greaterThan">
      <formula>0</formula>
    </cfRule>
  </conditionalFormatting>
  <conditionalFormatting sqref="D11:S11">
    <cfRule type="cellIs" dxfId="1128" priority="9" operator="greaterThan">
      <formula>0</formula>
    </cfRule>
  </conditionalFormatting>
  <conditionalFormatting sqref="D13:S13">
    <cfRule type="cellIs" dxfId="1127" priority="8" operator="greaterThan">
      <formula>0</formula>
    </cfRule>
  </conditionalFormatting>
  <conditionalFormatting sqref="D15:S15">
    <cfRule type="cellIs" dxfId="1126" priority="7" operator="greaterThan">
      <formula>0</formula>
    </cfRule>
  </conditionalFormatting>
  <conditionalFormatting sqref="D17:S17">
    <cfRule type="cellIs" dxfId="1125" priority="6" operator="greaterThan">
      <formula>0</formula>
    </cfRule>
  </conditionalFormatting>
  <conditionalFormatting sqref="D19:S19">
    <cfRule type="cellIs" dxfId="1124" priority="5" operator="greaterThan">
      <formula>0</formula>
    </cfRule>
  </conditionalFormatting>
  <conditionalFormatting sqref="D21:S21">
    <cfRule type="cellIs" dxfId="1123" priority="4" operator="greaterThan">
      <formula>0</formula>
    </cfRule>
  </conditionalFormatting>
  <conditionalFormatting sqref="D23:S23">
    <cfRule type="cellIs" dxfId="1122" priority="3" operator="greaterThan">
      <formula>0</formula>
    </cfRule>
  </conditionalFormatting>
  <conditionalFormatting sqref="D25:S25">
    <cfRule type="cellIs" dxfId="1121" priority="2" operator="greaterThan">
      <formula>0</formula>
    </cfRule>
  </conditionalFormatting>
  <conditionalFormatting sqref="D27:S27">
    <cfRule type="cellIs" dxfId="112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F9" sqref="F9:G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104" t="s">
        <v>45</v>
      </c>
      <c r="B29" s="105"/>
      <c r="C29" s="106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9" priority="43" operator="equal">
      <formula>212030016606640</formula>
    </cfRule>
  </conditionalFormatting>
  <conditionalFormatting sqref="D29 E4:E6 E28:K29">
    <cfRule type="cellIs" dxfId="1118" priority="41" operator="equal">
      <formula>$E$4</formula>
    </cfRule>
    <cfRule type="cellIs" dxfId="1117" priority="42" operator="equal">
      <formula>2120</formula>
    </cfRule>
  </conditionalFormatting>
  <conditionalFormatting sqref="D29:E29 F4:F6 F28:F29">
    <cfRule type="cellIs" dxfId="1116" priority="39" operator="equal">
      <formula>$F$4</formula>
    </cfRule>
    <cfRule type="cellIs" dxfId="1115" priority="40" operator="equal">
      <formula>300</formula>
    </cfRule>
  </conditionalFormatting>
  <conditionalFormatting sqref="G4:G6 G28:G29">
    <cfRule type="cellIs" dxfId="1114" priority="37" operator="equal">
      <formula>$G$4</formula>
    </cfRule>
    <cfRule type="cellIs" dxfId="1113" priority="38" operator="equal">
      <formula>1660</formula>
    </cfRule>
  </conditionalFormatting>
  <conditionalFormatting sqref="H4:H6 H28:H29">
    <cfRule type="cellIs" dxfId="1112" priority="35" operator="equal">
      <formula>$H$4</formula>
    </cfRule>
    <cfRule type="cellIs" dxfId="1111" priority="36" operator="equal">
      <formula>6640</formula>
    </cfRule>
  </conditionalFormatting>
  <conditionalFormatting sqref="T6:T28">
    <cfRule type="cellIs" dxfId="1110" priority="34" operator="lessThan">
      <formula>0</formula>
    </cfRule>
  </conditionalFormatting>
  <conditionalFormatting sqref="T7:T27">
    <cfRule type="cellIs" dxfId="1109" priority="31" operator="lessThan">
      <formula>0</formula>
    </cfRule>
    <cfRule type="cellIs" dxfId="1108" priority="32" operator="lessThan">
      <formula>0</formula>
    </cfRule>
    <cfRule type="cellIs" dxfId="1107" priority="33" operator="lessThan">
      <formula>0</formula>
    </cfRule>
  </conditionalFormatting>
  <conditionalFormatting sqref="E4:E6 E28:K28">
    <cfRule type="cellIs" dxfId="1106" priority="30" operator="equal">
      <formula>$E$4</formula>
    </cfRule>
  </conditionalFormatting>
  <conditionalFormatting sqref="D28:D29 D6 D4:M4">
    <cfRule type="cellIs" dxfId="1105" priority="29" operator="equal">
      <formula>$D$4</formula>
    </cfRule>
  </conditionalFormatting>
  <conditionalFormatting sqref="I4:I6 I28:I29">
    <cfRule type="cellIs" dxfId="1104" priority="28" operator="equal">
      <formula>$I$4</formula>
    </cfRule>
  </conditionalFormatting>
  <conditionalFormatting sqref="J4:J6 J28:J29">
    <cfRule type="cellIs" dxfId="1103" priority="27" operator="equal">
      <formula>$J$4</formula>
    </cfRule>
  </conditionalFormatting>
  <conditionalFormatting sqref="K4:K6 K28:K29">
    <cfRule type="cellIs" dxfId="1102" priority="26" operator="equal">
      <formula>$K$4</formula>
    </cfRule>
  </conditionalFormatting>
  <conditionalFormatting sqref="M4:M6">
    <cfRule type="cellIs" dxfId="1101" priority="25" operator="equal">
      <formula>$L$4</formula>
    </cfRule>
  </conditionalFormatting>
  <conditionalFormatting sqref="T7:T28">
    <cfRule type="cellIs" dxfId="1100" priority="22" operator="lessThan">
      <formula>0</formula>
    </cfRule>
    <cfRule type="cellIs" dxfId="1099" priority="23" operator="lessThan">
      <formula>0</formula>
    </cfRule>
    <cfRule type="cellIs" dxfId="1098" priority="24" operator="lessThan">
      <formula>0</formula>
    </cfRule>
  </conditionalFormatting>
  <conditionalFormatting sqref="D5:K5">
    <cfRule type="cellIs" dxfId="1097" priority="21" operator="greaterThan">
      <formula>0</formula>
    </cfRule>
  </conditionalFormatting>
  <conditionalFormatting sqref="T6:T28">
    <cfRule type="cellIs" dxfId="1096" priority="20" operator="lessThan">
      <formula>0</formula>
    </cfRule>
  </conditionalFormatting>
  <conditionalFormatting sqref="T7:T27">
    <cfRule type="cellIs" dxfId="1095" priority="17" operator="lessThan">
      <formula>0</formula>
    </cfRule>
    <cfRule type="cellIs" dxfId="1094" priority="18" operator="lessThan">
      <formula>0</formula>
    </cfRule>
    <cfRule type="cellIs" dxfId="1093" priority="19" operator="lessThan">
      <formula>0</formula>
    </cfRule>
  </conditionalFormatting>
  <conditionalFormatting sqref="T7:T28">
    <cfRule type="cellIs" dxfId="1092" priority="14" operator="lessThan">
      <formula>0</formula>
    </cfRule>
    <cfRule type="cellIs" dxfId="1091" priority="15" operator="lessThan">
      <formula>0</formula>
    </cfRule>
    <cfRule type="cellIs" dxfId="1090" priority="16" operator="lessThan">
      <formula>0</formula>
    </cfRule>
  </conditionalFormatting>
  <conditionalFormatting sqref="D5:K5">
    <cfRule type="cellIs" dxfId="1089" priority="13" operator="greaterThan">
      <formula>0</formula>
    </cfRule>
  </conditionalFormatting>
  <conditionalFormatting sqref="L4 L6 L28:L29">
    <cfRule type="cellIs" dxfId="1088" priority="12" operator="equal">
      <formula>$L$4</formula>
    </cfRule>
  </conditionalFormatting>
  <conditionalFormatting sqref="D7:S7">
    <cfRule type="cellIs" dxfId="1087" priority="11" operator="greaterThan">
      <formula>0</formula>
    </cfRule>
  </conditionalFormatting>
  <conditionalFormatting sqref="D9:S9">
    <cfRule type="cellIs" dxfId="1086" priority="10" operator="greaterThan">
      <formula>0</formula>
    </cfRule>
  </conditionalFormatting>
  <conditionalFormatting sqref="D11:S11">
    <cfRule type="cellIs" dxfId="1085" priority="9" operator="greaterThan">
      <formula>0</formula>
    </cfRule>
  </conditionalFormatting>
  <conditionalFormatting sqref="D13:S13">
    <cfRule type="cellIs" dxfId="1084" priority="8" operator="greaterThan">
      <formula>0</formula>
    </cfRule>
  </conditionalFormatting>
  <conditionalFormatting sqref="D15:S15">
    <cfRule type="cellIs" dxfId="1083" priority="7" operator="greaterThan">
      <formula>0</formula>
    </cfRule>
  </conditionalFormatting>
  <conditionalFormatting sqref="D17:S17">
    <cfRule type="cellIs" dxfId="1082" priority="6" operator="greaterThan">
      <formula>0</formula>
    </cfRule>
  </conditionalFormatting>
  <conditionalFormatting sqref="D19:S19">
    <cfRule type="cellIs" dxfId="1081" priority="5" operator="greaterThan">
      <formula>0</formula>
    </cfRule>
  </conditionalFormatting>
  <conditionalFormatting sqref="D21:S21">
    <cfRule type="cellIs" dxfId="1080" priority="4" operator="greaterThan">
      <formula>0</formula>
    </cfRule>
  </conditionalFormatting>
  <conditionalFormatting sqref="D23:S23">
    <cfRule type="cellIs" dxfId="1079" priority="3" operator="greaterThan">
      <formula>0</formula>
    </cfRule>
  </conditionalFormatting>
  <conditionalFormatting sqref="D25:S25">
    <cfRule type="cellIs" dxfId="1078" priority="2" operator="greaterThan">
      <formula>0</formula>
    </cfRule>
  </conditionalFormatting>
  <conditionalFormatting sqref="D27:S27">
    <cfRule type="cellIs" dxfId="107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101" t="s">
        <v>44</v>
      </c>
      <c r="B28" s="102"/>
      <c r="C28" s="103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104" t="s">
        <v>45</v>
      </c>
      <c r="B29" s="105"/>
      <c r="C29" s="106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6" priority="43" operator="equal">
      <formula>212030016606640</formula>
    </cfRule>
  </conditionalFormatting>
  <conditionalFormatting sqref="D29 E4:E6 E28:K29">
    <cfRule type="cellIs" dxfId="1075" priority="41" operator="equal">
      <formula>$E$4</formula>
    </cfRule>
    <cfRule type="cellIs" dxfId="1074" priority="42" operator="equal">
      <formula>2120</formula>
    </cfRule>
  </conditionalFormatting>
  <conditionalFormatting sqref="D29:E29 F4:F6 F28:F29">
    <cfRule type="cellIs" dxfId="1073" priority="39" operator="equal">
      <formula>$F$4</formula>
    </cfRule>
    <cfRule type="cellIs" dxfId="1072" priority="40" operator="equal">
      <formula>300</formula>
    </cfRule>
  </conditionalFormatting>
  <conditionalFormatting sqref="G4:G6 G28:G29">
    <cfRule type="cellIs" dxfId="1071" priority="37" operator="equal">
      <formula>$G$4</formula>
    </cfRule>
    <cfRule type="cellIs" dxfId="1070" priority="38" operator="equal">
      <formula>1660</formula>
    </cfRule>
  </conditionalFormatting>
  <conditionalFormatting sqref="H4:H6 H28:H29">
    <cfRule type="cellIs" dxfId="1069" priority="35" operator="equal">
      <formula>$H$4</formula>
    </cfRule>
    <cfRule type="cellIs" dxfId="1068" priority="36" operator="equal">
      <formula>6640</formula>
    </cfRule>
  </conditionalFormatting>
  <conditionalFormatting sqref="T6:T28">
    <cfRule type="cellIs" dxfId="1067" priority="34" operator="lessThan">
      <formula>0</formula>
    </cfRule>
  </conditionalFormatting>
  <conditionalFormatting sqref="T7:T27">
    <cfRule type="cellIs" dxfId="1066" priority="31" operator="lessThan">
      <formula>0</formula>
    </cfRule>
    <cfRule type="cellIs" dxfId="1065" priority="32" operator="lessThan">
      <formula>0</formula>
    </cfRule>
    <cfRule type="cellIs" dxfId="1064" priority="33" operator="lessThan">
      <formula>0</formula>
    </cfRule>
  </conditionalFormatting>
  <conditionalFormatting sqref="E4:E6 E28:K28">
    <cfRule type="cellIs" dxfId="1063" priority="30" operator="equal">
      <formula>$E$4</formula>
    </cfRule>
  </conditionalFormatting>
  <conditionalFormatting sqref="D28:D29 D6 D4:M4">
    <cfRule type="cellIs" dxfId="1062" priority="29" operator="equal">
      <formula>$D$4</formula>
    </cfRule>
  </conditionalFormatting>
  <conditionalFormatting sqref="I4:I6 I28:I29">
    <cfRule type="cellIs" dxfId="1061" priority="28" operator="equal">
      <formula>$I$4</formula>
    </cfRule>
  </conditionalFormatting>
  <conditionalFormatting sqref="J4:J6 J28:J29">
    <cfRule type="cellIs" dxfId="1060" priority="27" operator="equal">
      <formula>$J$4</formula>
    </cfRule>
  </conditionalFormatting>
  <conditionalFormatting sqref="K4:K6 K28:K29">
    <cfRule type="cellIs" dxfId="1059" priority="26" operator="equal">
      <formula>$K$4</formula>
    </cfRule>
  </conditionalFormatting>
  <conditionalFormatting sqref="M4:M6">
    <cfRule type="cellIs" dxfId="1058" priority="25" operator="equal">
      <formula>$L$4</formula>
    </cfRule>
  </conditionalFormatting>
  <conditionalFormatting sqref="T7:T28">
    <cfRule type="cellIs" dxfId="1057" priority="22" operator="lessThan">
      <formula>0</formula>
    </cfRule>
    <cfRule type="cellIs" dxfId="1056" priority="23" operator="lessThan">
      <formula>0</formula>
    </cfRule>
    <cfRule type="cellIs" dxfId="1055" priority="24" operator="lessThan">
      <formula>0</formula>
    </cfRule>
  </conditionalFormatting>
  <conditionalFormatting sqref="D5:K5">
    <cfRule type="cellIs" dxfId="1054" priority="21" operator="greaterThan">
      <formula>0</formula>
    </cfRule>
  </conditionalFormatting>
  <conditionalFormatting sqref="T6:T28">
    <cfRule type="cellIs" dxfId="1053" priority="20" operator="lessThan">
      <formula>0</formula>
    </cfRule>
  </conditionalFormatting>
  <conditionalFormatting sqref="T7:T27">
    <cfRule type="cellIs" dxfId="1052" priority="17" operator="lessThan">
      <formula>0</formula>
    </cfRule>
    <cfRule type="cellIs" dxfId="1051" priority="18" operator="lessThan">
      <formula>0</formula>
    </cfRule>
    <cfRule type="cellIs" dxfId="1050" priority="19" operator="lessThan">
      <formula>0</formula>
    </cfRule>
  </conditionalFormatting>
  <conditionalFormatting sqref="T7:T28">
    <cfRule type="cellIs" dxfId="1049" priority="14" operator="lessThan">
      <formula>0</formula>
    </cfRule>
    <cfRule type="cellIs" dxfId="1048" priority="15" operator="lessThan">
      <formula>0</formula>
    </cfRule>
    <cfRule type="cellIs" dxfId="1047" priority="16" operator="lessThan">
      <formula>0</formula>
    </cfRule>
  </conditionalFormatting>
  <conditionalFormatting sqref="D5:K5">
    <cfRule type="cellIs" dxfId="1046" priority="13" operator="greaterThan">
      <formula>0</formula>
    </cfRule>
  </conditionalFormatting>
  <conditionalFormatting sqref="L4 L6 L28:L29">
    <cfRule type="cellIs" dxfId="1045" priority="12" operator="equal">
      <formula>$L$4</formula>
    </cfRule>
  </conditionalFormatting>
  <conditionalFormatting sqref="D7:S7">
    <cfRule type="cellIs" dxfId="1044" priority="11" operator="greaterThan">
      <formula>0</formula>
    </cfRule>
  </conditionalFormatting>
  <conditionalFormatting sqref="D9:S9">
    <cfRule type="cellIs" dxfId="1043" priority="10" operator="greaterThan">
      <formula>0</formula>
    </cfRule>
  </conditionalFormatting>
  <conditionalFormatting sqref="D11:S11">
    <cfRule type="cellIs" dxfId="1042" priority="9" operator="greaterThan">
      <formula>0</formula>
    </cfRule>
  </conditionalFormatting>
  <conditionalFormatting sqref="D13:S13">
    <cfRule type="cellIs" dxfId="1041" priority="8" operator="greaterThan">
      <formula>0</formula>
    </cfRule>
  </conditionalFormatting>
  <conditionalFormatting sqref="D15:S15">
    <cfRule type="cellIs" dxfId="1040" priority="7" operator="greaterThan">
      <formula>0</formula>
    </cfRule>
  </conditionalFormatting>
  <conditionalFormatting sqref="D17:S17">
    <cfRule type="cellIs" dxfId="1039" priority="6" operator="greaterThan">
      <formula>0</formula>
    </cfRule>
  </conditionalFormatting>
  <conditionalFormatting sqref="D19:S19">
    <cfRule type="cellIs" dxfId="1038" priority="5" operator="greaterThan">
      <formula>0</formula>
    </cfRule>
  </conditionalFormatting>
  <conditionalFormatting sqref="D21:Q21 S21">
    <cfRule type="cellIs" dxfId="1037" priority="4" operator="greaterThan">
      <formula>0</formula>
    </cfRule>
  </conditionalFormatting>
  <conditionalFormatting sqref="D23:Q23 S23">
    <cfRule type="cellIs" dxfId="1036" priority="3" operator="greaterThan">
      <formula>0</formula>
    </cfRule>
  </conditionalFormatting>
  <conditionalFormatting sqref="D25:Q25 S25">
    <cfRule type="cellIs" dxfId="1035" priority="2" operator="greaterThan">
      <formula>0</formula>
    </cfRule>
  </conditionalFormatting>
  <conditionalFormatting sqref="D27:S27">
    <cfRule type="cellIs" dxfId="103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2021-03-29T05:14:55Z</dcterms:modified>
</cp:coreProperties>
</file>