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  <sheet name="Card." sheetId="35" r:id="rId34"/>
  </sheets>
  <calcPr calcId="144525"/>
</workbook>
</file>

<file path=xl/calcChain.xml><?xml version="1.0" encoding="utf-8"?>
<calcChain xmlns="http://schemas.openxmlformats.org/spreadsheetml/2006/main">
  <c r="D28" i="27" l="1"/>
  <c r="D29" i="27" s="1"/>
  <c r="U28" i="29" l="1"/>
  <c r="U28" i="28" l="1"/>
  <c r="E8" i="33" l="1"/>
  <c r="E9" i="33"/>
  <c r="E10" i="33"/>
  <c r="B24" i="35"/>
  <c r="D28" i="23" l="1"/>
  <c r="U28" i="20" l="1"/>
  <c r="U28" i="19" l="1"/>
  <c r="J4" i="34" l="1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3" i="34"/>
  <c r="J24" i="34" l="1"/>
  <c r="U28" i="18"/>
  <c r="U14" i="18"/>
  <c r="U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U28" i="17"/>
  <c r="H24" i="34" l="1"/>
  <c r="I24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B24" i="34"/>
  <c r="K23" i="34" l="1"/>
  <c r="M23" i="34" s="1"/>
  <c r="K11" i="34"/>
  <c r="M11" i="34" s="1"/>
  <c r="K18" i="34"/>
  <c r="M18" i="34" s="1"/>
  <c r="K10" i="34"/>
  <c r="M10" i="34" s="1"/>
  <c r="K21" i="34"/>
  <c r="M21" i="34" s="1"/>
  <c r="K17" i="34"/>
  <c r="M17" i="34" s="1"/>
  <c r="K13" i="34"/>
  <c r="M13" i="34" s="1"/>
  <c r="K9" i="34"/>
  <c r="M9" i="34" s="1"/>
  <c r="K5" i="34"/>
  <c r="M5" i="34" s="1"/>
  <c r="K19" i="34"/>
  <c r="M19" i="34" s="1"/>
  <c r="L15" i="34"/>
  <c r="K15" i="34"/>
  <c r="M15" i="34" s="1"/>
  <c r="K7" i="34"/>
  <c r="M7" i="34" s="1"/>
  <c r="L22" i="34"/>
  <c r="K22" i="34"/>
  <c r="M22" i="34" s="1"/>
  <c r="K14" i="34"/>
  <c r="M14" i="34" s="1"/>
  <c r="L6" i="34"/>
  <c r="K6" i="34"/>
  <c r="M6" i="34" s="1"/>
  <c r="K20" i="34"/>
  <c r="M20" i="34" s="1"/>
  <c r="K16" i="34"/>
  <c r="M16" i="34" s="1"/>
  <c r="K12" i="34"/>
  <c r="M12" i="34" s="1"/>
  <c r="K8" i="34"/>
  <c r="M8" i="34" s="1"/>
  <c r="K4" i="34"/>
  <c r="M4" i="34" s="1"/>
  <c r="K3" i="34"/>
  <c r="M3" i="34" s="1"/>
  <c r="L21" i="34"/>
  <c r="L5" i="34"/>
  <c r="L8" i="34"/>
  <c r="D24" i="34"/>
  <c r="E24" i="34"/>
  <c r="F24" i="34"/>
  <c r="C24" i="34"/>
  <c r="U28" i="13"/>
  <c r="L16" i="34" l="1"/>
  <c r="L14" i="34"/>
  <c r="L7" i="34"/>
  <c r="L19" i="34"/>
  <c r="L12" i="34"/>
  <c r="L9" i="34"/>
  <c r="L10" i="34"/>
  <c r="L11" i="34"/>
  <c r="L13" i="34"/>
  <c r="L4" i="34"/>
  <c r="L20" i="34"/>
  <c r="L17" i="34"/>
  <c r="L18" i="34"/>
  <c r="L23" i="34"/>
  <c r="L3" i="34"/>
  <c r="K24" i="34"/>
  <c r="M24" i="34" s="1"/>
  <c r="U28" i="12"/>
  <c r="L24" i="34" l="1"/>
  <c r="N15" i="10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F10" i="33"/>
  <c r="G10" i="33"/>
  <c r="H10" i="33"/>
  <c r="I10" i="33"/>
  <c r="J10" i="33"/>
  <c r="K10" i="33"/>
  <c r="L10" i="33"/>
  <c r="F9" i="33"/>
  <c r="G9" i="33"/>
  <c r="H9" i="33"/>
  <c r="I9" i="33"/>
  <c r="J9" i="33"/>
  <c r="K9" i="33"/>
  <c r="L9" i="33"/>
  <c r="F8" i="33"/>
  <c r="G8" i="33"/>
  <c r="H8" i="33"/>
  <c r="I8" i="33"/>
  <c r="J8" i="33"/>
  <c r="K8" i="33"/>
  <c r="L8" i="33"/>
  <c r="E7" i="33"/>
  <c r="C3" i="35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V26" i="29" s="1"/>
  <c r="N25" i="29"/>
  <c r="M25" i="29"/>
  <c r="S25" i="29" s="1"/>
  <c r="T25" i="29" s="1"/>
  <c r="N24" i="29"/>
  <c r="M24" i="29"/>
  <c r="R24" i="29" s="1"/>
  <c r="V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V10" i="29" s="1"/>
  <c r="N9" i="29"/>
  <c r="M9" i="29"/>
  <c r="S9" i="29" s="1"/>
  <c r="T9" i="29" s="1"/>
  <c r="N8" i="29"/>
  <c r="M8" i="29"/>
  <c r="R8" i="29" s="1"/>
  <c r="V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6" i="29" l="1"/>
  <c r="R16" i="29"/>
  <c r="E3" i="35"/>
  <c r="D3" i="35"/>
  <c r="C6" i="35"/>
  <c r="C8" i="35"/>
  <c r="C9" i="35"/>
  <c r="C10" i="35"/>
  <c r="C11" i="35"/>
  <c r="C13" i="35"/>
  <c r="C14" i="35"/>
  <c r="C15" i="35"/>
  <c r="C16" i="35"/>
  <c r="C17" i="35"/>
  <c r="C18" i="35"/>
  <c r="C19" i="35"/>
  <c r="C20" i="35"/>
  <c r="C21" i="35"/>
  <c r="C22" i="35"/>
  <c r="C23" i="35"/>
  <c r="C7" i="35"/>
  <c r="E7" i="35" s="1"/>
  <c r="C12" i="35"/>
  <c r="D12" i="35" s="1"/>
  <c r="K29" i="4"/>
  <c r="K4" i="5" s="1"/>
  <c r="K29" i="5" s="1"/>
  <c r="K4" i="6" s="1"/>
  <c r="R24" i="17"/>
  <c r="V24" i="17" s="1"/>
  <c r="S24" i="17"/>
  <c r="T24" i="17" s="1"/>
  <c r="C4" i="35"/>
  <c r="E17" i="35"/>
  <c r="D17" i="35"/>
  <c r="C5" i="35"/>
  <c r="D5" i="35" s="1"/>
  <c r="N28" i="28"/>
  <c r="O18" i="27"/>
  <c r="N28" i="26"/>
  <c r="O20" i="25"/>
  <c r="R26" i="15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V10" i="19" s="1"/>
  <c r="R26" i="19"/>
  <c r="V26" i="19" s="1"/>
  <c r="O19" i="7"/>
  <c r="R19" i="7"/>
  <c r="S23" i="7"/>
  <c r="T23" i="7" s="1"/>
  <c r="R23" i="7"/>
  <c r="N28" i="12"/>
  <c r="O18" i="18"/>
  <c r="O18" i="19"/>
  <c r="O12" i="22"/>
  <c r="O20" i="24"/>
  <c r="O11" i="16"/>
  <c r="R18" i="19"/>
  <c r="V18" i="19" s="1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V14" i="19" s="1"/>
  <c r="R22" i="19"/>
  <c r="V22" i="19" s="1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V7" i="29" s="1"/>
  <c r="R9" i="29"/>
  <c r="V9" i="29" s="1"/>
  <c r="R11" i="29"/>
  <c r="V11" i="29" s="1"/>
  <c r="R13" i="29"/>
  <c r="V13" i="29" s="1"/>
  <c r="R15" i="29"/>
  <c r="V15" i="29" s="1"/>
  <c r="R17" i="29"/>
  <c r="V17" i="29" s="1"/>
  <c r="R19" i="29"/>
  <c r="V19" i="29" s="1"/>
  <c r="R21" i="29"/>
  <c r="V21" i="29" s="1"/>
  <c r="R23" i="29"/>
  <c r="V23" i="29" s="1"/>
  <c r="R25" i="29"/>
  <c r="V25" i="29" s="1"/>
  <c r="R27" i="29"/>
  <c r="V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V12" i="29" s="1"/>
  <c r="R14" i="29"/>
  <c r="V14" i="29" s="1"/>
  <c r="X14" i="29" s="1"/>
  <c r="V16" i="29"/>
  <c r="R18" i="29"/>
  <c r="V18" i="29" s="1"/>
  <c r="R20" i="29"/>
  <c r="V20" i="29" s="1"/>
  <c r="R22" i="29"/>
  <c r="V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E5" i="35" l="1"/>
  <c r="V28" i="29"/>
  <c r="E20" i="35"/>
  <c r="D20" i="35"/>
  <c r="E16" i="35"/>
  <c r="D16" i="35"/>
  <c r="R28" i="25"/>
  <c r="D7" i="35"/>
  <c r="D4" i="35"/>
  <c r="E4" i="35"/>
  <c r="E21" i="35"/>
  <c r="D21" i="35"/>
  <c r="D13" i="35"/>
  <c r="E13" i="35"/>
  <c r="D8" i="35"/>
  <c r="E8" i="35"/>
  <c r="D6" i="35"/>
  <c r="E6" i="35"/>
  <c r="C24" i="35"/>
  <c r="E24" i="35" s="1"/>
  <c r="E12" i="35"/>
  <c r="D23" i="35"/>
  <c r="E23" i="35"/>
  <c r="D19" i="35"/>
  <c r="E19" i="35"/>
  <c r="E15" i="35"/>
  <c r="D15" i="35"/>
  <c r="E10" i="35"/>
  <c r="D10" i="35"/>
  <c r="E11" i="35"/>
  <c r="D11" i="35"/>
  <c r="D22" i="35"/>
  <c r="E22" i="35"/>
  <c r="D18" i="35"/>
  <c r="E18" i="35"/>
  <c r="D14" i="35"/>
  <c r="E14" i="35"/>
  <c r="D9" i="35"/>
  <c r="E9" i="35"/>
  <c r="V28" i="28"/>
  <c r="V28" i="20"/>
  <c r="V28" i="19"/>
  <c r="V28" i="18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5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<sst xmlns="http://schemas.openxmlformats.org/spreadsheetml/2006/main" count="1560" uniqueCount="130">
  <si>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</si>
  <si>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</si>
  <si>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</si>
  <si>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</si>
  <si>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</si>
  <si>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</si>
  <si>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</si>
  <si>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</si>
  <si>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</si>
  <si>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</si>
  <si>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</si>
  <si>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</si>
  <si>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</si>
  <si>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</si>
  <si>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</si>
  <si>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</si>
  <si>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</si>
  <si>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</si>
  <si>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</si>
  <si>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</si>
  <si>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</si>
  <si>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</si>
  <si>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</si>
  <si>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</si>
  <si>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</si>
  <si>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</si>
  <si>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</si>
  <si>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</si>
  <si>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</si>
  <si>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</si>
  <si>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</si>
  <si>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</si>
  <si>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</si>
  <si>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</si>
  <si>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</si>
  <si>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</si>
  <si>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</si>
  <si>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</si>
  <si>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</si>
  <si>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</si>
  <si>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</si>
  <si>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</si>
  <si>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</si>
  <si>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</si>
  <si>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</si>
  <si>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</si>
  <si>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</si>
  <si>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</si>
  <si>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</si>
  <si>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</si>
  <si>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</si>
  <si>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</si>
  <si>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</si>
  <si>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</si>
  <si>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</si>
  <si>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</si>
  <si>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</si>
  <si>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</si>
  <si>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</si>
  <si>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</si>
  <si>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</si>
  <si>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</si>
  <si>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</si>
  <si>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</si>
  <si>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</si>
  <si>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</si>
  <si>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</si>
  <si>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</si>
  <si>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</si>
  <si>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</si>
  <si>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</si>
  <si>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</si>
  <si>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</si>
  <si>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</si>
  <si>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</si>
  <si>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</si>
  <si>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</si>
  <si>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</si>
  <si>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</si>
  <si>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</si>
  <si>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</si>
  <si>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</si>
  <si>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</si>
  <si>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</si>
  <si>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</si>
  <si>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</si>
  <si>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</si>
  <si>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</si>
  <si>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</si>
  <si>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</si>
  <si>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</si>
  <si>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</si>
  <si>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</si>
  <si>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</si>
  <si>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</si>
  <si>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</si>
  <si>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</si>
  <si>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</si>
  <si>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</si>
  <si>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</si>
  <si>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</si>
  <si>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</si>
  <si>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</si>
  <si>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</si>
  <si>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</si>
  <si>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</si>
  <si>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</si>
  <si>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</si>
  <si>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</si>
  <si>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</si>
  <si>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</si>
  <si>
    <t>SC &amp; 1%</t>
  </si>
  <si>
    <t>Act velue</t>
  </si>
  <si>
    <t>Date:19.07.2021</t>
  </si>
  <si>
    <t>Date:20.07.2021</t>
  </si>
  <si>
    <t>Date:24.07.2021</t>
  </si>
  <si>
    <t>Date:25.07.2021</t>
  </si>
  <si>
    <t>Date:26.07.2021</t>
  </si>
  <si>
    <t>Month:July</t>
  </si>
  <si>
    <t>Date:27.07.2021</t>
  </si>
  <si>
    <t>Achieve</t>
  </si>
  <si>
    <t>% ACH</t>
  </si>
  <si>
    <t>Act Velue</t>
  </si>
  <si>
    <t>Date:28.07.2021</t>
  </si>
  <si>
    <t xml:space="preserve">Date:29.07.2021 </t>
  </si>
  <si>
    <t>1% LESS</t>
  </si>
  <si>
    <t>ACT VALUE</t>
  </si>
  <si>
    <t>card less</t>
  </si>
  <si>
    <t>Date:30.07.2021</t>
  </si>
  <si>
    <t>550,Kanaikhali,Natore.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</si>
</sst>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rgb="FFFF0000"/>
      <name val="Arial"/>
      <family val="2"/>
    </font>
    <font>
      <sz val="15"/>
      <color theme="3" tint="0.3999755851924192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14" fillId="4" borderId="4" xfId="0" applyFont="1" applyFill="1" applyBorder="1" applyAlignment="1"/>
    <xf numFmtId="0" fontId="14" fillId="4" borderId="34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2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3" fillId="7" borderId="14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14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8" priority="44" operator="equal">
      <formula>212030016606640</formula>
    </cfRule>
  </conditionalFormatting>
  <conditionalFormatting sqref="D29 E28:K29 E4 E6">
    <cfRule type="cellIs" dxfId="1417" priority="42" operator="equal">
      <formula>$E$4</formula>
    </cfRule>
    <cfRule type="cellIs" dxfId="1416" priority="43" operator="equal">
      <formula>2120</formula>
    </cfRule>
  </conditionalFormatting>
  <conditionalFormatting sqref="D29:E29 F28:F29 F4 F6">
    <cfRule type="cellIs" dxfId="1415" priority="40" operator="equal">
      <formula>$F$4</formula>
    </cfRule>
    <cfRule type="cellIs" dxfId="1414" priority="41" operator="equal">
      <formula>300</formula>
    </cfRule>
  </conditionalFormatting>
  <conditionalFormatting sqref="G28:G29 G4 G6">
    <cfRule type="cellIs" dxfId="1413" priority="38" operator="equal">
      <formula>$G$4</formula>
    </cfRule>
    <cfRule type="cellIs" dxfId="1412" priority="39" operator="equal">
      <formula>1660</formula>
    </cfRule>
  </conditionalFormatting>
  <conditionalFormatting sqref="H28:H29 H4 H6">
    <cfRule type="cellIs" dxfId="1411" priority="36" operator="equal">
      <formula>$H$4</formula>
    </cfRule>
    <cfRule type="cellIs" dxfId="1410" priority="37" operator="equal">
      <formula>6640</formula>
    </cfRule>
  </conditionalFormatting>
  <conditionalFormatting sqref="T6:T28">
    <cfRule type="cellIs" dxfId="1409" priority="35" operator="lessThan">
      <formula>0</formula>
    </cfRule>
  </conditionalFormatting>
  <conditionalFormatting sqref="T7:T27">
    <cfRule type="cellIs" dxfId="1408" priority="32" operator="lessThan">
      <formula>0</formula>
    </cfRule>
    <cfRule type="cellIs" dxfId="1407" priority="33" operator="lessThan">
      <formula>0</formula>
    </cfRule>
    <cfRule type="cellIs" dxfId="1406" priority="34" operator="lessThan">
      <formula>0</formula>
    </cfRule>
  </conditionalFormatting>
  <conditionalFormatting sqref="E28:K28 E4 E6">
    <cfRule type="cellIs" dxfId="1405" priority="31" operator="equal">
      <formula>$E$4</formula>
    </cfRule>
  </conditionalFormatting>
  <conditionalFormatting sqref="D28:D29 D4:K4 M4 D6">
    <cfRule type="cellIs" dxfId="1404" priority="30" operator="equal">
      <formula>$D$4</formula>
    </cfRule>
  </conditionalFormatting>
  <conditionalFormatting sqref="I28:I29 I4 I6">
    <cfRule type="cellIs" dxfId="1403" priority="29" operator="equal">
      <formula>$I$4</formula>
    </cfRule>
  </conditionalFormatting>
  <conditionalFormatting sqref="J28:J29 J4 J6">
    <cfRule type="cellIs" dxfId="1402" priority="28" operator="equal">
      <formula>$J$4</formula>
    </cfRule>
  </conditionalFormatting>
  <conditionalFormatting sqref="K28:K29 K4 K6">
    <cfRule type="cellIs" dxfId="1401" priority="27" operator="equal">
      <formula>$K$4</formula>
    </cfRule>
  </conditionalFormatting>
  <conditionalFormatting sqref="M4:M6">
    <cfRule type="cellIs" dxfId="1400" priority="26" operator="equal">
      <formula>$L$4</formula>
    </cfRule>
  </conditionalFormatting>
  <conditionalFormatting sqref="T7:T28">
    <cfRule type="cellIs" dxfId="1399" priority="23" operator="lessThan">
      <formula>0</formula>
    </cfRule>
    <cfRule type="cellIs" dxfId="1398" priority="24" operator="lessThan">
      <formula>0</formula>
    </cfRule>
    <cfRule type="cellIs" dxfId="1397" priority="25" operator="lessThan">
      <formula>0</formula>
    </cfRule>
  </conditionalFormatting>
  <conditionalFormatting sqref="T6:T28">
    <cfRule type="cellIs" dxfId="1396" priority="21" operator="lessThan">
      <formula>0</formula>
    </cfRule>
  </conditionalFormatting>
  <conditionalFormatting sqref="T7:T27">
    <cfRule type="cellIs" dxfId="1395" priority="18" operator="lessThan">
      <formula>0</formula>
    </cfRule>
    <cfRule type="cellIs" dxfId="1394" priority="19" operator="lessThan">
      <formula>0</formula>
    </cfRule>
    <cfRule type="cellIs" dxfId="1393" priority="20" operator="lessThan">
      <formula>0</formula>
    </cfRule>
  </conditionalFormatting>
  <conditionalFormatting sqref="T7:T28">
    <cfRule type="cellIs" dxfId="1392" priority="15" operator="lessThan">
      <formula>0</formula>
    </cfRule>
    <cfRule type="cellIs" dxfId="1391" priority="16" operator="lessThan">
      <formula>0</formula>
    </cfRule>
    <cfRule type="cellIs" dxfId="1390" priority="17" operator="lessThan">
      <formula>0</formula>
    </cfRule>
  </conditionalFormatting>
  <conditionalFormatting sqref="L4 L6 L28:L29">
    <cfRule type="cellIs" dxfId="1389" priority="13" operator="equal">
      <formula>$L$4</formula>
    </cfRule>
  </conditionalFormatting>
  <conditionalFormatting sqref="D7:S7">
    <cfRule type="cellIs" dxfId="1388" priority="12" operator="greaterThan">
      <formula>0</formula>
    </cfRule>
  </conditionalFormatting>
  <conditionalFormatting sqref="D9:S9">
    <cfRule type="cellIs" dxfId="1387" priority="11" operator="greaterThan">
      <formula>0</formula>
    </cfRule>
  </conditionalFormatting>
  <conditionalFormatting sqref="D11:S11">
    <cfRule type="cellIs" dxfId="1386" priority="10" operator="greaterThan">
      <formula>0</formula>
    </cfRule>
  </conditionalFormatting>
  <conditionalFormatting sqref="D13:S13">
    <cfRule type="cellIs" dxfId="1385" priority="9" operator="greaterThan">
      <formula>0</formula>
    </cfRule>
  </conditionalFormatting>
  <conditionalFormatting sqref="D15:S15">
    <cfRule type="cellIs" dxfId="1384" priority="8" operator="greaterThan">
      <formula>0</formula>
    </cfRule>
  </conditionalFormatting>
  <conditionalFormatting sqref="D17:S17">
    <cfRule type="cellIs" dxfId="1383" priority="7" operator="greaterThan">
      <formula>0</formula>
    </cfRule>
  </conditionalFormatting>
  <conditionalFormatting sqref="D19:S19">
    <cfRule type="cellIs" dxfId="1382" priority="6" operator="greaterThan">
      <formula>0</formula>
    </cfRule>
  </conditionalFormatting>
  <conditionalFormatting sqref="D21:S21">
    <cfRule type="cellIs" dxfId="1381" priority="5" operator="greaterThan">
      <formula>0</formula>
    </cfRule>
  </conditionalFormatting>
  <conditionalFormatting sqref="D23:S23">
    <cfRule type="cellIs" dxfId="1380" priority="4" operator="greaterThan">
      <formula>0</formula>
    </cfRule>
  </conditionalFormatting>
  <conditionalFormatting sqref="D25:S25">
    <cfRule type="cellIs" dxfId="1379" priority="3" operator="greaterThan">
      <formula>0</formula>
    </cfRule>
  </conditionalFormatting>
  <conditionalFormatting sqref="D27:S27">
    <cfRule type="cellIs" dxfId="1378" priority="2" operator="greaterThan">
      <formula>0</formula>
    </cfRule>
  </conditionalFormatting>
  <conditionalFormatting sqref="D5:L5">
    <cfRule type="cellIs" dxfId="137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59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118" t="s">
        <v>39</v>
      </c>
      <c r="B29" s="119"/>
      <c r="C29" s="120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32" priority="63" operator="equal">
      <formula>212030016606640</formula>
    </cfRule>
  </conditionalFormatting>
  <conditionalFormatting sqref="D29 E4:E6 E28:K29">
    <cfRule type="cellIs" dxfId="1031" priority="61" operator="equal">
      <formula>$E$4</formula>
    </cfRule>
    <cfRule type="cellIs" dxfId="1030" priority="62" operator="equal">
      <formula>2120</formula>
    </cfRule>
  </conditionalFormatting>
  <conditionalFormatting sqref="D29:E29 F4:F6 F28:F29">
    <cfRule type="cellIs" dxfId="1029" priority="59" operator="equal">
      <formula>$F$4</formula>
    </cfRule>
    <cfRule type="cellIs" dxfId="1028" priority="60" operator="equal">
      <formula>300</formula>
    </cfRule>
  </conditionalFormatting>
  <conditionalFormatting sqref="G4:G6 G28:G29">
    <cfRule type="cellIs" dxfId="1027" priority="57" operator="equal">
      <formula>$G$4</formula>
    </cfRule>
    <cfRule type="cellIs" dxfId="1026" priority="58" operator="equal">
      <formula>1660</formula>
    </cfRule>
  </conditionalFormatting>
  <conditionalFormatting sqref="H4:H6 H28:H29">
    <cfRule type="cellIs" dxfId="1025" priority="55" operator="equal">
      <formula>$H$4</formula>
    </cfRule>
    <cfRule type="cellIs" dxfId="1024" priority="56" operator="equal">
      <formula>6640</formula>
    </cfRule>
  </conditionalFormatting>
  <conditionalFormatting sqref="T6:T28 U28:V28">
    <cfRule type="cellIs" dxfId="1023" priority="54" operator="lessThan">
      <formula>0</formula>
    </cfRule>
  </conditionalFormatting>
  <conditionalFormatting sqref="T7:T27">
    <cfRule type="cellIs" dxfId="1022" priority="51" operator="lessThan">
      <formula>0</formula>
    </cfRule>
    <cfRule type="cellIs" dxfId="1021" priority="52" operator="lessThan">
      <formula>0</formula>
    </cfRule>
    <cfRule type="cellIs" dxfId="1020" priority="53" operator="lessThan">
      <formula>0</formula>
    </cfRule>
  </conditionalFormatting>
  <conditionalFormatting sqref="E4:E6 E28:K28">
    <cfRule type="cellIs" dxfId="1019" priority="50" operator="equal">
      <formula>$E$4</formula>
    </cfRule>
  </conditionalFormatting>
  <conditionalFormatting sqref="D28:D29 D6 D4:M4">
    <cfRule type="cellIs" dxfId="1018" priority="49" operator="equal">
      <formula>$D$4</formula>
    </cfRule>
  </conditionalFormatting>
  <conditionalFormatting sqref="I4:I6 I28:I29">
    <cfRule type="cellIs" dxfId="1017" priority="48" operator="equal">
      <formula>$I$4</formula>
    </cfRule>
  </conditionalFormatting>
  <conditionalFormatting sqref="J4:J6 J28:J29">
    <cfRule type="cellIs" dxfId="1016" priority="47" operator="equal">
      <formula>$J$4</formula>
    </cfRule>
  </conditionalFormatting>
  <conditionalFormatting sqref="K4:K6 K28:K29">
    <cfRule type="cellIs" dxfId="1015" priority="46" operator="equal">
      <formula>$K$4</formula>
    </cfRule>
  </conditionalFormatting>
  <conditionalFormatting sqref="M4:M6">
    <cfRule type="cellIs" dxfId="1014" priority="45" operator="equal">
      <formula>$L$4</formula>
    </cfRule>
  </conditionalFormatting>
  <conditionalFormatting sqref="T7:T28 U28:V28">
    <cfRule type="cellIs" dxfId="1013" priority="42" operator="lessThan">
      <formula>0</formula>
    </cfRule>
    <cfRule type="cellIs" dxfId="1012" priority="43" operator="lessThan">
      <formula>0</formula>
    </cfRule>
    <cfRule type="cellIs" dxfId="1011" priority="44" operator="lessThan">
      <formula>0</formula>
    </cfRule>
  </conditionalFormatting>
  <conditionalFormatting sqref="D5:K5">
    <cfRule type="cellIs" dxfId="1010" priority="41" operator="greaterThan">
      <formula>0</formula>
    </cfRule>
  </conditionalFormatting>
  <conditionalFormatting sqref="T6:T28 U28:V28">
    <cfRule type="cellIs" dxfId="1009" priority="40" operator="lessThan">
      <formula>0</formula>
    </cfRule>
  </conditionalFormatting>
  <conditionalFormatting sqref="T7:T27">
    <cfRule type="cellIs" dxfId="1008" priority="37" operator="lessThan">
      <formula>0</formula>
    </cfRule>
    <cfRule type="cellIs" dxfId="1007" priority="38" operator="lessThan">
      <formula>0</formula>
    </cfRule>
    <cfRule type="cellIs" dxfId="1006" priority="39" operator="lessThan">
      <formula>0</formula>
    </cfRule>
  </conditionalFormatting>
  <conditionalFormatting sqref="T7:T28 U28:V28">
    <cfRule type="cellIs" dxfId="1005" priority="34" operator="lessThan">
      <formula>0</formula>
    </cfRule>
    <cfRule type="cellIs" dxfId="1004" priority="35" operator="lessThan">
      <formula>0</formula>
    </cfRule>
    <cfRule type="cellIs" dxfId="1003" priority="36" operator="lessThan">
      <formula>0</formula>
    </cfRule>
  </conditionalFormatting>
  <conditionalFormatting sqref="D5:K5">
    <cfRule type="cellIs" dxfId="1002" priority="33" operator="greaterThan">
      <formula>0</formula>
    </cfRule>
  </conditionalFormatting>
  <conditionalFormatting sqref="L4 L6 L28:L29">
    <cfRule type="cellIs" dxfId="1001" priority="32" operator="equal">
      <formula>$L$4</formula>
    </cfRule>
  </conditionalFormatting>
  <conditionalFormatting sqref="D7:S7">
    <cfRule type="cellIs" dxfId="1000" priority="31" operator="greaterThan">
      <formula>0</formula>
    </cfRule>
  </conditionalFormatting>
  <conditionalFormatting sqref="D9:S9">
    <cfRule type="cellIs" dxfId="999" priority="30" operator="greaterThan">
      <formula>0</formula>
    </cfRule>
  </conditionalFormatting>
  <conditionalFormatting sqref="D11:S11">
    <cfRule type="cellIs" dxfId="998" priority="29" operator="greaterThan">
      <formula>0</formula>
    </cfRule>
  </conditionalFormatting>
  <conditionalFormatting sqref="D13:S13">
    <cfRule type="cellIs" dxfId="997" priority="28" operator="greaterThan">
      <formula>0</formula>
    </cfRule>
  </conditionalFormatting>
  <conditionalFormatting sqref="D15:S15">
    <cfRule type="cellIs" dxfId="996" priority="27" operator="greaterThan">
      <formula>0</formula>
    </cfRule>
  </conditionalFormatting>
  <conditionalFormatting sqref="D17:S17">
    <cfRule type="cellIs" dxfId="995" priority="26" operator="greaterThan">
      <formula>0</formula>
    </cfRule>
  </conditionalFormatting>
  <conditionalFormatting sqref="D19:S19">
    <cfRule type="cellIs" dxfId="994" priority="25" operator="greaterThan">
      <formula>0</formula>
    </cfRule>
  </conditionalFormatting>
  <conditionalFormatting sqref="D21:S21">
    <cfRule type="cellIs" dxfId="993" priority="24" operator="greaterThan">
      <formula>0</formula>
    </cfRule>
  </conditionalFormatting>
  <conditionalFormatting sqref="D23:S23">
    <cfRule type="cellIs" dxfId="992" priority="23" operator="greaterThan">
      <formula>0</formula>
    </cfRule>
  </conditionalFormatting>
  <conditionalFormatting sqref="D25:S25">
    <cfRule type="cellIs" dxfId="991" priority="22" operator="greaterThan">
      <formula>0</formula>
    </cfRule>
  </conditionalFormatting>
  <conditionalFormatting sqref="D27:S27">
    <cfRule type="cellIs" dxfId="990" priority="21" operator="greaterThan">
      <formula>0</formula>
    </cfRule>
  </conditionalFormatting>
  <conditionalFormatting sqref="U6">
    <cfRule type="cellIs" dxfId="989" priority="20" operator="lessThan">
      <formula>0</formula>
    </cfRule>
  </conditionalFormatting>
  <conditionalFormatting sqref="U6">
    <cfRule type="cellIs" dxfId="988" priority="19" operator="lessThan">
      <formula>0</formula>
    </cfRule>
  </conditionalFormatting>
  <conditionalFormatting sqref="V6">
    <cfRule type="cellIs" dxfId="987" priority="18" operator="lessThan">
      <formula>0</formula>
    </cfRule>
  </conditionalFormatting>
  <conditionalFormatting sqref="V6">
    <cfRule type="cellIs" dxfId="986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118" t="s">
        <v>39</v>
      </c>
      <c r="B29" s="119"/>
      <c r="C29" s="120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39"/>
      <c r="N29" s="140"/>
      <c r="O29" s="140"/>
      <c r="P29" s="140"/>
      <c r="Q29" s="140"/>
      <c r="R29" s="140"/>
      <c r="S29" s="140"/>
      <c r="T29" s="140"/>
      <c r="U29" s="140"/>
      <c r="V29" s="14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85" priority="47" operator="equal">
      <formula>212030016606640</formula>
    </cfRule>
  </conditionalFormatting>
  <conditionalFormatting sqref="D29 E4:E6 E28:K29">
    <cfRule type="cellIs" dxfId="984" priority="45" operator="equal">
      <formula>$E$4</formula>
    </cfRule>
    <cfRule type="cellIs" dxfId="983" priority="46" operator="equal">
      <formula>2120</formula>
    </cfRule>
  </conditionalFormatting>
  <conditionalFormatting sqref="D29:E29 F4:F6 F28:F29">
    <cfRule type="cellIs" dxfId="982" priority="43" operator="equal">
      <formula>$F$4</formula>
    </cfRule>
    <cfRule type="cellIs" dxfId="981" priority="44" operator="equal">
      <formula>300</formula>
    </cfRule>
  </conditionalFormatting>
  <conditionalFormatting sqref="G4:G6 G28:G29">
    <cfRule type="cellIs" dxfId="980" priority="41" operator="equal">
      <formula>$G$4</formula>
    </cfRule>
    <cfRule type="cellIs" dxfId="979" priority="42" operator="equal">
      <formula>1660</formula>
    </cfRule>
  </conditionalFormatting>
  <conditionalFormatting sqref="H4:H6 H28:H29">
    <cfRule type="cellIs" dxfId="978" priority="39" operator="equal">
      <formula>$H$4</formula>
    </cfRule>
    <cfRule type="cellIs" dxfId="977" priority="40" operator="equal">
      <formula>6640</formula>
    </cfRule>
  </conditionalFormatting>
  <conditionalFormatting sqref="T6:T28">
    <cfRule type="cellIs" dxfId="976" priority="38" operator="lessThan">
      <formula>0</formula>
    </cfRule>
  </conditionalFormatting>
  <conditionalFormatting sqref="T7:T27">
    <cfRule type="cellIs" dxfId="975" priority="35" operator="lessThan">
      <formula>0</formula>
    </cfRule>
    <cfRule type="cellIs" dxfId="974" priority="36" operator="lessThan">
      <formula>0</formula>
    </cfRule>
    <cfRule type="cellIs" dxfId="973" priority="37" operator="lessThan">
      <formula>0</formula>
    </cfRule>
  </conditionalFormatting>
  <conditionalFormatting sqref="E4:E6 E28:K28">
    <cfRule type="cellIs" dxfId="972" priority="34" operator="equal">
      <formula>$E$4</formula>
    </cfRule>
  </conditionalFormatting>
  <conditionalFormatting sqref="D28:D29 D6 D4:M4">
    <cfRule type="cellIs" dxfId="971" priority="33" operator="equal">
      <formula>$D$4</formula>
    </cfRule>
  </conditionalFormatting>
  <conditionalFormatting sqref="I4:I6 I28:I29">
    <cfRule type="cellIs" dxfId="970" priority="32" operator="equal">
      <formula>$I$4</formula>
    </cfRule>
  </conditionalFormatting>
  <conditionalFormatting sqref="J4:J6 J28:J29">
    <cfRule type="cellIs" dxfId="969" priority="31" operator="equal">
      <formula>$J$4</formula>
    </cfRule>
  </conditionalFormatting>
  <conditionalFormatting sqref="K4:K6 K28:K29">
    <cfRule type="cellIs" dxfId="968" priority="30" operator="equal">
      <formula>$K$4</formula>
    </cfRule>
  </conditionalFormatting>
  <conditionalFormatting sqref="M4:M6">
    <cfRule type="cellIs" dxfId="967" priority="29" operator="equal">
      <formula>$L$4</formula>
    </cfRule>
  </conditionalFormatting>
  <conditionalFormatting sqref="T7:T28">
    <cfRule type="cellIs" dxfId="966" priority="26" operator="lessThan">
      <formula>0</formula>
    </cfRule>
    <cfRule type="cellIs" dxfId="965" priority="27" operator="lessThan">
      <formula>0</formula>
    </cfRule>
    <cfRule type="cellIs" dxfId="964" priority="28" operator="lessThan">
      <formula>0</formula>
    </cfRule>
  </conditionalFormatting>
  <conditionalFormatting sqref="D5:K5">
    <cfRule type="cellIs" dxfId="963" priority="25" operator="greaterThan">
      <formula>0</formula>
    </cfRule>
  </conditionalFormatting>
  <conditionalFormatting sqref="T6:T28">
    <cfRule type="cellIs" dxfId="962" priority="24" operator="lessThan">
      <formula>0</formula>
    </cfRule>
  </conditionalFormatting>
  <conditionalFormatting sqref="T7:T27">
    <cfRule type="cellIs" dxfId="961" priority="21" operator="lessThan">
      <formula>0</formula>
    </cfRule>
    <cfRule type="cellIs" dxfId="960" priority="22" operator="lessThan">
      <formula>0</formula>
    </cfRule>
    <cfRule type="cellIs" dxfId="959" priority="23" operator="lessThan">
      <formula>0</formula>
    </cfRule>
  </conditionalFormatting>
  <conditionalFormatting sqref="T7:T28">
    <cfRule type="cellIs" dxfId="958" priority="18" operator="lessThan">
      <formula>0</formula>
    </cfRule>
    <cfRule type="cellIs" dxfId="957" priority="19" operator="lessThan">
      <formula>0</formula>
    </cfRule>
    <cfRule type="cellIs" dxfId="956" priority="20" operator="lessThan">
      <formula>0</formula>
    </cfRule>
  </conditionalFormatting>
  <conditionalFormatting sqref="D5:K5">
    <cfRule type="cellIs" dxfId="955" priority="17" operator="greaterThan">
      <formula>0</formula>
    </cfRule>
  </conditionalFormatting>
  <conditionalFormatting sqref="L4 L6 L28:L29">
    <cfRule type="cellIs" dxfId="954" priority="16" operator="equal">
      <formula>$L$4</formula>
    </cfRule>
  </conditionalFormatting>
  <conditionalFormatting sqref="D7:S7">
    <cfRule type="cellIs" dxfId="953" priority="15" operator="greaterThan">
      <formula>0</formula>
    </cfRule>
  </conditionalFormatting>
  <conditionalFormatting sqref="D9:S9">
    <cfRule type="cellIs" dxfId="952" priority="14" operator="greaterThan">
      <formula>0</formula>
    </cfRule>
  </conditionalFormatting>
  <conditionalFormatting sqref="D11:S11">
    <cfRule type="cellIs" dxfId="951" priority="13" operator="greaterThan">
      <formula>0</formula>
    </cfRule>
  </conditionalFormatting>
  <conditionalFormatting sqref="D13:S13">
    <cfRule type="cellIs" dxfId="950" priority="12" operator="greaterThan">
      <formula>0</formula>
    </cfRule>
  </conditionalFormatting>
  <conditionalFormatting sqref="D15:S15">
    <cfRule type="cellIs" dxfId="949" priority="11" operator="greaterThan">
      <formula>0</formula>
    </cfRule>
  </conditionalFormatting>
  <conditionalFormatting sqref="D17:S17">
    <cfRule type="cellIs" dxfId="948" priority="10" operator="greaterThan">
      <formula>0</formula>
    </cfRule>
  </conditionalFormatting>
  <conditionalFormatting sqref="D19:S19">
    <cfRule type="cellIs" dxfId="947" priority="9" operator="greaterThan">
      <formula>0</formula>
    </cfRule>
  </conditionalFormatting>
  <conditionalFormatting sqref="D21:S21">
    <cfRule type="cellIs" dxfId="946" priority="8" operator="greaterThan">
      <formula>0</formula>
    </cfRule>
  </conditionalFormatting>
  <conditionalFormatting sqref="D23:S23">
    <cfRule type="cellIs" dxfId="945" priority="7" operator="greaterThan">
      <formula>0</formula>
    </cfRule>
  </conditionalFormatting>
  <conditionalFormatting sqref="D25:S25">
    <cfRule type="cellIs" dxfId="944" priority="6" operator="greaterThan">
      <formula>0</formula>
    </cfRule>
  </conditionalFormatting>
  <conditionalFormatting sqref="D27:S27">
    <cfRule type="cellIs" dxfId="943" priority="5" operator="greaterThan">
      <formula>0</formula>
    </cfRule>
  </conditionalFormatting>
  <conditionalFormatting sqref="U6">
    <cfRule type="cellIs" dxfId="942" priority="4" operator="lessThan">
      <formula>0</formula>
    </cfRule>
  </conditionalFormatting>
  <conditionalFormatting sqref="U6">
    <cfRule type="cellIs" dxfId="941" priority="3" operator="lessThan">
      <formula>0</formula>
    </cfRule>
  </conditionalFormatting>
  <conditionalFormatting sqref="V6">
    <cfRule type="cellIs" dxfId="940" priority="2" operator="lessThan">
      <formula>0</formula>
    </cfRule>
  </conditionalFormatting>
  <conditionalFormatting sqref="V6">
    <cfRule type="cellIs" dxfId="939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118" t="s">
        <v>39</v>
      </c>
      <c r="B29" s="119"/>
      <c r="C29" s="120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38" priority="63" operator="equal">
      <formula>212030016606640</formula>
    </cfRule>
  </conditionalFormatting>
  <conditionalFormatting sqref="D29 E4:E6 E28:K29">
    <cfRule type="cellIs" dxfId="937" priority="61" operator="equal">
      <formula>$E$4</formula>
    </cfRule>
    <cfRule type="cellIs" dxfId="936" priority="62" operator="equal">
      <formula>2120</formula>
    </cfRule>
  </conditionalFormatting>
  <conditionalFormatting sqref="D29:E29 F4:F6 F28:F29">
    <cfRule type="cellIs" dxfId="935" priority="59" operator="equal">
      <formula>$F$4</formula>
    </cfRule>
    <cfRule type="cellIs" dxfId="934" priority="60" operator="equal">
      <formula>300</formula>
    </cfRule>
  </conditionalFormatting>
  <conditionalFormatting sqref="G4:G6 G28:G29">
    <cfRule type="cellIs" dxfId="933" priority="57" operator="equal">
      <formula>$G$4</formula>
    </cfRule>
    <cfRule type="cellIs" dxfId="932" priority="58" operator="equal">
      <formula>1660</formula>
    </cfRule>
  </conditionalFormatting>
  <conditionalFormatting sqref="H4:H6 H28:H29">
    <cfRule type="cellIs" dxfId="931" priority="55" operator="equal">
      <formula>$H$4</formula>
    </cfRule>
    <cfRule type="cellIs" dxfId="930" priority="56" operator="equal">
      <formula>6640</formula>
    </cfRule>
  </conditionalFormatting>
  <conditionalFormatting sqref="T6:T28 U28:V28">
    <cfRule type="cellIs" dxfId="929" priority="54" operator="lessThan">
      <formula>0</formula>
    </cfRule>
  </conditionalFormatting>
  <conditionalFormatting sqref="T7:T27">
    <cfRule type="cellIs" dxfId="928" priority="51" operator="lessThan">
      <formula>0</formula>
    </cfRule>
    <cfRule type="cellIs" dxfId="927" priority="52" operator="lessThan">
      <formula>0</formula>
    </cfRule>
    <cfRule type="cellIs" dxfId="926" priority="53" operator="lessThan">
      <formula>0</formula>
    </cfRule>
  </conditionalFormatting>
  <conditionalFormatting sqref="E4:E6 E28:K28">
    <cfRule type="cellIs" dxfId="925" priority="50" operator="equal">
      <formula>$E$4</formula>
    </cfRule>
  </conditionalFormatting>
  <conditionalFormatting sqref="D28:D29 D6 D4:M4">
    <cfRule type="cellIs" dxfId="924" priority="49" operator="equal">
      <formula>$D$4</formula>
    </cfRule>
  </conditionalFormatting>
  <conditionalFormatting sqref="I4:I6 I28:I29">
    <cfRule type="cellIs" dxfId="923" priority="48" operator="equal">
      <formula>$I$4</formula>
    </cfRule>
  </conditionalFormatting>
  <conditionalFormatting sqref="J4:J6 J28:J29">
    <cfRule type="cellIs" dxfId="922" priority="47" operator="equal">
      <formula>$J$4</formula>
    </cfRule>
  </conditionalFormatting>
  <conditionalFormatting sqref="K4:K6 K28:K29">
    <cfRule type="cellIs" dxfId="921" priority="46" operator="equal">
      <formula>$K$4</formula>
    </cfRule>
  </conditionalFormatting>
  <conditionalFormatting sqref="M4:M6">
    <cfRule type="cellIs" dxfId="920" priority="45" operator="equal">
      <formula>$L$4</formula>
    </cfRule>
  </conditionalFormatting>
  <conditionalFormatting sqref="T7:T28 U28:V28">
    <cfRule type="cellIs" dxfId="919" priority="42" operator="lessThan">
      <formula>0</formula>
    </cfRule>
    <cfRule type="cellIs" dxfId="918" priority="43" operator="lessThan">
      <formula>0</formula>
    </cfRule>
    <cfRule type="cellIs" dxfId="917" priority="44" operator="lessThan">
      <formula>0</formula>
    </cfRule>
  </conditionalFormatting>
  <conditionalFormatting sqref="D5:K5">
    <cfRule type="cellIs" dxfId="916" priority="41" operator="greaterThan">
      <formula>0</formula>
    </cfRule>
  </conditionalFormatting>
  <conditionalFormatting sqref="T6:T28 U28:V28">
    <cfRule type="cellIs" dxfId="915" priority="40" operator="lessThan">
      <formula>0</formula>
    </cfRule>
  </conditionalFormatting>
  <conditionalFormatting sqref="T7:T27">
    <cfRule type="cellIs" dxfId="914" priority="37" operator="lessThan">
      <formula>0</formula>
    </cfRule>
    <cfRule type="cellIs" dxfId="913" priority="38" operator="lessThan">
      <formula>0</formula>
    </cfRule>
    <cfRule type="cellIs" dxfId="912" priority="39" operator="lessThan">
      <formula>0</formula>
    </cfRule>
  </conditionalFormatting>
  <conditionalFormatting sqref="T7:T28 U28:V28">
    <cfRule type="cellIs" dxfId="911" priority="34" operator="lessThan">
      <formula>0</formula>
    </cfRule>
    <cfRule type="cellIs" dxfId="910" priority="35" operator="lessThan">
      <formula>0</formula>
    </cfRule>
    <cfRule type="cellIs" dxfId="909" priority="36" operator="lessThan">
      <formula>0</formula>
    </cfRule>
  </conditionalFormatting>
  <conditionalFormatting sqref="D5:K5">
    <cfRule type="cellIs" dxfId="908" priority="33" operator="greaterThan">
      <formula>0</formula>
    </cfRule>
  </conditionalFormatting>
  <conditionalFormatting sqref="L4 L6 L28:L29">
    <cfRule type="cellIs" dxfId="907" priority="32" operator="equal">
      <formula>$L$4</formula>
    </cfRule>
  </conditionalFormatting>
  <conditionalFormatting sqref="D7:S7">
    <cfRule type="cellIs" dxfId="906" priority="31" operator="greaterThan">
      <formula>0</formula>
    </cfRule>
  </conditionalFormatting>
  <conditionalFormatting sqref="D9:S9">
    <cfRule type="cellIs" dxfId="905" priority="30" operator="greaterThan">
      <formula>0</formula>
    </cfRule>
  </conditionalFormatting>
  <conditionalFormatting sqref="D11:S11">
    <cfRule type="cellIs" dxfId="904" priority="29" operator="greaterThan">
      <formula>0</formula>
    </cfRule>
  </conditionalFormatting>
  <conditionalFormatting sqref="D13:S13">
    <cfRule type="cellIs" dxfId="903" priority="28" operator="greaterThan">
      <formula>0</formula>
    </cfRule>
  </conditionalFormatting>
  <conditionalFormatting sqref="D15:S15">
    <cfRule type="cellIs" dxfId="902" priority="27" operator="greaterThan">
      <formula>0</formula>
    </cfRule>
  </conditionalFormatting>
  <conditionalFormatting sqref="D17:S17">
    <cfRule type="cellIs" dxfId="901" priority="26" operator="greaterThan">
      <formula>0</formula>
    </cfRule>
  </conditionalFormatting>
  <conditionalFormatting sqref="D19:S19">
    <cfRule type="cellIs" dxfId="900" priority="25" operator="greaterThan">
      <formula>0</formula>
    </cfRule>
  </conditionalFormatting>
  <conditionalFormatting sqref="D21:S21">
    <cfRule type="cellIs" dxfId="899" priority="24" operator="greaterThan">
      <formula>0</formula>
    </cfRule>
  </conditionalFormatting>
  <conditionalFormatting sqref="D23:S23">
    <cfRule type="cellIs" dxfId="898" priority="23" operator="greaterThan">
      <formula>0</formula>
    </cfRule>
  </conditionalFormatting>
  <conditionalFormatting sqref="D25:S25">
    <cfRule type="cellIs" dxfId="897" priority="22" operator="greaterThan">
      <formula>0</formula>
    </cfRule>
  </conditionalFormatting>
  <conditionalFormatting sqref="D27:S27">
    <cfRule type="cellIs" dxfId="896" priority="21" operator="greaterThan">
      <formula>0</formula>
    </cfRule>
  </conditionalFormatting>
  <conditionalFormatting sqref="U6">
    <cfRule type="cellIs" dxfId="895" priority="20" operator="lessThan">
      <formula>0</formula>
    </cfRule>
  </conditionalFormatting>
  <conditionalFormatting sqref="U6">
    <cfRule type="cellIs" dxfId="894" priority="19" operator="lessThan">
      <formula>0</formula>
    </cfRule>
  </conditionalFormatting>
  <conditionalFormatting sqref="V6">
    <cfRule type="cellIs" dxfId="893" priority="18" operator="lessThan">
      <formula>0</formula>
    </cfRule>
  </conditionalFormatting>
  <conditionalFormatting sqref="V6">
    <cfRule type="cellIs" dxfId="892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64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91" priority="63" operator="equal">
      <formula>212030016606640</formula>
    </cfRule>
  </conditionalFormatting>
  <conditionalFormatting sqref="D29 E4:E6 E28:K29">
    <cfRule type="cellIs" dxfId="890" priority="61" operator="equal">
      <formula>$E$4</formula>
    </cfRule>
    <cfRule type="cellIs" dxfId="889" priority="62" operator="equal">
      <formula>2120</formula>
    </cfRule>
  </conditionalFormatting>
  <conditionalFormatting sqref="D29:E29 F4:F6 F28:F29">
    <cfRule type="cellIs" dxfId="888" priority="59" operator="equal">
      <formula>$F$4</formula>
    </cfRule>
    <cfRule type="cellIs" dxfId="887" priority="60" operator="equal">
      <formula>300</formula>
    </cfRule>
  </conditionalFormatting>
  <conditionalFormatting sqref="G4:G6 G28:G29">
    <cfRule type="cellIs" dxfId="886" priority="57" operator="equal">
      <formula>$G$4</formula>
    </cfRule>
    <cfRule type="cellIs" dxfId="885" priority="58" operator="equal">
      <formula>1660</formula>
    </cfRule>
  </conditionalFormatting>
  <conditionalFormatting sqref="H4:H6 H28:H29">
    <cfRule type="cellIs" dxfId="884" priority="55" operator="equal">
      <formula>$H$4</formula>
    </cfRule>
    <cfRule type="cellIs" dxfId="883" priority="56" operator="equal">
      <formula>6640</formula>
    </cfRule>
  </conditionalFormatting>
  <conditionalFormatting sqref="T6:T28 U28:V28">
    <cfRule type="cellIs" dxfId="882" priority="54" operator="lessThan">
      <formula>0</formula>
    </cfRule>
  </conditionalFormatting>
  <conditionalFormatting sqref="T7:T27">
    <cfRule type="cellIs" dxfId="881" priority="51" operator="lessThan">
      <formula>0</formula>
    </cfRule>
    <cfRule type="cellIs" dxfId="880" priority="52" operator="lessThan">
      <formula>0</formula>
    </cfRule>
    <cfRule type="cellIs" dxfId="879" priority="53" operator="lessThan">
      <formula>0</formula>
    </cfRule>
  </conditionalFormatting>
  <conditionalFormatting sqref="E4:E6 E28:K28">
    <cfRule type="cellIs" dxfId="878" priority="50" operator="equal">
      <formula>$E$4</formula>
    </cfRule>
  </conditionalFormatting>
  <conditionalFormatting sqref="D28:D29 D6 D4:M4">
    <cfRule type="cellIs" dxfId="877" priority="49" operator="equal">
      <formula>$D$4</formula>
    </cfRule>
  </conditionalFormatting>
  <conditionalFormatting sqref="I4:I6 I28:I29">
    <cfRule type="cellIs" dxfId="876" priority="48" operator="equal">
      <formula>$I$4</formula>
    </cfRule>
  </conditionalFormatting>
  <conditionalFormatting sqref="J4:J6 J28:J29">
    <cfRule type="cellIs" dxfId="875" priority="47" operator="equal">
      <formula>$J$4</formula>
    </cfRule>
  </conditionalFormatting>
  <conditionalFormatting sqref="K4:K6 K28:K29">
    <cfRule type="cellIs" dxfId="874" priority="46" operator="equal">
      <formula>$K$4</formula>
    </cfRule>
  </conditionalFormatting>
  <conditionalFormatting sqref="M4:M6">
    <cfRule type="cellIs" dxfId="873" priority="45" operator="equal">
      <formula>$L$4</formula>
    </cfRule>
  </conditionalFormatting>
  <conditionalFormatting sqref="T7:T28 U28:V28">
    <cfRule type="cellIs" dxfId="872" priority="42" operator="lessThan">
      <formula>0</formula>
    </cfRule>
    <cfRule type="cellIs" dxfId="871" priority="43" operator="lessThan">
      <formula>0</formula>
    </cfRule>
    <cfRule type="cellIs" dxfId="870" priority="44" operator="lessThan">
      <formula>0</formula>
    </cfRule>
  </conditionalFormatting>
  <conditionalFormatting sqref="D5:K5">
    <cfRule type="cellIs" dxfId="869" priority="41" operator="greaterThan">
      <formula>0</formula>
    </cfRule>
  </conditionalFormatting>
  <conditionalFormatting sqref="T6:T28 U28:V28">
    <cfRule type="cellIs" dxfId="868" priority="40" operator="lessThan">
      <formula>0</formula>
    </cfRule>
  </conditionalFormatting>
  <conditionalFormatting sqref="T7:T27">
    <cfRule type="cellIs" dxfId="867" priority="37" operator="lessThan">
      <formula>0</formula>
    </cfRule>
    <cfRule type="cellIs" dxfId="866" priority="38" operator="lessThan">
      <formula>0</formula>
    </cfRule>
    <cfRule type="cellIs" dxfId="865" priority="39" operator="lessThan">
      <formula>0</formula>
    </cfRule>
  </conditionalFormatting>
  <conditionalFormatting sqref="T7:T28 U28:V28">
    <cfRule type="cellIs" dxfId="864" priority="34" operator="lessThan">
      <formula>0</formula>
    </cfRule>
    <cfRule type="cellIs" dxfId="863" priority="35" operator="lessThan">
      <formula>0</formula>
    </cfRule>
    <cfRule type="cellIs" dxfId="862" priority="36" operator="lessThan">
      <formula>0</formula>
    </cfRule>
  </conditionalFormatting>
  <conditionalFormatting sqref="D5:K5">
    <cfRule type="cellIs" dxfId="861" priority="33" operator="greaterThan">
      <formula>0</formula>
    </cfRule>
  </conditionalFormatting>
  <conditionalFormatting sqref="L4 L6 L28:L29">
    <cfRule type="cellIs" dxfId="860" priority="32" operator="equal">
      <formula>$L$4</formula>
    </cfRule>
  </conditionalFormatting>
  <conditionalFormatting sqref="D7:S7">
    <cfRule type="cellIs" dxfId="859" priority="31" operator="greaterThan">
      <formula>0</formula>
    </cfRule>
  </conditionalFormatting>
  <conditionalFormatting sqref="D9:S9">
    <cfRule type="cellIs" dxfId="858" priority="30" operator="greaterThan">
      <formula>0</formula>
    </cfRule>
  </conditionalFormatting>
  <conditionalFormatting sqref="D11:S11">
    <cfRule type="cellIs" dxfId="857" priority="29" operator="greaterThan">
      <formula>0</formula>
    </cfRule>
  </conditionalFormatting>
  <conditionalFormatting sqref="D13:S13">
    <cfRule type="cellIs" dxfId="856" priority="28" operator="greaterThan">
      <formula>0</formula>
    </cfRule>
  </conditionalFormatting>
  <conditionalFormatting sqref="D15:S15">
    <cfRule type="cellIs" dxfId="855" priority="27" operator="greaterThan">
      <formula>0</formula>
    </cfRule>
  </conditionalFormatting>
  <conditionalFormatting sqref="D17:S17">
    <cfRule type="cellIs" dxfId="854" priority="26" operator="greaterThan">
      <formula>0</formula>
    </cfRule>
  </conditionalFormatting>
  <conditionalFormatting sqref="D19:S19">
    <cfRule type="cellIs" dxfId="853" priority="25" operator="greaterThan">
      <formula>0</formula>
    </cfRule>
  </conditionalFormatting>
  <conditionalFormatting sqref="D21:S21">
    <cfRule type="cellIs" dxfId="852" priority="24" operator="greaterThan">
      <formula>0</formula>
    </cfRule>
  </conditionalFormatting>
  <conditionalFormatting sqref="D23:S23">
    <cfRule type="cellIs" dxfId="851" priority="23" operator="greaterThan">
      <formula>0</formula>
    </cfRule>
  </conditionalFormatting>
  <conditionalFormatting sqref="D25:S25">
    <cfRule type="cellIs" dxfId="850" priority="22" operator="greaterThan">
      <formula>0</formula>
    </cfRule>
  </conditionalFormatting>
  <conditionalFormatting sqref="D27:S27">
    <cfRule type="cellIs" dxfId="849" priority="21" operator="greaterThan">
      <formula>0</formula>
    </cfRule>
  </conditionalFormatting>
  <conditionalFormatting sqref="U6">
    <cfRule type="cellIs" dxfId="848" priority="20" operator="lessThan">
      <formula>0</formula>
    </cfRule>
  </conditionalFormatting>
  <conditionalFormatting sqref="U6">
    <cfRule type="cellIs" dxfId="847" priority="19" operator="lessThan">
      <formula>0</formula>
    </cfRule>
  </conditionalFormatting>
  <conditionalFormatting sqref="V6">
    <cfRule type="cellIs" dxfId="846" priority="18" operator="lessThan">
      <formula>0</formula>
    </cfRule>
  </conditionalFormatting>
  <conditionalFormatting sqref="V6">
    <cfRule type="cellIs" dxfId="845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94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118" t="s">
        <v>39</v>
      </c>
      <c r="B29" s="119"/>
      <c r="C29" s="120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44" priority="63" operator="equal">
      <formula>212030016606640</formula>
    </cfRule>
  </conditionalFormatting>
  <conditionalFormatting sqref="D29 E4:E6 E28:K29">
    <cfRule type="cellIs" dxfId="843" priority="61" operator="equal">
      <formula>$E$4</formula>
    </cfRule>
    <cfRule type="cellIs" dxfId="842" priority="62" operator="equal">
      <formula>2120</formula>
    </cfRule>
  </conditionalFormatting>
  <conditionalFormatting sqref="D29:E29 F4:F6 F28:F29">
    <cfRule type="cellIs" dxfId="841" priority="59" operator="equal">
      <formula>$F$4</formula>
    </cfRule>
    <cfRule type="cellIs" dxfId="840" priority="60" operator="equal">
      <formula>300</formula>
    </cfRule>
  </conditionalFormatting>
  <conditionalFormatting sqref="G4:G6 G28:G29">
    <cfRule type="cellIs" dxfId="839" priority="57" operator="equal">
      <formula>$G$4</formula>
    </cfRule>
    <cfRule type="cellIs" dxfId="838" priority="58" operator="equal">
      <formula>1660</formula>
    </cfRule>
  </conditionalFormatting>
  <conditionalFormatting sqref="H4:H6 H28:H29">
    <cfRule type="cellIs" dxfId="837" priority="55" operator="equal">
      <formula>$H$4</formula>
    </cfRule>
    <cfRule type="cellIs" dxfId="836" priority="56" operator="equal">
      <formula>6640</formula>
    </cfRule>
  </conditionalFormatting>
  <conditionalFormatting sqref="T6:T28 U28:V28">
    <cfRule type="cellIs" dxfId="835" priority="54" operator="lessThan">
      <formula>0</formula>
    </cfRule>
  </conditionalFormatting>
  <conditionalFormatting sqref="T7:T27">
    <cfRule type="cellIs" dxfId="834" priority="51" operator="lessThan">
      <formula>0</formula>
    </cfRule>
    <cfRule type="cellIs" dxfId="833" priority="52" operator="lessThan">
      <formula>0</formula>
    </cfRule>
    <cfRule type="cellIs" dxfId="832" priority="53" operator="lessThan">
      <formula>0</formula>
    </cfRule>
  </conditionalFormatting>
  <conditionalFormatting sqref="E4:E6 E28:K28">
    <cfRule type="cellIs" dxfId="831" priority="50" operator="equal">
      <formula>$E$4</formula>
    </cfRule>
  </conditionalFormatting>
  <conditionalFormatting sqref="D28:D29 D6 D4:M4">
    <cfRule type="cellIs" dxfId="830" priority="49" operator="equal">
      <formula>$D$4</formula>
    </cfRule>
  </conditionalFormatting>
  <conditionalFormatting sqref="I4:I6 I28:I29">
    <cfRule type="cellIs" dxfId="829" priority="48" operator="equal">
      <formula>$I$4</formula>
    </cfRule>
  </conditionalFormatting>
  <conditionalFormatting sqref="J4:J6 J28:J29">
    <cfRule type="cellIs" dxfId="828" priority="47" operator="equal">
      <formula>$J$4</formula>
    </cfRule>
  </conditionalFormatting>
  <conditionalFormatting sqref="K4:K6 K28:K29">
    <cfRule type="cellIs" dxfId="827" priority="46" operator="equal">
      <formula>$K$4</formula>
    </cfRule>
  </conditionalFormatting>
  <conditionalFormatting sqref="M4:M6">
    <cfRule type="cellIs" dxfId="826" priority="45" operator="equal">
      <formula>$L$4</formula>
    </cfRule>
  </conditionalFormatting>
  <conditionalFormatting sqref="T7:T28 U28:V28">
    <cfRule type="cellIs" dxfId="825" priority="42" operator="lessThan">
      <formula>0</formula>
    </cfRule>
    <cfRule type="cellIs" dxfId="824" priority="43" operator="lessThan">
      <formula>0</formula>
    </cfRule>
    <cfRule type="cellIs" dxfId="823" priority="44" operator="lessThan">
      <formula>0</formula>
    </cfRule>
  </conditionalFormatting>
  <conditionalFormatting sqref="D5:K5">
    <cfRule type="cellIs" dxfId="822" priority="41" operator="greaterThan">
      <formula>0</formula>
    </cfRule>
  </conditionalFormatting>
  <conditionalFormatting sqref="T6:T28 U28:V28">
    <cfRule type="cellIs" dxfId="821" priority="40" operator="lessThan">
      <formula>0</formula>
    </cfRule>
  </conditionalFormatting>
  <conditionalFormatting sqref="T7:T27">
    <cfRule type="cellIs" dxfId="820" priority="37" operator="lessThan">
      <formula>0</formula>
    </cfRule>
    <cfRule type="cellIs" dxfId="819" priority="38" operator="lessThan">
      <formula>0</formula>
    </cfRule>
    <cfRule type="cellIs" dxfId="818" priority="39" operator="lessThan">
      <formula>0</formula>
    </cfRule>
  </conditionalFormatting>
  <conditionalFormatting sqref="T7:T28 U28:V28">
    <cfRule type="cellIs" dxfId="817" priority="34" operator="lessThan">
      <formula>0</formula>
    </cfRule>
    <cfRule type="cellIs" dxfId="816" priority="35" operator="lessThan">
      <formula>0</formula>
    </cfRule>
    <cfRule type="cellIs" dxfId="815" priority="36" operator="lessThan">
      <formula>0</formula>
    </cfRule>
  </conditionalFormatting>
  <conditionalFormatting sqref="D5:K5">
    <cfRule type="cellIs" dxfId="814" priority="33" operator="greaterThan">
      <formula>0</formula>
    </cfRule>
  </conditionalFormatting>
  <conditionalFormatting sqref="L4 L6 L28:L29">
    <cfRule type="cellIs" dxfId="813" priority="32" operator="equal">
      <formula>$L$4</formula>
    </cfRule>
  </conditionalFormatting>
  <conditionalFormatting sqref="D7:S7">
    <cfRule type="cellIs" dxfId="812" priority="31" operator="greaterThan">
      <formula>0</formula>
    </cfRule>
  </conditionalFormatting>
  <conditionalFormatting sqref="D9:S9">
    <cfRule type="cellIs" dxfId="811" priority="30" operator="greaterThan">
      <formula>0</formula>
    </cfRule>
  </conditionalFormatting>
  <conditionalFormatting sqref="D11:S11">
    <cfRule type="cellIs" dxfId="810" priority="29" operator="greaterThan">
      <formula>0</formula>
    </cfRule>
  </conditionalFormatting>
  <conditionalFormatting sqref="D13:S13">
    <cfRule type="cellIs" dxfId="809" priority="28" operator="greaterThan">
      <formula>0</formula>
    </cfRule>
  </conditionalFormatting>
  <conditionalFormatting sqref="D15:S15">
    <cfRule type="cellIs" dxfId="808" priority="27" operator="greaterThan">
      <formula>0</formula>
    </cfRule>
  </conditionalFormatting>
  <conditionalFormatting sqref="D17:S17">
    <cfRule type="cellIs" dxfId="807" priority="26" operator="greaterThan">
      <formula>0</formula>
    </cfRule>
  </conditionalFormatting>
  <conditionalFormatting sqref="D19:S19">
    <cfRule type="cellIs" dxfId="806" priority="25" operator="greaterThan">
      <formula>0</formula>
    </cfRule>
  </conditionalFormatting>
  <conditionalFormatting sqref="D21:S21">
    <cfRule type="cellIs" dxfId="805" priority="24" operator="greaterThan">
      <formula>0</formula>
    </cfRule>
  </conditionalFormatting>
  <conditionalFormatting sqref="D23:S23">
    <cfRule type="cellIs" dxfId="804" priority="23" operator="greaterThan">
      <formula>0</formula>
    </cfRule>
  </conditionalFormatting>
  <conditionalFormatting sqref="D25:S25">
    <cfRule type="cellIs" dxfId="803" priority="22" operator="greaterThan">
      <formula>0</formula>
    </cfRule>
  </conditionalFormatting>
  <conditionalFormatting sqref="D27:S27">
    <cfRule type="cellIs" dxfId="802" priority="21" operator="greaterThan">
      <formula>0</formula>
    </cfRule>
  </conditionalFormatting>
  <conditionalFormatting sqref="U6">
    <cfRule type="cellIs" dxfId="801" priority="20" operator="lessThan">
      <formula>0</formula>
    </cfRule>
  </conditionalFormatting>
  <conditionalFormatting sqref="U6">
    <cfRule type="cellIs" dxfId="800" priority="19" operator="lessThan">
      <formula>0</formula>
    </cfRule>
  </conditionalFormatting>
  <conditionalFormatting sqref="V6">
    <cfRule type="cellIs" dxfId="799" priority="18" operator="lessThan">
      <formula>0</formula>
    </cfRule>
  </conditionalFormatting>
  <conditionalFormatting sqref="V6">
    <cfRule type="cellIs" dxfId="798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48" t="s">
        <v>97</v>
      </c>
      <c r="B3" s="148"/>
      <c r="C3" s="14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129" t="s">
        <v>1</v>
      </c>
      <c r="B4" s="129"/>
      <c r="C4" s="129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42"/>
      <c r="O4" s="143"/>
      <c r="P4" s="143"/>
      <c r="Q4" s="143"/>
      <c r="R4" s="143"/>
      <c r="S4" s="143"/>
      <c r="T4" s="143"/>
      <c r="U4" s="143"/>
      <c r="V4" s="144"/>
    </row>
    <row r="5" spans="1:22" x14ac:dyDescent="0.25">
      <c r="A5" s="129" t="s">
        <v>2</v>
      </c>
      <c r="B5" s="129"/>
      <c r="C5" s="129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45"/>
      <c r="O5" s="146"/>
      <c r="P5" s="146"/>
      <c r="Q5" s="146"/>
      <c r="R5" s="146"/>
      <c r="S5" s="146"/>
      <c r="T5" s="146"/>
      <c r="U5" s="146"/>
      <c r="V5" s="14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118" t="s">
        <v>39</v>
      </c>
      <c r="B29" s="119"/>
      <c r="C29" s="120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97" priority="63" operator="equal">
      <formula>212030016606640</formula>
    </cfRule>
  </conditionalFormatting>
  <conditionalFormatting sqref="D29 E4:E6 E28:K29">
    <cfRule type="cellIs" dxfId="796" priority="61" operator="equal">
      <formula>$E$4</formula>
    </cfRule>
    <cfRule type="cellIs" dxfId="795" priority="62" operator="equal">
      <formula>2120</formula>
    </cfRule>
  </conditionalFormatting>
  <conditionalFormatting sqref="D29:E29 F4:F6 F28:F29">
    <cfRule type="cellIs" dxfId="794" priority="59" operator="equal">
      <formula>$F$4</formula>
    </cfRule>
    <cfRule type="cellIs" dxfId="793" priority="60" operator="equal">
      <formula>300</formula>
    </cfRule>
  </conditionalFormatting>
  <conditionalFormatting sqref="G4:G6 G28:G29">
    <cfRule type="cellIs" dxfId="792" priority="57" operator="equal">
      <formula>$G$4</formula>
    </cfRule>
    <cfRule type="cellIs" dxfId="791" priority="58" operator="equal">
      <formula>1660</formula>
    </cfRule>
  </conditionalFormatting>
  <conditionalFormatting sqref="H4:H6 H28:H29">
    <cfRule type="cellIs" dxfId="790" priority="55" operator="equal">
      <formula>$H$4</formula>
    </cfRule>
    <cfRule type="cellIs" dxfId="789" priority="56" operator="equal">
      <formula>6640</formula>
    </cfRule>
  </conditionalFormatting>
  <conditionalFormatting sqref="T6:T28 U28:V28">
    <cfRule type="cellIs" dxfId="788" priority="54" operator="lessThan">
      <formula>0</formula>
    </cfRule>
  </conditionalFormatting>
  <conditionalFormatting sqref="T7:T27">
    <cfRule type="cellIs" dxfId="787" priority="51" operator="lessThan">
      <formula>0</formula>
    </cfRule>
    <cfRule type="cellIs" dxfId="786" priority="52" operator="lessThan">
      <formula>0</formula>
    </cfRule>
    <cfRule type="cellIs" dxfId="785" priority="53" operator="lessThan">
      <formula>0</formula>
    </cfRule>
  </conditionalFormatting>
  <conditionalFormatting sqref="E4:E6 E28:K28">
    <cfRule type="cellIs" dxfId="784" priority="50" operator="equal">
      <formula>$E$4</formula>
    </cfRule>
  </conditionalFormatting>
  <conditionalFormatting sqref="D28:D29 D6 D4:M4">
    <cfRule type="cellIs" dxfId="783" priority="49" operator="equal">
      <formula>$D$4</formula>
    </cfRule>
  </conditionalFormatting>
  <conditionalFormatting sqref="I4:I6 I28:I29">
    <cfRule type="cellIs" dxfId="782" priority="48" operator="equal">
      <formula>$I$4</formula>
    </cfRule>
  </conditionalFormatting>
  <conditionalFormatting sqref="J4:J6 J28:J29">
    <cfRule type="cellIs" dxfId="781" priority="47" operator="equal">
      <formula>$J$4</formula>
    </cfRule>
  </conditionalFormatting>
  <conditionalFormatting sqref="K4:K6 K28:K29">
    <cfRule type="cellIs" dxfId="780" priority="46" operator="equal">
      <formula>$K$4</formula>
    </cfRule>
  </conditionalFormatting>
  <conditionalFormatting sqref="M4:M6">
    <cfRule type="cellIs" dxfId="779" priority="45" operator="equal">
      <formula>$L$4</formula>
    </cfRule>
  </conditionalFormatting>
  <conditionalFormatting sqref="T7:T28 U28:V28">
    <cfRule type="cellIs" dxfId="778" priority="42" operator="lessThan">
      <formula>0</formula>
    </cfRule>
    <cfRule type="cellIs" dxfId="777" priority="43" operator="lessThan">
      <formula>0</formula>
    </cfRule>
    <cfRule type="cellIs" dxfId="776" priority="44" operator="lessThan">
      <formula>0</formula>
    </cfRule>
  </conditionalFormatting>
  <conditionalFormatting sqref="D5:K5">
    <cfRule type="cellIs" dxfId="775" priority="41" operator="greaterThan">
      <formula>0</formula>
    </cfRule>
  </conditionalFormatting>
  <conditionalFormatting sqref="T6:T28 U28:V28">
    <cfRule type="cellIs" dxfId="774" priority="40" operator="lessThan">
      <formula>0</formula>
    </cfRule>
  </conditionalFormatting>
  <conditionalFormatting sqref="T7:T27">
    <cfRule type="cellIs" dxfId="773" priority="37" operator="lessThan">
      <formula>0</formula>
    </cfRule>
    <cfRule type="cellIs" dxfId="772" priority="38" operator="lessThan">
      <formula>0</formula>
    </cfRule>
    <cfRule type="cellIs" dxfId="771" priority="39" operator="lessThan">
      <formula>0</formula>
    </cfRule>
  </conditionalFormatting>
  <conditionalFormatting sqref="T7:T28 U28:V28">
    <cfRule type="cellIs" dxfId="770" priority="34" operator="lessThan">
      <formula>0</formula>
    </cfRule>
    <cfRule type="cellIs" dxfId="769" priority="35" operator="lessThan">
      <formula>0</formula>
    </cfRule>
    <cfRule type="cellIs" dxfId="768" priority="36" operator="lessThan">
      <formula>0</formula>
    </cfRule>
  </conditionalFormatting>
  <conditionalFormatting sqref="D5:K5">
    <cfRule type="cellIs" dxfId="767" priority="33" operator="greaterThan">
      <formula>0</formula>
    </cfRule>
  </conditionalFormatting>
  <conditionalFormatting sqref="L4 L6 L28:L29">
    <cfRule type="cellIs" dxfId="766" priority="32" operator="equal">
      <formula>$L$4</formula>
    </cfRule>
  </conditionalFormatting>
  <conditionalFormatting sqref="D7:S7">
    <cfRule type="cellIs" dxfId="765" priority="31" operator="greaterThan">
      <formula>0</formula>
    </cfRule>
  </conditionalFormatting>
  <conditionalFormatting sqref="D9:S9">
    <cfRule type="cellIs" dxfId="764" priority="30" operator="greaterThan">
      <formula>0</formula>
    </cfRule>
  </conditionalFormatting>
  <conditionalFormatting sqref="D11:S11">
    <cfRule type="cellIs" dxfId="763" priority="29" operator="greaterThan">
      <formula>0</formula>
    </cfRule>
  </conditionalFormatting>
  <conditionalFormatting sqref="D13:S13">
    <cfRule type="cellIs" dxfId="762" priority="28" operator="greaterThan">
      <formula>0</formula>
    </cfRule>
  </conditionalFormatting>
  <conditionalFormatting sqref="D15:S15">
    <cfRule type="cellIs" dxfId="761" priority="27" operator="greaterThan">
      <formula>0</formula>
    </cfRule>
  </conditionalFormatting>
  <conditionalFormatting sqref="D17:S17">
    <cfRule type="cellIs" dxfId="760" priority="26" operator="greaterThan">
      <formula>0</formula>
    </cfRule>
  </conditionalFormatting>
  <conditionalFormatting sqref="D19:S19">
    <cfRule type="cellIs" dxfId="759" priority="25" operator="greaterThan">
      <formula>0</formula>
    </cfRule>
  </conditionalFormatting>
  <conditionalFormatting sqref="D21:S21">
    <cfRule type="cellIs" dxfId="758" priority="24" operator="greaterThan">
      <formula>0</formula>
    </cfRule>
  </conditionalFormatting>
  <conditionalFormatting sqref="D23:S23">
    <cfRule type="cellIs" dxfId="757" priority="23" operator="greaterThan">
      <formula>0</formula>
    </cfRule>
  </conditionalFormatting>
  <conditionalFormatting sqref="D25:S25 R26:R27">
    <cfRule type="cellIs" dxfId="756" priority="22" operator="greaterThan">
      <formula>0</formula>
    </cfRule>
  </conditionalFormatting>
  <conditionalFormatting sqref="D27:Q27 S27">
    <cfRule type="cellIs" dxfId="755" priority="21" operator="greaterThan">
      <formula>0</formula>
    </cfRule>
  </conditionalFormatting>
  <conditionalFormatting sqref="U6">
    <cfRule type="cellIs" dxfId="754" priority="20" operator="lessThan">
      <formula>0</formula>
    </cfRule>
  </conditionalFormatting>
  <conditionalFormatting sqref="U6">
    <cfRule type="cellIs" dxfId="753" priority="19" operator="lessThan">
      <formula>0</formula>
    </cfRule>
  </conditionalFormatting>
  <conditionalFormatting sqref="V6">
    <cfRule type="cellIs" dxfId="752" priority="18" operator="lessThan">
      <formula>0</formula>
    </cfRule>
  </conditionalFormatting>
  <conditionalFormatting sqref="V6">
    <cfRule type="cellIs" dxfId="751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100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0" priority="43" operator="equal">
      <formula>212030016606640</formula>
    </cfRule>
  </conditionalFormatting>
  <conditionalFormatting sqref="D29 E4:E6 E28:K29">
    <cfRule type="cellIs" dxfId="749" priority="41" operator="equal">
      <formula>$E$4</formula>
    </cfRule>
    <cfRule type="cellIs" dxfId="748" priority="42" operator="equal">
      <formula>2120</formula>
    </cfRule>
  </conditionalFormatting>
  <conditionalFormatting sqref="D29:E29 F4:F6 F28:F29">
    <cfRule type="cellIs" dxfId="747" priority="39" operator="equal">
      <formula>$F$4</formula>
    </cfRule>
    <cfRule type="cellIs" dxfId="746" priority="40" operator="equal">
      <formula>300</formula>
    </cfRule>
  </conditionalFormatting>
  <conditionalFormatting sqref="G4:G6 G28:G29">
    <cfRule type="cellIs" dxfId="745" priority="37" operator="equal">
      <formula>$G$4</formula>
    </cfRule>
    <cfRule type="cellIs" dxfId="744" priority="38" operator="equal">
      <formula>1660</formula>
    </cfRule>
  </conditionalFormatting>
  <conditionalFormatting sqref="H4:H6 H28:H29">
    <cfRule type="cellIs" dxfId="743" priority="35" operator="equal">
      <formula>$H$4</formula>
    </cfRule>
    <cfRule type="cellIs" dxfId="742" priority="36" operator="equal">
      <formula>6640</formula>
    </cfRule>
  </conditionalFormatting>
  <conditionalFormatting sqref="T6:T28">
    <cfRule type="cellIs" dxfId="741" priority="34" operator="lessThan">
      <formula>0</formula>
    </cfRule>
  </conditionalFormatting>
  <conditionalFormatting sqref="T7:T27">
    <cfRule type="cellIs" dxfId="740" priority="31" operator="lessThan">
      <formula>0</formula>
    </cfRule>
    <cfRule type="cellIs" dxfId="739" priority="32" operator="lessThan">
      <formula>0</formula>
    </cfRule>
    <cfRule type="cellIs" dxfId="738" priority="33" operator="lessThan">
      <formula>0</formula>
    </cfRule>
  </conditionalFormatting>
  <conditionalFormatting sqref="E4:E6 E28:K28">
    <cfRule type="cellIs" dxfId="737" priority="30" operator="equal">
      <formula>$E$4</formula>
    </cfRule>
  </conditionalFormatting>
  <conditionalFormatting sqref="D28:D29 D6 D4:M4">
    <cfRule type="cellIs" dxfId="736" priority="29" operator="equal">
      <formula>$D$4</formula>
    </cfRule>
  </conditionalFormatting>
  <conditionalFormatting sqref="I4:I6 I28:I29">
    <cfRule type="cellIs" dxfId="735" priority="28" operator="equal">
      <formula>$I$4</formula>
    </cfRule>
  </conditionalFormatting>
  <conditionalFormatting sqref="J4:J6 J28:J29">
    <cfRule type="cellIs" dxfId="734" priority="27" operator="equal">
      <formula>$J$4</formula>
    </cfRule>
  </conditionalFormatting>
  <conditionalFormatting sqref="K4:K6 K28:K29">
    <cfRule type="cellIs" dxfId="733" priority="26" operator="equal">
      <formula>$K$4</formula>
    </cfRule>
  </conditionalFormatting>
  <conditionalFormatting sqref="M4:M6">
    <cfRule type="cellIs" dxfId="732" priority="25" operator="equal">
      <formula>$L$4</formula>
    </cfRule>
  </conditionalFormatting>
  <conditionalFormatting sqref="T7:T28">
    <cfRule type="cellIs" dxfId="731" priority="22" operator="lessThan">
      <formula>0</formula>
    </cfRule>
    <cfRule type="cellIs" dxfId="730" priority="23" operator="lessThan">
      <formula>0</formula>
    </cfRule>
    <cfRule type="cellIs" dxfId="729" priority="24" operator="lessThan">
      <formula>0</formula>
    </cfRule>
  </conditionalFormatting>
  <conditionalFormatting sqref="D5:K5">
    <cfRule type="cellIs" dxfId="728" priority="21" operator="greaterThan">
      <formula>0</formula>
    </cfRule>
  </conditionalFormatting>
  <conditionalFormatting sqref="T6:T28">
    <cfRule type="cellIs" dxfId="727" priority="20" operator="lessThan">
      <formula>0</formula>
    </cfRule>
  </conditionalFormatting>
  <conditionalFormatting sqref="T7:T27">
    <cfRule type="cellIs" dxfId="726" priority="17" operator="lessThan">
      <formula>0</formula>
    </cfRule>
    <cfRule type="cellIs" dxfId="725" priority="18" operator="lessThan">
      <formula>0</formula>
    </cfRule>
    <cfRule type="cellIs" dxfId="724" priority="19" operator="lessThan">
      <formula>0</formula>
    </cfRule>
  </conditionalFormatting>
  <conditionalFormatting sqref="T7:T28">
    <cfRule type="cellIs" dxfId="723" priority="14" operator="lessThan">
      <formula>0</formula>
    </cfRule>
    <cfRule type="cellIs" dxfId="722" priority="15" operator="lessThan">
      <formula>0</formula>
    </cfRule>
    <cfRule type="cellIs" dxfId="721" priority="16" operator="lessThan">
      <formula>0</formula>
    </cfRule>
  </conditionalFormatting>
  <conditionalFormatting sqref="D5:K5">
    <cfRule type="cellIs" dxfId="720" priority="13" operator="greaterThan">
      <formula>0</formula>
    </cfRule>
  </conditionalFormatting>
  <conditionalFormatting sqref="L4 L6 L28:L29">
    <cfRule type="cellIs" dxfId="719" priority="12" operator="equal">
      <formula>$L$4</formula>
    </cfRule>
  </conditionalFormatting>
  <conditionalFormatting sqref="D7:S7">
    <cfRule type="cellIs" dxfId="718" priority="11" operator="greaterThan">
      <formula>0</formula>
    </cfRule>
  </conditionalFormatting>
  <conditionalFormatting sqref="D9:S9">
    <cfRule type="cellIs" dxfId="717" priority="10" operator="greaterThan">
      <formula>0</formula>
    </cfRule>
  </conditionalFormatting>
  <conditionalFormatting sqref="D11:S11">
    <cfRule type="cellIs" dxfId="716" priority="9" operator="greaterThan">
      <formula>0</formula>
    </cfRule>
  </conditionalFormatting>
  <conditionalFormatting sqref="D13:S13">
    <cfRule type="cellIs" dxfId="715" priority="8" operator="greaterThan">
      <formula>0</formula>
    </cfRule>
  </conditionalFormatting>
  <conditionalFormatting sqref="D15:S15">
    <cfRule type="cellIs" dxfId="714" priority="7" operator="greaterThan">
      <formula>0</formula>
    </cfRule>
  </conditionalFormatting>
  <conditionalFormatting sqref="D17:S17">
    <cfRule type="cellIs" dxfId="713" priority="6" operator="greaterThan">
      <formula>0</formula>
    </cfRule>
  </conditionalFormatting>
  <conditionalFormatting sqref="D19:S19">
    <cfRule type="cellIs" dxfId="712" priority="5" operator="greaterThan">
      <formula>0</formula>
    </cfRule>
  </conditionalFormatting>
  <conditionalFormatting sqref="D21:S21">
    <cfRule type="cellIs" dxfId="711" priority="4" operator="greaterThan">
      <formula>0</formula>
    </cfRule>
  </conditionalFormatting>
  <conditionalFormatting sqref="D23:S23">
    <cfRule type="cellIs" dxfId="710" priority="3" operator="greaterThan">
      <formula>0</formula>
    </cfRule>
  </conditionalFormatting>
  <conditionalFormatting sqref="D25:S25">
    <cfRule type="cellIs" dxfId="709" priority="2" operator="greaterThan">
      <formula>0</formula>
    </cfRule>
  </conditionalFormatting>
  <conditionalFormatting sqref="D27:S27">
    <cfRule type="cellIs" dxfId="70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L17" sqref="L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3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3" ht="18.75" x14ac:dyDescent="0.25">
      <c r="A3" s="125" t="s">
        <v>101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3" x14ac:dyDescent="0.25">
      <c r="A4" s="129" t="s">
        <v>1</v>
      </c>
      <c r="B4" s="129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2"/>
      <c r="W4" s="71"/>
    </row>
    <row r="5" spans="1:23" x14ac:dyDescent="0.25">
      <c r="A5" s="129" t="s">
        <v>2</v>
      </c>
      <c r="B5" s="12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2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115" t="s">
        <v>38</v>
      </c>
      <c r="B28" s="116"/>
      <c r="C28" s="117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118" t="s">
        <v>39</v>
      </c>
      <c r="B29" s="119"/>
      <c r="C29" s="120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4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07" priority="63" operator="equal">
      <formula>212030016606640</formula>
    </cfRule>
  </conditionalFormatting>
  <conditionalFormatting sqref="D29 E4:E6 E28:K29">
    <cfRule type="cellIs" dxfId="706" priority="61" operator="equal">
      <formula>$E$4</formula>
    </cfRule>
    <cfRule type="cellIs" dxfId="705" priority="62" operator="equal">
      <formula>2120</formula>
    </cfRule>
  </conditionalFormatting>
  <conditionalFormatting sqref="D29:E29 F4:F6 F28:F29">
    <cfRule type="cellIs" dxfId="704" priority="59" operator="equal">
      <formula>$F$4</formula>
    </cfRule>
    <cfRule type="cellIs" dxfId="703" priority="60" operator="equal">
      <formula>300</formula>
    </cfRule>
  </conditionalFormatting>
  <conditionalFormatting sqref="G4:G6 G28:G29">
    <cfRule type="cellIs" dxfId="702" priority="57" operator="equal">
      <formula>$G$4</formula>
    </cfRule>
    <cfRule type="cellIs" dxfId="701" priority="58" operator="equal">
      <formula>1660</formula>
    </cfRule>
  </conditionalFormatting>
  <conditionalFormatting sqref="H4:H6 H28:H29">
    <cfRule type="cellIs" dxfId="700" priority="55" operator="equal">
      <formula>$H$4</formula>
    </cfRule>
    <cfRule type="cellIs" dxfId="699" priority="56" operator="equal">
      <formula>6640</formula>
    </cfRule>
  </conditionalFormatting>
  <conditionalFormatting sqref="T6:T28 U28:W28">
    <cfRule type="cellIs" dxfId="698" priority="54" operator="lessThan">
      <formula>0</formula>
    </cfRule>
  </conditionalFormatting>
  <conditionalFormatting sqref="T7:T27">
    <cfRule type="cellIs" dxfId="697" priority="51" operator="lessThan">
      <formula>0</formula>
    </cfRule>
    <cfRule type="cellIs" dxfId="696" priority="52" operator="lessThan">
      <formula>0</formula>
    </cfRule>
    <cfRule type="cellIs" dxfId="695" priority="53" operator="lessThan">
      <formula>0</formula>
    </cfRule>
  </conditionalFormatting>
  <conditionalFormatting sqref="E4:E6 E28:K28">
    <cfRule type="cellIs" dxfId="694" priority="50" operator="equal">
      <formula>$E$4</formula>
    </cfRule>
  </conditionalFormatting>
  <conditionalFormatting sqref="D28:D29 D6 D4:M4">
    <cfRule type="cellIs" dxfId="693" priority="49" operator="equal">
      <formula>$D$4</formula>
    </cfRule>
  </conditionalFormatting>
  <conditionalFormatting sqref="I4:I6 I28:I29">
    <cfRule type="cellIs" dxfId="692" priority="48" operator="equal">
      <formula>$I$4</formula>
    </cfRule>
  </conditionalFormatting>
  <conditionalFormatting sqref="J4:J6 J28:J29">
    <cfRule type="cellIs" dxfId="691" priority="47" operator="equal">
      <formula>$J$4</formula>
    </cfRule>
  </conditionalFormatting>
  <conditionalFormatting sqref="K4:K6 K28:K29">
    <cfRule type="cellIs" dxfId="690" priority="46" operator="equal">
      <formula>$K$4</formula>
    </cfRule>
  </conditionalFormatting>
  <conditionalFormatting sqref="M4:M6">
    <cfRule type="cellIs" dxfId="689" priority="45" operator="equal">
      <formula>$L$4</formula>
    </cfRule>
  </conditionalFormatting>
  <conditionalFormatting sqref="T7:T28 U28:W28">
    <cfRule type="cellIs" dxfId="688" priority="42" operator="lessThan">
      <formula>0</formula>
    </cfRule>
    <cfRule type="cellIs" dxfId="687" priority="43" operator="lessThan">
      <formula>0</formula>
    </cfRule>
    <cfRule type="cellIs" dxfId="686" priority="44" operator="lessThan">
      <formula>0</formula>
    </cfRule>
  </conditionalFormatting>
  <conditionalFormatting sqref="D5:K5">
    <cfRule type="cellIs" dxfId="685" priority="41" operator="greaterThan">
      <formula>0</formula>
    </cfRule>
  </conditionalFormatting>
  <conditionalFormatting sqref="T6:T28 U28:W28">
    <cfRule type="cellIs" dxfId="684" priority="40" operator="lessThan">
      <formula>0</formula>
    </cfRule>
  </conditionalFormatting>
  <conditionalFormatting sqref="T7:T27">
    <cfRule type="cellIs" dxfId="683" priority="37" operator="lessThan">
      <formula>0</formula>
    </cfRule>
    <cfRule type="cellIs" dxfId="682" priority="38" operator="lessThan">
      <formula>0</formula>
    </cfRule>
    <cfRule type="cellIs" dxfId="681" priority="39" operator="lessThan">
      <formula>0</formula>
    </cfRule>
  </conditionalFormatting>
  <conditionalFormatting sqref="T7:T28 U28:W28">
    <cfRule type="cellIs" dxfId="680" priority="34" operator="lessThan">
      <formula>0</formula>
    </cfRule>
    <cfRule type="cellIs" dxfId="679" priority="35" operator="lessThan">
      <formula>0</formula>
    </cfRule>
    <cfRule type="cellIs" dxfId="678" priority="36" operator="lessThan">
      <formula>0</formula>
    </cfRule>
  </conditionalFormatting>
  <conditionalFormatting sqref="D5:K5">
    <cfRule type="cellIs" dxfId="677" priority="33" operator="greaterThan">
      <formula>0</formula>
    </cfRule>
  </conditionalFormatting>
  <conditionalFormatting sqref="L4 L6 L28:L29">
    <cfRule type="cellIs" dxfId="676" priority="32" operator="equal">
      <formula>$L$4</formula>
    </cfRule>
  </conditionalFormatting>
  <conditionalFormatting sqref="D7:S7">
    <cfRule type="cellIs" dxfId="675" priority="31" operator="greaterThan">
      <formula>0</formula>
    </cfRule>
  </conditionalFormatting>
  <conditionalFormatting sqref="D9:S9">
    <cfRule type="cellIs" dxfId="674" priority="30" operator="greaterThan">
      <formula>0</formula>
    </cfRule>
  </conditionalFormatting>
  <conditionalFormatting sqref="D11:S11">
    <cfRule type="cellIs" dxfId="673" priority="29" operator="greaterThan">
      <formula>0</formula>
    </cfRule>
  </conditionalFormatting>
  <conditionalFormatting sqref="D13:S13">
    <cfRule type="cellIs" dxfId="672" priority="28" operator="greaterThan">
      <formula>0</formula>
    </cfRule>
  </conditionalFormatting>
  <conditionalFormatting sqref="D15:S15">
    <cfRule type="cellIs" dxfId="671" priority="27" operator="greaterThan">
      <formula>0</formula>
    </cfRule>
  </conditionalFormatting>
  <conditionalFormatting sqref="D17:S17">
    <cfRule type="cellIs" dxfId="670" priority="26" operator="greaterThan">
      <formula>0</formula>
    </cfRule>
  </conditionalFormatting>
  <conditionalFormatting sqref="D19:S19">
    <cfRule type="cellIs" dxfId="669" priority="25" operator="greaterThan">
      <formula>0</formula>
    </cfRule>
  </conditionalFormatting>
  <conditionalFormatting sqref="D21:S21">
    <cfRule type="cellIs" dxfId="668" priority="24" operator="greaterThan">
      <formula>0</formula>
    </cfRule>
  </conditionalFormatting>
  <conditionalFormatting sqref="D23:S23">
    <cfRule type="cellIs" dxfId="667" priority="23" operator="greaterThan">
      <formula>0</formula>
    </cfRule>
  </conditionalFormatting>
  <conditionalFormatting sqref="D25:S25">
    <cfRule type="cellIs" dxfId="666" priority="22" operator="greaterThan">
      <formula>0</formula>
    </cfRule>
  </conditionalFormatting>
  <conditionalFormatting sqref="D27:S27">
    <cfRule type="cellIs" dxfId="665" priority="21" operator="greaterThan">
      <formula>0</formula>
    </cfRule>
  </conditionalFormatting>
  <conditionalFormatting sqref="U6">
    <cfRule type="cellIs" dxfId="664" priority="20" operator="lessThan">
      <formula>0</formula>
    </cfRule>
  </conditionalFormatting>
  <conditionalFormatting sqref="U6">
    <cfRule type="cellIs" dxfId="663" priority="19" operator="lessThan">
      <formula>0</formula>
    </cfRule>
  </conditionalFormatting>
  <conditionalFormatting sqref="V6">
    <cfRule type="cellIs" dxfId="662" priority="18" operator="lessThan">
      <formula>0</formula>
    </cfRule>
  </conditionalFormatting>
  <conditionalFormatting sqref="V6">
    <cfRule type="cellIs" dxfId="661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42578125" bestFit="1" customWidth="1"/>
    <col min="18" max="18" width="12.140625" bestFit="1" customWidth="1"/>
    <col min="21" max="22" width="10.2851562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107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>
        <v>1038962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>
        <v>-7000</v>
      </c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-10955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118" t="s">
        <v>39</v>
      </c>
      <c r="B29" s="119"/>
      <c r="C29" s="120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1322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34"/>
      <c r="N29" s="135"/>
      <c r="O29" s="135"/>
      <c r="P29" s="135"/>
      <c r="Q29" s="135"/>
      <c r="R29" s="135"/>
      <c r="S29" s="135"/>
      <c r="T29" s="135"/>
      <c r="U29" s="135"/>
      <c r="V29" s="13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60" priority="63" operator="equal">
      <formula>212030016606640</formula>
    </cfRule>
  </conditionalFormatting>
  <conditionalFormatting sqref="D29 E4:E6 E28:K29">
    <cfRule type="cellIs" dxfId="659" priority="61" operator="equal">
      <formula>$E$4</formula>
    </cfRule>
    <cfRule type="cellIs" dxfId="658" priority="62" operator="equal">
      <formula>2120</formula>
    </cfRule>
  </conditionalFormatting>
  <conditionalFormatting sqref="D29:E29 F4:F6 F28:F29">
    <cfRule type="cellIs" dxfId="657" priority="59" operator="equal">
      <formula>$F$4</formula>
    </cfRule>
    <cfRule type="cellIs" dxfId="656" priority="60" operator="equal">
      <formula>300</formula>
    </cfRule>
  </conditionalFormatting>
  <conditionalFormatting sqref="G4:G6 G28:G29">
    <cfRule type="cellIs" dxfId="655" priority="57" operator="equal">
      <formula>$G$4</formula>
    </cfRule>
    <cfRule type="cellIs" dxfId="654" priority="58" operator="equal">
      <formula>1660</formula>
    </cfRule>
  </conditionalFormatting>
  <conditionalFormatting sqref="H4:H6 H28:H29">
    <cfRule type="cellIs" dxfId="653" priority="55" operator="equal">
      <formula>$H$4</formula>
    </cfRule>
    <cfRule type="cellIs" dxfId="652" priority="56" operator="equal">
      <formula>6640</formula>
    </cfRule>
  </conditionalFormatting>
  <conditionalFormatting sqref="T6:T28 U28:V28">
    <cfRule type="cellIs" dxfId="651" priority="54" operator="lessThan">
      <formula>0</formula>
    </cfRule>
  </conditionalFormatting>
  <conditionalFormatting sqref="T7:T27">
    <cfRule type="cellIs" dxfId="650" priority="51" operator="lessThan">
      <formula>0</formula>
    </cfRule>
    <cfRule type="cellIs" dxfId="649" priority="52" operator="lessThan">
      <formula>0</formula>
    </cfRule>
    <cfRule type="cellIs" dxfId="648" priority="53" operator="lessThan">
      <formula>0</formula>
    </cfRule>
  </conditionalFormatting>
  <conditionalFormatting sqref="E4:E6 E28:K28">
    <cfRule type="cellIs" dxfId="647" priority="50" operator="equal">
      <formula>$E$4</formula>
    </cfRule>
  </conditionalFormatting>
  <conditionalFormatting sqref="D28:D29 D6 D4:M4">
    <cfRule type="cellIs" dxfId="646" priority="49" operator="equal">
      <formula>$D$4</formula>
    </cfRule>
  </conditionalFormatting>
  <conditionalFormatting sqref="I4:I6 I28:I29">
    <cfRule type="cellIs" dxfId="645" priority="48" operator="equal">
      <formula>$I$4</formula>
    </cfRule>
  </conditionalFormatting>
  <conditionalFormatting sqref="J4:J6 J28:J29">
    <cfRule type="cellIs" dxfId="644" priority="47" operator="equal">
      <formula>$J$4</formula>
    </cfRule>
  </conditionalFormatting>
  <conditionalFormatting sqref="K4:K6 K28:K29">
    <cfRule type="cellIs" dxfId="643" priority="46" operator="equal">
      <formula>$K$4</formula>
    </cfRule>
  </conditionalFormatting>
  <conditionalFormatting sqref="M4:M6">
    <cfRule type="cellIs" dxfId="642" priority="45" operator="equal">
      <formula>$L$4</formula>
    </cfRule>
  </conditionalFormatting>
  <conditionalFormatting sqref="T7:T28 U28:V28">
    <cfRule type="cellIs" dxfId="641" priority="42" operator="lessThan">
      <formula>0</formula>
    </cfRule>
    <cfRule type="cellIs" dxfId="640" priority="43" operator="lessThan">
      <formula>0</formula>
    </cfRule>
    <cfRule type="cellIs" dxfId="639" priority="44" operator="lessThan">
      <formula>0</formula>
    </cfRule>
  </conditionalFormatting>
  <conditionalFormatting sqref="D5:K5">
    <cfRule type="cellIs" dxfId="638" priority="41" operator="greaterThan">
      <formula>0</formula>
    </cfRule>
  </conditionalFormatting>
  <conditionalFormatting sqref="T6:T28 U28:V28">
    <cfRule type="cellIs" dxfId="637" priority="40" operator="lessThan">
      <formula>0</formula>
    </cfRule>
  </conditionalFormatting>
  <conditionalFormatting sqref="T7:T27">
    <cfRule type="cellIs" dxfId="636" priority="37" operator="lessThan">
      <formula>0</formula>
    </cfRule>
    <cfRule type="cellIs" dxfId="635" priority="38" operator="lessThan">
      <formula>0</formula>
    </cfRule>
    <cfRule type="cellIs" dxfId="634" priority="39" operator="lessThan">
      <formula>0</formula>
    </cfRule>
  </conditionalFormatting>
  <conditionalFormatting sqref="T7:T28 U28:V28">
    <cfRule type="cellIs" dxfId="633" priority="34" operator="lessThan">
      <formula>0</formula>
    </cfRule>
    <cfRule type="cellIs" dxfId="632" priority="35" operator="lessThan">
      <formula>0</formula>
    </cfRule>
    <cfRule type="cellIs" dxfId="631" priority="36" operator="lessThan">
      <formula>0</formula>
    </cfRule>
  </conditionalFormatting>
  <conditionalFormatting sqref="D5:K5">
    <cfRule type="cellIs" dxfId="630" priority="33" operator="greaterThan">
      <formula>0</formula>
    </cfRule>
  </conditionalFormatting>
  <conditionalFormatting sqref="L4 L6 L28:L29">
    <cfRule type="cellIs" dxfId="629" priority="32" operator="equal">
      <formula>$L$4</formula>
    </cfRule>
  </conditionalFormatting>
  <conditionalFormatting sqref="D7:S7">
    <cfRule type="cellIs" dxfId="628" priority="31" operator="greaterThan">
      <formula>0</formula>
    </cfRule>
  </conditionalFormatting>
  <conditionalFormatting sqref="D9:S9">
    <cfRule type="cellIs" dxfId="627" priority="30" operator="greaterThan">
      <formula>0</formula>
    </cfRule>
  </conditionalFormatting>
  <conditionalFormatting sqref="D11:S11">
    <cfRule type="cellIs" dxfId="626" priority="29" operator="greaterThan">
      <formula>0</formula>
    </cfRule>
  </conditionalFormatting>
  <conditionalFormatting sqref="D13:S13">
    <cfRule type="cellIs" dxfId="625" priority="28" operator="greaterThan">
      <formula>0</formula>
    </cfRule>
  </conditionalFormatting>
  <conditionalFormatting sqref="D15:S15">
    <cfRule type="cellIs" dxfId="624" priority="27" operator="greaterThan">
      <formula>0</formula>
    </cfRule>
  </conditionalFormatting>
  <conditionalFormatting sqref="D17:S17">
    <cfRule type="cellIs" dxfId="623" priority="26" operator="greaterThan">
      <formula>0</formula>
    </cfRule>
  </conditionalFormatting>
  <conditionalFormatting sqref="D19:S19">
    <cfRule type="cellIs" dxfId="622" priority="25" operator="greaterThan">
      <formula>0</formula>
    </cfRule>
  </conditionalFormatting>
  <conditionalFormatting sqref="D21:S21">
    <cfRule type="cellIs" dxfId="621" priority="24" operator="greaterThan">
      <formula>0</formula>
    </cfRule>
  </conditionalFormatting>
  <conditionalFormatting sqref="D23:S23">
    <cfRule type="cellIs" dxfId="620" priority="23" operator="greaterThan">
      <formula>0</formula>
    </cfRule>
  </conditionalFormatting>
  <conditionalFormatting sqref="D25:S25">
    <cfRule type="cellIs" dxfId="619" priority="22" operator="greaterThan">
      <formula>0</formula>
    </cfRule>
  </conditionalFormatting>
  <conditionalFormatting sqref="D27:S27">
    <cfRule type="cellIs" dxfId="618" priority="21" operator="greaterThan">
      <formula>0</formula>
    </cfRule>
  </conditionalFormatting>
  <conditionalFormatting sqref="U6">
    <cfRule type="cellIs" dxfId="617" priority="4" operator="lessThan">
      <formula>0</formula>
    </cfRule>
  </conditionalFormatting>
  <conditionalFormatting sqref="U6">
    <cfRule type="cellIs" dxfId="616" priority="3" operator="lessThan">
      <formula>0</formula>
    </cfRule>
  </conditionalFormatting>
  <conditionalFormatting sqref="V6">
    <cfRule type="cellIs" dxfId="615" priority="2" operator="lessThan">
      <formula>0</formula>
    </cfRule>
  </conditionalFormatting>
  <conditionalFormatting sqref="V6">
    <cfRule type="cellIs" dxfId="614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0" activePane="bottomLeft" state="frozen"/>
      <selection pane="bottomLeft" activeCell="E19" sqref="E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140625" customWidth="1"/>
    <col min="9" max="9" width="11.5703125" bestFit="1" customWidth="1"/>
    <col min="10" max="10" width="8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8" customWidth="1"/>
    <col min="18" max="18" width="12.140625" bestFit="1" customWidth="1"/>
    <col min="22" max="22" width="10.42578125" bestFit="1" customWidth="1"/>
  </cols>
  <sheetData>
    <row r="1" spans="1:23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3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3" ht="18.75" x14ac:dyDescent="0.25">
      <c r="A3" s="125" t="s">
        <v>113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3" x14ac:dyDescent="0.25">
      <c r="A4" s="129" t="s">
        <v>1</v>
      </c>
      <c r="B4" s="129"/>
      <c r="C4" s="149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1322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3" x14ac:dyDescent="0.25">
      <c r="A5" s="129" t="s">
        <v>2</v>
      </c>
      <c r="B5" s="129"/>
      <c r="C5" s="150"/>
      <c r="D5" s="1">
        <v>1558440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8" t="s">
        <v>111</v>
      </c>
      <c r="V6" s="18" t="s">
        <v>112</v>
      </c>
    </row>
    <row r="7" spans="1:23" ht="15.75" x14ac:dyDescent="0.25">
      <c r="A7" s="19">
        <v>1</v>
      </c>
      <c r="B7" s="20">
        <v>1908446134</v>
      </c>
      <c r="C7" s="20">
        <v>17139</v>
      </c>
      <c r="D7" s="21">
        <v>17139</v>
      </c>
      <c r="E7" s="22"/>
      <c r="F7" s="22"/>
      <c r="G7" s="22"/>
      <c r="H7" s="22"/>
      <c r="I7" s="23">
        <v>5</v>
      </c>
      <c r="J7" s="23"/>
      <c r="K7" s="23">
        <v>5</v>
      </c>
      <c r="L7" s="23"/>
      <c r="M7" s="20">
        <f>D7+E7*20+F7*10+G7*9+H7*9</f>
        <v>17139</v>
      </c>
      <c r="N7" s="24">
        <f>D7+E7*20+F7*10+G7*9+H7*9+I7*191+J7*191+K7*182+L7*100</f>
        <v>19004</v>
      </c>
      <c r="O7" s="25">
        <f>M7*2.75%</f>
        <v>471.32249999999999</v>
      </c>
      <c r="P7" s="26">
        <v>46900</v>
      </c>
      <c r="Q7" s="26">
        <v>100</v>
      </c>
      <c r="R7" s="24">
        <f>M7-(M7*2.75%)+I7*191+J7*191+K7*182+L7*100-Q7</f>
        <v>18432.677500000002</v>
      </c>
      <c r="S7" s="25">
        <f>M7*0.95%</f>
        <v>162.82050000000001</v>
      </c>
      <c r="T7" s="64">
        <f>S7-Q7</f>
        <v>62.82050000000001</v>
      </c>
      <c r="U7" s="75">
        <v>99</v>
      </c>
      <c r="V7" s="80">
        <f>R7-U7</f>
        <v>18333.677500000002</v>
      </c>
    </row>
    <row r="8" spans="1:23" ht="15.75" x14ac:dyDescent="0.25">
      <c r="A8" s="28">
        <v>2</v>
      </c>
      <c r="B8" s="20">
        <v>1908446135</v>
      </c>
      <c r="C8" s="23">
        <v>23610</v>
      </c>
      <c r="D8" s="29">
        <v>23610</v>
      </c>
      <c r="E8" s="30">
        <v>100</v>
      </c>
      <c r="F8" s="30">
        <v>180</v>
      </c>
      <c r="G8" s="30"/>
      <c r="H8" s="30">
        <v>220</v>
      </c>
      <c r="I8" s="20"/>
      <c r="J8" s="20"/>
      <c r="K8" s="20"/>
      <c r="L8" s="20"/>
      <c r="M8" s="20">
        <f t="shared" ref="M8:M27" si="0">D8+E8*20+F8*10+G8*9+H8*9</f>
        <v>29390</v>
      </c>
      <c r="N8" s="24">
        <f t="shared" ref="N8:N27" si="1">D8+E8*20+F8*10+G8*9+H8*9+I8*191+J8*191+K8*182+L8*100</f>
        <v>29390</v>
      </c>
      <c r="O8" s="25">
        <f t="shared" ref="O8:O27" si="2">M8*2.75%</f>
        <v>808.22500000000002</v>
      </c>
      <c r="P8" s="26">
        <v>-6305</v>
      </c>
      <c r="Q8" s="26">
        <v>130</v>
      </c>
      <c r="R8" s="24">
        <f t="shared" ref="R8:R27" si="3">M8-(M8*2.75%)+I8*191+J8*191+K8*182+L8*100-Q8</f>
        <v>28451.775000000001</v>
      </c>
      <c r="S8" s="25">
        <f t="shared" ref="S8:S27" si="4">M8*0.95%</f>
        <v>279.20499999999998</v>
      </c>
      <c r="T8" s="64">
        <f t="shared" ref="T8:T27" si="5">S8-Q8</f>
        <v>149.20499999999998</v>
      </c>
      <c r="U8" s="75">
        <v>200</v>
      </c>
      <c r="V8" s="80">
        <f>R8-U8</f>
        <v>28251.775000000001</v>
      </c>
      <c r="W8">
        <v>40</v>
      </c>
    </row>
    <row r="9" spans="1:23" ht="15.75" x14ac:dyDescent="0.25">
      <c r="A9" s="28">
        <v>3</v>
      </c>
      <c r="B9" s="20">
        <v>1908446136</v>
      </c>
      <c r="C9" s="20">
        <v>121597</v>
      </c>
      <c r="D9" s="29">
        <v>121597</v>
      </c>
      <c r="E9" s="30">
        <v>20</v>
      </c>
      <c r="F9" s="30"/>
      <c r="G9" s="30"/>
      <c r="H9" s="30">
        <v>500</v>
      </c>
      <c r="I9" s="20"/>
      <c r="J9" s="20"/>
      <c r="K9" s="20">
        <v>1</v>
      </c>
      <c r="L9" s="20"/>
      <c r="M9" s="20">
        <f t="shared" si="0"/>
        <v>126497</v>
      </c>
      <c r="N9" s="24">
        <f t="shared" si="1"/>
        <v>126679</v>
      </c>
      <c r="O9" s="25">
        <f t="shared" si="2"/>
        <v>3478.6675</v>
      </c>
      <c r="P9" s="26">
        <v>-33000</v>
      </c>
      <c r="Q9" s="26">
        <v>197</v>
      </c>
      <c r="R9" s="24">
        <f t="shared" si="3"/>
        <v>123003.3325</v>
      </c>
      <c r="S9" s="25">
        <f t="shared" si="4"/>
        <v>1201.7214999999999</v>
      </c>
      <c r="T9" s="64">
        <f t="shared" si="5"/>
        <v>1004.7214999999999</v>
      </c>
      <c r="U9" s="75">
        <v>1008</v>
      </c>
      <c r="V9" s="80">
        <f t="shared" ref="V9:V27" si="6">R9-U9</f>
        <v>121995.3325</v>
      </c>
      <c r="W9">
        <v>45</v>
      </c>
    </row>
    <row r="10" spans="1:23" ht="15.75" x14ac:dyDescent="0.25">
      <c r="A10" s="28">
        <v>4</v>
      </c>
      <c r="B10" s="20">
        <v>1908446137</v>
      </c>
      <c r="C10" s="20">
        <v>29197</v>
      </c>
      <c r="D10" s="29">
        <v>29197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29197</v>
      </c>
      <c r="N10" s="24">
        <f t="shared" si="1"/>
        <v>31107</v>
      </c>
      <c r="O10" s="25">
        <f t="shared" si="2"/>
        <v>802.91750000000002</v>
      </c>
      <c r="P10" s="26"/>
      <c r="Q10" s="26">
        <v>38</v>
      </c>
      <c r="R10" s="24">
        <f t="shared" si="3"/>
        <v>30266.0825</v>
      </c>
      <c r="S10" s="25">
        <f t="shared" si="4"/>
        <v>277.37149999999997</v>
      </c>
      <c r="T10" s="64">
        <f t="shared" si="5"/>
        <v>239.37149999999997</v>
      </c>
      <c r="U10" s="75">
        <v>216</v>
      </c>
      <c r="V10" s="80">
        <f t="shared" si="6"/>
        <v>30050.0825</v>
      </c>
    </row>
    <row r="11" spans="1:23" ht="15.75" x14ac:dyDescent="0.25">
      <c r="A11" s="28">
        <v>5</v>
      </c>
      <c r="B11" s="20">
        <v>1908446138</v>
      </c>
      <c r="C11" s="31">
        <v>5019</v>
      </c>
      <c r="D11" s="29">
        <v>5019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5019</v>
      </c>
      <c r="N11" s="24">
        <f t="shared" si="1"/>
        <v>5019</v>
      </c>
      <c r="O11" s="25">
        <f t="shared" si="2"/>
        <v>138.02250000000001</v>
      </c>
      <c r="P11" s="26"/>
      <c r="Q11" s="26">
        <v>32</v>
      </c>
      <c r="R11" s="24">
        <f t="shared" si="3"/>
        <v>4848.9775</v>
      </c>
      <c r="S11" s="25">
        <f t="shared" si="4"/>
        <v>47.680500000000002</v>
      </c>
      <c r="T11" s="64">
        <f t="shared" si="5"/>
        <v>15.680500000000002</v>
      </c>
      <c r="U11" s="75">
        <v>18</v>
      </c>
      <c r="V11" s="80">
        <f t="shared" si="6"/>
        <v>4830.9775</v>
      </c>
    </row>
    <row r="12" spans="1:23" ht="15.75" x14ac:dyDescent="0.25">
      <c r="A12" s="28">
        <v>6</v>
      </c>
      <c r="B12" s="20">
        <v>1908446139</v>
      </c>
      <c r="C12" s="20">
        <v>19347</v>
      </c>
      <c r="D12" s="29">
        <v>19347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19347</v>
      </c>
      <c r="N12" s="24">
        <f t="shared" si="1"/>
        <v>19347</v>
      </c>
      <c r="O12" s="25">
        <f t="shared" si="2"/>
        <v>532.04250000000002</v>
      </c>
      <c r="P12" s="26"/>
      <c r="Q12" s="26">
        <v>52</v>
      </c>
      <c r="R12" s="24">
        <f t="shared" si="3"/>
        <v>18762.9575</v>
      </c>
      <c r="S12" s="25">
        <f t="shared" si="4"/>
        <v>183.79650000000001</v>
      </c>
      <c r="T12" s="64">
        <f t="shared" si="5"/>
        <v>131.79650000000001</v>
      </c>
      <c r="U12" s="75">
        <v>162</v>
      </c>
      <c r="V12" s="80">
        <f t="shared" si="6"/>
        <v>18600.9575</v>
      </c>
    </row>
    <row r="13" spans="1:23" ht="15.75" x14ac:dyDescent="0.25">
      <c r="A13" s="98">
        <v>-2480</v>
      </c>
      <c r="B13" s="74">
        <v>309</v>
      </c>
      <c r="C13" s="20">
        <v>11860</v>
      </c>
      <c r="D13" s="29">
        <v>11551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11551</v>
      </c>
      <c r="N13" s="24">
        <f t="shared" si="1"/>
        <v>11551</v>
      </c>
      <c r="O13" s="25">
        <f t="shared" si="2"/>
        <v>317.65249999999997</v>
      </c>
      <c r="P13" s="26">
        <v>7500</v>
      </c>
      <c r="Q13" s="26"/>
      <c r="R13" s="24">
        <f t="shared" si="3"/>
        <v>11233.3475</v>
      </c>
      <c r="S13" s="25">
        <f t="shared" si="4"/>
        <v>109.7345</v>
      </c>
      <c r="T13" s="64">
        <f t="shared" si="5"/>
        <v>109.7345</v>
      </c>
      <c r="U13" s="75">
        <v>72</v>
      </c>
      <c r="V13" s="80">
        <f>R13-U13</f>
        <v>11161.3475</v>
      </c>
    </row>
    <row r="14" spans="1:23" ht="15.75" x14ac:dyDescent="0.25">
      <c r="A14" s="28">
        <v>8</v>
      </c>
      <c r="B14" s="20">
        <v>1908446141</v>
      </c>
      <c r="C14" s="20">
        <v>148641</v>
      </c>
      <c r="D14" s="29">
        <v>148641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149541</v>
      </c>
      <c r="N14" s="24">
        <f t="shared" si="1"/>
        <v>149541</v>
      </c>
      <c r="O14" s="25">
        <f t="shared" si="2"/>
        <v>4112.3774999999996</v>
      </c>
      <c r="P14" s="26">
        <v>-10000</v>
      </c>
      <c r="Q14" s="26">
        <v>288</v>
      </c>
      <c r="R14" s="24">
        <f t="shared" si="3"/>
        <v>145140.6225</v>
      </c>
      <c r="S14" s="25">
        <f t="shared" si="4"/>
        <v>1420.6395</v>
      </c>
      <c r="T14" s="64">
        <f t="shared" si="5"/>
        <v>1132.6395</v>
      </c>
      <c r="U14" s="75">
        <v>1206</v>
      </c>
      <c r="V14" s="80">
        <f t="shared" si="6"/>
        <v>143934.6225</v>
      </c>
    </row>
    <row r="15" spans="1:23" ht="15.75" x14ac:dyDescent="0.25">
      <c r="A15" s="28">
        <v>9</v>
      </c>
      <c r="B15" s="20">
        <v>1908446142</v>
      </c>
      <c r="C15" s="33">
        <v>67505</v>
      </c>
      <c r="D15" s="29">
        <v>67505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68105</v>
      </c>
      <c r="N15" s="24">
        <f t="shared" si="1"/>
        <v>68678</v>
      </c>
      <c r="O15" s="25">
        <f t="shared" si="2"/>
        <v>1872.8875</v>
      </c>
      <c r="P15" s="26">
        <v>55513</v>
      </c>
      <c r="Q15" s="26">
        <v>350</v>
      </c>
      <c r="R15" s="24">
        <f t="shared" si="3"/>
        <v>66455.112500000003</v>
      </c>
      <c r="S15" s="25">
        <f t="shared" si="4"/>
        <v>646.99749999999995</v>
      </c>
      <c r="T15" s="64">
        <f t="shared" si="5"/>
        <v>296.99749999999995</v>
      </c>
      <c r="U15" s="75">
        <v>468</v>
      </c>
      <c r="V15" s="80">
        <f t="shared" si="6"/>
        <v>65987.112500000003</v>
      </c>
    </row>
    <row r="16" spans="1:23" ht="15.75" x14ac:dyDescent="0.25">
      <c r="A16" s="98">
        <v>-12231</v>
      </c>
      <c r="B16" s="20">
        <v>1908446143</v>
      </c>
      <c r="C16" s="20">
        <v>60000</v>
      </c>
      <c r="D16" s="29">
        <v>60000</v>
      </c>
      <c r="E16" s="30"/>
      <c r="F16" s="30">
        <v>400</v>
      </c>
      <c r="G16" s="30"/>
      <c r="H16" s="30">
        <v>1250</v>
      </c>
      <c r="I16" s="20"/>
      <c r="J16" s="20"/>
      <c r="K16" s="20">
        <v>5</v>
      </c>
      <c r="L16" s="20"/>
      <c r="M16" s="20">
        <f t="shared" si="0"/>
        <v>75250</v>
      </c>
      <c r="N16" s="24">
        <f t="shared" si="1"/>
        <v>76160</v>
      </c>
      <c r="O16" s="25">
        <f t="shared" si="2"/>
        <v>2069.375</v>
      </c>
      <c r="P16" s="26">
        <v>35000</v>
      </c>
      <c r="Q16" s="26">
        <v>209</v>
      </c>
      <c r="R16" s="24">
        <f t="shared" si="3"/>
        <v>73881.625</v>
      </c>
      <c r="S16" s="25">
        <f t="shared" si="4"/>
        <v>714.875</v>
      </c>
      <c r="T16" s="64">
        <f t="shared" si="5"/>
        <v>505.875</v>
      </c>
      <c r="U16" s="75">
        <v>459</v>
      </c>
      <c r="V16" s="80">
        <f t="shared" si="6"/>
        <v>73422.625</v>
      </c>
      <c r="W16">
        <v>180</v>
      </c>
    </row>
    <row r="17" spans="1:23" ht="15.75" x14ac:dyDescent="0.25">
      <c r="A17" s="28">
        <v>11</v>
      </c>
      <c r="B17" s="20">
        <v>1908446144</v>
      </c>
      <c r="C17" s="33">
        <v>21563</v>
      </c>
      <c r="D17" s="29">
        <v>21563</v>
      </c>
      <c r="E17" s="30"/>
      <c r="F17" s="30">
        <v>50</v>
      </c>
      <c r="G17" s="30"/>
      <c r="H17" s="30">
        <v>120</v>
      </c>
      <c r="I17" s="20"/>
      <c r="J17" s="20"/>
      <c r="K17" s="20"/>
      <c r="L17" s="20"/>
      <c r="M17" s="20">
        <f t="shared" si="0"/>
        <v>23143</v>
      </c>
      <c r="N17" s="24">
        <f t="shared" si="1"/>
        <v>23143</v>
      </c>
      <c r="O17" s="25">
        <f t="shared" si="2"/>
        <v>636.4325</v>
      </c>
      <c r="P17" s="26"/>
      <c r="Q17" s="26">
        <v>150</v>
      </c>
      <c r="R17" s="24">
        <f t="shared" si="3"/>
        <v>22356.567500000001</v>
      </c>
      <c r="S17" s="25">
        <f t="shared" si="4"/>
        <v>219.85849999999999</v>
      </c>
      <c r="T17" s="64">
        <f t="shared" si="5"/>
        <v>69.858499999999992</v>
      </c>
      <c r="U17" s="75">
        <v>189</v>
      </c>
      <c r="V17" s="80">
        <f t="shared" si="6"/>
        <v>22167.567500000001</v>
      </c>
    </row>
    <row r="18" spans="1:23" ht="15.75" x14ac:dyDescent="0.25">
      <c r="A18" s="28">
        <v>12</v>
      </c>
      <c r="B18" s="20">
        <v>1908446145</v>
      </c>
      <c r="C18" s="31">
        <v>56497</v>
      </c>
      <c r="D18" s="29">
        <v>56497</v>
      </c>
      <c r="E18" s="30"/>
      <c r="F18" s="30">
        <v>30</v>
      </c>
      <c r="G18" s="30"/>
      <c r="H18" s="30">
        <v>30</v>
      </c>
      <c r="I18" s="20"/>
      <c r="J18" s="20"/>
      <c r="K18" s="20"/>
      <c r="L18" s="20"/>
      <c r="M18" s="20">
        <f t="shared" si="0"/>
        <v>57067</v>
      </c>
      <c r="N18" s="24">
        <f t="shared" si="1"/>
        <v>57067</v>
      </c>
      <c r="O18" s="25">
        <f t="shared" si="2"/>
        <v>1569.3425</v>
      </c>
      <c r="P18" s="26"/>
      <c r="Q18" s="26">
        <v>550</v>
      </c>
      <c r="R18" s="24">
        <f t="shared" si="3"/>
        <v>54947.657500000001</v>
      </c>
      <c r="S18" s="25">
        <f t="shared" si="4"/>
        <v>542.13649999999996</v>
      </c>
      <c r="T18" s="64">
        <f t="shared" si="5"/>
        <v>-7.8635000000000446</v>
      </c>
      <c r="U18" s="75">
        <v>432</v>
      </c>
      <c r="V18" s="80">
        <f t="shared" si="6"/>
        <v>54515.657500000001</v>
      </c>
    </row>
    <row r="19" spans="1:23" ht="15.75" x14ac:dyDescent="0.25">
      <c r="A19" s="28">
        <v>13</v>
      </c>
      <c r="B19" s="20">
        <v>1908446146</v>
      </c>
      <c r="C19" s="20">
        <v>32487</v>
      </c>
      <c r="D19" s="29">
        <v>32487</v>
      </c>
      <c r="E19" s="30">
        <v>60</v>
      </c>
      <c r="F19" s="30">
        <v>210</v>
      </c>
      <c r="G19" s="30"/>
      <c r="H19" s="30">
        <v>530</v>
      </c>
      <c r="I19" s="20">
        <v>8</v>
      </c>
      <c r="J19" s="20"/>
      <c r="K19" s="20"/>
      <c r="L19" s="20"/>
      <c r="M19" s="20">
        <f t="shared" si="0"/>
        <v>40557</v>
      </c>
      <c r="N19" s="24">
        <f t="shared" si="1"/>
        <v>42085</v>
      </c>
      <c r="O19" s="25">
        <f t="shared" si="2"/>
        <v>1115.3175000000001</v>
      </c>
      <c r="P19" s="26">
        <v>40240</v>
      </c>
      <c r="Q19" s="26">
        <v>150</v>
      </c>
      <c r="R19" s="24">
        <f t="shared" si="3"/>
        <v>40819.682500000003</v>
      </c>
      <c r="S19" s="25">
        <f t="shared" si="4"/>
        <v>385.29149999999998</v>
      </c>
      <c r="T19" s="64">
        <f t="shared" si="5"/>
        <v>235.29149999999998</v>
      </c>
      <c r="U19" s="75">
        <v>144</v>
      </c>
      <c r="V19" s="80">
        <f t="shared" si="6"/>
        <v>40675.682500000003</v>
      </c>
      <c r="W19">
        <v>35</v>
      </c>
    </row>
    <row r="20" spans="1:23" ht="15.75" x14ac:dyDescent="0.25">
      <c r="A20" s="28">
        <v>14</v>
      </c>
      <c r="B20" s="20">
        <v>1908446147</v>
      </c>
      <c r="C20" s="20">
        <v>32257</v>
      </c>
      <c r="D20" s="29">
        <v>32257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32257</v>
      </c>
      <c r="N20" s="24">
        <f t="shared" si="1"/>
        <v>32257</v>
      </c>
      <c r="O20" s="25">
        <f t="shared" si="2"/>
        <v>887.0675</v>
      </c>
      <c r="P20" s="26"/>
      <c r="Q20" s="26">
        <v>120</v>
      </c>
      <c r="R20" s="24">
        <f t="shared" si="3"/>
        <v>31249.932499999999</v>
      </c>
      <c r="S20" s="25">
        <f t="shared" si="4"/>
        <v>306.44150000000002</v>
      </c>
      <c r="T20" s="64">
        <f t="shared" si="5"/>
        <v>186.44150000000002</v>
      </c>
      <c r="U20" s="75">
        <v>234</v>
      </c>
      <c r="V20" s="80">
        <f t="shared" si="6"/>
        <v>31015.932499999999</v>
      </c>
    </row>
    <row r="21" spans="1:23" ht="15.75" x14ac:dyDescent="0.25">
      <c r="A21" s="28">
        <v>15</v>
      </c>
      <c r="B21" s="20">
        <v>1908446148</v>
      </c>
      <c r="C21" s="20">
        <v>29768</v>
      </c>
      <c r="D21" s="29">
        <v>29768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29768</v>
      </c>
      <c r="N21" s="24">
        <f t="shared" si="1"/>
        <v>31487</v>
      </c>
      <c r="O21" s="25">
        <f t="shared" si="2"/>
        <v>818.62</v>
      </c>
      <c r="P21" s="26">
        <v>-60</v>
      </c>
      <c r="Q21" s="26">
        <v>30</v>
      </c>
      <c r="R21" s="24">
        <f t="shared" si="3"/>
        <v>30638.38</v>
      </c>
      <c r="S21" s="25">
        <f t="shared" si="4"/>
        <v>282.79599999999999</v>
      </c>
      <c r="T21" s="64">
        <f t="shared" si="5"/>
        <v>252.79599999999999</v>
      </c>
      <c r="U21" s="75">
        <v>198</v>
      </c>
      <c r="V21" s="80">
        <f t="shared" si="6"/>
        <v>30440.38</v>
      </c>
    </row>
    <row r="22" spans="1:23" ht="15.75" x14ac:dyDescent="0.25">
      <c r="A22" s="28">
        <v>16</v>
      </c>
      <c r="B22" s="20">
        <v>1908446149</v>
      </c>
      <c r="C22" s="34">
        <v>100000</v>
      </c>
      <c r="D22" s="29">
        <v>100000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100000</v>
      </c>
      <c r="N22" s="24">
        <f t="shared" si="1"/>
        <v>101910</v>
      </c>
      <c r="O22" s="25">
        <f t="shared" si="2"/>
        <v>2750</v>
      </c>
      <c r="P22" s="26">
        <v>-22284</v>
      </c>
      <c r="Q22" s="26">
        <v>620</v>
      </c>
      <c r="R22" s="24">
        <f t="shared" si="3"/>
        <v>98540</v>
      </c>
      <c r="S22" s="25">
        <f t="shared" si="4"/>
        <v>950</v>
      </c>
      <c r="T22" s="64">
        <f t="shared" si="5"/>
        <v>330</v>
      </c>
      <c r="U22" s="75">
        <v>846</v>
      </c>
      <c r="V22" s="80">
        <f t="shared" si="6"/>
        <v>97694</v>
      </c>
    </row>
    <row r="23" spans="1:23" ht="15.75" x14ac:dyDescent="0.25">
      <c r="A23" s="28">
        <v>17</v>
      </c>
      <c r="B23" s="20">
        <v>1908446150</v>
      </c>
      <c r="C23" s="20">
        <v>56216</v>
      </c>
      <c r="D23" s="35">
        <v>56216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56216</v>
      </c>
      <c r="N23" s="24">
        <f t="shared" si="1"/>
        <v>56216</v>
      </c>
      <c r="O23" s="25">
        <f t="shared" si="2"/>
        <v>1545.94</v>
      </c>
      <c r="P23" s="26">
        <v>87707</v>
      </c>
      <c r="Q23" s="26">
        <v>250</v>
      </c>
      <c r="R23" s="24">
        <f t="shared" si="3"/>
        <v>54420.06</v>
      </c>
      <c r="S23" s="25">
        <f t="shared" si="4"/>
        <v>534.05200000000002</v>
      </c>
      <c r="T23" s="64">
        <f t="shared" si="5"/>
        <v>284.05200000000002</v>
      </c>
      <c r="U23" s="75">
        <v>468</v>
      </c>
      <c r="V23" s="80">
        <f t="shared" si="6"/>
        <v>53952.06</v>
      </c>
    </row>
    <row r="24" spans="1:23" ht="15.75" x14ac:dyDescent="0.25">
      <c r="A24" s="28">
        <v>18</v>
      </c>
      <c r="B24" s="20">
        <v>1908446151</v>
      </c>
      <c r="C24" s="20">
        <v>57462</v>
      </c>
      <c r="D24" s="29">
        <v>57462</v>
      </c>
      <c r="E24" s="30"/>
      <c r="F24" s="30">
        <v>200</v>
      </c>
      <c r="G24" s="30"/>
      <c r="H24" s="30">
        <v>310</v>
      </c>
      <c r="I24" s="20"/>
      <c r="J24" s="20"/>
      <c r="K24" s="20"/>
      <c r="L24" s="20"/>
      <c r="M24" s="20">
        <f t="shared" si="0"/>
        <v>62252</v>
      </c>
      <c r="N24" s="24">
        <f t="shared" si="1"/>
        <v>62252</v>
      </c>
      <c r="O24" s="25">
        <f t="shared" si="2"/>
        <v>1711.93</v>
      </c>
      <c r="P24" s="26"/>
      <c r="Q24" s="26">
        <v>587</v>
      </c>
      <c r="R24" s="24">
        <f t="shared" si="3"/>
        <v>59953.07</v>
      </c>
      <c r="S24" s="25">
        <f t="shared" si="4"/>
        <v>591.39400000000001</v>
      </c>
      <c r="T24" s="64">
        <f t="shared" si="5"/>
        <v>4.3940000000000055</v>
      </c>
      <c r="U24" s="75">
        <v>513</v>
      </c>
      <c r="V24" s="80">
        <f t="shared" si="6"/>
        <v>59440.07</v>
      </c>
    </row>
    <row r="25" spans="1:23" ht="15.75" x14ac:dyDescent="0.25">
      <c r="A25" s="28">
        <v>19</v>
      </c>
      <c r="B25" s="20">
        <v>1908446152</v>
      </c>
      <c r="C25" s="20">
        <v>50000</v>
      </c>
      <c r="D25" s="29">
        <v>50000</v>
      </c>
      <c r="E25" s="30">
        <v>10</v>
      </c>
      <c r="F25" s="30"/>
      <c r="G25" s="30"/>
      <c r="H25" s="30">
        <v>40</v>
      </c>
      <c r="I25" s="20"/>
      <c r="J25" s="20"/>
      <c r="K25" s="20">
        <v>3</v>
      </c>
      <c r="L25" s="20"/>
      <c r="M25" s="20">
        <f t="shared" si="0"/>
        <v>50560</v>
      </c>
      <c r="N25" s="24">
        <f t="shared" si="1"/>
        <v>51106</v>
      </c>
      <c r="O25" s="25">
        <f t="shared" si="2"/>
        <v>1390.4</v>
      </c>
      <c r="P25" s="26"/>
      <c r="Q25" s="26">
        <v>150</v>
      </c>
      <c r="R25" s="24">
        <f t="shared" si="3"/>
        <v>49565.599999999999</v>
      </c>
      <c r="S25" s="25">
        <f t="shared" si="4"/>
        <v>480.32</v>
      </c>
      <c r="T25" s="64">
        <f t="shared" si="5"/>
        <v>330.32</v>
      </c>
      <c r="U25" s="75"/>
      <c r="V25" s="80">
        <f t="shared" si="6"/>
        <v>49565.599999999999</v>
      </c>
    </row>
    <row r="26" spans="1:23" ht="15.75" x14ac:dyDescent="0.25">
      <c r="A26" s="98">
        <v>-2000</v>
      </c>
      <c r="B26" s="20">
        <v>1908446153</v>
      </c>
      <c r="C26" s="36">
        <v>51592</v>
      </c>
      <c r="D26" s="29">
        <v>51592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51592</v>
      </c>
      <c r="N26" s="24">
        <f t="shared" si="1"/>
        <v>51592</v>
      </c>
      <c r="O26" s="25">
        <f t="shared" si="2"/>
        <v>1418.78</v>
      </c>
      <c r="P26" s="26">
        <v>3900</v>
      </c>
      <c r="Q26" s="26">
        <v>102</v>
      </c>
      <c r="R26" s="24">
        <f t="shared" si="3"/>
        <v>50071.22</v>
      </c>
      <c r="S26" s="25">
        <f t="shared" si="4"/>
        <v>490.12399999999997</v>
      </c>
      <c r="T26" s="64">
        <f t="shared" si="5"/>
        <v>388.12399999999997</v>
      </c>
      <c r="U26" s="75">
        <v>414</v>
      </c>
      <c r="V26" s="80">
        <f t="shared" si="6"/>
        <v>49657.22</v>
      </c>
    </row>
    <row r="27" spans="1:23" ht="19.5" thickBot="1" x14ac:dyDescent="0.35">
      <c r="A27" s="28">
        <v>21</v>
      </c>
      <c r="B27" s="20">
        <v>1908446154</v>
      </c>
      <c r="C27" s="20">
        <v>28229</v>
      </c>
      <c r="D27" s="37">
        <v>28299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28299</v>
      </c>
      <c r="N27" s="40">
        <f t="shared" si="1"/>
        <v>28299</v>
      </c>
      <c r="O27" s="25">
        <f t="shared" si="2"/>
        <v>778.22249999999997</v>
      </c>
      <c r="P27" s="41"/>
      <c r="Q27" s="41">
        <v>200</v>
      </c>
      <c r="R27" s="24">
        <f t="shared" si="3"/>
        <v>27320.7775</v>
      </c>
      <c r="S27" s="42">
        <f t="shared" si="4"/>
        <v>268.84050000000002</v>
      </c>
      <c r="T27" s="65">
        <f t="shared" si="5"/>
        <v>68.84050000000002</v>
      </c>
      <c r="U27" s="75">
        <v>180</v>
      </c>
      <c r="V27" s="91">
        <f t="shared" si="6"/>
        <v>27140.7775</v>
      </c>
    </row>
    <row r="28" spans="1:23" ht="16.5" thickBot="1" x14ac:dyDescent="0.3">
      <c r="A28" s="115" t="s">
        <v>38</v>
      </c>
      <c r="B28" s="116"/>
      <c r="C28" s="117"/>
      <c r="D28" s="44">
        <f t="shared" ref="D28:E28" si="7">SUM(D7:D27)</f>
        <v>1019747</v>
      </c>
      <c r="E28" s="45">
        <f t="shared" si="7"/>
        <v>220</v>
      </c>
      <c r="F28" s="45">
        <f t="shared" ref="F28:V28" si="8">SUM(F7:F27)</f>
        <v>1070</v>
      </c>
      <c r="G28" s="45">
        <f t="shared" si="8"/>
        <v>0</v>
      </c>
      <c r="H28" s="45">
        <f t="shared" si="8"/>
        <v>3100</v>
      </c>
      <c r="I28" s="45">
        <f t="shared" si="8"/>
        <v>45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1062747</v>
      </c>
      <c r="N28" s="66">
        <f t="shared" si="8"/>
        <v>1073890</v>
      </c>
      <c r="O28" s="67">
        <f t="shared" si="8"/>
        <v>29225.542500000003</v>
      </c>
      <c r="P28" s="66">
        <f t="shared" si="8"/>
        <v>205111</v>
      </c>
      <c r="Q28" s="66">
        <f t="shared" si="8"/>
        <v>4305</v>
      </c>
      <c r="R28" s="66">
        <f t="shared" si="8"/>
        <v>1040359.4574999997</v>
      </c>
      <c r="S28" s="66">
        <f t="shared" si="8"/>
        <v>10096.096500000001</v>
      </c>
      <c r="T28" s="68">
        <f t="shared" si="8"/>
        <v>5791.0964999999997</v>
      </c>
      <c r="U28" s="68">
        <f t="shared" si="8"/>
        <v>7526</v>
      </c>
      <c r="V28" s="59">
        <f t="shared" si="8"/>
        <v>1032833.4574999997</v>
      </c>
    </row>
    <row r="29" spans="1:23" ht="15.75" thickBot="1" x14ac:dyDescent="0.3">
      <c r="A29" s="118" t="s">
        <v>39</v>
      </c>
      <c r="B29" s="119"/>
      <c r="C29" s="120"/>
      <c r="D29" s="48">
        <f>D4+D5-D28</f>
        <v>999136</v>
      </c>
      <c r="E29" s="48">
        <f t="shared" ref="E29:L29" si="9">E4+E5-E28</f>
        <v>2155</v>
      </c>
      <c r="F29" s="48">
        <f t="shared" si="9"/>
        <v>10260</v>
      </c>
      <c r="G29" s="48">
        <f t="shared" si="9"/>
        <v>60</v>
      </c>
      <c r="H29" s="48">
        <f t="shared" si="9"/>
        <v>25385</v>
      </c>
      <c r="I29" s="48">
        <f t="shared" si="9"/>
        <v>1277</v>
      </c>
      <c r="J29" s="48">
        <f t="shared" si="9"/>
        <v>468</v>
      </c>
      <c r="K29" s="48">
        <f t="shared" si="9"/>
        <v>273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  <mergeCell ref="C4:C5"/>
  </mergeCells>
  <conditionalFormatting sqref="D29 E4:H6 E28:K29">
    <cfRule type="cellIs" dxfId="613" priority="63" operator="equal">
      <formula>212030016606640</formula>
    </cfRule>
  </conditionalFormatting>
  <conditionalFormatting sqref="D29 E4:E6 E28:K29">
    <cfRule type="cellIs" dxfId="612" priority="61" operator="equal">
      <formula>$E$4</formula>
    </cfRule>
    <cfRule type="cellIs" dxfId="611" priority="62" operator="equal">
      <formula>2120</formula>
    </cfRule>
  </conditionalFormatting>
  <conditionalFormatting sqref="D29:E29 F4:F6 F28:F29">
    <cfRule type="cellIs" dxfId="610" priority="59" operator="equal">
      <formula>$F$4</formula>
    </cfRule>
    <cfRule type="cellIs" dxfId="609" priority="60" operator="equal">
      <formula>300</formula>
    </cfRule>
  </conditionalFormatting>
  <conditionalFormatting sqref="G4:G6 G28:G29">
    <cfRule type="cellIs" dxfId="608" priority="57" operator="equal">
      <formula>$G$4</formula>
    </cfRule>
    <cfRule type="cellIs" dxfId="607" priority="58" operator="equal">
      <formula>1660</formula>
    </cfRule>
  </conditionalFormatting>
  <conditionalFormatting sqref="H4:H6 H28:H29">
    <cfRule type="cellIs" dxfId="606" priority="55" operator="equal">
      <formula>$H$4</formula>
    </cfRule>
    <cfRule type="cellIs" dxfId="605" priority="56" operator="equal">
      <formula>6640</formula>
    </cfRule>
  </conditionalFormatting>
  <conditionalFormatting sqref="T6:T28 U28:V28">
    <cfRule type="cellIs" dxfId="604" priority="54" operator="lessThan">
      <formula>0</formula>
    </cfRule>
  </conditionalFormatting>
  <conditionalFormatting sqref="T7:T27">
    <cfRule type="cellIs" dxfId="603" priority="51" operator="lessThan">
      <formula>0</formula>
    </cfRule>
    <cfRule type="cellIs" dxfId="602" priority="52" operator="lessThan">
      <formula>0</formula>
    </cfRule>
    <cfRule type="cellIs" dxfId="601" priority="53" operator="lessThan">
      <formula>0</formula>
    </cfRule>
  </conditionalFormatting>
  <conditionalFormatting sqref="E4:E6 E28:K28">
    <cfRule type="cellIs" dxfId="600" priority="50" operator="equal">
      <formula>$E$4</formula>
    </cfRule>
  </conditionalFormatting>
  <conditionalFormatting sqref="D28:D29 D6 D4:M4">
    <cfRule type="cellIs" dxfId="599" priority="49" operator="equal">
      <formula>$D$4</formula>
    </cfRule>
  </conditionalFormatting>
  <conditionalFormatting sqref="I4:I6 I28:I29">
    <cfRule type="cellIs" dxfId="598" priority="48" operator="equal">
      <formula>$I$4</formula>
    </cfRule>
  </conditionalFormatting>
  <conditionalFormatting sqref="J4:J6 J28:J29">
    <cfRule type="cellIs" dxfId="597" priority="47" operator="equal">
      <formula>$J$4</formula>
    </cfRule>
  </conditionalFormatting>
  <conditionalFormatting sqref="K4:K6 K28:K29">
    <cfRule type="cellIs" dxfId="596" priority="46" operator="equal">
      <formula>$K$4</formula>
    </cfRule>
  </conditionalFormatting>
  <conditionalFormatting sqref="M4:M6">
    <cfRule type="cellIs" dxfId="595" priority="45" operator="equal">
      <formula>$L$4</formula>
    </cfRule>
  </conditionalFormatting>
  <conditionalFormatting sqref="T7:T28 U28:V28">
    <cfRule type="cellIs" dxfId="594" priority="42" operator="lessThan">
      <formula>0</formula>
    </cfRule>
    <cfRule type="cellIs" dxfId="593" priority="43" operator="lessThan">
      <formula>0</formula>
    </cfRule>
    <cfRule type="cellIs" dxfId="592" priority="44" operator="lessThan">
      <formula>0</formula>
    </cfRule>
  </conditionalFormatting>
  <conditionalFormatting sqref="D5:K5">
    <cfRule type="cellIs" dxfId="591" priority="41" operator="greaterThan">
      <formula>0</formula>
    </cfRule>
  </conditionalFormatting>
  <conditionalFormatting sqref="T6:T28 U28:V28">
    <cfRule type="cellIs" dxfId="590" priority="40" operator="lessThan">
      <formula>0</formula>
    </cfRule>
  </conditionalFormatting>
  <conditionalFormatting sqref="T7:T27">
    <cfRule type="cellIs" dxfId="589" priority="37" operator="lessThan">
      <formula>0</formula>
    </cfRule>
    <cfRule type="cellIs" dxfId="588" priority="38" operator="lessThan">
      <formula>0</formula>
    </cfRule>
    <cfRule type="cellIs" dxfId="587" priority="39" operator="lessThan">
      <formula>0</formula>
    </cfRule>
  </conditionalFormatting>
  <conditionalFormatting sqref="T7:T28 U28:V28">
    <cfRule type="cellIs" dxfId="586" priority="34" operator="lessThan">
      <formula>0</formula>
    </cfRule>
    <cfRule type="cellIs" dxfId="585" priority="35" operator="lessThan">
      <formula>0</formula>
    </cfRule>
    <cfRule type="cellIs" dxfId="584" priority="36" operator="lessThan">
      <formula>0</formula>
    </cfRule>
  </conditionalFormatting>
  <conditionalFormatting sqref="D5:K5">
    <cfRule type="cellIs" dxfId="583" priority="33" operator="greaterThan">
      <formula>0</formula>
    </cfRule>
  </conditionalFormatting>
  <conditionalFormatting sqref="L4 L6 L28:L29">
    <cfRule type="cellIs" dxfId="582" priority="32" operator="equal">
      <formula>$L$4</formula>
    </cfRule>
  </conditionalFormatting>
  <conditionalFormatting sqref="D7:S7">
    <cfRule type="cellIs" dxfId="581" priority="31" operator="greaterThan">
      <formula>0</formula>
    </cfRule>
  </conditionalFormatting>
  <conditionalFormatting sqref="D9:S9">
    <cfRule type="cellIs" dxfId="580" priority="30" operator="greaterThan">
      <formula>0</formula>
    </cfRule>
  </conditionalFormatting>
  <conditionalFormatting sqref="D11:S11">
    <cfRule type="cellIs" dxfId="579" priority="29" operator="greaterThan">
      <formula>0</formula>
    </cfRule>
  </conditionalFormatting>
  <conditionalFormatting sqref="D13:S13">
    <cfRule type="cellIs" dxfId="578" priority="28" operator="greaterThan">
      <formula>0</formula>
    </cfRule>
  </conditionalFormatting>
  <conditionalFormatting sqref="D15:S15">
    <cfRule type="cellIs" dxfId="577" priority="27" operator="greaterThan">
      <formula>0</formula>
    </cfRule>
  </conditionalFormatting>
  <conditionalFormatting sqref="D17:S17">
    <cfRule type="cellIs" dxfId="576" priority="26" operator="greaterThan">
      <formula>0</formula>
    </cfRule>
  </conditionalFormatting>
  <conditionalFormatting sqref="D19:S19">
    <cfRule type="cellIs" dxfId="575" priority="25" operator="greaterThan">
      <formula>0</formula>
    </cfRule>
  </conditionalFormatting>
  <conditionalFormatting sqref="D21:S21">
    <cfRule type="cellIs" dxfId="574" priority="24" operator="greaterThan">
      <formula>0</formula>
    </cfRule>
  </conditionalFormatting>
  <conditionalFormatting sqref="D23:S23">
    <cfRule type="cellIs" dxfId="573" priority="23" operator="greaterThan">
      <formula>0</formula>
    </cfRule>
  </conditionalFormatting>
  <conditionalFormatting sqref="D25:S25">
    <cfRule type="cellIs" dxfId="572" priority="22" operator="greaterThan">
      <formula>0</formula>
    </cfRule>
  </conditionalFormatting>
  <conditionalFormatting sqref="D27:S27">
    <cfRule type="cellIs" dxfId="571" priority="21" operator="greaterThan">
      <formula>0</formula>
    </cfRule>
  </conditionalFormatting>
  <conditionalFormatting sqref="U6">
    <cfRule type="cellIs" dxfId="570" priority="4" operator="lessThan">
      <formula>0</formula>
    </cfRule>
  </conditionalFormatting>
  <conditionalFormatting sqref="U6">
    <cfRule type="cellIs" dxfId="569" priority="3" operator="lessThan">
      <formula>0</formula>
    </cfRule>
  </conditionalFormatting>
  <conditionalFormatting sqref="V6">
    <cfRule type="cellIs" dxfId="568" priority="2" operator="lessThan">
      <formula>0</formula>
    </cfRule>
  </conditionalFormatting>
  <conditionalFormatting sqref="V6">
    <cfRule type="cellIs" dxfId="567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6" priority="43" operator="equal">
      <formula>212030016606640</formula>
    </cfRule>
  </conditionalFormatting>
  <conditionalFormatting sqref="D29 E4:E6 E28:K29">
    <cfRule type="cellIs" dxfId="1375" priority="41" operator="equal">
      <formula>$E$4</formula>
    </cfRule>
    <cfRule type="cellIs" dxfId="1374" priority="42" operator="equal">
      <formula>2120</formula>
    </cfRule>
  </conditionalFormatting>
  <conditionalFormatting sqref="D29:E29 F4:F6 F28:F29">
    <cfRule type="cellIs" dxfId="1373" priority="39" operator="equal">
      <formula>$F$4</formula>
    </cfRule>
    <cfRule type="cellIs" dxfId="1372" priority="40" operator="equal">
      <formula>300</formula>
    </cfRule>
  </conditionalFormatting>
  <conditionalFormatting sqref="G4:G6 G28:G29">
    <cfRule type="cellIs" dxfId="1371" priority="37" operator="equal">
      <formula>$G$4</formula>
    </cfRule>
    <cfRule type="cellIs" dxfId="1370" priority="38" operator="equal">
      <formula>1660</formula>
    </cfRule>
  </conditionalFormatting>
  <conditionalFormatting sqref="H4:H6 H28:H29">
    <cfRule type="cellIs" dxfId="1369" priority="35" operator="equal">
      <formula>$H$4</formula>
    </cfRule>
    <cfRule type="cellIs" dxfId="1368" priority="36" operator="equal">
      <formula>6640</formula>
    </cfRule>
  </conditionalFormatting>
  <conditionalFormatting sqref="T6:T28">
    <cfRule type="cellIs" dxfId="1367" priority="34" operator="lessThan">
      <formula>0</formula>
    </cfRule>
  </conditionalFormatting>
  <conditionalFormatting sqref="T7:T27">
    <cfRule type="cellIs" dxfId="1366" priority="31" operator="lessThan">
      <formula>0</formula>
    </cfRule>
    <cfRule type="cellIs" dxfId="1365" priority="32" operator="lessThan">
      <formula>0</formula>
    </cfRule>
    <cfRule type="cellIs" dxfId="1364" priority="33" operator="lessThan">
      <formula>0</formula>
    </cfRule>
  </conditionalFormatting>
  <conditionalFormatting sqref="E4:E6 E28:K28">
    <cfRule type="cellIs" dxfId="1363" priority="30" operator="equal">
      <formula>$E$4</formula>
    </cfRule>
  </conditionalFormatting>
  <conditionalFormatting sqref="D28:D29 D6 D4:M4">
    <cfRule type="cellIs" dxfId="1362" priority="29" operator="equal">
      <formula>$D$4</formula>
    </cfRule>
  </conditionalFormatting>
  <conditionalFormatting sqref="I4:I6 I28:I29">
    <cfRule type="cellIs" dxfId="1361" priority="28" operator="equal">
      <formula>$I$4</formula>
    </cfRule>
  </conditionalFormatting>
  <conditionalFormatting sqref="J4:J6 J28:J29">
    <cfRule type="cellIs" dxfId="1360" priority="27" operator="equal">
      <formula>$J$4</formula>
    </cfRule>
  </conditionalFormatting>
  <conditionalFormatting sqref="K4:K6 K28:K29">
    <cfRule type="cellIs" dxfId="1359" priority="26" operator="equal">
      <formula>$K$4</formula>
    </cfRule>
  </conditionalFormatting>
  <conditionalFormatting sqref="M4:M6">
    <cfRule type="cellIs" dxfId="1358" priority="25" operator="equal">
      <formula>$L$4</formula>
    </cfRule>
  </conditionalFormatting>
  <conditionalFormatting sqref="T7:T28">
    <cfRule type="cellIs" dxfId="1357" priority="22" operator="lessThan">
      <formula>0</formula>
    </cfRule>
    <cfRule type="cellIs" dxfId="1356" priority="23" operator="lessThan">
      <formula>0</formula>
    </cfRule>
    <cfRule type="cellIs" dxfId="1355" priority="24" operator="lessThan">
      <formula>0</formula>
    </cfRule>
  </conditionalFormatting>
  <conditionalFormatting sqref="D5:K5">
    <cfRule type="cellIs" dxfId="1354" priority="21" operator="greaterThan">
      <formula>0</formula>
    </cfRule>
  </conditionalFormatting>
  <conditionalFormatting sqref="T6:T28">
    <cfRule type="cellIs" dxfId="1353" priority="20" operator="lessThan">
      <formula>0</formula>
    </cfRule>
  </conditionalFormatting>
  <conditionalFormatting sqref="T7:T27">
    <cfRule type="cellIs" dxfId="1352" priority="17" operator="lessThan">
      <formula>0</formula>
    </cfRule>
    <cfRule type="cellIs" dxfId="1351" priority="18" operator="lessThan">
      <formula>0</formula>
    </cfRule>
    <cfRule type="cellIs" dxfId="1350" priority="19" operator="lessThan">
      <formula>0</formula>
    </cfRule>
  </conditionalFormatting>
  <conditionalFormatting sqref="T7:T28">
    <cfRule type="cellIs" dxfId="1349" priority="14" operator="lessThan">
      <formula>0</formula>
    </cfRule>
    <cfRule type="cellIs" dxfId="1348" priority="15" operator="lessThan">
      <formula>0</formula>
    </cfRule>
    <cfRule type="cellIs" dxfId="1347" priority="16" operator="lessThan">
      <formula>0</formula>
    </cfRule>
  </conditionalFormatting>
  <conditionalFormatting sqref="D5:K5">
    <cfRule type="cellIs" dxfId="1346" priority="13" operator="greaterThan">
      <formula>0</formula>
    </cfRule>
  </conditionalFormatting>
  <conditionalFormatting sqref="L4 L6 L28:L29">
    <cfRule type="cellIs" dxfId="1345" priority="12" operator="equal">
      <formula>$L$4</formula>
    </cfRule>
  </conditionalFormatting>
  <conditionalFormatting sqref="D7:S7">
    <cfRule type="cellIs" dxfId="1344" priority="11" operator="greaterThan">
      <formula>0</formula>
    </cfRule>
  </conditionalFormatting>
  <conditionalFormatting sqref="D9:S9">
    <cfRule type="cellIs" dxfId="1343" priority="10" operator="greaterThan">
      <formula>0</formula>
    </cfRule>
  </conditionalFormatting>
  <conditionalFormatting sqref="D11:S11">
    <cfRule type="cellIs" dxfId="1342" priority="9" operator="greaterThan">
      <formula>0</formula>
    </cfRule>
  </conditionalFormatting>
  <conditionalFormatting sqref="D13:S13">
    <cfRule type="cellIs" dxfId="1341" priority="8" operator="greaterThan">
      <formula>0</formula>
    </cfRule>
  </conditionalFormatting>
  <conditionalFormatting sqref="D15:S15">
    <cfRule type="cellIs" dxfId="1340" priority="7" operator="greaterThan">
      <formula>0</formula>
    </cfRule>
  </conditionalFormatting>
  <conditionalFormatting sqref="D17:S17">
    <cfRule type="cellIs" dxfId="1339" priority="6" operator="greaterThan">
      <formula>0</formula>
    </cfRule>
  </conditionalFormatting>
  <conditionalFormatting sqref="D19:S19">
    <cfRule type="cellIs" dxfId="1338" priority="5" operator="greaterThan">
      <formula>0</formula>
    </cfRule>
  </conditionalFormatting>
  <conditionalFormatting sqref="D21:S21">
    <cfRule type="cellIs" dxfId="1337" priority="4" operator="greaterThan">
      <formula>0</formula>
    </cfRule>
  </conditionalFormatting>
  <conditionalFormatting sqref="D23:S23">
    <cfRule type="cellIs" dxfId="1336" priority="3" operator="greaterThan">
      <formula>0</formula>
    </cfRule>
  </conditionalFormatting>
  <conditionalFormatting sqref="D25:S25">
    <cfRule type="cellIs" dxfId="1335" priority="2" operator="greaterThan">
      <formula>0</formula>
    </cfRule>
  </conditionalFormatting>
  <conditionalFormatting sqref="D27:S27">
    <cfRule type="cellIs" dxfId="1334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114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2" x14ac:dyDescent="0.25">
      <c r="A4" s="129" t="s">
        <v>1</v>
      </c>
      <c r="B4" s="129"/>
      <c r="C4" s="1"/>
      <c r="D4" s="2">
        <f>'19'!D29</f>
        <v>999136</v>
      </c>
      <c r="E4" s="2">
        <f>'19'!E29</f>
        <v>2155</v>
      </c>
      <c r="F4" s="2">
        <f>'19'!F29</f>
        <v>10260</v>
      </c>
      <c r="G4" s="2">
        <f>'19'!G29</f>
        <v>60</v>
      </c>
      <c r="H4" s="2">
        <f>'19'!H29</f>
        <v>25385</v>
      </c>
      <c r="I4" s="2">
        <f>'19'!I29</f>
        <v>1277</v>
      </c>
      <c r="J4" s="2">
        <f>'19'!J29</f>
        <v>468</v>
      </c>
      <c r="K4" s="2">
        <f>'19'!K29</f>
        <v>273</v>
      </c>
      <c r="L4" s="2">
        <f>'19'!L29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2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102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3031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3031</v>
      </c>
      <c r="N7" s="24">
        <f>D7+E7*20+F7*10+G7*9+H7*9+I7*191+J7*191+K7*182+L7*100</f>
        <v>5323</v>
      </c>
      <c r="O7" s="25">
        <f>M7*2.75%</f>
        <v>83.352500000000006</v>
      </c>
      <c r="P7" s="26"/>
      <c r="Q7" s="26">
        <v>64</v>
      </c>
      <c r="R7" s="24">
        <f>M7-(M7*2.75%)+I7*191+J7*191+K7*182+L7*100-Q7</f>
        <v>5175.6475</v>
      </c>
      <c r="S7" s="25">
        <f>M7*0.95%</f>
        <v>28.794499999999999</v>
      </c>
      <c r="T7" s="64">
        <f>S7-Q7</f>
        <v>-35.205500000000001</v>
      </c>
      <c r="U7" s="71"/>
      <c r="V7" s="72">
        <f>R7-U7</f>
        <v>5175.6475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7435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7435</v>
      </c>
      <c r="N8" s="24">
        <f t="shared" ref="N8:N27" si="1">D8+E8*20+F8*10+G8*9+H8*9+I8*191+J8*191+K8*182+L8*100</f>
        <v>13165</v>
      </c>
      <c r="O8" s="25">
        <f t="shared" ref="O8:O27" si="2">M8*2.75%</f>
        <v>204.46250000000001</v>
      </c>
      <c r="P8" s="26">
        <v>8300</v>
      </c>
      <c r="Q8" s="26">
        <v>100</v>
      </c>
      <c r="R8" s="24">
        <f t="shared" ref="R8:R27" si="3">M8-(M8*2.75%)+I8*191+J8*191+K8*182+L8*100-Q8</f>
        <v>12860.5375</v>
      </c>
      <c r="S8" s="25">
        <f t="shared" ref="S8:S27" si="4">M8*0.95%</f>
        <v>70.632499999999993</v>
      </c>
      <c r="T8" s="64">
        <f t="shared" ref="T8:T27" si="5">S8-Q8</f>
        <v>-29.367500000000007</v>
      </c>
      <c r="U8" s="71">
        <v>45</v>
      </c>
      <c r="V8" s="72">
        <f t="shared" ref="V8:V27" si="6">R8-U8</f>
        <v>12815.5375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8056</v>
      </c>
      <c r="E9" s="30"/>
      <c r="F9" s="30"/>
      <c r="G9" s="30"/>
      <c r="H9" s="30"/>
      <c r="I9" s="20">
        <v>6</v>
      </c>
      <c r="J9" s="20">
        <v>3</v>
      </c>
      <c r="K9" s="20"/>
      <c r="L9" s="20"/>
      <c r="M9" s="20">
        <f t="shared" si="0"/>
        <v>8056</v>
      </c>
      <c r="N9" s="24">
        <f t="shared" si="1"/>
        <v>9775</v>
      </c>
      <c r="O9" s="25">
        <f t="shared" si="2"/>
        <v>221.54</v>
      </c>
      <c r="P9" s="26"/>
      <c r="Q9" s="26">
        <v>64</v>
      </c>
      <c r="R9" s="24">
        <f t="shared" si="3"/>
        <v>9489.4599999999991</v>
      </c>
      <c r="S9" s="25">
        <f t="shared" si="4"/>
        <v>76.531999999999996</v>
      </c>
      <c r="T9" s="64">
        <f t="shared" si="5"/>
        <v>12.531999999999996</v>
      </c>
      <c r="U9" s="71">
        <v>36</v>
      </c>
      <c r="V9" s="72">
        <f t="shared" si="6"/>
        <v>9453.4599999999991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7229</v>
      </c>
      <c r="E10" s="30">
        <v>50</v>
      </c>
      <c r="F10" s="30">
        <v>50</v>
      </c>
      <c r="G10" s="30"/>
      <c r="H10" s="30"/>
      <c r="I10" s="20"/>
      <c r="J10" s="20"/>
      <c r="K10" s="20"/>
      <c r="L10" s="20"/>
      <c r="M10" s="20">
        <f t="shared" si="0"/>
        <v>8729</v>
      </c>
      <c r="N10" s="24">
        <f t="shared" si="1"/>
        <v>8729</v>
      </c>
      <c r="O10" s="25">
        <f t="shared" si="2"/>
        <v>240.04750000000001</v>
      </c>
      <c r="P10" s="26"/>
      <c r="Q10" s="26">
        <v>30</v>
      </c>
      <c r="R10" s="24">
        <f t="shared" si="3"/>
        <v>8458.9524999999994</v>
      </c>
      <c r="S10" s="25">
        <f t="shared" si="4"/>
        <v>82.9255</v>
      </c>
      <c r="T10" s="64">
        <f t="shared" si="5"/>
        <v>52.9255</v>
      </c>
      <c r="U10" s="71">
        <v>18</v>
      </c>
      <c r="V10" s="72">
        <f t="shared" si="6"/>
        <v>8440.9524999999994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43788</v>
      </c>
      <c r="E11" s="30"/>
      <c r="F11" s="30"/>
      <c r="G11" s="32"/>
      <c r="H11" s="30"/>
      <c r="I11" s="20">
        <v>13</v>
      </c>
      <c r="J11" s="20">
        <v>5</v>
      </c>
      <c r="K11" s="20"/>
      <c r="L11" s="20"/>
      <c r="M11" s="20">
        <f t="shared" si="0"/>
        <v>43788</v>
      </c>
      <c r="N11" s="24">
        <f t="shared" si="1"/>
        <v>47226</v>
      </c>
      <c r="O11" s="25">
        <f t="shared" si="2"/>
        <v>1204.17</v>
      </c>
      <c r="P11" s="26"/>
      <c r="Q11" s="26">
        <v>51</v>
      </c>
      <c r="R11" s="24">
        <f t="shared" si="3"/>
        <v>45970.83</v>
      </c>
      <c r="S11" s="25">
        <f t="shared" si="4"/>
        <v>415.98599999999999</v>
      </c>
      <c r="T11" s="64">
        <f t="shared" si="5"/>
        <v>364.98599999999999</v>
      </c>
      <c r="U11" s="71">
        <v>360</v>
      </c>
      <c r="V11" s="72">
        <f t="shared" si="6"/>
        <v>45610.83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3508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3508</v>
      </c>
      <c r="N12" s="24">
        <f t="shared" si="1"/>
        <v>5328</v>
      </c>
      <c r="O12" s="25">
        <f t="shared" si="2"/>
        <v>96.47</v>
      </c>
      <c r="P12" s="26"/>
      <c r="Q12" s="26">
        <v>31</v>
      </c>
      <c r="R12" s="24">
        <f t="shared" si="3"/>
        <v>5200.5300000000007</v>
      </c>
      <c r="S12" s="25">
        <f t="shared" si="4"/>
        <v>33.326000000000001</v>
      </c>
      <c r="T12" s="64">
        <f t="shared" si="5"/>
        <v>2.3260000000000005</v>
      </c>
      <c r="U12" s="71"/>
      <c r="V12" s="72">
        <f t="shared" si="6"/>
        <v>5200.5300000000007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2314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2314</v>
      </c>
      <c r="N13" s="24">
        <f t="shared" si="1"/>
        <v>2314</v>
      </c>
      <c r="O13" s="25">
        <f t="shared" si="2"/>
        <v>63.634999999999998</v>
      </c>
      <c r="P13" s="26"/>
      <c r="Q13" s="26"/>
      <c r="R13" s="24">
        <f t="shared" si="3"/>
        <v>2250.3649999999998</v>
      </c>
      <c r="S13" s="25">
        <f t="shared" si="4"/>
        <v>21.983000000000001</v>
      </c>
      <c r="T13" s="64">
        <f t="shared" si="5"/>
        <v>21.983000000000001</v>
      </c>
      <c r="U13" s="71"/>
      <c r="V13" s="72">
        <f t="shared" si="6"/>
        <v>2250.3649999999998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5781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</v>
      </c>
      <c r="N14" s="24">
        <f t="shared" si="1"/>
        <v>5781</v>
      </c>
      <c r="O14" s="25">
        <f t="shared" si="2"/>
        <v>158.97749999999999</v>
      </c>
      <c r="P14" s="26">
        <v>10000</v>
      </c>
      <c r="Q14" s="26">
        <v>154</v>
      </c>
      <c r="R14" s="24">
        <f t="shared" si="3"/>
        <v>5468.0225</v>
      </c>
      <c r="S14" s="25">
        <f t="shared" si="4"/>
        <v>54.919499999999999</v>
      </c>
      <c r="T14" s="64">
        <f t="shared" si="5"/>
        <v>-99.080500000000001</v>
      </c>
      <c r="U14" s="71">
        <v>18</v>
      </c>
      <c r="V14" s="72">
        <f t="shared" si="6"/>
        <v>5450.0225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8681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8681</v>
      </c>
      <c r="N15" s="24">
        <f t="shared" si="1"/>
        <v>10546</v>
      </c>
      <c r="O15" s="25">
        <f t="shared" si="2"/>
        <v>238.72749999999999</v>
      </c>
      <c r="P15" s="26"/>
      <c r="Q15" s="26">
        <v>154</v>
      </c>
      <c r="R15" s="24">
        <f t="shared" si="3"/>
        <v>10153.272499999999</v>
      </c>
      <c r="S15" s="25">
        <f t="shared" si="4"/>
        <v>82.469499999999996</v>
      </c>
      <c r="T15" s="64">
        <f t="shared" si="5"/>
        <v>-71.530500000000004</v>
      </c>
      <c r="U15" s="71">
        <v>54</v>
      </c>
      <c r="V15" s="72">
        <f t="shared" si="6"/>
        <v>10099.272499999999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5370</v>
      </c>
      <c r="E16" s="30"/>
      <c r="F16" s="30"/>
      <c r="G16" s="30"/>
      <c r="H16" s="30"/>
      <c r="I16" s="20">
        <v>31</v>
      </c>
      <c r="J16" s="20"/>
      <c r="K16" s="20"/>
      <c r="L16" s="20"/>
      <c r="M16" s="20">
        <f t="shared" si="0"/>
        <v>5370</v>
      </c>
      <c r="N16" s="24">
        <f t="shared" si="1"/>
        <v>11291</v>
      </c>
      <c r="O16" s="25">
        <f t="shared" si="2"/>
        <v>147.67500000000001</v>
      </c>
      <c r="P16" s="26">
        <v>15530</v>
      </c>
      <c r="Q16" s="26">
        <v>62</v>
      </c>
      <c r="R16" s="24">
        <f t="shared" si="3"/>
        <v>11081.325000000001</v>
      </c>
      <c r="S16" s="25">
        <f t="shared" si="4"/>
        <v>51.015000000000001</v>
      </c>
      <c r="T16" s="64">
        <f t="shared" si="5"/>
        <v>-10.984999999999999</v>
      </c>
      <c r="U16" s="71">
        <v>36</v>
      </c>
      <c r="V16" s="72">
        <f t="shared" si="6"/>
        <v>11045.325000000001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8604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10504</v>
      </c>
      <c r="N17" s="24">
        <f t="shared" si="1"/>
        <v>12369</v>
      </c>
      <c r="O17" s="25">
        <f t="shared" si="2"/>
        <v>288.86</v>
      </c>
      <c r="P17" s="26"/>
      <c r="Q17" s="26">
        <v>98</v>
      </c>
      <c r="R17" s="24">
        <f t="shared" si="3"/>
        <v>11982.14</v>
      </c>
      <c r="S17" s="25">
        <f t="shared" si="4"/>
        <v>99.787999999999997</v>
      </c>
      <c r="T17" s="64">
        <f t="shared" si="5"/>
        <v>1.7879999999999967</v>
      </c>
      <c r="U17" s="71">
        <v>72</v>
      </c>
      <c r="V17" s="72">
        <f t="shared" si="6"/>
        <v>11910.14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9131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9131</v>
      </c>
      <c r="N18" s="24">
        <f t="shared" si="1"/>
        <v>9131</v>
      </c>
      <c r="O18" s="25">
        <f t="shared" si="2"/>
        <v>251.10249999999999</v>
      </c>
      <c r="P18" s="26">
        <v>92865</v>
      </c>
      <c r="Q18" s="26">
        <v>100</v>
      </c>
      <c r="R18" s="24">
        <f t="shared" si="3"/>
        <v>8779.8974999999991</v>
      </c>
      <c r="S18" s="25">
        <f t="shared" si="4"/>
        <v>86.744500000000002</v>
      </c>
      <c r="T18" s="64">
        <f t="shared" si="5"/>
        <v>-13.255499999999998</v>
      </c>
      <c r="U18" s="71">
        <v>18</v>
      </c>
      <c r="V18" s="72">
        <f t="shared" si="6"/>
        <v>8761.8974999999991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11149</v>
      </c>
      <c r="N19" s="24">
        <f t="shared" si="1"/>
        <v>11149</v>
      </c>
      <c r="O19" s="25">
        <f t="shared" si="2"/>
        <v>306.59750000000003</v>
      </c>
      <c r="P19" s="26">
        <v>1000</v>
      </c>
      <c r="Q19" s="26">
        <v>120</v>
      </c>
      <c r="R19" s="24">
        <f t="shared" si="3"/>
        <v>10722.4025</v>
      </c>
      <c r="S19" s="25">
        <f t="shared" si="4"/>
        <v>105.91549999999999</v>
      </c>
      <c r="T19" s="64">
        <f t="shared" si="5"/>
        <v>-14.084500000000006</v>
      </c>
      <c r="U19" s="71">
        <v>45</v>
      </c>
      <c r="V19" s="72">
        <f t="shared" si="6"/>
        <v>10677.4025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2675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2675</v>
      </c>
      <c r="N20" s="24">
        <f t="shared" si="1"/>
        <v>2675</v>
      </c>
      <c r="O20" s="25">
        <f t="shared" si="2"/>
        <v>73.5625</v>
      </c>
      <c r="P20" s="26"/>
      <c r="Q20" s="26">
        <v>120</v>
      </c>
      <c r="R20" s="24">
        <f t="shared" si="3"/>
        <v>2481.4375</v>
      </c>
      <c r="S20" s="25">
        <f t="shared" si="4"/>
        <v>25.412499999999998</v>
      </c>
      <c r="T20" s="64">
        <f t="shared" si="5"/>
        <v>-94.587500000000006</v>
      </c>
      <c r="U20" s="71"/>
      <c r="V20" s="72">
        <f t="shared" si="6"/>
        <v>2481.4375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10639</v>
      </c>
      <c r="E21" s="30"/>
      <c r="F21" s="30">
        <v>20</v>
      </c>
      <c r="G21" s="30"/>
      <c r="H21" s="30">
        <v>30</v>
      </c>
      <c r="I21" s="20">
        <v>1</v>
      </c>
      <c r="J21" s="20"/>
      <c r="K21" s="20"/>
      <c r="L21" s="20"/>
      <c r="M21" s="20">
        <f t="shared" si="0"/>
        <v>11109</v>
      </c>
      <c r="N21" s="24">
        <f t="shared" si="1"/>
        <v>11300</v>
      </c>
      <c r="O21" s="25">
        <f t="shared" si="2"/>
        <v>305.4975</v>
      </c>
      <c r="P21" s="26">
        <v>60</v>
      </c>
      <c r="Q21" s="26">
        <v>30</v>
      </c>
      <c r="R21" s="24">
        <f t="shared" si="3"/>
        <v>10964.502500000001</v>
      </c>
      <c r="S21" s="25">
        <f t="shared" si="4"/>
        <v>105.5355</v>
      </c>
      <c r="T21" s="64">
        <f t="shared" si="5"/>
        <v>75.535499999999999</v>
      </c>
      <c r="U21" s="71">
        <v>45</v>
      </c>
      <c r="V21" s="72">
        <f t="shared" si="6"/>
        <v>10919.502500000001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43777</v>
      </c>
      <c r="E22" s="30">
        <v>30</v>
      </c>
      <c r="F22" s="30">
        <v>50</v>
      </c>
      <c r="G22" s="20"/>
      <c r="H22" s="30">
        <v>60</v>
      </c>
      <c r="I22" s="20">
        <v>5</v>
      </c>
      <c r="J22" s="20"/>
      <c r="K22" s="20"/>
      <c r="L22" s="20"/>
      <c r="M22" s="20">
        <f t="shared" si="0"/>
        <v>45417</v>
      </c>
      <c r="N22" s="24">
        <f t="shared" si="1"/>
        <v>46372</v>
      </c>
      <c r="O22" s="25">
        <f t="shared" si="2"/>
        <v>1248.9675</v>
      </c>
      <c r="P22" s="26">
        <v>10000</v>
      </c>
      <c r="Q22" s="26">
        <v>200</v>
      </c>
      <c r="R22" s="24">
        <f t="shared" si="3"/>
        <v>44923.032500000001</v>
      </c>
      <c r="S22" s="25">
        <f t="shared" si="4"/>
        <v>431.4615</v>
      </c>
      <c r="T22" s="64">
        <f t="shared" si="5"/>
        <v>231.4615</v>
      </c>
      <c r="U22" s="71">
        <v>306</v>
      </c>
      <c r="V22" s="72">
        <f t="shared" si="6"/>
        <v>44617.032500000001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15742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15742</v>
      </c>
      <c r="N23" s="24">
        <f t="shared" si="1"/>
        <v>15742</v>
      </c>
      <c r="O23" s="25">
        <f t="shared" si="2"/>
        <v>432.90500000000003</v>
      </c>
      <c r="P23" s="26">
        <v>29952</v>
      </c>
      <c r="Q23" s="26">
        <v>100</v>
      </c>
      <c r="R23" s="24">
        <f t="shared" si="3"/>
        <v>15209.094999999999</v>
      </c>
      <c r="S23" s="25">
        <f t="shared" si="4"/>
        <v>149.54900000000001</v>
      </c>
      <c r="T23" s="64">
        <f t="shared" si="5"/>
        <v>49.549000000000007</v>
      </c>
      <c r="U23" s="71">
        <v>90</v>
      </c>
      <c r="V23" s="72">
        <f t="shared" si="6"/>
        <v>15119.094999999999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8739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8739</v>
      </c>
      <c r="N24" s="24">
        <f t="shared" si="1"/>
        <v>8739</v>
      </c>
      <c r="O24" s="25">
        <f t="shared" si="2"/>
        <v>240.32249999999999</v>
      </c>
      <c r="P24" s="26">
        <v>20000</v>
      </c>
      <c r="Q24" s="26">
        <v>63</v>
      </c>
      <c r="R24" s="24">
        <f t="shared" si="3"/>
        <v>8435.6774999999998</v>
      </c>
      <c r="S24" s="25">
        <f t="shared" si="4"/>
        <v>83.020499999999998</v>
      </c>
      <c r="T24" s="64">
        <f t="shared" si="5"/>
        <v>20.020499999999998</v>
      </c>
      <c r="U24" s="71">
        <v>36</v>
      </c>
      <c r="V24" s="72">
        <f t="shared" si="6"/>
        <v>8399.6774999999998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8080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8080</v>
      </c>
      <c r="N25" s="24">
        <f t="shared" si="1"/>
        <v>8080</v>
      </c>
      <c r="O25" s="25">
        <f t="shared" si="2"/>
        <v>222.2</v>
      </c>
      <c r="P25" s="26">
        <v>63630</v>
      </c>
      <c r="Q25" s="26">
        <v>75</v>
      </c>
      <c r="R25" s="24">
        <f t="shared" si="3"/>
        <v>7782.8</v>
      </c>
      <c r="S25" s="25">
        <f t="shared" si="4"/>
        <v>76.760000000000005</v>
      </c>
      <c r="T25" s="64">
        <f t="shared" si="5"/>
        <v>1.7600000000000051</v>
      </c>
      <c r="U25" s="71">
        <v>63</v>
      </c>
      <c r="V25" s="72">
        <f t="shared" si="6"/>
        <v>7719.8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5158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5158</v>
      </c>
      <c r="N26" s="24">
        <f t="shared" si="1"/>
        <v>5158</v>
      </c>
      <c r="O26" s="25">
        <f t="shared" si="2"/>
        <v>141.845</v>
      </c>
      <c r="P26" s="26">
        <v>2000</v>
      </c>
      <c r="Q26" s="26">
        <v>18</v>
      </c>
      <c r="R26" s="24">
        <f t="shared" si="3"/>
        <v>4998.1549999999997</v>
      </c>
      <c r="S26" s="25">
        <f t="shared" si="4"/>
        <v>49.000999999999998</v>
      </c>
      <c r="T26" s="64">
        <f t="shared" si="5"/>
        <v>31.000999999999998</v>
      </c>
      <c r="U26" s="71">
        <v>18</v>
      </c>
      <c r="V26" s="72">
        <f t="shared" si="6"/>
        <v>4980.1549999999997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2537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2537</v>
      </c>
      <c r="N27" s="40">
        <f t="shared" si="1"/>
        <v>2537</v>
      </c>
      <c r="O27" s="25">
        <f t="shared" si="2"/>
        <v>69.767499999999998</v>
      </c>
      <c r="P27" s="41"/>
      <c r="Q27" s="41"/>
      <c r="R27" s="24">
        <f t="shared" si="3"/>
        <v>2467.2325000000001</v>
      </c>
      <c r="S27" s="42">
        <f t="shared" si="4"/>
        <v>24.101499999999998</v>
      </c>
      <c r="T27" s="65">
        <f t="shared" si="5"/>
        <v>24.101499999999998</v>
      </c>
      <c r="U27" s="71"/>
      <c r="V27" s="72">
        <f t="shared" si="6"/>
        <v>2467.2325000000001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221424</v>
      </c>
      <c r="E28" s="45">
        <f t="shared" si="7"/>
        <v>80</v>
      </c>
      <c r="F28" s="45">
        <f t="shared" ref="F28:V28" si="8">SUM(F7:F27)</f>
        <v>220</v>
      </c>
      <c r="G28" s="45">
        <f t="shared" si="8"/>
        <v>0</v>
      </c>
      <c r="H28" s="45">
        <f t="shared" si="8"/>
        <v>190</v>
      </c>
      <c r="I28" s="45">
        <f t="shared" si="8"/>
        <v>108</v>
      </c>
      <c r="J28" s="45">
        <f t="shared" si="8"/>
        <v>8</v>
      </c>
      <c r="K28" s="45">
        <f t="shared" si="8"/>
        <v>20</v>
      </c>
      <c r="L28" s="45">
        <f t="shared" si="8"/>
        <v>0</v>
      </c>
      <c r="M28" s="66">
        <f t="shared" si="8"/>
        <v>226934</v>
      </c>
      <c r="N28" s="66">
        <f t="shared" si="8"/>
        <v>252730</v>
      </c>
      <c r="O28" s="67">
        <f t="shared" si="8"/>
        <v>6240.6850000000004</v>
      </c>
      <c r="P28" s="66">
        <f t="shared" si="8"/>
        <v>253337</v>
      </c>
      <c r="Q28" s="66">
        <f t="shared" si="8"/>
        <v>1634</v>
      </c>
      <c r="R28" s="66">
        <f t="shared" si="8"/>
        <v>244855.315</v>
      </c>
      <c r="S28" s="66">
        <f t="shared" si="8"/>
        <v>2155.8730000000005</v>
      </c>
      <c r="T28" s="68">
        <f t="shared" si="8"/>
        <v>521.87299999999993</v>
      </c>
      <c r="U28" s="68">
        <f t="shared" si="8"/>
        <v>1260</v>
      </c>
      <c r="V28" s="68">
        <f t="shared" si="8"/>
        <v>243595.315</v>
      </c>
    </row>
    <row r="29" spans="1:22" ht="15.75" thickBot="1" x14ac:dyDescent="0.3">
      <c r="A29" s="118" t="s">
        <v>39</v>
      </c>
      <c r="B29" s="119"/>
      <c r="C29" s="120"/>
      <c r="D29" s="48">
        <f>D4+D5-D28</f>
        <v>777712</v>
      </c>
      <c r="E29" s="48">
        <f t="shared" ref="E29:L29" si="9">E4+E5-E28</f>
        <v>2075</v>
      </c>
      <c r="F29" s="48">
        <f t="shared" si="9"/>
        <v>10040</v>
      </c>
      <c r="G29" s="48">
        <f t="shared" si="9"/>
        <v>60</v>
      </c>
      <c r="H29" s="48">
        <f t="shared" si="9"/>
        <v>25195</v>
      </c>
      <c r="I29" s="48">
        <f t="shared" si="9"/>
        <v>1169</v>
      </c>
      <c r="J29" s="48">
        <f t="shared" si="9"/>
        <v>460</v>
      </c>
      <c r="K29" s="48">
        <f t="shared" si="9"/>
        <v>253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6" priority="47" operator="equal">
      <formula>212030016606640</formula>
    </cfRule>
  </conditionalFormatting>
  <conditionalFormatting sqref="D29 E4:E6 E28:K29">
    <cfRule type="cellIs" dxfId="565" priority="45" operator="equal">
      <formula>$E$4</formula>
    </cfRule>
    <cfRule type="cellIs" dxfId="564" priority="46" operator="equal">
      <formula>2120</formula>
    </cfRule>
  </conditionalFormatting>
  <conditionalFormatting sqref="D29:E29 F4:F6 F28:F29">
    <cfRule type="cellIs" dxfId="563" priority="43" operator="equal">
      <formula>$F$4</formula>
    </cfRule>
    <cfRule type="cellIs" dxfId="562" priority="44" operator="equal">
      <formula>300</formula>
    </cfRule>
  </conditionalFormatting>
  <conditionalFormatting sqref="G4:G6 G28:G29">
    <cfRule type="cellIs" dxfId="561" priority="41" operator="equal">
      <formula>$G$4</formula>
    </cfRule>
    <cfRule type="cellIs" dxfId="560" priority="42" operator="equal">
      <formula>1660</formula>
    </cfRule>
  </conditionalFormatting>
  <conditionalFormatting sqref="H4:H6 H28:H29">
    <cfRule type="cellIs" dxfId="559" priority="39" operator="equal">
      <formula>$H$4</formula>
    </cfRule>
    <cfRule type="cellIs" dxfId="558" priority="40" operator="equal">
      <formula>6640</formula>
    </cfRule>
  </conditionalFormatting>
  <conditionalFormatting sqref="T6:T28 U28:V28">
    <cfRule type="cellIs" dxfId="557" priority="38" operator="lessThan">
      <formula>0</formula>
    </cfRule>
  </conditionalFormatting>
  <conditionalFormatting sqref="T7:T27">
    <cfRule type="cellIs" dxfId="556" priority="35" operator="lessThan">
      <formula>0</formula>
    </cfRule>
    <cfRule type="cellIs" dxfId="555" priority="36" operator="lessThan">
      <formula>0</formula>
    </cfRule>
    <cfRule type="cellIs" dxfId="554" priority="37" operator="lessThan">
      <formula>0</formula>
    </cfRule>
  </conditionalFormatting>
  <conditionalFormatting sqref="E4:E6 E28:K28">
    <cfRule type="cellIs" dxfId="553" priority="34" operator="equal">
      <formula>$E$4</formula>
    </cfRule>
  </conditionalFormatting>
  <conditionalFormatting sqref="D28:D29 D6 D4:M4">
    <cfRule type="cellIs" dxfId="552" priority="33" operator="equal">
      <formula>$D$4</formula>
    </cfRule>
  </conditionalFormatting>
  <conditionalFormatting sqref="I4:I6 I28:I29">
    <cfRule type="cellIs" dxfId="551" priority="32" operator="equal">
      <formula>$I$4</formula>
    </cfRule>
  </conditionalFormatting>
  <conditionalFormatting sqref="J4:J6 J28:J29">
    <cfRule type="cellIs" dxfId="550" priority="31" operator="equal">
      <formula>$J$4</formula>
    </cfRule>
  </conditionalFormatting>
  <conditionalFormatting sqref="K4:K6 K28:K29">
    <cfRule type="cellIs" dxfId="549" priority="30" operator="equal">
      <formula>$K$4</formula>
    </cfRule>
  </conditionalFormatting>
  <conditionalFormatting sqref="M4:M6">
    <cfRule type="cellIs" dxfId="548" priority="29" operator="equal">
      <formula>$L$4</formula>
    </cfRule>
  </conditionalFormatting>
  <conditionalFormatting sqref="T7:T28 U28:V28">
    <cfRule type="cellIs" dxfId="547" priority="26" operator="lessThan">
      <formula>0</formula>
    </cfRule>
    <cfRule type="cellIs" dxfId="546" priority="27" operator="lessThan">
      <formula>0</formula>
    </cfRule>
    <cfRule type="cellIs" dxfId="545" priority="28" operator="lessThan">
      <formula>0</formula>
    </cfRule>
  </conditionalFormatting>
  <conditionalFormatting sqref="D5:K5">
    <cfRule type="cellIs" dxfId="544" priority="25" operator="greaterThan">
      <formula>0</formula>
    </cfRule>
  </conditionalFormatting>
  <conditionalFormatting sqref="T6:T28 U28:V28">
    <cfRule type="cellIs" dxfId="543" priority="24" operator="lessThan">
      <formula>0</formula>
    </cfRule>
  </conditionalFormatting>
  <conditionalFormatting sqref="T7:T27">
    <cfRule type="cellIs" dxfId="542" priority="21" operator="lessThan">
      <formula>0</formula>
    </cfRule>
    <cfRule type="cellIs" dxfId="541" priority="22" operator="lessThan">
      <formula>0</formula>
    </cfRule>
    <cfRule type="cellIs" dxfId="540" priority="23" operator="lessThan">
      <formula>0</formula>
    </cfRule>
  </conditionalFormatting>
  <conditionalFormatting sqref="T7:T28 U28:V28">
    <cfRule type="cellIs" dxfId="539" priority="18" operator="lessThan">
      <formula>0</formula>
    </cfRule>
    <cfRule type="cellIs" dxfId="538" priority="19" operator="lessThan">
      <formula>0</formula>
    </cfRule>
    <cfRule type="cellIs" dxfId="537" priority="20" operator="lessThan">
      <formula>0</formula>
    </cfRule>
  </conditionalFormatting>
  <conditionalFormatting sqref="D5:K5">
    <cfRule type="cellIs" dxfId="536" priority="17" operator="greaterThan">
      <formula>0</formula>
    </cfRule>
  </conditionalFormatting>
  <conditionalFormatting sqref="L4 L6 L28:L29">
    <cfRule type="cellIs" dxfId="535" priority="16" operator="equal">
      <formula>$L$4</formula>
    </cfRule>
  </conditionalFormatting>
  <conditionalFormatting sqref="D7:S7">
    <cfRule type="cellIs" dxfId="534" priority="15" operator="greaterThan">
      <formula>0</formula>
    </cfRule>
  </conditionalFormatting>
  <conditionalFormatting sqref="D9:S9">
    <cfRule type="cellIs" dxfId="533" priority="14" operator="greaterThan">
      <formula>0</formula>
    </cfRule>
  </conditionalFormatting>
  <conditionalFormatting sqref="D11:S11">
    <cfRule type="cellIs" dxfId="532" priority="13" operator="greaterThan">
      <formula>0</formula>
    </cfRule>
  </conditionalFormatting>
  <conditionalFormatting sqref="D13:S13">
    <cfRule type="cellIs" dxfId="531" priority="12" operator="greaterThan">
      <formula>0</formula>
    </cfRule>
  </conditionalFormatting>
  <conditionalFormatting sqref="D15:S15">
    <cfRule type="cellIs" dxfId="530" priority="11" operator="greaterThan">
      <formula>0</formula>
    </cfRule>
  </conditionalFormatting>
  <conditionalFormatting sqref="D17:S17">
    <cfRule type="cellIs" dxfId="529" priority="10" operator="greaterThan">
      <formula>0</formula>
    </cfRule>
  </conditionalFormatting>
  <conditionalFormatting sqref="D19:S19">
    <cfRule type="cellIs" dxfId="528" priority="9" operator="greaterThan">
      <formula>0</formula>
    </cfRule>
  </conditionalFormatting>
  <conditionalFormatting sqref="D21:S21">
    <cfRule type="cellIs" dxfId="527" priority="8" operator="greaterThan">
      <formula>0</formula>
    </cfRule>
  </conditionalFormatting>
  <conditionalFormatting sqref="D23:S23">
    <cfRule type="cellIs" dxfId="526" priority="7" operator="greaterThan">
      <formula>0</formula>
    </cfRule>
  </conditionalFormatting>
  <conditionalFormatting sqref="D25:S25">
    <cfRule type="cellIs" dxfId="525" priority="6" operator="greaterThan">
      <formula>0</formula>
    </cfRule>
  </conditionalFormatting>
  <conditionalFormatting sqref="D27:S27">
    <cfRule type="cellIs" dxfId="524" priority="5" operator="greaterThan">
      <formula>0</formula>
    </cfRule>
  </conditionalFormatting>
  <conditionalFormatting sqref="U6">
    <cfRule type="cellIs" dxfId="523" priority="4" operator="lessThan">
      <formula>0</formula>
    </cfRule>
  </conditionalFormatting>
  <conditionalFormatting sqref="U6">
    <cfRule type="cellIs" dxfId="522" priority="3" operator="lessThan">
      <formula>0</formula>
    </cfRule>
  </conditionalFormatting>
  <conditionalFormatting sqref="V6">
    <cfRule type="cellIs" dxfId="521" priority="2" operator="lessThan">
      <formula>0</formula>
    </cfRule>
  </conditionalFormatting>
  <conditionalFormatting sqref="V6">
    <cfRule type="cellIs" dxfId="520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'20'!D29</f>
        <v>777712</v>
      </c>
      <c r="E4" s="2">
        <f>'20'!E29</f>
        <v>2075</v>
      </c>
      <c r="F4" s="2">
        <f>'20'!F29</f>
        <v>10040</v>
      </c>
      <c r="G4" s="2">
        <f>'20'!G29</f>
        <v>60</v>
      </c>
      <c r="H4" s="2">
        <f>'20'!H29</f>
        <v>25195</v>
      </c>
      <c r="I4" s="2">
        <f>'20'!I29</f>
        <v>1169</v>
      </c>
      <c r="J4" s="2">
        <f>'20'!J29</f>
        <v>460</v>
      </c>
      <c r="K4" s="2">
        <f>'20'!K29</f>
        <v>253</v>
      </c>
      <c r="L4" s="2">
        <f>'20'!L29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777712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9" priority="43" operator="equal">
      <formula>212030016606640</formula>
    </cfRule>
  </conditionalFormatting>
  <conditionalFormatting sqref="D29 E4:E6 E28:K29">
    <cfRule type="cellIs" dxfId="518" priority="41" operator="equal">
      <formula>$E$4</formula>
    </cfRule>
    <cfRule type="cellIs" dxfId="517" priority="42" operator="equal">
      <formula>2120</formula>
    </cfRule>
  </conditionalFormatting>
  <conditionalFormatting sqref="D29:E29 F4:F6 F28:F29">
    <cfRule type="cellIs" dxfId="516" priority="39" operator="equal">
      <formula>$F$4</formula>
    </cfRule>
    <cfRule type="cellIs" dxfId="515" priority="40" operator="equal">
      <formula>300</formula>
    </cfRule>
  </conditionalFormatting>
  <conditionalFormatting sqref="G4:G6 G28:G29">
    <cfRule type="cellIs" dxfId="514" priority="37" operator="equal">
      <formula>$G$4</formula>
    </cfRule>
    <cfRule type="cellIs" dxfId="513" priority="38" operator="equal">
      <formula>1660</formula>
    </cfRule>
  </conditionalFormatting>
  <conditionalFormatting sqref="H4:H6 H28:H29">
    <cfRule type="cellIs" dxfId="512" priority="35" operator="equal">
      <formula>$H$4</formula>
    </cfRule>
    <cfRule type="cellIs" dxfId="511" priority="36" operator="equal">
      <formula>6640</formula>
    </cfRule>
  </conditionalFormatting>
  <conditionalFormatting sqref="T6:T28">
    <cfRule type="cellIs" dxfId="510" priority="34" operator="lessThan">
      <formula>0</formula>
    </cfRule>
  </conditionalFormatting>
  <conditionalFormatting sqref="T7:T27">
    <cfRule type="cellIs" dxfId="509" priority="31" operator="lessThan">
      <formula>0</formula>
    </cfRule>
    <cfRule type="cellIs" dxfId="508" priority="32" operator="lessThan">
      <formula>0</formula>
    </cfRule>
    <cfRule type="cellIs" dxfId="507" priority="33" operator="lessThan">
      <formula>0</formula>
    </cfRule>
  </conditionalFormatting>
  <conditionalFormatting sqref="E4:E6 E28:K28">
    <cfRule type="cellIs" dxfId="506" priority="30" operator="equal">
      <formula>$E$4</formula>
    </cfRule>
  </conditionalFormatting>
  <conditionalFormatting sqref="D28:D29 D6 D4:M4">
    <cfRule type="cellIs" dxfId="505" priority="29" operator="equal">
      <formula>$D$4</formula>
    </cfRule>
  </conditionalFormatting>
  <conditionalFormatting sqref="I4:I6 I28:I29">
    <cfRule type="cellIs" dxfId="504" priority="28" operator="equal">
      <formula>$I$4</formula>
    </cfRule>
  </conditionalFormatting>
  <conditionalFormatting sqref="J4:J6 J28:J29">
    <cfRule type="cellIs" dxfId="503" priority="27" operator="equal">
      <formula>$J$4</formula>
    </cfRule>
  </conditionalFormatting>
  <conditionalFormatting sqref="K4:K6 K28:K29">
    <cfRule type="cellIs" dxfId="502" priority="26" operator="equal">
      <formula>$K$4</formula>
    </cfRule>
  </conditionalFormatting>
  <conditionalFormatting sqref="M4:M6">
    <cfRule type="cellIs" dxfId="501" priority="25" operator="equal">
      <formula>$L$4</formula>
    </cfRule>
  </conditionalFormatting>
  <conditionalFormatting sqref="T7:T28">
    <cfRule type="cellIs" dxfId="500" priority="22" operator="lessThan">
      <formula>0</formula>
    </cfRule>
    <cfRule type="cellIs" dxfId="499" priority="23" operator="lessThan">
      <formula>0</formula>
    </cfRule>
    <cfRule type="cellIs" dxfId="498" priority="24" operator="lessThan">
      <formula>0</formula>
    </cfRule>
  </conditionalFormatting>
  <conditionalFormatting sqref="D5:K5">
    <cfRule type="cellIs" dxfId="497" priority="21" operator="greaterThan">
      <formula>0</formula>
    </cfRule>
  </conditionalFormatting>
  <conditionalFormatting sqref="T6:T28">
    <cfRule type="cellIs" dxfId="496" priority="20" operator="lessThan">
      <formula>0</formula>
    </cfRule>
  </conditionalFormatting>
  <conditionalFormatting sqref="T7:T27">
    <cfRule type="cellIs" dxfId="495" priority="17" operator="lessThan">
      <formula>0</formula>
    </cfRule>
    <cfRule type="cellIs" dxfId="494" priority="18" operator="lessThan">
      <formula>0</formula>
    </cfRule>
    <cfRule type="cellIs" dxfId="493" priority="19" operator="lessThan">
      <formula>0</formula>
    </cfRule>
  </conditionalFormatting>
  <conditionalFormatting sqref="T7:T28">
    <cfRule type="cellIs" dxfId="492" priority="14" operator="lessThan">
      <formula>0</formula>
    </cfRule>
    <cfRule type="cellIs" dxfId="491" priority="15" operator="lessThan">
      <formula>0</formula>
    </cfRule>
    <cfRule type="cellIs" dxfId="490" priority="16" operator="lessThan">
      <formula>0</formula>
    </cfRule>
  </conditionalFormatting>
  <conditionalFormatting sqref="D5:K5">
    <cfRule type="cellIs" dxfId="489" priority="13" operator="greaterThan">
      <formula>0</formula>
    </cfRule>
  </conditionalFormatting>
  <conditionalFormatting sqref="L4 L6 L28:L29">
    <cfRule type="cellIs" dxfId="488" priority="12" operator="equal">
      <formula>$L$4</formula>
    </cfRule>
  </conditionalFormatting>
  <conditionalFormatting sqref="D7:S7">
    <cfRule type="cellIs" dxfId="487" priority="11" operator="greaterThan">
      <formula>0</formula>
    </cfRule>
  </conditionalFormatting>
  <conditionalFormatting sqref="D9:S9">
    <cfRule type="cellIs" dxfId="486" priority="10" operator="greaterThan">
      <formula>0</formula>
    </cfRule>
  </conditionalFormatting>
  <conditionalFormatting sqref="D11:S11">
    <cfRule type="cellIs" dxfId="485" priority="9" operator="greaterThan">
      <formula>0</formula>
    </cfRule>
  </conditionalFormatting>
  <conditionalFormatting sqref="D13:S13">
    <cfRule type="cellIs" dxfId="484" priority="8" operator="greaterThan">
      <formula>0</formula>
    </cfRule>
  </conditionalFormatting>
  <conditionalFormatting sqref="D15:S15">
    <cfRule type="cellIs" dxfId="483" priority="7" operator="greaterThan">
      <formula>0</formula>
    </cfRule>
  </conditionalFormatting>
  <conditionalFormatting sqref="D17:S17">
    <cfRule type="cellIs" dxfId="482" priority="6" operator="greaterThan">
      <formula>0</formula>
    </cfRule>
  </conditionalFormatting>
  <conditionalFormatting sqref="D19:S19">
    <cfRule type="cellIs" dxfId="481" priority="5" operator="greaterThan">
      <formula>0</formula>
    </cfRule>
  </conditionalFormatting>
  <conditionalFormatting sqref="D21:S21">
    <cfRule type="cellIs" dxfId="480" priority="4" operator="greaterThan">
      <formula>0</formula>
    </cfRule>
  </conditionalFormatting>
  <conditionalFormatting sqref="D23:S23">
    <cfRule type="cellIs" dxfId="479" priority="3" operator="greaterThan">
      <formula>0</formula>
    </cfRule>
  </conditionalFormatting>
  <conditionalFormatting sqref="D25:S25">
    <cfRule type="cellIs" dxfId="478" priority="2" operator="greaterThan">
      <formula>0</formula>
    </cfRule>
  </conditionalFormatting>
  <conditionalFormatting sqref="D27:S27">
    <cfRule type="cellIs" dxfId="477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'21'!D29</f>
        <v>777712</v>
      </c>
      <c r="E4" s="2">
        <f>'21'!E29</f>
        <v>2075</v>
      </c>
      <c r="F4" s="2">
        <f>'21'!F29</f>
        <v>10040</v>
      </c>
      <c r="G4" s="2">
        <f>'21'!G29</f>
        <v>60</v>
      </c>
      <c r="H4" s="2">
        <f>'21'!H29</f>
        <v>25195</v>
      </c>
      <c r="I4" s="2">
        <f>'21'!I29</f>
        <v>1169</v>
      </c>
      <c r="J4" s="2">
        <f>'21'!J29</f>
        <v>460</v>
      </c>
      <c r="K4" s="2">
        <f>'21'!K29</f>
        <v>253</v>
      </c>
      <c r="L4" s="2">
        <f>'21'!L29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720</v>
      </c>
      <c r="N18" s="24">
        <f t="shared" si="1"/>
        <v>720</v>
      </c>
      <c r="O18" s="25">
        <f t="shared" si="2"/>
        <v>19.8</v>
      </c>
      <c r="P18" s="26"/>
      <c r="Q18" s="26"/>
      <c r="R18" s="24">
        <f t="shared" si="3"/>
        <v>700.2</v>
      </c>
      <c r="S18" s="25">
        <f t="shared" si="4"/>
        <v>6.84</v>
      </c>
      <c r="T18" s="27">
        <f t="shared" si="5"/>
        <v>6.84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2776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2776</v>
      </c>
      <c r="N28" s="45">
        <f t="shared" si="7"/>
        <v>2776</v>
      </c>
      <c r="O28" s="46">
        <f t="shared" si="7"/>
        <v>76.34</v>
      </c>
      <c r="P28" s="45">
        <f t="shared" si="7"/>
        <v>0</v>
      </c>
      <c r="Q28" s="45">
        <f t="shared" si="7"/>
        <v>0</v>
      </c>
      <c r="R28" s="45">
        <f t="shared" si="7"/>
        <v>2699.66</v>
      </c>
      <c r="S28" s="45">
        <f t="shared" si="7"/>
        <v>26.372</v>
      </c>
      <c r="T28" s="47">
        <f t="shared" si="7"/>
        <v>26.372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774936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6" priority="43" operator="equal">
      <formula>212030016606640</formula>
    </cfRule>
  </conditionalFormatting>
  <conditionalFormatting sqref="D29 E4:E6 E28:K29">
    <cfRule type="cellIs" dxfId="475" priority="41" operator="equal">
      <formula>$E$4</formula>
    </cfRule>
    <cfRule type="cellIs" dxfId="474" priority="42" operator="equal">
      <formula>2120</formula>
    </cfRule>
  </conditionalFormatting>
  <conditionalFormatting sqref="D29:E29 F4:F6 F28:F29">
    <cfRule type="cellIs" dxfId="473" priority="39" operator="equal">
      <formula>$F$4</formula>
    </cfRule>
    <cfRule type="cellIs" dxfId="472" priority="40" operator="equal">
      <formula>300</formula>
    </cfRule>
  </conditionalFormatting>
  <conditionalFormatting sqref="G4:G6 G28:G29">
    <cfRule type="cellIs" dxfId="471" priority="37" operator="equal">
      <formula>$G$4</formula>
    </cfRule>
    <cfRule type="cellIs" dxfId="470" priority="38" operator="equal">
      <formula>1660</formula>
    </cfRule>
  </conditionalFormatting>
  <conditionalFormatting sqref="H4:H6 H28:H29">
    <cfRule type="cellIs" dxfId="469" priority="35" operator="equal">
      <formula>$H$4</formula>
    </cfRule>
    <cfRule type="cellIs" dxfId="468" priority="36" operator="equal">
      <formula>6640</formula>
    </cfRule>
  </conditionalFormatting>
  <conditionalFormatting sqref="T6:T28">
    <cfRule type="cellIs" dxfId="467" priority="34" operator="lessThan">
      <formula>0</formula>
    </cfRule>
  </conditionalFormatting>
  <conditionalFormatting sqref="T7:T27">
    <cfRule type="cellIs" dxfId="466" priority="31" operator="lessThan">
      <formula>0</formula>
    </cfRule>
    <cfRule type="cellIs" dxfId="465" priority="32" operator="lessThan">
      <formula>0</formula>
    </cfRule>
    <cfRule type="cellIs" dxfId="464" priority="33" operator="lessThan">
      <formula>0</formula>
    </cfRule>
  </conditionalFormatting>
  <conditionalFormatting sqref="E4:E6 E28:K28">
    <cfRule type="cellIs" dxfId="463" priority="30" operator="equal">
      <formula>$E$4</formula>
    </cfRule>
  </conditionalFormatting>
  <conditionalFormatting sqref="D28:D29 D6 D4:M4">
    <cfRule type="cellIs" dxfId="462" priority="29" operator="equal">
      <formula>$D$4</formula>
    </cfRule>
  </conditionalFormatting>
  <conditionalFormatting sqref="I4:I6 I28:I29">
    <cfRule type="cellIs" dxfId="461" priority="28" operator="equal">
      <formula>$I$4</formula>
    </cfRule>
  </conditionalFormatting>
  <conditionalFormatting sqref="J4:J6 J28:J29">
    <cfRule type="cellIs" dxfId="460" priority="27" operator="equal">
      <formula>$J$4</formula>
    </cfRule>
  </conditionalFormatting>
  <conditionalFormatting sqref="K4:K6 K28:K29">
    <cfRule type="cellIs" dxfId="459" priority="26" operator="equal">
      <formula>$K$4</formula>
    </cfRule>
  </conditionalFormatting>
  <conditionalFormatting sqref="M4:M6">
    <cfRule type="cellIs" dxfId="458" priority="25" operator="equal">
      <formula>$L$4</formula>
    </cfRule>
  </conditionalFormatting>
  <conditionalFormatting sqref="T7:T28">
    <cfRule type="cellIs" dxfId="457" priority="22" operator="lessThan">
      <formula>0</formula>
    </cfRule>
    <cfRule type="cellIs" dxfId="456" priority="23" operator="lessThan">
      <formula>0</formula>
    </cfRule>
    <cfRule type="cellIs" dxfId="455" priority="24" operator="lessThan">
      <formula>0</formula>
    </cfRule>
  </conditionalFormatting>
  <conditionalFormatting sqref="D5:K5">
    <cfRule type="cellIs" dxfId="454" priority="21" operator="greaterThan">
      <formula>0</formula>
    </cfRule>
  </conditionalFormatting>
  <conditionalFormatting sqref="T6:T28">
    <cfRule type="cellIs" dxfId="453" priority="20" operator="lessThan">
      <formula>0</formula>
    </cfRule>
  </conditionalFormatting>
  <conditionalFormatting sqref="T7:T27">
    <cfRule type="cellIs" dxfId="452" priority="17" operator="lessThan">
      <formula>0</formula>
    </cfRule>
    <cfRule type="cellIs" dxfId="451" priority="18" operator="lessThan">
      <formula>0</formula>
    </cfRule>
    <cfRule type="cellIs" dxfId="450" priority="19" operator="lessThan">
      <formula>0</formula>
    </cfRule>
  </conditionalFormatting>
  <conditionalFormatting sqref="T7:T28">
    <cfRule type="cellIs" dxfId="449" priority="14" operator="lessThan">
      <formula>0</formula>
    </cfRule>
    <cfRule type="cellIs" dxfId="448" priority="15" operator="lessThan">
      <formula>0</formula>
    </cfRule>
    <cfRule type="cellIs" dxfId="447" priority="16" operator="lessThan">
      <formula>0</formula>
    </cfRule>
  </conditionalFormatting>
  <conditionalFormatting sqref="D5:K5">
    <cfRule type="cellIs" dxfId="446" priority="13" operator="greaterThan">
      <formula>0</formula>
    </cfRule>
  </conditionalFormatting>
  <conditionalFormatting sqref="L4 L6 L28:L29">
    <cfRule type="cellIs" dxfId="445" priority="12" operator="equal">
      <formula>$L$4</formula>
    </cfRule>
  </conditionalFormatting>
  <conditionalFormatting sqref="D7:S7">
    <cfRule type="cellIs" dxfId="444" priority="11" operator="greaterThan">
      <formula>0</formula>
    </cfRule>
  </conditionalFormatting>
  <conditionalFormatting sqref="D9:S9">
    <cfRule type="cellIs" dxfId="443" priority="10" operator="greaterThan">
      <formula>0</formula>
    </cfRule>
  </conditionalFormatting>
  <conditionalFormatting sqref="D11:S11">
    <cfRule type="cellIs" dxfId="442" priority="9" operator="greaterThan">
      <formula>0</formula>
    </cfRule>
  </conditionalFormatting>
  <conditionalFormatting sqref="D13:S13">
    <cfRule type="cellIs" dxfId="441" priority="8" operator="greaterThan">
      <formula>0</formula>
    </cfRule>
  </conditionalFormatting>
  <conditionalFormatting sqref="D15:S15">
    <cfRule type="cellIs" dxfId="440" priority="7" operator="greaterThan">
      <formula>0</formula>
    </cfRule>
  </conditionalFormatting>
  <conditionalFormatting sqref="D17:S17">
    <cfRule type="cellIs" dxfId="439" priority="6" operator="greaterThan">
      <formula>0</formula>
    </cfRule>
  </conditionalFormatting>
  <conditionalFormatting sqref="D19:S19">
    <cfRule type="cellIs" dxfId="438" priority="5" operator="greaterThan">
      <formula>0</formula>
    </cfRule>
  </conditionalFormatting>
  <conditionalFormatting sqref="D21:S21">
    <cfRule type="cellIs" dxfId="437" priority="4" operator="greaterThan">
      <formula>0</formula>
    </cfRule>
  </conditionalFormatting>
  <conditionalFormatting sqref="D23:S23">
    <cfRule type="cellIs" dxfId="436" priority="3" operator="greaterThan">
      <formula>0</formula>
    </cfRule>
  </conditionalFormatting>
  <conditionalFormatting sqref="D25:S25">
    <cfRule type="cellIs" dxfId="435" priority="2" operator="greaterThan">
      <formula>0</formula>
    </cfRule>
  </conditionalFormatting>
  <conditionalFormatting sqref="D27:S27">
    <cfRule type="cellIs" dxfId="434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'22'!D29</f>
        <v>774936</v>
      </c>
      <c r="E4" s="2">
        <f>'22'!E29</f>
        <v>2075</v>
      </c>
      <c r="F4" s="2">
        <f>'22'!F29</f>
        <v>10040</v>
      </c>
      <c r="G4" s="2">
        <f>'22'!G29</f>
        <v>60</v>
      </c>
      <c r="H4" s="2">
        <f>'22'!H29</f>
        <v>25195</v>
      </c>
      <c r="I4" s="2">
        <f>'22'!I29</f>
        <v>1169</v>
      </c>
      <c r="J4" s="2">
        <f>'22'!J29</f>
        <v>460</v>
      </c>
      <c r="K4" s="2">
        <f>'22'!K29</f>
        <v>253</v>
      </c>
      <c r="L4" s="2">
        <f>'22'!L29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1028</v>
      </c>
      <c r="N18" s="24">
        <f t="shared" si="1"/>
        <v>1028</v>
      </c>
      <c r="O18" s="25">
        <f t="shared" si="2"/>
        <v>28.27</v>
      </c>
      <c r="P18" s="26"/>
      <c r="Q18" s="26"/>
      <c r="R18" s="24">
        <f t="shared" si="3"/>
        <v>999.73</v>
      </c>
      <c r="S18" s="25">
        <f t="shared" si="4"/>
        <v>9.766</v>
      </c>
      <c r="T18" s="27">
        <f t="shared" si="5"/>
        <v>9.766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2056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2056</v>
      </c>
      <c r="N28" s="45">
        <f t="shared" si="7"/>
        <v>2056</v>
      </c>
      <c r="O28" s="46">
        <f t="shared" si="7"/>
        <v>56.54</v>
      </c>
      <c r="P28" s="45">
        <f t="shared" si="7"/>
        <v>0</v>
      </c>
      <c r="Q28" s="45">
        <f t="shared" si="7"/>
        <v>0</v>
      </c>
      <c r="R28" s="45">
        <f t="shared" si="7"/>
        <v>1999.46</v>
      </c>
      <c r="S28" s="45">
        <f t="shared" si="7"/>
        <v>19.532</v>
      </c>
      <c r="T28" s="47">
        <f t="shared" si="7"/>
        <v>19.532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772880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3" priority="43" operator="equal">
      <formula>212030016606640</formula>
    </cfRule>
  </conditionalFormatting>
  <conditionalFormatting sqref="D29 E4:E6 E28:K29">
    <cfRule type="cellIs" dxfId="432" priority="41" operator="equal">
      <formula>$E$4</formula>
    </cfRule>
    <cfRule type="cellIs" dxfId="431" priority="42" operator="equal">
      <formula>2120</formula>
    </cfRule>
  </conditionalFormatting>
  <conditionalFormatting sqref="D29:E29 F4:F6 F28:F29">
    <cfRule type="cellIs" dxfId="430" priority="39" operator="equal">
      <formula>$F$4</formula>
    </cfRule>
    <cfRule type="cellIs" dxfId="429" priority="40" operator="equal">
      <formula>300</formula>
    </cfRule>
  </conditionalFormatting>
  <conditionalFormatting sqref="G4:G6 G28:G29">
    <cfRule type="cellIs" dxfId="428" priority="37" operator="equal">
      <formula>$G$4</formula>
    </cfRule>
    <cfRule type="cellIs" dxfId="427" priority="38" operator="equal">
      <formula>1660</formula>
    </cfRule>
  </conditionalFormatting>
  <conditionalFormatting sqref="H4:H6 H28:H29">
    <cfRule type="cellIs" dxfId="426" priority="35" operator="equal">
      <formula>$H$4</formula>
    </cfRule>
    <cfRule type="cellIs" dxfId="425" priority="36" operator="equal">
      <formula>6640</formula>
    </cfRule>
  </conditionalFormatting>
  <conditionalFormatting sqref="T6:T28">
    <cfRule type="cellIs" dxfId="424" priority="34" operator="lessThan">
      <formula>0</formula>
    </cfRule>
  </conditionalFormatting>
  <conditionalFormatting sqref="T7:T27">
    <cfRule type="cellIs" dxfId="423" priority="31" operator="lessThan">
      <formula>0</formula>
    </cfRule>
    <cfRule type="cellIs" dxfId="422" priority="32" operator="lessThan">
      <formula>0</formula>
    </cfRule>
    <cfRule type="cellIs" dxfId="421" priority="33" operator="lessThan">
      <formula>0</formula>
    </cfRule>
  </conditionalFormatting>
  <conditionalFormatting sqref="E4:E6 E28:K28">
    <cfRule type="cellIs" dxfId="420" priority="30" operator="equal">
      <formula>$E$4</formula>
    </cfRule>
  </conditionalFormatting>
  <conditionalFormatting sqref="D28:D29 D6 D4:M4">
    <cfRule type="cellIs" dxfId="419" priority="29" operator="equal">
      <formula>$D$4</formula>
    </cfRule>
  </conditionalFormatting>
  <conditionalFormatting sqref="I4:I6 I28:I29">
    <cfRule type="cellIs" dxfId="418" priority="28" operator="equal">
      <formula>$I$4</formula>
    </cfRule>
  </conditionalFormatting>
  <conditionalFormatting sqref="J4:J6 J28:J29">
    <cfRule type="cellIs" dxfId="417" priority="27" operator="equal">
      <formula>$J$4</formula>
    </cfRule>
  </conditionalFormatting>
  <conditionalFormatting sqref="K4:K6 K28:K29">
    <cfRule type="cellIs" dxfId="416" priority="26" operator="equal">
      <formula>$K$4</formula>
    </cfRule>
  </conditionalFormatting>
  <conditionalFormatting sqref="M4:M6">
    <cfRule type="cellIs" dxfId="415" priority="25" operator="equal">
      <formula>$L$4</formula>
    </cfRule>
  </conditionalFormatting>
  <conditionalFormatting sqref="T7:T28">
    <cfRule type="cellIs" dxfId="414" priority="22" operator="lessThan">
      <formula>0</formula>
    </cfRule>
    <cfRule type="cellIs" dxfId="413" priority="23" operator="lessThan">
      <formula>0</formula>
    </cfRule>
    <cfRule type="cellIs" dxfId="412" priority="24" operator="lessThan">
      <formula>0</formula>
    </cfRule>
  </conditionalFormatting>
  <conditionalFormatting sqref="D5:K5">
    <cfRule type="cellIs" dxfId="411" priority="21" operator="greaterThan">
      <formula>0</formula>
    </cfRule>
  </conditionalFormatting>
  <conditionalFormatting sqref="T6:T28">
    <cfRule type="cellIs" dxfId="410" priority="20" operator="lessThan">
      <formula>0</formula>
    </cfRule>
  </conditionalFormatting>
  <conditionalFormatting sqref="T7:T27">
    <cfRule type="cellIs" dxfId="409" priority="17" operator="lessThan">
      <formula>0</formula>
    </cfRule>
    <cfRule type="cellIs" dxfId="408" priority="18" operator="lessThan">
      <formula>0</formula>
    </cfRule>
    <cfRule type="cellIs" dxfId="407" priority="19" operator="lessThan">
      <formula>0</formula>
    </cfRule>
  </conditionalFormatting>
  <conditionalFormatting sqref="T7:T28">
    <cfRule type="cellIs" dxfId="406" priority="14" operator="lessThan">
      <formula>0</formula>
    </cfRule>
    <cfRule type="cellIs" dxfId="405" priority="15" operator="lessThan">
      <formula>0</formula>
    </cfRule>
    <cfRule type="cellIs" dxfId="404" priority="16" operator="lessThan">
      <formula>0</formula>
    </cfRule>
  </conditionalFormatting>
  <conditionalFormatting sqref="D5:K5">
    <cfRule type="cellIs" dxfId="403" priority="13" operator="greaterThan">
      <formula>0</formula>
    </cfRule>
  </conditionalFormatting>
  <conditionalFormatting sqref="L4 L6 L28:L29">
    <cfRule type="cellIs" dxfId="402" priority="12" operator="equal">
      <formula>$L$4</formula>
    </cfRule>
  </conditionalFormatting>
  <conditionalFormatting sqref="D7:S7">
    <cfRule type="cellIs" dxfId="401" priority="11" operator="greaterThan">
      <formula>0</formula>
    </cfRule>
  </conditionalFormatting>
  <conditionalFormatting sqref="D9:S9">
    <cfRule type="cellIs" dxfId="400" priority="10" operator="greaterThan">
      <formula>0</formula>
    </cfRule>
  </conditionalFormatting>
  <conditionalFormatting sqref="D11:S11">
    <cfRule type="cellIs" dxfId="399" priority="9" operator="greaterThan">
      <formula>0</formula>
    </cfRule>
  </conditionalFormatting>
  <conditionalFormatting sqref="D13:S13">
    <cfRule type="cellIs" dxfId="398" priority="8" operator="greaterThan">
      <formula>0</formula>
    </cfRule>
  </conditionalFormatting>
  <conditionalFormatting sqref="D15:S15">
    <cfRule type="cellIs" dxfId="397" priority="7" operator="greaterThan">
      <formula>0</formula>
    </cfRule>
  </conditionalFormatting>
  <conditionalFormatting sqref="D17:S17">
    <cfRule type="cellIs" dxfId="396" priority="6" operator="greaterThan">
      <formula>0</formula>
    </cfRule>
  </conditionalFormatting>
  <conditionalFormatting sqref="D19:S19">
    <cfRule type="cellIs" dxfId="395" priority="5" operator="greaterThan">
      <formula>0</formula>
    </cfRule>
  </conditionalFormatting>
  <conditionalFormatting sqref="D21:S21">
    <cfRule type="cellIs" dxfId="394" priority="4" operator="greaterThan">
      <formula>0</formula>
    </cfRule>
  </conditionalFormatting>
  <conditionalFormatting sqref="D23:S23">
    <cfRule type="cellIs" dxfId="393" priority="3" operator="greaterThan">
      <formula>0</formula>
    </cfRule>
  </conditionalFormatting>
  <conditionalFormatting sqref="D25:S25">
    <cfRule type="cellIs" dxfId="392" priority="2" operator="greaterThan">
      <formula>0</formula>
    </cfRule>
  </conditionalFormatting>
  <conditionalFormatting sqref="D27:S27">
    <cfRule type="cellIs" dxfId="391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115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'23'!D29</f>
        <v>772880</v>
      </c>
      <c r="E4" s="2">
        <f>'23'!E29</f>
        <v>2075</v>
      </c>
      <c r="F4" s="2">
        <f>'23'!F29</f>
        <v>10040</v>
      </c>
      <c r="G4" s="2">
        <f>'23'!G29</f>
        <v>60</v>
      </c>
      <c r="H4" s="2">
        <f>'23'!H29</f>
        <v>25195</v>
      </c>
      <c r="I4" s="2">
        <f>'23'!I29</f>
        <v>1169</v>
      </c>
      <c r="J4" s="2">
        <f>'23'!J29</f>
        <v>460</v>
      </c>
      <c r="K4" s="2">
        <f>'23'!K29</f>
        <v>253</v>
      </c>
      <c r="L4" s="2">
        <f>'23'!L29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1387</v>
      </c>
      <c r="N7" s="24">
        <f>D7+E7*20+F7*10+G7*9+H7*9+I7*191+J7*191+K7*182+L7*100</f>
        <v>1387</v>
      </c>
      <c r="O7" s="25">
        <f>M7*2.75%</f>
        <v>38.142499999999998</v>
      </c>
      <c r="P7" s="26"/>
      <c r="Q7" s="26"/>
      <c r="R7" s="24">
        <f>M7-(M7*2.75%)+I7*191+J7*191+K7*182+L7*100-Q7</f>
        <v>1348.8575000000001</v>
      </c>
      <c r="S7" s="25">
        <f>M7*0.95%</f>
        <v>13.176499999999999</v>
      </c>
      <c r="T7" s="27">
        <f>S7-Q7</f>
        <v>13.176499999999999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2570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2570</v>
      </c>
      <c r="N8" s="24">
        <f t="shared" ref="N8:N27" si="1">D8+E8*20+F8*10+G8*9+H8*9+I8*191+J8*191+K8*182+L8*100</f>
        <v>2570</v>
      </c>
      <c r="O8" s="25">
        <f t="shared" ref="O8:O27" si="2">M8*2.75%</f>
        <v>70.674999999999997</v>
      </c>
      <c r="P8" s="26"/>
      <c r="Q8" s="26"/>
      <c r="R8" s="24">
        <f t="shared" ref="R8:R27" si="3">M8-(M8*2.75%)+I8*191+J8*191+K8*182+L8*100-Q8</f>
        <v>2499.3249999999998</v>
      </c>
      <c r="S8" s="25">
        <f t="shared" ref="S8:S27" si="4">M8*0.95%</f>
        <v>24.414999999999999</v>
      </c>
      <c r="T8" s="27">
        <f t="shared" ref="T8:T27" si="5">S8-Q8</f>
        <v>24.414999999999999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7710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7710</v>
      </c>
      <c r="N9" s="24">
        <f t="shared" si="1"/>
        <v>7710</v>
      </c>
      <c r="O9" s="25">
        <f t="shared" si="2"/>
        <v>212.02500000000001</v>
      </c>
      <c r="P9" s="26"/>
      <c r="Q9" s="26">
        <v>57</v>
      </c>
      <c r="R9" s="24">
        <f t="shared" si="3"/>
        <v>7440.9750000000004</v>
      </c>
      <c r="S9" s="25">
        <f t="shared" si="4"/>
        <v>73.245000000000005</v>
      </c>
      <c r="T9" s="27">
        <f t="shared" si="5"/>
        <v>16.245000000000005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1234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1234</v>
      </c>
      <c r="N10" s="24">
        <f t="shared" si="1"/>
        <v>1234</v>
      </c>
      <c r="O10" s="25">
        <f t="shared" si="2"/>
        <v>33.935000000000002</v>
      </c>
      <c r="P10" s="26"/>
      <c r="Q10" s="26"/>
      <c r="R10" s="24">
        <f t="shared" si="3"/>
        <v>1200.0650000000001</v>
      </c>
      <c r="S10" s="25">
        <f t="shared" si="4"/>
        <v>11.722999999999999</v>
      </c>
      <c r="T10" s="27">
        <f t="shared" si="5"/>
        <v>11.722999999999999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1028</v>
      </c>
      <c r="N13" s="24">
        <f t="shared" si="1"/>
        <v>1028</v>
      </c>
      <c r="O13" s="25">
        <f t="shared" si="2"/>
        <v>28.27</v>
      </c>
      <c r="P13" s="26"/>
      <c r="Q13" s="26"/>
      <c r="R13" s="24">
        <f t="shared" si="3"/>
        <v>999.73</v>
      </c>
      <c r="S13" s="25">
        <f t="shared" si="4"/>
        <v>9.766</v>
      </c>
      <c r="T13" s="27">
        <f t="shared" si="5"/>
        <v>9.766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6580</v>
      </c>
      <c r="E15" s="30"/>
      <c r="F15" s="30"/>
      <c r="G15" s="30"/>
      <c r="H15" s="30"/>
      <c r="I15" s="20">
        <v>10</v>
      </c>
      <c r="J15" s="20"/>
      <c r="K15" s="20"/>
      <c r="L15" s="20"/>
      <c r="M15" s="20">
        <f t="shared" si="0"/>
        <v>6580</v>
      </c>
      <c r="N15" s="24">
        <f t="shared" si="1"/>
        <v>8490</v>
      </c>
      <c r="O15" s="25">
        <f t="shared" si="2"/>
        <v>180.95</v>
      </c>
      <c r="P15" s="26"/>
      <c r="Q15" s="26">
        <v>110</v>
      </c>
      <c r="R15" s="24">
        <f t="shared" si="3"/>
        <v>8199.0499999999993</v>
      </c>
      <c r="S15" s="25">
        <f t="shared" si="4"/>
        <v>62.51</v>
      </c>
      <c r="T15" s="27">
        <f t="shared" si="5"/>
        <v>-47.49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1749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1749</v>
      </c>
      <c r="N18" s="24">
        <f t="shared" si="1"/>
        <v>1749</v>
      </c>
      <c r="O18" s="25">
        <f t="shared" si="2"/>
        <v>48.097500000000004</v>
      </c>
      <c r="P18" s="26"/>
      <c r="Q18" s="26"/>
      <c r="R18" s="24">
        <f t="shared" si="3"/>
        <v>1700.9024999999999</v>
      </c>
      <c r="S18" s="25">
        <f t="shared" si="4"/>
        <v>16.615500000000001</v>
      </c>
      <c r="T18" s="27">
        <f t="shared" si="5"/>
        <v>16.615500000000001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7196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7196</v>
      </c>
      <c r="N19" s="24">
        <f t="shared" si="1"/>
        <v>7196</v>
      </c>
      <c r="O19" s="25">
        <f t="shared" si="2"/>
        <v>197.89000000000001</v>
      </c>
      <c r="P19" s="26"/>
      <c r="Q19" s="26">
        <v>120</v>
      </c>
      <c r="R19" s="24">
        <f t="shared" si="3"/>
        <v>6878.11</v>
      </c>
      <c r="S19" s="25">
        <f t="shared" si="4"/>
        <v>68.361999999999995</v>
      </c>
      <c r="T19" s="27">
        <f t="shared" si="5"/>
        <v>-51.638000000000005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514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</v>
      </c>
      <c r="N20" s="24">
        <f t="shared" si="1"/>
        <v>514</v>
      </c>
      <c r="O20" s="25">
        <f t="shared" si="2"/>
        <v>14.135</v>
      </c>
      <c r="P20" s="26"/>
      <c r="Q20" s="26"/>
      <c r="R20" s="24">
        <f t="shared" si="3"/>
        <v>499.86500000000001</v>
      </c>
      <c r="S20" s="25">
        <f t="shared" si="4"/>
        <v>4.883</v>
      </c>
      <c r="T20" s="27">
        <f t="shared" si="5"/>
        <v>4.883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1390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1390</v>
      </c>
      <c r="N21" s="24">
        <f t="shared" si="1"/>
        <v>1390</v>
      </c>
      <c r="O21" s="25">
        <f t="shared" si="2"/>
        <v>38.225000000000001</v>
      </c>
      <c r="P21" s="26"/>
      <c r="Q21" s="26"/>
      <c r="R21" s="24">
        <f t="shared" si="3"/>
        <v>1351.7750000000001</v>
      </c>
      <c r="S21" s="25">
        <f t="shared" si="4"/>
        <v>13.205</v>
      </c>
      <c r="T21" s="27">
        <f t="shared" si="5"/>
        <v>13.205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3"/>
        <v>3499.0549999999998</v>
      </c>
      <c r="S22" s="25">
        <f t="shared" si="4"/>
        <v>34.180999999999997</v>
      </c>
      <c r="T22" s="27">
        <f t="shared" si="5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1748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1748</v>
      </c>
      <c r="N23" s="24">
        <f t="shared" si="1"/>
        <v>1748</v>
      </c>
      <c r="O23" s="25">
        <f t="shared" si="2"/>
        <v>48.07</v>
      </c>
      <c r="P23" s="26"/>
      <c r="Q23" s="26"/>
      <c r="R23" s="24">
        <f t="shared" si="3"/>
        <v>1699.93</v>
      </c>
      <c r="S23" s="25">
        <f t="shared" si="4"/>
        <v>16.605999999999998</v>
      </c>
      <c r="T23" s="27">
        <f t="shared" si="5"/>
        <v>16.605999999999998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1028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1028</v>
      </c>
      <c r="N25" s="24">
        <f t="shared" si="1"/>
        <v>1028</v>
      </c>
      <c r="O25" s="25">
        <f t="shared" si="2"/>
        <v>28.27</v>
      </c>
      <c r="P25" s="26"/>
      <c r="Q25" s="26"/>
      <c r="R25" s="24">
        <f t="shared" si="3"/>
        <v>999.73</v>
      </c>
      <c r="S25" s="25">
        <f t="shared" si="4"/>
        <v>9.766</v>
      </c>
      <c r="T25" s="27">
        <f t="shared" si="5"/>
        <v>9.766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18</v>
      </c>
      <c r="R26" s="24">
        <f t="shared" si="3"/>
        <v>1981.46</v>
      </c>
      <c r="S26" s="25">
        <f t="shared" si="4"/>
        <v>19.532</v>
      </c>
      <c r="T26" s="27">
        <f t="shared" si="5"/>
        <v>1.532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3290</v>
      </c>
      <c r="N27" s="40">
        <f t="shared" si="1"/>
        <v>3290</v>
      </c>
      <c r="O27" s="25">
        <f t="shared" si="2"/>
        <v>90.474999999999994</v>
      </c>
      <c r="P27" s="41"/>
      <c r="Q27" s="41"/>
      <c r="R27" s="24">
        <f t="shared" si="3"/>
        <v>3199.5250000000001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50274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50274</v>
      </c>
      <c r="N28" s="45">
        <f t="shared" si="7"/>
        <v>52184</v>
      </c>
      <c r="O28" s="46">
        <f t="shared" si="7"/>
        <v>1382.5349999999996</v>
      </c>
      <c r="P28" s="45">
        <f t="shared" si="7"/>
        <v>0</v>
      </c>
      <c r="Q28" s="45">
        <f t="shared" si="7"/>
        <v>305</v>
      </c>
      <c r="R28" s="45">
        <f t="shared" si="7"/>
        <v>50496.465000000004</v>
      </c>
      <c r="S28" s="45">
        <f t="shared" si="7"/>
        <v>477.60299999999989</v>
      </c>
      <c r="T28" s="47">
        <f t="shared" si="7"/>
        <v>172.60299999999998</v>
      </c>
    </row>
    <row r="29" spans="1:20" ht="15.75" thickBot="1" x14ac:dyDescent="0.3">
      <c r="A29" s="118" t="s">
        <v>39</v>
      </c>
      <c r="B29" s="119"/>
      <c r="C29" s="120"/>
      <c r="D29" s="48">
        <f>D4+D5-D28</f>
        <v>722606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0" priority="43" operator="equal">
      <formula>212030016606640</formula>
    </cfRule>
  </conditionalFormatting>
  <conditionalFormatting sqref="D29 E4:E6 E28:K29">
    <cfRule type="cellIs" dxfId="389" priority="41" operator="equal">
      <formula>$E$4</formula>
    </cfRule>
    <cfRule type="cellIs" dxfId="388" priority="42" operator="equal">
      <formula>2120</formula>
    </cfRule>
  </conditionalFormatting>
  <conditionalFormatting sqref="D29:E29 F4:F6 F28:F29">
    <cfRule type="cellIs" dxfId="387" priority="39" operator="equal">
      <formula>$F$4</formula>
    </cfRule>
    <cfRule type="cellIs" dxfId="386" priority="40" operator="equal">
      <formula>300</formula>
    </cfRule>
  </conditionalFormatting>
  <conditionalFormatting sqref="G4:G6 G28:G29">
    <cfRule type="cellIs" dxfId="385" priority="37" operator="equal">
      <formula>$G$4</formula>
    </cfRule>
    <cfRule type="cellIs" dxfId="384" priority="38" operator="equal">
      <formula>1660</formula>
    </cfRule>
  </conditionalFormatting>
  <conditionalFormatting sqref="H4:H6 H28:H29">
    <cfRule type="cellIs" dxfId="383" priority="35" operator="equal">
      <formula>$H$4</formula>
    </cfRule>
    <cfRule type="cellIs" dxfId="382" priority="36" operator="equal">
      <formula>6640</formula>
    </cfRule>
  </conditionalFormatting>
  <conditionalFormatting sqref="T6:T28">
    <cfRule type="cellIs" dxfId="381" priority="34" operator="lessThan">
      <formula>0</formula>
    </cfRule>
  </conditionalFormatting>
  <conditionalFormatting sqref="T7:T27">
    <cfRule type="cellIs" dxfId="380" priority="31" operator="lessThan">
      <formula>0</formula>
    </cfRule>
    <cfRule type="cellIs" dxfId="379" priority="32" operator="lessThan">
      <formula>0</formula>
    </cfRule>
    <cfRule type="cellIs" dxfId="378" priority="33" operator="lessThan">
      <formula>0</formula>
    </cfRule>
  </conditionalFormatting>
  <conditionalFormatting sqref="E4:E6 E28:K28">
    <cfRule type="cellIs" dxfId="377" priority="30" operator="equal">
      <formula>$E$4</formula>
    </cfRule>
  </conditionalFormatting>
  <conditionalFormatting sqref="D28:D29 D6 D4:M4">
    <cfRule type="cellIs" dxfId="376" priority="29" operator="equal">
      <formula>$D$4</formula>
    </cfRule>
  </conditionalFormatting>
  <conditionalFormatting sqref="I4:I6 I28:I29">
    <cfRule type="cellIs" dxfId="375" priority="28" operator="equal">
      <formula>$I$4</formula>
    </cfRule>
  </conditionalFormatting>
  <conditionalFormatting sqref="J4:J6 J28:J29">
    <cfRule type="cellIs" dxfId="374" priority="27" operator="equal">
      <formula>$J$4</formula>
    </cfRule>
  </conditionalFormatting>
  <conditionalFormatting sqref="K4:K6 K28:K29">
    <cfRule type="cellIs" dxfId="373" priority="26" operator="equal">
      <formula>$K$4</formula>
    </cfRule>
  </conditionalFormatting>
  <conditionalFormatting sqref="M4:M6">
    <cfRule type="cellIs" dxfId="372" priority="25" operator="equal">
      <formula>$L$4</formula>
    </cfRule>
  </conditionalFormatting>
  <conditionalFormatting sqref="T7:T28">
    <cfRule type="cellIs" dxfId="371" priority="22" operator="lessThan">
      <formula>0</formula>
    </cfRule>
    <cfRule type="cellIs" dxfId="370" priority="23" operator="lessThan">
      <formula>0</formula>
    </cfRule>
    <cfRule type="cellIs" dxfId="369" priority="24" operator="lessThan">
      <formula>0</formula>
    </cfRule>
  </conditionalFormatting>
  <conditionalFormatting sqref="D5:K5">
    <cfRule type="cellIs" dxfId="368" priority="21" operator="greaterThan">
      <formula>0</formula>
    </cfRule>
  </conditionalFormatting>
  <conditionalFormatting sqref="T6:T28">
    <cfRule type="cellIs" dxfId="367" priority="20" operator="lessThan">
      <formula>0</formula>
    </cfRule>
  </conditionalFormatting>
  <conditionalFormatting sqref="T7:T27">
    <cfRule type="cellIs" dxfId="366" priority="17" operator="lessThan">
      <formula>0</formula>
    </cfRule>
    <cfRule type="cellIs" dxfId="365" priority="18" operator="lessThan">
      <formula>0</formula>
    </cfRule>
    <cfRule type="cellIs" dxfId="364" priority="19" operator="lessThan">
      <formula>0</formula>
    </cfRule>
  </conditionalFormatting>
  <conditionalFormatting sqref="T7:T28">
    <cfRule type="cellIs" dxfId="363" priority="14" operator="lessThan">
      <formula>0</formula>
    </cfRule>
    <cfRule type="cellIs" dxfId="362" priority="15" operator="lessThan">
      <formula>0</formula>
    </cfRule>
    <cfRule type="cellIs" dxfId="361" priority="16" operator="lessThan">
      <formula>0</formula>
    </cfRule>
  </conditionalFormatting>
  <conditionalFormatting sqref="D5:K5">
    <cfRule type="cellIs" dxfId="360" priority="13" operator="greaterThan">
      <formula>0</formula>
    </cfRule>
  </conditionalFormatting>
  <conditionalFormatting sqref="L4 L6 L28:L29">
    <cfRule type="cellIs" dxfId="359" priority="12" operator="equal">
      <formula>$L$4</formula>
    </cfRule>
  </conditionalFormatting>
  <conditionalFormatting sqref="D7:S7">
    <cfRule type="cellIs" dxfId="358" priority="11" operator="greaterThan">
      <formula>0</formula>
    </cfRule>
  </conditionalFormatting>
  <conditionalFormatting sqref="D9:S9">
    <cfRule type="cellIs" dxfId="357" priority="10" operator="greaterThan">
      <formula>0</formula>
    </cfRule>
  </conditionalFormatting>
  <conditionalFormatting sqref="D11:S11">
    <cfRule type="cellIs" dxfId="356" priority="9" operator="greaterThan">
      <formula>0</formula>
    </cfRule>
  </conditionalFormatting>
  <conditionalFormatting sqref="D13:S13">
    <cfRule type="cellIs" dxfId="355" priority="8" operator="greaterThan">
      <formula>0</formula>
    </cfRule>
  </conditionalFormatting>
  <conditionalFormatting sqref="D15:S15">
    <cfRule type="cellIs" dxfId="354" priority="7" operator="greaterThan">
      <formula>0</formula>
    </cfRule>
  </conditionalFormatting>
  <conditionalFormatting sqref="D17:S17">
    <cfRule type="cellIs" dxfId="353" priority="6" operator="greaterThan">
      <formula>0</formula>
    </cfRule>
  </conditionalFormatting>
  <conditionalFormatting sqref="D19:S19">
    <cfRule type="cellIs" dxfId="352" priority="5" operator="greaterThan">
      <formula>0</formula>
    </cfRule>
  </conditionalFormatting>
  <conditionalFormatting sqref="D21:S21">
    <cfRule type="cellIs" dxfId="351" priority="4" operator="greaterThan">
      <formula>0</formula>
    </cfRule>
  </conditionalFormatting>
  <conditionalFormatting sqref="D23:S23">
    <cfRule type="cellIs" dxfId="350" priority="3" operator="greaterThan">
      <formula>0</formula>
    </cfRule>
  </conditionalFormatting>
  <conditionalFormatting sqref="D25:S25">
    <cfRule type="cellIs" dxfId="349" priority="2" operator="greaterThan">
      <formula>0</formula>
    </cfRule>
  </conditionalFormatting>
  <conditionalFormatting sqref="D27:S27">
    <cfRule type="cellIs" dxfId="34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28515625" customWidth="1"/>
    <col min="9" max="9" width="11.28515625" customWidth="1"/>
    <col min="10" max="10" width="8.140625" customWidth="1"/>
    <col min="11" max="11" width="8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116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'24'!D29</f>
        <v>722606</v>
      </c>
      <c r="E4" s="2">
        <f>'24'!E29</f>
        <v>2075</v>
      </c>
      <c r="F4" s="2">
        <f>'24'!F29</f>
        <v>10040</v>
      </c>
      <c r="G4" s="2">
        <f>'24'!G29</f>
        <v>60</v>
      </c>
      <c r="H4" s="2">
        <f>'24'!H29</f>
        <v>25195</v>
      </c>
      <c r="I4" s="2">
        <f>'24'!I29</f>
        <v>1159</v>
      </c>
      <c r="J4" s="2">
        <f>'24'!J29</f>
        <v>460</v>
      </c>
      <c r="K4" s="2">
        <f>'24'!K29</f>
        <v>253</v>
      </c>
      <c r="L4" s="2">
        <f>'24'!L29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4008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4008</v>
      </c>
      <c r="N7" s="24">
        <f>D7+E7*20+F7*10+G7*9+H7*9+I7*191+J7*191+K7*182+L7*100</f>
        <v>4008</v>
      </c>
      <c r="O7" s="25">
        <f>M7*2.75%</f>
        <v>110.22</v>
      </c>
      <c r="P7" s="26"/>
      <c r="Q7" s="26">
        <v>48</v>
      </c>
      <c r="R7" s="24">
        <f>M7-(M7*2.75%)+I7*191+J7*191+K7*182+L7*100-Q7</f>
        <v>3849.78</v>
      </c>
      <c r="S7" s="25">
        <f>M7*0.95%</f>
        <v>38.076000000000001</v>
      </c>
      <c r="T7" s="27">
        <f>S7-Q7</f>
        <v>-9.9239999999999995</v>
      </c>
    </row>
    <row r="8" spans="1:21" ht="15.75" x14ac:dyDescent="0.25">
      <c r="A8" s="28">
        <v>2</v>
      </c>
      <c r="B8" s="20">
        <v>1908446135</v>
      </c>
      <c r="C8" s="23">
        <v>-1000</v>
      </c>
      <c r="D8" s="29">
        <v>2528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2528</v>
      </c>
      <c r="N8" s="24">
        <f t="shared" ref="N8:N27" si="1">D8+E8*20+F8*10+G8*9+H8*9+I8*191+J8*191+K8*182+L8*100</f>
        <v>2528</v>
      </c>
      <c r="O8" s="25">
        <f t="shared" ref="O8:O27" si="2">M8*2.75%</f>
        <v>69.52</v>
      </c>
      <c r="P8" s="26"/>
      <c r="Q8" s="26"/>
      <c r="R8" s="24">
        <f t="shared" ref="R8:R27" si="3">M8-(M8*2.75%)+I8*191+J8*191+K8*182+L8*100-Q8</f>
        <v>2458.48</v>
      </c>
      <c r="S8" s="25">
        <f t="shared" ref="S8:S27" si="4">M8*0.95%</f>
        <v>24.015999999999998</v>
      </c>
      <c r="T8" s="27">
        <f t="shared" ref="T8:T27" si="5">S8-Q8</f>
        <v>24.015999999999998</v>
      </c>
    </row>
    <row r="9" spans="1:21" ht="15.75" x14ac:dyDescent="0.25">
      <c r="A9" s="28">
        <v>3</v>
      </c>
      <c r="B9" s="20">
        <v>1908446136</v>
      </c>
      <c r="C9" s="20">
        <v>-550</v>
      </c>
      <c r="D9" s="29">
        <v>8778</v>
      </c>
      <c r="E9" s="30"/>
      <c r="F9" s="30"/>
      <c r="G9" s="30"/>
      <c r="H9" s="30"/>
      <c r="I9" s="20"/>
      <c r="J9" s="20"/>
      <c r="K9" s="20">
        <v>4</v>
      </c>
      <c r="L9" s="20"/>
      <c r="M9" s="20">
        <f t="shared" si="0"/>
        <v>8778</v>
      </c>
      <c r="N9" s="24">
        <f t="shared" si="1"/>
        <v>9506</v>
      </c>
      <c r="O9" s="25">
        <f t="shared" si="2"/>
        <v>241.39500000000001</v>
      </c>
      <c r="P9" s="26">
        <v>7000</v>
      </c>
      <c r="Q9" s="26">
        <v>115</v>
      </c>
      <c r="R9" s="24">
        <f t="shared" si="3"/>
        <v>9149.6049999999996</v>
      </c>
      <c r="S9" s="25">
        <f t="shared" si="4"/>
        <v>83.390999999999991</v>
      </c>
      <c r="T9" s="27">
        <f t="shared" si="5"/>
        <v>-31.609000000000009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2117</v>
      </c>
      <c r="E10" s="30"/>
      <c r="F10" s="30"/>
      <c r="G10" s="30"/>
      <c r="H10" s="30">
        <v>50</v>
      </c>
      <c r="I10" s="20"/>
      <c r="J10" s="20">
        <v>5</v>
      </c>
      <c r="K10" s="20"/>
      <c r="L10" s="20"/>
      <c r="M10" s="20">
        <f t="shared" si="0"/>
        <v>2567</v>
      </c>
      <c r="N10" s="24">
        <f t="shared" si="1"/>
        <v>3522</v>
      </c>
      <c r="O10" s="25">
        <f t="shared" si="2"/>
        <v>70.592500000000001</v>
      </c>
      <c r="P10" s="26">
        <v>1200</v>
      </c>
      <c r="Q10" s="26">
        <v>7</v>
      </c>
      <c r="R10" s="24">
        <f t="shared" si="3"/>
        <v>3444.4074999999998</v>
      </c>
      <c r="S10" s="25">
        <f t="shared" si="4"/>
        <v>24.386499999999998</v>
      </c>
      <c r="T10" s="27">
        <f t="shared" si="5"/>
        <v>17.386499999999998</v>
      </c>
      <c r="U10">
        <v>1254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1903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1903</v>
      </c>
      <c r="N12" s="24">
        <f t="shared" si="1"/>
        <v>1903</v>
      </c>
      <c r="O12" s="25">
        <f t="shared" si="2"/>
        <v>52.332500000000003</v>
      </c>
      <c r="P12" s="26"/>
      <c r="Q12" s="26"/>
      <c r="R12" s="24">
        <f t="shared" si="3"/>
        <v>1850.6675</v>
      </c>
      <c r="S12" s="25">
        <f t="shared" si="4"/>
        <v>18.078499999999998</v>
      </c>
      <c r="T12" s="27">
        <f t="shared" si="5"/>
        <v>18.078499999999998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5655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5655</v>
      </c>
      <c r="N13" s="24">
        <f t="shared" si="1"/>
        <v>5655</v>
      </c>
      <c r="O13" s="25">
        <f t="shared" si="2"/>
        <v>155.51249999999999</v>
      </c>
      <c r="P13" s="26">
        <v>3000</v>
      </c>
      <c r="Q13" s="26"/>
      <c r="R13" s="24">
        <f t="shared" si="3"/>
        <v>5499.4875000000002</v>
      </c>
      <c r="S13" s="25">
        <f t="shared" si="4"/>
        <v>53.722499999999997</v>
      </c>
      <c r="T13" s="27">
        <f t="shared" si="5"/>
        <v>53.722499999999997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5916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5916</v>
      </c>
      <c r="N14" s="24">
        <f t="shared" si="1"/>
        <v>5916</v>
      </c>
      <c r="O14" s="25">
        <f t="shared" si="2"/>
        <v>162.69</v>
      </c>
      <c r="P14" s="26"/>
      <c r="Q14" s="26"/>
      <c r="R14" s="24">
        <f t="shared" si="3"/>
        <v>5753.31</v>
      </c>
      <c r="S14" s="25">
        <f t="shared" si="4"/>
        <v>56.201999999999998</v>
      </c>
      <c r="T14" s="27">
        <f t="shared" si="5"/>
        <v>56.201999999999998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8849</v>
      </c>
      <c r="E15" s="30">
        <v>10</v>
      </c>
      <c r="F15" s="30">
        <v>10</v>
      </c>
      <c r="G15" s="30"/>
      <c r="H15" s="30">
        <v>60</v>
      </c>
      <c r="I15" s="20"/>
      <c r="J15" s="20"/>
      <c r="K15" s="20"/>
      <c r="L15" s="20"/>
      <c r="M15" s="20">
        <f t="shared" si="0"/>
        <v>9689</v>
      </c>
      <c r="N15" s="24">
        <f t="shared" si="1"/>
        <v>9689</v>
      </c>
      <c r="O15" s="25">
        <f t="shared" si="2"/>
        <v>266.44749999999999</v>
      </c>
      <c r="P15" s="26"/>
      <c r="Q15" s="26">
        <v>122</v>
      </c>
      <c r="R15" s="24">
        <f t="shared" si="3"/>
        <v>9300.5524999999998</v>
      </c>
      <c r="S15" s="25">
        <f t="shared" si="4"/>
        <v>92.045500000000004</v>
      </c>
      <c r="T15" s="27">
        <f t="shared" si="5"/>
        <v>-29.954499999999996</v>
      </c>
    </row>
    <row r="16" spans="1:21" ht="15.75" x14ac:dyDescent="0.25">
      <c r="A16" s="28">
        <v>10</v>
      </c>
      <c r="B16" s="20">
        <v>1908446143</v>
      </c>
      <c r="C16" s="20">
        <v>-500</v>
      </c>
      <c r="D16" s="29">
        <v>8790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8790</v>
      </c>
      <c r="N16" s="24">
        <f t="shared" si="1"/>
        <v>8790</v>
      </c>
      <c r="O16" s="25">
        <f t="shared" si="2"/>
        <v>241.72499999999999</v>
      </c>
      <c r="P16" s="26">
        <v>1000</v>
      </c>
      <c r="Q16" s="26">
        <v>98</v>
      </c>
      <c r="R16" s="24">
        <f t="shared" si="3"/>
        <v>8450.2749999999996</v>
      </c>
      <c r="S16" s="25">
        <f t="shared" si="4"/>
        <v>83.504999999999995</v>
      </c>
      <c r="T16" s="27">
        <f t="shared" si="5"/>
        <v>-14.495000000000005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4625</v>
      </c>
      <c r="N17" s="24">
        <f t="shared" si="1"/>
        <v>4625</v>
      </c>
      <c r="O17" s="25">
        <f t="shared" si="2"/>
        <v>127.1875</v>
      </c>
      <c r="P17" s="26">
        <v>5000</v>
      </c>
      <c r="Q17" s="26">
        <v>50</v>
      </c>
      <c r="R17" s="24">
        <f t="shared" si="3"/>
        <v>4447.8125</v>
      </c>
      <c r="S17" s="25">
        <f t="shared" si="4"/>
        <v>43.9375</v>
      </c>
      <c r="T17" s="27">
        <f t="shared" si="5"/>
        <v>-6.0625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4731</v>
      </c>
      <c r="N18" s="24">
        <f t="shared" si="1"/>
        <v>4731</v>
      </c>
      <c r="O18" s="25">
        <f t="shared" si="2"/>
        <v>130.10249999999999</v>
      </c>
      <c r="P18" s="26"/>
      <c r="Q18" s="26"/>
      <c r="R18" s="24">
        <f t="shared" si="3"/>
        <v>4600.8975</v>
      </c>
      <c r="S18" s="25">
        <f t="shared" si="4"/>
        <v>44.944499999999998</v>
      </c>
      <c r="T18" s="27">
        <f t="shared" si="5"/>
        <v>44.944499999999998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8491</v>
      </c>
      <c r="E19" s="30">
        <v>30</v>
      </c>
      <c r="F19" s="30"/>
      <c r="G19" s="30"/>
      <c r="H19" s="30"/>
      <c r="I19" s="20"/>
      <c r="J19" s="20"/>
      <c r="K19" s="20">
        <v>3</v>
      </c>
      <c r="L19" s="20"/>
      <c r="M19" s="20">
        <f t="shared" si="0"/>
        <v>9091</v>
      </c>
      <c r="N19" s="24">
        <f t="shared" si="1"/>
        <v>9637</v>
      </c>
      <c r="O19" s="25">
        <f t="shared" si="2"/>
        <v>250.0025</v>
      </c>
      <c r="P19" s="26">
        <v>6942</v>
      </c>
      <c r="Q19" s="26">
        <v>120</v>
      </c>
      <c r="R19" s="24">
        <f t="shared" si="3"/>
        <v>9266.9974999999995</v>
      </c>
      <c r="S19" s="25">
        <f t="shared" si="4"/>
        <v>86.364499999999992</v>
      </c>
      <c r="T19" s="27">
        <f t="shared" si="5"/>
        <v>-33.635500000000008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8681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8681</v>
      </c>
      <c r="N20" s="24">
        <f t="shared" si="1"/>
        <v>8681</v>
      </c>
      <c r="O20" s="25">
        <f t="shared" si="2"/>
        <v>238.72749999999999</v>
      </c>
      <c r="P20" s="26">
        <v>1000</v>
      </c>
      <c r="Q20" s="26">
        <v>120</v>
      </c>
      <c r="R20" s="24">
        <f t="shared" si="3"/>
        <v>8322.2724999999991</v>
      </c>
      <c r="S20" s="25">
        <f t="shared" si="4"/>
        <v>82.469499999999996</v>
      </c>
      <c r="T20" s="27">
        <f t="shared" si="5"/>
        <v>-37.530500000000004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3664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3664</v>
      </c>
      <c r="N21" s="24">
        <f t="shared" si="1"/>
        <v>3664</v>
      </c>
      <c r="O21" s="25">
        <f t="shared" si="2"/>
        <v>100.76</v>
      </c>
      <c r="P21" s="26">
        <v>1351</v>
      </c>
      <c r="Q21" s="26">
        <v>20</v>
      </c>
      <c r="R21" s="24">
        <f t="shared" si="3"/>
        <v>3543.24</v>
      </c>
      <c r="S21" s="25">
        <f t="shared" si="4"/>
        <v>34.808</v>
      </c>
      <c r="T21" s="27">
        <f t="shared" si="5"/>
        <v>14.808</v>
      </c>
    </row>
    <row r="22" spans="1:20" ht="15.75" x14ac:dyDescent="0.25">
      <c r="A22" s="28">
        <v>16</v>
      </c>
      <c r="B22" s="20">
        <v>1908446149</v>
      </c>
      <c r="C22" s="34">
        <v>-4147</v>
      </c>
      <c r="D22" s="29">
        <v>6065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6065</v>
      </c>
      <c r="N22" s="24">
        <f t="shared" si="1"/>
        <v>6065</v>
      </c>
      <c r="O22" s="25">
        <f t="shared" si="2"/>
        <v>166.78749999999999</v>
      </c>
      <c r="P22" s="26"/>
      <c r="Q22" s="26"/>
      <c r="R22" s="24">
        <f t="shared" si="3"/>
        <v>5898.2124999999996</v>
      </c>
      <c r="S22" s="25">
        <f t="shared" si="4"/>
        <v>57.6175</v>
      </c>
      <c r="T22" s="27">
        <f t="shared" si="5"/>
        <v>57.6175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/>
      <c r="Q23" s="26">
        <v>50</v>
      </c>
      <c r="R23" s="24">
        <f t="shared" si="3"/>
        <v>5423.23</v>
      </c>
      <c r="S23" s="25">
        <f t="shared" si="4"/>
        <v>53.466000000000001</v>
      </c>
      <c r="T23" s="27">
        <f t="shared" si="5"/>
        <v>3.4660000000000011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12542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12542</v>
      </c>
      <c r="N24" s="24">
        <f t="shared" si="1"/>
        <v>12542</v>
      </c>
      <c r="O24" s="25">
        <f t="shared" si="2"/>
        <v>344.90500000000003</v>
      </c>
      <c r="P24" s="26">
        <v>-5000</v>
      </c>
      <c r="Q24" s="26">
        <v>97</v>
      </c>
      <c r="R24" s="24">
        <f t="shared" si="3"/>
        <v>12100.094999999999</v>
      </c>
      <c r="S24" s="25">
        <f t="shared" si="4"/>
        <v>119.149</v>
      </c>
      <c r="T24" s="27">
        <f t="shared" si="5"/>
        <v>22.149000000000001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4862</v>
      </c>
      <c r="E25" s="30">
        <v>10</v>
      </c>
      <c r="F25" s="30">
        <v>20</v>
      </c>
      <c r="G25" s="30"/>
      <c r="H25" s="30">
        <v>200</v>
      </c>
      <c r="I25" s="20"/>
      <c r="J25" s="20"/>
      <c r="K25" s="20">
        <v>1</v>
      </c>
      <c r="L25" s="20"/>
      <c r="M25" s="20">
        <f t="shared" si="0"/>
        <v>7062</v>
      </c>
      <c r="N25" s="24">
        <f t="shared" si="1"/>
        <v>7244</v>
      </c>
      <c r="O25" s="25">
        <f t="shared" si="2"/>
        <v>194.20500000000001</v>
      </c>
      <c r="P25" s="26"/>
      <c r="Q25" s="26">
        <v>59</v>
      </c>
      <c r="R25" s="24">
        <f t="shared" si="3"/>
        <v>6990.7950000000001</v>
      </c>
      <c r="S25" s="25">
        <f t="shared" si="4"/>
        <v>67.088999999999999</v>
      </c>
      <c r="T25" s="27">
        <f t="shared" si="5"/>
        <v>8.0889999999999986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7089</v>
      </c>
      <c r="N26" s="24">
        <f t="shared" si="1"/>
        <v>7089</v>
      </c>
      <c r="O26" s="25">
        <f t="shared" si="2"/>
        <v>194.94749999999999</v>
      </c>
      <c r="P26" s="26">
        <v>-1000</v>
      </c>
      <c r="Q26" s="26">
        <v>49</v>
      </c>
      <c r="R26" s="24">
        <f t="shared" si="3"/>
        <v>6845.0524999999998</v>
      </c>
      <c r="S26" s="25">
        <f t="shared" si="4"/>
        <v>67.345500000000001</v>
      </c>
      <c r="T26" s="27">
        <f t="shared" si="5"/>
        <v>18.345500000000001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116978</v>
      </c>
      <c r="E28" s="45">
        <f t="shared" si="6"/>
        <v>50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310</v>
      </c>
      <c r="I28" s="45">
        <f t="shared" si="7"/>
        <v>0</v>
      </c>
      <c r="J28" s="45">
        <f t="shared" si="7"/>
        <v>5</v>
      </c>
      <c r="K28" s="45">
        <f t="shared" si="7"/>
        <v>8</v>
      </c>
      <c r="L28" s="45">
        <f t="shared" si="7"/>
        <v>0</v>
      </c>
      <c r="M28" s="45">
        <f t="shared" si="7"/>
        <v>121068</v>
      </c>
      <c r="N28" s="45">
        <f t="shared" si="7"/>
        <v>123479</v>
      </c>
      <c r="O28" s="46">
        <f t="shared" si="7"/>
        <v>3329.3700000000003</v>
      </c>
      <c r="P28" s="45">
        <f t="shared" si="7"/>
        <v>20493</v>
      </c>
      <c r="Q28" s="45">
        <f t="shared" si="7"/>
        <v>955</v>
      </c>
      <c r="R28" s="45">
        <f>SUM(R7:R27)</f>
        <v>119194.62999999999</v>
      </c>
      <c r="S28" s="45">
        <f t="shared" si="7"/>
        <v>1150.146</v>
      </c>
      <c r="T28" s="47">
        <f t="shared" si="7"/>
        <v>195.14599999999999</v>
      </c>
    </row>
    <row r="29" spans="1:20" ht="15.75" thickBot="1" x14ac:dyDescent="0.3">
      <c r="A29" s="118" t="s">
        <v>39</v>
      </c>
      <c r="B29" s="119"/>
      <c r="C29" s="120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>
        <v>-250</v>
      </c>
      <c r="F30" s="51">
        <v>-230</v>
      </c>
      <c r="G30" s="51"/>
      <c r="H30" s="51"/>
      <c r="I30" s="50"/>
      <c r="J30" s="50">
        <v>-14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7" priority="43" operator="equal">
      <formula>212030016606640</formula>
    </cfRule>
  </conditionalFormatting>
  <conditionalFormatting sqref="D29 E4:E6 E28:K29">
    <cfRule type="cellIs" dxfId="346" priority="41" operator="equal">
      <formula>$E$4</formula>
    </cfRule>
    <cfRule type="cellIs" dxfId="345" priority="42" operator="equal">
      <formula>2120</formula>
    </cfRule>
  </conditionalFormatting>
  <conditionalFormatting sqref="D29:E29 F4:F6 F28:F29">
    <cfRule type="cellIs" dxfId="344" priority="39" operator="equal">
      <formula>$F$4</formula>
    </cfRule>
    <cfRule type="cellIs" dxfId="343" priority="40" operator="equal">
      <formula>300</formula>
    </cfRule>
  </conditionalFormatting>
  <conditionalFormatting sqref="G4:G6 G28:G29">
    <cfRule type="cellIs" dxfId="342" priority="37" operator="equal">
      <formula>$G$4</formula>
    </cfRule>
    <cfRule type="cellIs" dxfId="341" priority="38" operator="equal">
      <formula>1660</formula>
    </cfRule>
  </conditionalFormatting>
  <conditionalFormatting sqref="H4:H6 H28:H29">
    <cfRule type="cellIs" dxfId="340" priority="35" operator="equal">
      <formula>$H$4</formula>
    </cfRule>
    <cfRule type="cellIs" dxfId="339" priority="36" operator="equal">
      <formula>6640</formula>
    </cfRule>
  </conditionalFormatting>
  <conditionalFormatting sqref="T6:T28">
    <cfRule type="cellIs" dxfId="338" priority="34" operator="lessThan">
      <formula>0</formula>
    </cfRule>
  </conditionalFormatting>
  <conditionalFormatting sqref="T7:T27">
    <cfRule type="cellIs" dxfId="337" priority="31" operator="lessThan">
      <formula>0</formula>
    </cfRule>
    <cfRule type="cellIs" dxfId="336" priority="32" operator="lessThan">
      <formula>0</formula>
    </cfRule>
    <cfRule type="cellIs" dxfId="335" priority="33" operator="lessThan">
      <formula>0</formula>
    </cfRule>
  </conditionalFormatting>
  <conditionalFormatting sqref="E4:E6 E28:K28">
    <cfRule type="cellIs" dxfId="334" priority="30" operator="equal">
      <formula>$E$4</formula>
    </cfRule>
  </conditionalFormatting>
  <conditionalFormatting sqref="D28:D29 D6 D4:M4">
    <cfRule type="cellIs" dxfId="333" priority="29" operator="equal">
      <formula>$D$4</formula>
    </cfRule>
  </conditionalFormatting>
  <conditionalFormatting sqref="I4:I6 I28:I29">
    <cfRule type="cellIs" dxfId="332" priority="28" operator="equal">
      <formula>$I$4</formula>
    </cfRule>
  </conditionalFormatting>
  <conditionalFormatting sqref="J4:J6 J28:J29">
    <cfRule type="cellIs" dxfId="331" priority="27" operator="equal">
      <formula>$J$4</formula>
    </cfRule>
  </conditionalFormatting>
  <conditionalFormatting sqref="K4:K6 K28:K29">
    <cfRule type="cellIs" dxfId="330" priority="26" operator="equal">
      <formula>$K$4</formula>
    </cfRule>
  </conditionalFormatting>
  <conditionalFormatting sqref="M4:M6">
    <cfRule type="cellIs" dxfId="329" priority="25" operator="equal">
      <formula>$L$4</formula>
    </cfRule>
  </conditionalFormatting>
  <conditionalFormatting sqref="T7:T28">
    <cfRule type="cellIs" dxfId="328" priority="22" operator="lessThan">
      <formula>0</formula>
    </cfRule>
    <cfRule type="cellIs" dxfId="327" priority="23" operator="lessThan">
      <formula>0</formula>
    </cfRule>
    <cfRule type="cellIs" dxfId="326" priority="24" operator="lessThan">
      <formula>0</formula>
    </cfRule>
  </conditionalFormatting>
  <conditionalFormatting sqref="D5:K5">
    <cfRule type="cellIs" dxfId="325" priority="21" operator="greaterThan">
      <formula>0</formula>
    </cfRule>
  </conditionalFormatting>
  <conditionalFormatting sqref="T6:T28">
    <cfRule type="cellIs" dxfId="324" priority="20" operator="lessThan">
      <formula>0</formula>
    </cfRule>
  </conditionalFormatting>
  <conditionalFormatting sqref="T7:T27">
    <cfRule type="cellIs" dxfId="323" priority="17" operator="lessThan">
      <formula>0</formula>
    </cfRule>
    <cfRule type="cellIs" dxfId="322" priority="18" operator="lessThan">
      <formula>0</formula>
    </cfRule>
    <cfRule type="cellIs" dxfId="321" priority="19" operator="lessThan">
      <formula>0</formula>
    </cfRule>
  </conditionalFormatting>
  <conditionalFormatting sqref="T7:T28">
    <cfRule type="cellIs" dxfId="320" priority="14" operator="lessThan">
      <formula>0</formula>
    </cfRule>
    <cfRule type="cellIs" dxfId="319" priority="15" operator="lessThan">
      <formula>0</formula>
    </cfRule>
    <cfRule type="cellIs" dxfId="318" priority="16" operator="lessThan">
      <formula>0</formula>
    </cfRule>
  </conditionalFormatting>
  <conditionalFormatting sqref="D5:K5">
    <cfRule type="cellIs" dxfId="317" priority="13" operator="greaterThan">
      <formula>0</formula>
    </cfRule>
  </conditionalFormatting>
  <conditionalFormatting sqref="L4 L6 L28:L29">
    <cfRule type="cellIs" dxfId="316" priority="12" operator="equal">
      <formula>$L$4</formula>
    </cfRule>
  </conditionalFormatting>
  <conditionalFormatting sqref="D7:S7">
    <cfRule type="cellIs" dxfId="315" priority="11" operator="greaterThan">
      <formula>0</formula>
    </cfRule>
  </conditionalFormatting>
  <conditionalFormatting sqref="D9:S9">
    <cfRule type="cellIs" dxfId="314" priority="10" operator="greaterThan">
      <formula>0</formula>
    </cfRule>
  </conditionalFormatting>
  <conditionalFormatting sqref="D11:S11">
    <cfRule type="cellIs" dxfId="313" priority="9" operator="greaterThan">
      <formula>0</formula>
    </cfRule>
  </conditionalFormatting>
  <conditionalFormatting sqref="D13:S13">
    <cfRule type="cellIs" dxfId="312" priority="8" operator="greaterThan">
      <formula>0</formula>
    </cfRule>
  </conditionalFormatting>
  <conditionalFormatting sqref="D15:S15">
    <cfRule type="cellIs" dxfId="311" priority="7" operator="greaterThan">
      <formula>0</formula>
    </cfRule>
  </conditionalFormatting>
  <conditionalFormatting sqref="D17:S17">
    <cfRule type="cellIs" dxfId="310" priority="6" operator="greaterThan">
      <formula>0</formula>
    </cfRule>
  </conditionalFormatting>
  <conditionalFormatting sqref="D19:S19">
    <cfRule type="cellIs" dxfId="309" priority="5" operator="greaterThan">
      <formula>0</formula>
    </cfRule>
  </conditionalFormatting>
  <conditionalFormatting sqref="D21:S21">
    <cfRule type="cellIs" dxfId="308" priority="4" operator="greaterThan">
      <formula>0</formula>
    </cfRule>
  </conditionalFormatting>
  <conditionalFormatting sqref="D23:S23">
    <cfRule type="cellIs" dxfId="307" priority="3" operator="greaterThan">
      <formula>0</formula>
    </cfRule>
  </conditionalFormatting>
  <conditionalFormatting sqref="D25:S25">
    <cfRule type="cellIs" dxfId="306" priority="2" operator="greaterThan">
      <formula>0</formula>
    </cfRule>
  </conditionalFormatting>
  <conditionalFormatting sqref="D27:S27">
    <cfRule type="cellIs" dxfId="305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117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'25'!D29</f>
        <v>605628</v>
      </c>
      <c r="E4" s="2">
        <f>'25'!E29</f>
        <v>2025</v>
      </c>
      <c r="F4" s="2">
        <f>'25'!F29</f>
        <v>10010</v>
      </c>
      <c r="G4" s="2">
        <f>'25'!G29</f>
        <v>60</v>
      </c>
      <c r="H4" s="2">
        <f>'25'!H29</f>
        <v>24885</v>
      </c>
      <c r="I4" s="2">
        <f>'25'!I29</f>
        <v>1159</v>
      </c>
      <c r="J4" s="2">
        <f>'25'!J29</f>
        <v>455</v>
      </c>
      <c r="K4" s="2">
        <f>'25'!K29</f>
        <v>245</v>
      </c>
      <c r="L4" s="2">
        <f>'25'!L29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6016</v>
      </c>
      <c r="E7" s="22">
        <v>30</v>
      </c>
      <c r="F7" s="22">
        <v>50</v>
      </c>
      <c r="G7" s="22"/>
      <c r="H7" s="22">
        <v>100</v>
      </c>
      <c r="I7" s="23">
        <v>5</v>
      </c>
      <c r="J7" s="23">
        <v>2</v>
      </c>
      <c r="K7" s="23">
        <v>4</v>
      </c>
      <c r="L7" s="23"/>
      <c r="M7" s="20">
        <f>D7+E7*20+F7*10+G7*9+H7*9</f>
        <v>8016</v>
      </c>
      <c r="N7" s="24">
        <f>D7+E7*20+F7*10+G7*9+H7*9+I7*191+J7*191+K7*182+L7*100</f>
        <v>10081</v>
      </c>
      <c r="O7" s="25">
        <f>M7*2.75%</f>
        <v>220.44</v>
      </c>
      <c r="P7" s="26">
        <v>1349</v>
      </c>
      <c r="Q7" s="26">
        <v>80</v>
      </c>
      <c r="R7" s="24">
        <f>M7-(M7*2.75%)+I7*191+J7*191+K7*182+L7*100-Q7</f>
        <v>9780.5600000000013</v>
      </c>
      <c r="S7" s="25">
        <f>M7*0.95%</f>
        <v>76.152000000000001</v>
      </c>
      <c r="T7" s="27">
        <f>S7-Q7</f>
        <v>-3.847999999999999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4422</v>
      </c>
      <c r="N8" s="24">
        <f t="shared" ref="N8:N27" si="1">D8+E8*20+F8*10+G8*9+H8*9+I8*191+J8*191+K8*182+L8*100</f>
        <v>4422</v>
      </c>
      <c r="O8" s="25">
        <f t="shared" ref="O8:O27" si="2">M8*2.75%</f>
        <v>121.605</v>
      </c>
      <c r="P8" s="26">
        <v>3500</v>
      </c>
      <c r="Q8" s="26">
        <v>50</v>
      </c>
      <c r="R8" s="24">
        <f t="shared" ref="R8:R27" si="3">M8-(M8*2.75%)+I8*191+J8*191+K8*182+L8*100-Q8</f>
        <v>4250.3950000000004</v>
      </c>
      <c r="S8" s="25">
        <f t="shared" ref="S8:S27" si="4">M8*0.95%</f>
        <v>42.009</v>
      </c>
      <c r="T8" s="27">
        <f t="shared" ref="T8:T27" si="5">S8-Q8</f>
        <v>-7.9909999999999997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6682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6682</v>
      </c>
      <c r="N9" s="24">
        <f t="shared" si="1"/>
        <v>6682</v>
      </c>
      <c r="O9" s="25">
        <f t="shared" si="2"/>
        <v>183.755</v>
      </c>
      <c r="P9" s="26"/>
      <c r="Q9" s="26">
        <v>48</v>
      </c>
      <c r="R9" s="24">
        <f t="shared" si="3"/>
        <v>6450.2449999999999</v>
      </c>
      <c r="S9" s="25">
        <f t="shared" si="4"/>
        <v>63.478999999999999</v>
      </c>
      <c r="T9" s="27">
        <f t="shared" si="5"/>
        <v>15.478999999999999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2673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2673</v>
      </c>
      <c r="N10" s="24">
        <f t="shared" si="1"/>
        <v>2673</v>
      </c>
      <c r="O10" s="25">
        <f t="shared" si="2"/>
        <v>73.507500000000007</v>
      </c>
      <c r="P10" s="26"/>
      <c r="Q10" s="26">
        <v>10</v>
      </c>
      <c r="R10" s="24">
        <f t="shared" si="3"/>
        <v>2589.4924999999998</v>
      </c>
      <c r="S10" s="25">
        <f t="shared" si="4"/>
        <v>25.3935</v>
      </c>
      <c r="T10" s="27">
        <f t="shared" si="5"/>
        <v>15.3935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5175</v>
      </c>
      <c r="N11" s="24">
        <f t="shared" si="1"/>
        <v>5175</v>
      </c>
      <c r="O11" s="25">
        <f t="shared" si="2"/>
        <v>142.3125</v>
      </c>
      <c r="P11" s="26">
        <v>1000</v>
      </c>
      <c r="Q11" s="26">
        <v>50</v>
      </c>
      <c r="R11" s="24">
        <f t="shared" si="3"/>
        <v>4982.6875</v>
      </c>
      <c r="S11" s="25">
        <f t="shared" si="4"/>
        <v>49.162500000000001</v>
      </c>
      <c r="T11" s="27">
        <f t="shared" si="5"/>
        <v>-0.83749999999999858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3408</v>
      </c>
      <c r="N13" s="24">
        <f t="shared" si="1"/>
        <v>3408</v>
      </c>
      <c r="O13" s="25">
        <f t="shared" si="2"/>
        <v>93.72</v>
      </c>
      <c r="P13" s="26"/>
      <c r="Q13" s="26"/>
      <c r="R13" s="24">
        <f t="shared" si="3"/>
        <v>3314.28</v>
      </c>
      <c r="S13" s="25">
        <f t="shared" si="4"/>
        <v>32.375999999999998</v>
      </c>
      <c r="T13" s="27">
        <f t="shared" si="5"/>
        <v>32.375999999999998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7713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7713</v>
      </c>
      <c r="N14" s="24">
        <f t="shared" si="1"/>
        <v>7713</v>
      </c>
      <c r="O14" s="25">
        <f t="shared" si="2"/>
        <v>212.10749999999999</v>
      </c>
      <c r="P14" s="26">
        <v>3253</v>
      </c>
      <c r="Q14" s="26">
        <v>150</v>
      </c>
      <c r="R14" s="24">
        <f t="shared" si="3"/>
        <v>7350.8924999999999</v>
      </c>
      <c r="S14" s="25">
        <f t="shared" si="4"/>
        <v>73.273499999999999</v>
      </c>
      <c r="T14" s="27">
        <f t="shared" si="5"/>
        <v>-76.726500000000001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12973</v>
      </c>
      <c r="E15" s="30">
        <v>20</v>
      </c>
      <c r="F15" s="30">
        <v>80</v>
      </c>
      <c r="G15" s="30">
        <v>10</v>
      </c>
      <c r="H15" s="30">
        <v>100</v>
      </c>
      <c r="I15" s="20">
        <v>8</v>
      </c>
      <c r="J15" s="20">
        <v>2</v>
      </c>
      <c r="K15" s="20">
        <v>5</v>
      </c>
      <c r="L15" s="20"/>
      <c r="M15" s="20">
        <f t="shared" si="0"/>
        <v>15163</v>
      </c>
      <c r="N15" s="24">
        <f t="shared" si="1"/>
        <v>17983</v>
      </c>
      <c r="O15" s="25">
        <f t="shared" si="2"/>
        <v>416.98250000000002</v>
      </c>
      <c r="P15" s="26"/>
      <c r="Q15" s="26">
        <v>166</v>
      </c>
      <c r="R15" s="24">
        <f t="shared" si="3"/>
        <v>17400.017500000002</v>
      </c>
      <c r="S15" s="25">
        <f t="shared" si="4"/>
        <v>144.04849999999999</v>
      </c>
      <c r="T15" s="27">
        <f t="shared" si="5"/>
        <v>-21.95150000000001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6269</v>
      </c>
      <c r="N16" s="24">
        <f t="shared" si="1"/>
        <v>6269</v>
      </c>
      <c r="O16" s="25">
        <f t="shared" si="2"/>
        <v>172.39750000000001</v>
      </c>
      <c r="P16" s="26">
        <v>500</v>
      </c>
      <c r="Q16" s="26">
        <v>96</v>
      </c>
      <c r="R16" s="24">
        <f t="shared" si="3"/>
        <v>6000.6025</v>
      </c>
      <c r="S16" s="25">
        <f t="shared" si="4"/>
        <v>59.555499999999995</v>
      </c>
      <c r="T16" s="27">
        <f t="shared" si="5"/>
        <v>-36.444500000000005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10683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10683</v>
      </c>
      <c r="N17" s="24">
        <f t="shared" si="1"/>
        <v>15458</v>
      </c>
      <c r="O17" s="25">
        <f t="shared" si="2"/>
        <v>293.78250000000003</v>
      </c>
      <c r="P17" s="26">
        <v>2000</v>
      </c>
      <c r="Q17" s="26">
        <v>90</v>
      </c>
      <c r="R17" s="24">
        <f t="shared" si="3"/>
        <v>15074.217500000001</v>
      </c>
      <c r="S17" s="25">
        <f t="shared" si="4"/>
        <v>101.4885</v>
      </c>
      <c r="T17" s="27">
        <f t="shared" si="5"/>
        <v>11.488500000000002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2572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2572</v>
      </c>
      <c r="N18" s="24">
        <f t="shared" si="1"/>
        <v>2572</v>
      </c>
      <c r="O18" s="25">
        <f t="shared" si="2"/>
        <v>70.73</v>
      </c>
      <c r="P18" s="26"/>
      <c r="Q18" s="26"/>
      <c r="R18" s="24">
        <f t="shared" si="3"/>
        <v>2501.27</v>
      </c>
      <c r="S18" s="25">
        <f t="shared" si="4"/>
        <v>24.434000000000001</v>
      </c>
      <c r="T18" s="27">
        <f t="shared" si="5"/>
        <v>24.434000000000001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6839</v>
      </c>
      <c r="E19" s="30"/>
      <c r="F19" s="30">
        <v>50</v>
      </c>
      <c r="G19" s="30"/>
      <c r="H19" s="30">
        <v>140</v>
      </c>
      <c r="I19" s="20">
        <v>15</v>
      </c>
      <c r="J19" s="20"/>
      <c r="K19" s="20"/>
      <c r="L19" s="20"/>
      <c r="M19" s="20">
        <f t="shared" si="0"/>
        <v>8599</v>
      </c>
      <c r="N19" s="24">
        <f t="shared" si="1"/>
        <v>11464</v>
      </c>
      <c r="O19" s="25">
        <f t="shared" si="2"/>
        <v>236.4725</v>
      </c>
      <c r="P19" s="26"/>
      <c r="Q19" s="26">
        <v>120</v>
      </c>
      <c r="R19" s="24">
        <f t="shared" si="3"/>
        <v>11107.5275</v>
      </c>
      <c r="S19" s="25">
        <f t="shared" si="4"/>
        <v>81.6905</v>
      </c>
      <c r="T19" s="27">
        <f t="shared" si="5"/>
        <v>-38.3095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3805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3805</v>
      </c>
      <c r="N20" s="24">
        <f t="shared" si="1"/>
        <v>3805</v>
      </c>
      <c r="O20" s="25">
        <f t="shared" si="2"/>
        <v>104.6375</v>
      </c>
      <c r="P20" s="26"/>
      <c r="Q20" s="26">
        <v>120</v>
      </c>
      <c r="R20" s="24">
        <f t="shared" si="3"/>
        <v>3580.3625000000002</v>
      </c>
      <c r="S20" s="25">
        <f t="shared" si="4"/>
        <v>36.147500000000001</v>
      </c>
      <c r="T20" s="27">
        <f t="shared" si="5"/>
        <v>-83.852499999999992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4268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4268</v>
      </c>
      <c r="N21" s="24">
        <f t="shared" si="1"/>
        <v>4268</v>
      </c>
      <c r="O21" s="25">
        <f t="shared" si="2"/>
        <v>117.37</v>
      </c>
      <c r="P21" s="26"/>
      <c r="Q21" s="26">
        <v>20</v>
      </c>
      <c r="R21" s="24">
        <f t="shared" si="3"/>
        <v>4130.63</v>
      </c>
      <c r="S21" s="25">
        <f t="shared" si="4"/>
        <v>40.545999999999999</v>
      </c>
      <c r="T21" s="27">
        <f t="shared" si="5"/>
        <v>20.545999999999999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7814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7814</v>
      </c>
      <c r="N22" s="24">
        <f t="shared" si="1"/>
        <v>7814</v>
      </c>
      <c r="O22" s="25">
        <f t="shared" si="2"/>
        <v>214.88499999999999</v>
      </c>
      <c r="P22" s="26">
        <v>-1000</v>
      </c>
      <c r="Q22" s="26">
        <v>90</v>
      </c>
      <c r="R22" s="24">
        <f t="shared" si="3"/>
        <v>7509.1149999999998</v>
      </c>
      <c r="S22" s="25">
        <f t="shared" si="4"/>
        <v>74.233000000000004</v>
      </c>
      <c r="T22" s="27">
        <f t="shared" si="5"/>
        <v>-15.766999999999996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5037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5037</v>
      </c>
      <c r="N23" s="24">
        <f t="shared" si="1"/>
        <v>5037</v>
      </c>
      <c r="O23" s="25">
        <f t="shared" si="2"/>
        <v>138.51750000000001</v>
      </c>
      <c r="P23" s="26"/>
      <c r="Q23" s="26">
        <v>50</v>
      </c>
      <c r="R23" s="24">
        <f t="shared" si="3"/>
        <v>4848.4825000000001</v>
      </c>
      <c r="S23" s="25">
        <f t="shared" si="4"/>
        <v>47.851500000000001</v>
      </c>
      <c r="T23" s="27">
        <f t="shared" si="5"/>
        <v>-2.1484999999999985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12234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12234</v>
      </c>
      <c r="N24" s="24">
        <f t="shared" si="1"/>
        <v>12234</v>
      </c>
      <c r="O24" s="25">
        <f t="shared" si="2"/>
        <v>336.435</v>
      </c>
      <c r="P24" s="26"/>
      <c r="Q24" s="26">
        <v>97</v>
      </c>
      <c r="R24" s="24">
        <f t="shared" si="3"/>
        <v>11800.565000000001</v>
      </c>
      <c r="S24" s="25">
        <f t="shared" si="4"/>
        <v>116.223</v>
      </c>
      <c r="T24" s="27">
        <f t="shared" si="5"/>
        <v>19.222999999999999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5144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5144</v>
      </c>
      <c r="N25" s="24">
        <f t="shared" si="1"/>
        <v>6290</v>
      </c>
      <c r="O25" s="25">
        <f t="shared" si="2"/>
        <v>141.46</v>
      </c>
      <c r="P25" s="26">
        <v>20400</v>
      </c>
      <c r="Q25" s="26">
        <v>63</v>
      </c>
      <c r="R25" s="24">
        <f t="shared" si="3"/>
        <v>6085.54</v>
      </c>
      <c r="S25" s="25">
        <f t="shared" si="4"/>
        <v>48.868000000000002</v>
      </c>
      <c r="T25" s="27">
        <f t="shared" si="5"/>
        <v>-14.131999999999998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5141</v>
      </c>
      <c r="E26" s="29"/>
      <c r="F26" s="30"/>
      <c r="G26" s="30"/>
      <c r="H26" s="30"/>
      <c r="I26" s="20">
        <v>6</v>
      </c>
      <c r="J26" s="20"/>
      <c r="K26" s="20"/>
      <c r="L26" s="20"/>
      <c r="M26" s="20">
        <f t="shared" si="0"/>
        <v>5141</v>
      </c>
      <c r="N26" s="24">
        <f t="shared" si="1"/>
        <v>6287</v>
      </c>
      <c r="O26" s="25">
        <f t="shared" si="2"/>
        <v>141.3775</v>
      </c>
      <c r="P26" s="26">
        <v>1000</v>
      </c>
      <c r="Q26" s="26">
        <v>75</v>
      </c>
      <c r="R26" s="24">
        <f t="shared" si="3"/>
        <v>6070.6225000000004</v>
      </c>
      <c r="S26" s="25">
        <f t="shared" si="4"/>
        <v>48.839500000000001</v>
      </c>
      <c r="T26" s="27">
        <f t="shared" si="5"/>
        <v>-26.160499999999999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120924</v>
      </c>
      <c r="E28" s="45">
        <f t="shared" si="6"/>
        <v>50</v>
      </c>
      <c r="F28" s="45">
        <f t="shared" ref="F28:T28" si="7">SUM(F7:F27)</f>
        <v>180</v>
      </c>
      <c r="G28" s="45">
        <f t="shared" si="7"/>
        <v>10</v>
      </c>
      <c r="H28" s="45">
        <f t="shared" si="7"/>
        <v>340</v>
      </c>
      <c r="I28" s="45">
        <f t="shared" si="7"/>
        <v>65</v>
      </c>
      <c r="J28" s="45">
        <f t="shared" si="7"/>
        <v>4</v>
      </c>
      <c r="K28" s="45">
        <f t="shared" si="7"/>
        <v>9</v>
      </c>
      <c r="L28" s="45">
        <f t="shared" si="7"/>
        <v>0</v>
      </c>
      <c r="M28" s="45">
        <f t="shared" si="7"/>
        <v>126874</v>
      </c>
      <c r="N28" s="45">
        <f t="shared" si="7"/>
        <v>141691</v>
      </c>
      <c r="O28" s="46">
        <f t="shared" si="7"/>
        <v>3489.0349999999999</v>
      </c>
      <c r="P28" s="45">
        <f t="shared" si="7"/>
        <v>32002</v>
      </c>
      <c r="Q28" s="45">
        <f t="shared" si="7"/>
        <v>1375</v>
      </c>
      <c r="R28" s="45">
        <f t="shared" si="7"/>
        <v>136826.96500000003</v>
      </c>
      <c r="S28" s="45">
        <f t="shared" si="7"/>
        <v>1205.3029999999999</v>
      </c>
      <c r="T28" s="47">
        <f t="shared" si="7"/>
        <v>-169.697</v>
      </c>
    </row>
    <row r="29" spans="1:20" ht="15.75" thickBot="1" x14ac:dyDescent="0.3">
      <c r="A29" s="118" t="s">
        <v>39</v>
      </c>
      <c r="B29" s="119"/>
      <c r="C29" s="120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-250</v>
      </c>
      <c r="F31">
        <v>-220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4" priority="43" operator="equal">
      <formula>212030016606640</formula>
    </cfRule>
  </conditionalFormatting>
  <conditionalFormatting sqref="D29 E4:E6 E28:K29">
    <cfRule type="cellIs" dxfId="303" priority="41" operator="equal">
      <formula>$E$4</formula>
    </cfRule>
    <cfRule type="cellIs" dxfId="302" priority="42" operator="equal">
      <formula>2120</formula>
    </cfRule>
  </conditionalFormatting>
  <conditionalFormatting sqref="D29:E29 F4:F6 F28:F29">
    <cfRule type="cellIs" dxfId="301" priority="39" operator="equal">
      <formula>$F$4</formula>
    </cfRule>
    <cfRule type="cellIs" dxfId="300" priority="40" operator="equal">
      <formula>300</formula>
    </cfRule>
  </conditionalFormatting>
  <conditionalFormatting sqref="G4:G6 G28:G29">
    <cfRule type="cellIs" dxfId="299" priority="37" operator="equal">
      <formula>$G$4</formula>
    </cfRule>
    <cfRule type="cellIs" dxfId="298" priority="38" operator="equal">
      <formula>1660</formula>
    </cfRule>
  </conditionalFormatting>
  <conditionalFormatting sqref="H4:H6 H28:H29">
    <cfRule type="cellIs" dxfId="297" priority="35" operator="equal">
      <formula>$H$4</formula>
    </cfRule>
    <cfRule type="cellIs" dxfId="296" priority="36" operator="equal">
      <formula>6640</formula>
    </cfRule>
  </conditionalFormatting>
  <conditionalFormatting sqref="T6:T28">
    <cfRule type="cellIs" dxfId="295" priority="34" operator="lessThan">
      <formula>0</formula>
    </cfRule>
  </conditionalFormatting>
  <conditionalFormatting sqref="T7:T27">
    <cfRule type="cellIs" dxfId="294" priority="31" operator="lessThan">
      <formula>0</formula>
    </cfRule>
    <cfRule type="cellIs" dxfId="293" priority="32" operator="lessThan">
      <formula>0</formula>
    </cfRule>
    <cfRule type="cellIs" dxfId="292" priority="33" operator="lessThan">
      <formula>0</formula>
    </cfRule>
  </conditionalFormatting>
  <conditionalFormatting sqref="E4:E6 E28:K28">
    <cfRule type="cellIs" dxfId="291" priority="30" operator="equal">
      <formula>$E$4</formula>
    </cfRule>
  </conditionalFormatting>
  <conditionalFormatting sqref="D28:D29 D6 D4:M4">
    <cfRule type="cellIs" dxfId="290" priority="29" operator="equal">
      <formula>$D$4</formula>
    </cfRule>
  </conditionalFormatting>
  <conditionalFormatting sqref="I4:I6 I28:I29">
    <cfRule type="cellIs" dxfId="289" priority="28" operator="equal">
      <formula>$I$4</formula>
    </cfRule>
  </conditionalFormatting>
  <conditionalFormatting sqref="J4:J6 J28:J29">
    <cfRule type="cellIs" dxfId="288" priority="27" operator="equal">
      <formula>$J$4</formula>
    </cfRule>
  </conditionalFormatting>
  <conditionalFormatting sqref="K4:K6 K28:K29">
    <cfRule type="cellIs" dxfId="287" priority="26" operator="equal">
      <formula>$K$4</formula>
    </cfRule>
  </conditionalFormatting>
  <conditionalFormatting sqref="M4:M6">
    <cfRule type="cellIs" dxfId="286" priority="25" operator="equal">
      <formula>$L$4</formula>
    </cfRule>
  </conditionalFormatting>
  <conditionalFormatting sqref="T7:T28">
    <cfRule type="cellIs" dxfId="285" priority="22" operator="lessThan">
      <formula>0</formula>
    </cfRule>
    <cfRule type="cellIs" dxfId="284" priority="23" operator="lessThan">
      <formula>0</formula>
    </cfRule>
    <cfRule type="cellIs" dxfId="283" priority="24" operator="lessThan">
      <formula>0</formula>
    </cfRule>
  </conditionalFormatting>
  <conditionalFormatting sqref="D5:K5">
    <cfRule type="cellIs" dxfId="282" priority="21" operator="greaterThan">
      <formula>0</formula>
    </cfRule>
  </conditionalFormatting>
  <conditionalFormatting sqref="T6:T28">
    <cfRule type="cellIs" dxfId="281" priority="20" operator="lessThan">
      <formula>0</formula>
    </cfRule>
  </conditionalFormatting>
  <conditionalFormatting sqref="T7:T27">
    <cfRule type="cellIs" dxfId="280" priority="17" operator="lessThan">
      <formula>0</formula>
    </cfRule>
    <cfRule type="cellIs" dxfId="279" priority="18" operator="lessThan">
      <formula>0</formula>
    </cfRule>
    <cfRule type="cellIs" dxfId="278" priority="19" operator="lessThan">
      <formula>0</formula>
    </cfRule>
  </conditionalFormatting>
  <conditionalFormatting sqref="T7:T28">
    <cfRule type="cellIs" dxfId="277" priority="14" operator="lessThan">
      <formula>0</formula>
    </cfRule>
    <cfRule type="cellIs" dxfId="276" priority="15" operator="lessThan">
      <formula>0</formula>
    </cfRule>
    <cfRule type="cellIs" dxfId="275" priority="16" operator="lessThan">
      <formula>0</formula>
    </cfRule>
  </conditionalFormatting>
  <conditionalFormatting sqref="D5:K5">
    <cfRule type="cellIs" dxfId="274" priority="13" operator="greaterThan">
      <formula>0</formula>
    </cfRule>
  </conditionalFormatting>
  <conditionalFormatting sqref="L4 L6 L28:L29">
    <cfRule type="cellIs" dxfId="273" priority="12" operator="equal">
      <formula>$L$4</formula>
    </cfRule>
  </conditionalFormatting>
  <conditionalFormatting sqref="D7:S7">
    <cfRule type="cellIs" dxfId="272" priority="11" operator="greaterThan">
      <formula>0</formula>
    </cfRule>
  </conditionalFormatting>
  <conditionalFormatting sqref="D9:S9">
    <cfRule type="cellIs" dxfId="271" priority="10" operator="greaterThan">
      <formula>0</formula>
    </cfRule>
  </conditionalFormatting>
  <conditionalFormatting sqref="D11:S11">
    <cfRule type="cellIs" dxfId="270" priority="9" operator="greaterThan">
      <formula>0</formula>
    </cfRule>
  </conditionalFormatting>
  <conditionalFormatting sqref="D13:S13">
    <cfRule type="cellIs" dxfId="269" priority="8" operator="greaterThan">
      <formula>0</formula>
    </cfRule>
  </conditionalFormatting>
  <conditionalFormatting sqref="D15:S15">
    <cfRule type="cellIs" dxfId="268" priority="7" operator="greaterThan">
      <formula>0</formula>
    </cfRule>
  </conditionalFormatting>
  <conditionalFormatting sqref="D17:S17">
    <cfRule type="cellIs" dxfId="267" priority="6" operator="greaterThan">
      <formula>0</formula>
    </cfRule>
  </conditionalFormatting>
  <conditionalFormatting sqref="D19:S19">
    <cfRule type="cellIs" dxfId="266" priority="5" operator="greaterThan">
      <formula>0</formula>
    </cfRule>
  </conditionalFormatting>
  <conditionalFormatting sqref="D21:S21">
    <cfRule type="cellIs" dxfId="265" priority="4" operator="greaterThan">
      <formula>0</formula>
    </cfRule>
  </conditionalFormatting>
  <conditionalFormatting sqref="D23:S23">
    <cfRule type="cellIs" dxfId="264" priority="3" operator="greaterThan">
      <formula>0</formula>
    </cfRule>
  </conditionalFormatting>
  <conditionalFormatting sqref="D25:S25">
    <cfRule type="cellIs" dxfId="263" priority="2" operator="greaterThan">
      <formula>0</formula>
    </cfRule>
  </conditionalFormatting>
  <conditionalFormatting sqref="D27:S27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1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119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'26'!D29</f>
        <v>484704</v>
      </c>
      <c r="E4" s="2">
        <f>'26'!E29</f>
        <v>1975</v>
      </c>
      <c r="F4" s="2">
        <f>'26'!F29</f>
        <v>9830</v>
      </c>
      <c r="G4" s="2">
        <f>'26'!G29</f>
        <v>50</v>
      </c>
      <c r="H4" s="2">
        <f>'26'!H29</f>
        <v>24545</v>
      </c>
      <c r="I4" s="2">
        <f>'26'!I29</f>
        <v>1094</v>
      </c>
      <c r="J4" s="2">
        <f>'26'!J29</f>
        <v>451</v>
      </c>
      <c r="K4" s="2">
        <f>'26'!K29</f>
        <v>236</v>
      </c>
      <c r="L4" s="2">
        <f>'26'!L29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16003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16003</v>
      </c>
      <c r="N7" s="24">
        <f>D7+E7*20+F7*10+G7*9+H7*9+I7*191+J7*191+K7*182+L7*100</f>
        <v>16003</v>
      </c>
      <c r="O7" s="25">
        <f>M7*2.75%</f>
        <v>440.08249999999998</v>
      </c>
      <c r="P7" s="26">
        <v>-3393</v>
      </c>
      <c r="Q7" s="26">
        <v>113</v>
      </c>
      <c r="R7" s="24">
        <f>M7-(M7*2.75%)+I7*191+J7*191+K7*182+L7*100-Q7</f>
        <v>15449.9175</v>
      </c>
      <c r="S7" s="25">
        <f>M7*0.95%</f>
        <v>152.02850000000001</v>
      </c>
      <c r="T7" s="27">
        <f>S7-Q7</f>
        <v>39.028500000000008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5811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5811</v>
      </c>
      <c r="N8" s="24">
        <f t="shared" ref="N8:N27" si="1">D8+E8*20+F8*10+G8*9+H8*9+I8*191+J8*191+K8*182+L8*100</f>
        <v>5811</v>
      </c>
      <c r="O8" s="25">
        <f t="shared" ref="O8:O27" si="2">M8*2.75%</f>
        <v>159.80250000000001</v>
      </c>
      <c r="P8" s="26"/>
      <c r="Q8" s="26">
        <v>80</v>
      </c>
      <c r="R8" s="24">
        <f t="shared" ref="R8:R27" si="3">M8-(M8*2.75%)+I8*191+J8*191+K8*182+L8*100-Q8</f>
        <v>5571.1975000000002</v>
      </c>
      <c r="S8" s="25">
        <f t="shared" ref="S8:S27" si="4">M8*0.95%</f>
        <v>55.204499999999996</v>
      </c>
      <c r="T8" s="27">
        <f t="shared" ref="T8:T27" si="5">S8-Q8</f>
        <v>-24.795500000000004</v>
      </c>
    </row>
    <row r="9" spans="1:20" ht="15.75" x14ac:dyDescent="0.25">
      <c r="A9" s="28">
        <v>3</v>
      </c>
      <c r="B9" s="20">
        <v>1908446136</v>
      </c>
      <c r="C9" s="20">
        <v>2900</v>
      </c>
      <c r="D9" s="29">
        <v>12443</v>
      </c>
      <c r="E9" s="30"/>
      <c r="F9" s="30"/>
      <c r="G9" s="30"/>
      <c r="H9" s="30"/>
      <c r="I9" s="20">
        <v>40</v>
      </c>
      <c r="J9" s="20"/>
      <c r="K9" s="20"/>
      <c r="L9" s="20"/>
      <c r="M9" s="20">
        <f t="shared" si="0"/>
        <v>12443</v>
      </c>
      <c r="N9" s="24">
        <f t="shared" si="1"/>
        <v>20083</v>
      </c>
      <c r="O9" s="25">
        <f t="shared" si="2"/>
        <v>342.1825</v>
      </c>
      <c r="P9" s="26">
        <v>8500</v>
      </c>
      <c r="Q9" s="26">
        <v>89</v>
      </c>
      <c r="R9" s="24">
        <f t="shared" si="3"/>
        <v>19651.817499999997</v>
      </c>
      <c r="S9" s="25">
        <f t="shared" si="4"/>
        <v>118.2085</v>
      </c>
      <c r="T9" s="27">
        <f t="shared" si="5"/>
        <v>29.208500000000001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6137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6137</v>
      </c>
      <c r="N10" s="24">
        <f t="shared" si="1"/>
        <v>8047</v>
      </c>
      <c r="O10" s="25">
        <f t="shared" si="2"/>
        <v>168.76750000000001</v>
      </c>
      <c r="P10" s="26"/>
      <c r="Q10" s="26">
        <v>28</v>
      </c>
      <c r="R10" s="24">
        <f t="shared" si="3"/>
        <v>7850.2325000000001</v>
      </c>
      <c r="S10" s="25">
        <f t="shared" si="4"/>
        <v>58.301499999999997</v>
      </c>
      <c r="T10" s="27">
        <f t="shared" si="5"/>
        <v>30.301499999999997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>
        <v>5000</v>
      </c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2885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2885</v>
      </c>
      <c r="N12" s="24">
        <f t="shared" si="1"/>
        <v>2885</v>
      </c>
      <c r="O12" s="25">
        <f t="shared" si="2"/>
        <v>79.337500000000006</v>
      </c>
      <c r="P12" s="26"/>
      <c r="Q12" s="26">
        <v>13</v>
      </c>
      <c r="R12" s="24">
        <f t="shared" si="3"/>
        <v>2792.6624999999999</v>
      </c>
      <c r="S12" s="25">
        <f t="shared" si="4"/>
        <v>27.407499999999999</v>
      </c>
      <c r="T12" s="27">
        <f t="shared" si="5"/>
        <v>14.407499999999999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8323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8323</v>
      </c>
      <c r="N13" s="24">
        <f t="shared" si="1"/>
        <v>8323</v>
      </c>
      <c r="O13" s="25">
        <f t="shared" si="2"/>
        <v>228.88249999999999</v>
      </c>
      <c r="P13" s="26"/>
      <c r="Q13" s="26">
        <v>4</v>
      </c>
      <c r="R13" s="24">
        <f t="shared" si="3"/>
        <v>8090.1175000000003</v>
      </c>
      <c r="S13" s="25">
        <f t="shared" si="4"/>
        <v>79.0685</v>
      </c>
      <c r="T13" s="27">
        <f t="shared" si="5"/>
        <v>75.0685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5432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5432</v>
      </c>
      <c r="N14" s="24">
        <f t="shared" si="1"/>
        <v>5432</v>
      </c>
      <c r="O14" s="25">
        <f t="shared" si="2"/>
        <v>149.38</v>
      </c>
      <c r="P14" s="26">
        <v>2500</v>
      </c>
      <c r="Q14" s="26">
        <v>175</v>
      </c>
      <c r="R14" s="24">
        <f t="shared" si="3"/>
        <v>5107.62</v>
      </c>
      <c r="S14" s="25">
        <f t="shared" si="4"/>
        <v>51.603999999999999</v>
      </c>
      <c r="T14" s="27">
        <f t="shared" si="5"/>
        <v>-123.396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10956</v>
      </c>
      <c r="E15" s="30"/>
      <c r="F15" s="30">
        <v>20</v>
      </c>
      <c r="G15" s="30"/>
      <c r="H15" s="30">
        <v>100</v>
      </c>
      <c r="I15" s="20"/>
      <c r="J15" s="20"/>
      <c r="K15" s="20"/>
      <c r="L15" s="20"/>
      <c r="M15" s="20">
        <f t="shared" si="0"/>
        <v>12056</v>
      </c>
      <c r="N15" s="24">
        <f t="shared" si="1"/>
        <v>12056</v>
      </c>
      <c r="O15" s="25">
        <f t="shared" si="2"/>
        <v>331.54</v>
      </c>
      <c r="P15" s="26"/>
      <c r="Q15" s="26">
        <v>124</v>
      </c>
      <c r="R15" s="24">
        <f t="shared" si="3"/>
        <v>11600.46</v>
      </c>
      <c r="S15" s="25">
        <f t="shared" si="4"/>
        <v>114.532</v>
      </c>
      <c r="T15" s="27">
        <f t="shared" si="5"/>
        <v>-9.4680000000000035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14185</v>
      </c>
      <c r="E16" s="30"/>
      <c r="F16" s="30"/>
      <c r="G16" s="30"/>
      <c r="H16" s="30">
        <v>250</v>
      </c>
      <c r="I16" s="20">
        <v>21</v>
      </c>
      <c r="J16" s="20"/>
      <c r="K16" s="20"/>
      <c r="L16" s="20"/>
      <c r="M16" s="20">
        <f t="shared" si="0"/>
        <v>16435</v>
      </c>
      <c r="N16" s="24">
        <f t="shared" si="1"/>
        <v>20446</v>
      </c>
      <c r="O16" s="25">
        <f t="shared" si="2"/>
        <v>451.96249999999998</v>
      </c>
      <c r="P16" s="26"/>
      <c r="Q16" s="26">
        <v>111</v>
      </c>
      <c r="R16" s="24">
        <f t="shared" si="3"/>
        <v>19883.037499999999</v>
      </c>
      <c r="S16" s="25">
        <f t="shared" si="4"/>
        <v>156.13249999999999</v>
      </c>
      <c r="T16" s="27">
        <f t="shared" si="5"/>
        <v>45.132499999999993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4319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6219</v>
      </c>
      <c r="N17" s="24">
        <f t="shared" si="1"/>
        <v>7174</v>
      </c>
      <c r="O17" s="25">
        <f t="shared" si="2"/>
        <v>171.02250000000001</v>
      </c>
      <c r="P17" s="26">
        <v>1000</v>
      </c>
      <c r="Q17" s="26">
        <v>54</v>
      </c>
      <c r="R17" s="24">
        <f t="shared" si="3"/>
        <v>6948.9775</v>
      </c>
      <c r="S17" s="25">
        <f t="shared" si="4"/>
        <v>59.080500000000001</v>
      </c>
      <c r="T17" s="27">
        <f t="shared" si="5"/>
        <v>5.0805000000000007</v>
      </c>
    </row>
    <row r="18" spans="1:20" ht="15.75" x14ac:dyDescent="0.25">
      <c r="A18" s="28">
        <v>12</v>
      </c>
      <c r="B18" s="20">
        <v>1908446145</v>
      </c>
      <c r="C18" s="31">
        <v>19902</v>
      </c>
      <c r="D18" s="29">
        <v>8667</v>
      </c>
      <c r="E18" s="30"/>
      <c r="F18" s="30">
        <v>220</v>
      </c>
      <c r="G18" s="30"/>
      <c r="H18" s="30">
        <v>470</v>
      </c>
      <c r="I18" s="20">
        <v>15</v>
      </c>
      <c r="J18" s="20">
        <v>5</v>
      </c>
      <c r="K18" s="20">
        <v>15</v>
      </c>
      <c r="L18" s="20"/>
      <c r="M18" s="20">
        <f t="shared" si="0"/>
        <v>15097</v>
      </c>
      <c r="N18" s="24">
        <f t="shared" si="1"/>
        <v>21647</v>
      </c>
      <c r="O18" s="25">
        <f t="shared" si="2"/>
        <v>415.16750000000002</v>
      </c>
      <c r="P18" s="26"/>
      <c r="Q18" s="26">
        <v>100</v>
      </c>
      <c r="R18" s="24">
        <f>M18-(M18*2.75%)+I18*191+J18*191+K18*182+L18*100-Q18</f>
        <v>21131.8325</v>
      </c>
      <c r="S18" s="25">
        <f t="shared" si="4"/>
        <v>143.42150000000001</v>
      </c>
      <c r="T18" s="27">
        <f t="shared" si="5"/>
        <v>43.421500000000009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12185</v>
      </c>
      <c r="E19" s="30">
        <v>20</v>
      </c>
      <c r="F19" s="30">
        <v>20</v>
      </c>
      <c r="G19" s="30"/>
      <c r="H19" s="30">
        <v>60</v>
      </c>
      <c r="I19" s="20">
        <v>3</v>
      </c>
      <c r="J19" s="20"/>
      <c r="K19" s="20"/>
      <c r="L19" s="20"/>
      <c r="M19" s="20">
        <f t="shared" si="0"/>
        <v>13325</v>
      </c>
      <c r="N19" s="24">
        <f t="shared" si="1"/>
        <v>13898</v>
      </c>
      <c r="O19" s="25">
        <f t="shared" si="2"/>
        <v>366.4375</v>
      </c>
      <c r="P19" s="26"/>
      <c r="Q19" s="26">
        <v>120</v>
      </c>
      <c r="R19" s="24">
        <f t="shared" si="3"/>
        <v>13411.5625</v>
      </c>
      <c r="S19" s="25">
        <f t="shared" si="4"/>
        <v>126.58749999999999</v>
      </c>
      <c r="T19" s="27">
        <f t="shared" si="5"/>
        <v>6.5874999999999915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4370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4370</v>
      </c>
      <c r="N20" s="24">
        <f t="shared" si="1"/>
        <v>4370</v>
      </c>
      <c r="O20" s="25">
        <f t="shared" si="2"/>
        <v>120.175</v>
      </c>
      <c r="P20" s="26"/>
      <c r="Q20" s="26">
        <v>120</v>
      </c>
      <c r="R20" s="24">
        <f t="shared" si="3"/>
        <v>4129.8249999999998</v>
      </c>
      <c r="S20" s="25">
        <f t="shared" si="4"/>
        <v>41.515000000000001</v>
      </c>
      <c r="T20" s="27">
        <f t="shared" si="5"/>
        <v>-78.484999999999999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4077</v>
      </c>
      <c r="E21" s="30"/>
      <c r="F21" s="30">
        <v>20</v>
      </c>
      <c r="G21" s="30"/>
      <c r="H21" s="30">
        <v>20</v>
      </c>
      <c r="I21" s="20">
        <v>15</v>
      </c>
      <c r="J21" s="20"/>
      <c r="K21" s="20"/>
      <c r="L21" s="20"/>
      <c r="M21" s="20">
        <f t="shared" si="0"/>
        <v>4457</v>
      </c>
      <c r="N21" s="24">
        <f t="shared" si="1"/>
        <v>7322</v>
      </c>
      <c r="O21" s="25">
        <f t="shared" si="2"/>
        <v>122.5675</v>
      </c>
      <c r="P21" s="26"/>
      <c r="Q21" s="26">
        <v>26</v>
      </c>
      <c r="R21" s="24">
        <f t="shared" si="3"/>
        <v>7173.4324999999999</v>
      </c>
      <c r="S21" s="25">
        <f t="shared" si="4"/>
        <v>42.341499999999996</v>
      </c>
      <c r="T21" s="27">
        <f t="shared" si="5"/>
        <v>16.341499999999996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18634</v>
      </c>
      <c r="E22" s="30"/>
      <c r="F22" s="30"/>
      <c r="G22" s="20"/>
      <c r="H22" s="30"/>
      <c r="I22" s="20">
        <v>25</v>
      </c>
      <c r="J22" s="20"/>
      <c r="K22" s="20">
        <v>1</v>
      </c>
      <c r="L22" s="20"/>
      <c r="M22" s="20">
        <f t="shared" si="0"/>
        <v>18634</v>
      </c>
      <c r="N22" s="24">
        <f t="shared" si="1"/>
        <v>23591</v>
      </c>
      <c r="O22" s="25">
        <f t="shared" si="2"/>
        <v>512.43500000000006</v>
      </c>
      <c r="P22" s="26">
        <v>13500</v>
      </c>
      <c r="Q22" s="26">
        <v>150</v>
      </c>
      <c r="R22" s="24">
        <f t="shared" si="3"/>
        <v>22928.564999999999</v>
      </c>
      <c r="S22" s="25">
        <f t="shared" si="4"/>
        <v>177.023</v>
      </c>
      <c r="T22" s="27">
        <f t="shared" si="5"/>
        <v>27.022999999999996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6082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6082</v>
      </c>
      <c r="N23" s="24">
        <f t="shared" si="1"/>
        <v>6082</v>
      </c>
      <c r="O23" s="25">
        <f t="shared" si="2"/>
        <v>167.255</v>
      </c>
      <c r="P23" s="26"/>
      <c r="Q23" s="26">
        <v>60</v>
      </c>
      <c r="R23" s="24">
        <f t="shared" si="3"/>
        <v>5854.7449999999999</v>
      </c>
      <c r="S23" s="25">
        <f t="shared" si="4"/>
        <v>57.778999999999996</v>
      </c>
      <c r="T23" s="27">
        <f t="shared" si="5"/>
        <v>-2.2210000000000036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17950</v>
      </c>
      <c r="E24" s="30">
        <v>50</v>
      </c>
      <c r="F24" s="30"/>
      <c r="G24" s="30"/>
      <c r="H24" s="30">
        <v>60</v>
      </c>
      <c r="I24" s="20">
        <v>25</v>
      </c>
      <c r="J24" s="20"/>
      <c r="K24" s="20"/>
      <c r="L24" s="20"/>
      <c r="M24" s="20">
        <f t="shared" si="0"/>
        <v>19490</v>
      </c>
      <c r="N24" s="24">
        <f t="shared" si="1"/>
        <v>24265</v>
      </c>
      <c r="O24" s="25">
        <f t="shared" si="2"/>
        <v>535.97500000000002</v>
      </c>
      <c r="P24" s="26">
        <v>3000</v>
      </c>
      <c r="Q24" s="26">
        <v>129</v>
      </c>
      <c r="R24" s="24">
        <f t="shared" si="3"/>
        <v>23600.025000000001</v>
      </c>
      <c r="S24" s="25">
        <f t="shared" si="4"/>
        <v>185.155</v>
      </c>
      <c r="T24" s="27">
        <f t="shared" si="5"/>
        <v>56.155000000000001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5286</v>
      </c>
      <c r="E25" s="30"/>
      <c r="F25" s="30"/>
      <c r="G25" s="30"/>
      <c r="H25" s="30"/>
      <c r="I25" s="20">
        <v>4</v>
      </c>
      <c r="J25" s="20"/>
      <c r="K25" s="20"/>
      <c r="L25" s="20"/>
      <c r="M25" s="20">
        <f t="shared" si="0"/>
        <v>5286</v>
      </c>
      <c r="N25" s="24">
        <f t="shared" si="1"/>
        <v>6050</v>
      </c>
      <c r="O25" s="25">
        <f t="shared" si="2"/>
        <v>145.36500000000001</v>
      </c>
      <c r="P25" s="26">
        <v>6500</v>
      </c>
      <c r="Q25" s="26">
        <v>61</v>
      </c>
      <c r="R25" s="24">
        <f t="shared" si="3"/>
        <v>5843.6350000000002</v>
      </c>
      <c r="S25" s="25">
        <f t="shared" si="4"/>
        <v>50.216999999999999</v>
      </c>
      <c r="T25" s="27">
        <f t="shared" si="5"/>
        <v>-10.783000000000001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11869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11869</v>
      </c>
      <c r="N26" s="24">
        <f t="shared" si="1"/>
        <v>13779</v>
      </c>
      <c r="O26" s="25">
        <f t="shared" si="2"/>
        <v>326.39749999999998</v>
      </c>
      <c r="P26" s="26"/>
      <c r="Q26" s="26">
        <v>82</v>
      </c>
      <c r="R26" s="24">
        <f t="shared" si="3"/>
        <v>13370.602500000001</v>
      </c>
      <c r="S26" s="25">
        <f t="shared" si="4"/>
        <v>112.7555</v>
      </c>
      <c r="T26" s="27">
        <f t="shared" si="5"/>
        <v>30.755499999999998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6375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6375</v>
      </c>
      <c r="N27" s="40">
        <f t="shared" si="1"/>
        <v>6375</v>
      </c>
      <c r="O27" s="25">
        <f t="shared" si="2"/>
        <v>175.3125</v>
      </c>
      <c r="P27" s="41"/>
      <c r="Q27" s="41">
        <v>100</v>
      </c>
      <c r="R27" s="24">
        <f t="shared" si="3"/>
        <v>6099.6875</v>
      </c>
      <c r="S27" s="42">
        <f t="shared" si="4"/>
        <v>60.5625</v>
      </c>
      <c r="T27" s="43">
        <f t="shared" si="5"/>
        <v>-39.4375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184045</v>
      </c>
      <c r="E28" s="45">
        <f t="shared" si="6"/>
        <v>70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1060</v>
      </c>
      <c r="I28" s="45">
        <f t="shared" si="7"/>
        <v>173</v>
      </c>
      <c r="J28" s="45">
        <f t="shared" si="7"/>
        <v>5</v>
      </c>
      <c r="K28" s="45">
        <f t="shared" si="7"/>
        <v>16</v>
      </c>
      <c r="L28" s="45">
        <f t="shared" si="7"/>
        <v>0</v>
      </c>
      <c r="M28" s="45">
        <f t="shared" si="7"/>
        <v>198785</v>
      </c>
      <c r="N28" s="45">
        <f t="shared" si="7"/>
        <v>235695</v>
      </c>
      <c r="O28" s="46">
        <f t="shared" si="7"/>
        <v>5466.5875000000005</v>
      </c>
      <c r="P28" s="45">
        <f t="shared" si="7"/>
        <v>36607</v>
      </c>
      <c r="Q28" s="45">
        <f t="shared" si="7"/>
        <v>1739</v>
      </c>
      <c r="R28" s="45">
        <f t="shared" si="7"/>
        <v>228489.41250000001</v>
      </c>
      <c r="S28" s="45">
        <f t="shared" si="7"/>
        <v>1888.4575000000002</v>
      </c>
      <c r="T28" s="47">
        <f t="shared" si="7"/>
        <v>149.45749999999992</v>
      </c>
    </row>
    <row r="29" spans="1:20" ht="15.75" thickBot="1" x14ac:dyDescent="0.3">
      <c r="A29" s="118" t="s">
        <v>39</v>
      </c>
      <c r="B29" s="119"/>
      <c r="C29" s="120"/>
      <c r="D29" s="48">
        <f>D4+D5-D28</f>
        <v>508451</v>
      </c>
      <c r="E29" s="48">
        <f t="shared" ref="E29:L29" si="8">E4+E5-E28</f>
        <v>1905</v>
      </c>
      <c r="F29" s="48">
        <f t="shared" si="8"/>
        <v>9450</v>
      </c>
      <c r="G29" s="48">
        <f t="shared" si="8"/>
        <v>50</v>
      </c>
      <c r="H29" s="48">
        <f t="shared" si="8"/>
        <v>23485</v>
      </c>
      <c r="I29" s="48">
        <f t="shared" si="8"/>
        <v>921</v>
      </c>
      <c r="J29" s="48">
        <f t="shared" si="8"/>
        <v>446</v>
      </c>
      <c r="K29" s="48">
        <f t="shared" si="8"/>
        <v>220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1" priority="43" operator="equal">
      <formula>212030016606640</formula>
    </cfRule>
  </conditionalFormatting>
  <conditionalFormatting sqref="D29 E4:E6 E28:K29">
    <cfRule type="cellIs" dxfId="260" priority="41" operator="equal">
      <formula>$E$4</formula>
    </cfRule>
    <cfRule type="cellIs" dxfId="259" priority="42" operator="equal">
      <formula>2120</formula>
    </cfRule>
  </conditionalFormatting>
  <conditionalFormatting sqref="D29:E29 F4:F6 F28:F29">
    <cfRule type="cellIs" dxfId="258" priority="39" operator="equal">
      <formula>$F$4</formula>
    </cfRule>
    <cfRule type="cellIs" dxfId="257" priority="40" operator="equal">
      <formula>300</formula>
    </cfRule>
  </conditionalFormatting>
  <conditionalFormatting sqref="G4:G6 G28:G29">
    <cfRule type="cellIs" dxfId="256" priority="37" operator="equal">
      <formula>$G$4</formula>
    </cfRule>
    <cfRule type="cellIs" dxfId="255" priority="38" operator="equal">
      <formula>1660</formula>
    </cfRule>
  </conditionalFormatting>
  <conditionalFormatting sqref="H4:H6 H28:H29">
    <cfRule type="cellIs" dxfId="254" priority="35" operator="equal">
      <formula>$H$4</formula>
    </cfRule>
    <cfRule type="cellIs" dxfId="253" priority="36" operator="equal">
      <formula>6640</formula>
    </cfRule>
  </conditionalFormatting>
  <conditionalFormatting sqref="T6:T28">
    <cfRule type="cellIs" dxfId="252" priority="34" operator="lessThan">
      <formula>0</formula>
    </cfRule>
  </conditionalFormatting>
  <conditionalFormatting sqref="T7:T27">
    <cfRule type="cellIs" dxfId="251" priority="31" operator="lessThan">
      <formula>0</formula>
    </cfRule>
    <cfRule type="cellIs" dxfId="250" priority="32" operator="lessThan">
      <formula>0</formula>
    </cfRule>
    <cfRule type="cellIs" dxfId="249" priority="33" operator="lessThan">
      <formula>0</formula>
    </cfRule>
  </conditionalFormatting>
  <conditionalFormatting sqref="E4:E6 E28:K28">
    <cfRule type="cellIs" dxfId="248" priority="30" operator="equal">
      <formula>$E$4</formula>
    </cfRule>
  </conditionalFormatting>
  <conditionalFormatting sqref="D28:D29 D6 D4:M4">
    <cfRule type="cellIs" dxfId="247" priority="29" operator="equal">
      <formula>$D$4</formula>
    </cfRule>
  </conditionalFormatting>
  <conditionalFormatting sqref="I4:I6 I28:I29">
    <cfRule type="cellIs" dxfId="246" priority="28" operator="equal">
      <formula>$I$4</formula>
    </cfRule>
  </conditionalFormatting>
  <conditionalFormatting sqref="J4:J6 J28:J29">
    <cfRule type="cellIs" dxfId="245" priority="27" operator="equal">
      <formula>$J$4</formula>
    </cfRule>
  </conditionalFormatting>
  <conditionalFormatting sqref="K4:K6 K28:K29">
    <cfRule type="cellIs" dxfId="244" priority="26" operator="equal">
      <formula>$K$4</formula>
    </cfRule>
  </conditionalFormatting>
  <conditionalFormatting sqref="M4:M6">
    <cfRule type="cellIs" dxfId="243" priority="25" operator="equal">
      <formula>$L$4</formula>
    </cfRule>
  </conditionalFormatting>
  <conditionalFormatting sqref="T7:T28">
    <cfRule type="cellIs" dxfId="242" priority="22" operator="lessThan">
      <formula>0</formula>
    </cfRule>
    <cfRule type="cellIs" dxfId="241" priority="23" operator="lessThan">
      <formula>0</formula>
    </cfRule>
    <cfRule type="cellIs" dxfId="240" priority="24" operator="lessThan">
      <formula>0</formula>
    </cfRule>
  </conditionalFormatting>
  <conditionalFormatting sqref="D5:K5">
    <cfRule type="cellIs" dxfId="239" priority="21" operator="greaterThan">
      <formula>0</formula>
    </cfRule>
  </conditionalFormatting>
  <conditionalFormatting sqref="T6:T28">
    <cfRule type="cellIs" dxfId="238" priority="20" operator="lessThan">
      <formula>0</formula>
    </cfRule>
  </conditionalFormatting>
  <conditionalFormatting sqref="T7:T27">
    <cfRule type="cellIs" dxfId="237" priority="17" operator="lessThan">
      <formula>0</formula>
    </cfRule>
    <cfRule type="cellIs" dxfId="236" priority="18" operator="lessThan">
      <formula>0</formula>
    </cfRule>
    <cfRule type="cellIs" dxfId="235" priority="19" operator="lessThan">
      <formula>0</formula>
    </cfRule>
  </conditionalFormatting>
  <conditionalFormatting sqref="T7:T28">
    <cfRule type="cellIs" dxfId="234" priority="14" operator="lessThan">
      <formula>0</formula>
    </cfRule>
    <cfRule type="cellIs" dxfId="233" priority="15" operator="lessThan">
      <formula>0</formula>
    </cfRule>
    <cfRule type="cellIs" dxfId="232" priority="16" operator="lessThan">
      <formula>0</formula>
    </cfRule>
  </conditionalFormatting>
  <conditionalFormatting sqref="D5:K5">
    <cfRule type="cellIs" dxfId="231" priority="13" operator="greaterThan">
      <formula>0</formula>
    </cfRule>
  </conditionalFormatting>
  <conditionalFormatting sqref="L4 L6 L28:L29">
    <cfRule type="cellIs" dxfId="230" priority="12" operator="equal">
      <formula>$L$4</formula>
    </cfRule>
  </conditionalFormatting>
  <conditionalFormatting sqref="D7:S7">
    <cfRule type="cellIs" dxfId="229" priority="11" operator="greaterThan">
      <formula>0</formula>
    </cfRule>
  </conditionalFormatting>
  <conditionalFormatting sqref="D9:S9">
    <cfRule type="cellIs" dxfId="228" priority="10" operator="greaterThan">
      <formula>0</formula>
    </cfRule>
  </conditionalFormatting>
  <conditionalFormatting sqref="D11:S11">
    <cfRule type="cellIs" dxfId="227" priority="9" operator="greaterThan">
      <formula>0</formula>
    </cfRule>
  </conditionalFormatting>
  <conditionalFormatting sqref="D13:S13">
    <cfRule type="cellIs" dxfId="226" priority="8" operator="greaterThan">
      <formula>0</formula>
    </cfRule>
  </conditionalFormatting>
  <conditionalFormatting sqref="D15:S15">
    <cfRule type="cellIs" dxfId="225" priority="7" operator="greaterThan">
      <formula>0</formula>
    </cfRule>
  </conditionalFormatting>
  <conditionalFormatting sqref="D17:S17">
    <cfRule type="cellIs" dxfId="224" priority="6" operator="greaterThan">
      <formula>0</formula>
    </cfRule>
  </conditionalFormatting>
  <conditionalFormatting sqref="D19:S19">
    <cfRule type="cellIs" dxfId="223" priority="5" operator="greaterThan">
      <formula>0</formula>
    </cfRule>
  </conditionalFormatting>
  <conditionalFormatting sqref="D21:S21">
    <cfRule type="cellIs" dxfId="222" priority="4" operator="greaterThan">
      <formula>0</formula>
    </cfRule>
  </conditionalFormatting>
  <conditionalFormatting sqref="D23:S23">
    <cfRule type="cellIs" dxfId="221" priority="3" operator="greaterThan">
      <formula>0</formula>
    </cfRule>
  </conditionalFormatting>
  <conditionalFormatting sqref="D25:S25">
    <cfRule type="cellIs" dxfId="220" priority="2" operator="greaterThan">
      <formula>0</formula>
    </cfRule>
  </conditionalFormatting>
  <conditionalFormatting sqref="D27:S27">
    <cfRule type="cellIs" dxfId="219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2" max="12" width="0" hidden="1" customWidth="1"/>
    <col min="13" max="13" width="9" hidden="1" customWidth="1"/>
    <col min="14" max="14" width="12.7109375" bestFit="1" customWidth="1"/>
    <col min="15" max="15" width="12.5703125" bestFit="1" customWidth="1"/>
    <col min="16" max="16" width="8.42578125" customWidth="1"/>
    <col min="17" max="17" width="6.42578125" bestFit="1" customWidth="1"/>
    <col min="18" max="18" width="10.85546875" bestFit="1" customWidth="1"/>
    <col min="22" max="22" width="9.5703125" bestFit="1" customWidth="1"/>
  </cols>
  <sheetData>
    <row r="1" spans="1:22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2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2" ht="18.75" x14ac:dyDescent="0.25">
      <c r="A3" s="125" t="s">
        <v>123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37"/>
      <c r="O3" s="137"/>
      <c r="P3" s="137"/>
      <c r="Q3" s="137"/>
      <c r="R3" s="137"/>
      <c r="S3" s="137"/>
      <c r="T3" s="137"/>
    </row>
    <row r="4" spans="1:22" x14ac:dyDescent="0.25">
      <c r="A4" s="129" t="s">
        <v>1</v>
      </c>
      <c r="B4" s="129"/>
      <c r="C4" s="1"/>
      <c r="D4" s="2">
        <f>'27'!D29</f>
        <v>508451</v>
      </c>
      <c r="E4" s="2">
        <f>'27'!E29</f>
        <v>1905</v>
      </c>
      <c r="F4" s="2">
        <f>'27'!F29</f>
        <v>9450</v>
      </c>
      <c r="G4" s="2">
        <f>'27'!G29</f>
        <v>50</v>
      </c>
      <c r="H4" s="2">
        <f>'27'!H29</f>
        <v>23485</v>
      </c>
      <c r="I4" s="2">
        <f>'27'!I29</f>
        <v>921</v>
      </c>
      <c r="J4" s="2">
        <f>'27'!J29</f>
        <v>446</v>
      </c>
      <c r="K4" s="2">
        <f>'27'!K29</f>
        <v>220</v>
      </c>
      <c r="L4" s="2">
        <f>'27'!L29</f>
        <v>0</v>
      </c>
      <c r="M4" s="3"/>
      <c r="N4" s="130"/>
      <c r="O4" s="130"/>
      <c r="P4" s="130"/>
      <c r="Q4" s="130"/>
      <c r="R4" s="130"/>
      <c r="S4" s="130"/>
      <c r="T4" s="130"/>
      <c r="U4" s="130"/>
      <c r="V4" s="130"/>
    </row>
    <row r="5" spans="1:22" x14ac:dyDescent="0.25">
      <c r="A5" s="129" t="s">
        <v>2</v>
      </c>
      <c r="B5" s="12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  <c r="U5" s="130"/>
      <c r="V5" s="13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11" t="s">
        <v>102</v>
      </c>
      <c r="V6" s="112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22761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22761</v>
      </c>
      <c r="N7" s="24">
        <f>D7+E7*20+F7*10+G7*9+H7*9+I7*191+J7*191+K7*182+L7*100</f>
        <v>23716</v>
      </c>
      <c r="O7" s="25">
        <f>M7*2.75%</f>
        <v>625.92750000000001</v>
      </c>
      <c r="P7" s="26"/>
      <c r="Q7" s="26">
        <v>100</v>
      </c>
      <c r="R7" s="24">
        <f>M7-(M7*2.75%)+I7*191+J7*191+K7*182+L7*100-Q7</f>
        <v>22990.072499999998</v>
      </c>
      <c r="S7" s="25">
        <f>M7*0.95%</f>
        <v>216.2295</v>
      </c>
      <c r="T7" s="64">
        <f>S7-Q7</f>
        <v>116.2295</v>
      </c>
      <c r="U7" s="71">
        <v>153</v>
      </c>
      <c r="V7" s="72">
        <f>R7-U7</f>
        <v>22837.072499999998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11445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11445</v>
      </c>
      <c r="N8" s="24">
        <f t="shared" ref="N8:N27" si="1">D8+E8*20+F8*10+G8*9+H8*9+I8*191+J8*191+K8*182+L8*100</f>
        <v>11445</v>
      </c>
      <c r="O8" s="25">
        <f t="shared" ref="O8:O27" si="2">M8*2.75%</f>
        <v>314.73750000000001</v>
      </c>
      <c r="P8" s="26">
        <v>-3000</v>
      </c>
      <c r="Q8" s="26">
        <v>100</v>
      </c>
      <c r="R8" s="24">
        <f t="shared" ref="R8:R27" si="3">M8-(M8*2.75%)+I8*191+J8*191+K8*182+L8*100-Q8</f>
        <v>11030.262500000001</v>
      </c>
      <c r="S8" s="25">
        <f t="shared" ref="S8:S27" si="4">M8*0.95%</f>
        <v>108.72749999999999</v>
      </c>
      <c r="T8" s="64">
        <f t="shared" ref="T8:T27" si="5">S8-Q8</f>
        <v>8.727499999999992</v>
      </c>
      <c r="U8" s="71">
        <v>90</v>
      </c>
      <c r="V8" s="72">
        <f t="shared" ref="V8:V27" si="6">R8-U8</f>
        <v>10940.262500000001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17530</v>
      </c>
      <c r="E9" s="30"/>
      <c r="F9" s="30">
        <v>50</v>
      </c>
      <c r="G9" s="30"/>
      <c r="H9" s="30">
        <v>250</v>
      </c>
      <c r="I9" s="20">
        <v>3</v>
      </c>
      <c r="J9" s="20"/>
      <c r="K9" s="20"/>
      <c r="L9" s="20"/>
      <c r="M9" s="20">
        <f t="shared" si="0"/>
        <v>20280</v>
      </c>
      <c r="N9" s="24">
        <f t="shared" si="1"/>
        <v>20853</v>
      </c>
      <c r="O9" s="25">
        <f t="shared" si="2"/>
        <v>557.70000000000005</v>
      </c>
      <c r="P9" s="26">
        <v>28000</v>
      </c>
      <c r="Q9" s="26">
        <v>138</v>
      </c>
      <c r="R9" s="24">
        <f t="shared" si="3"/>
        <v>20157.3</v>
      </c>
      <c r="S9" s="25">
        <f t="shared" si="4"/>
        <v>192.66</v>
      </c>
      <c r="T9" s="64">
        <f t="shared" si="5"/>
        <v>54.66</v>
      </c>
      <c r="U9" s="71">
        <v>117</v>
      </c>
      <c r="V9" s="72">
        <f t="shared" si="6"/>
        <v>20040.3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8030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8030</v>
      </c>
      <c r="N10" s="24">
        <f t="shared" si="1"/>
        <v>8030</v>
      </c>
      <c r="O10" s="25">
        <f t="shared" si="2"/>
        <v>220.82499999999999</v>
      </c>
      <c r="P10" s="26"/>
      <c r="Q10" s="26">
        <v>29</v>
      </c>
      <c r="R10" s="24">
        <f t="shared" si="3"/>
        <v>7780.1750000000002</v>
      </c>
      <c r="S10" s="25">
        <f t="shared" si="4"/>
        <v>76.284999999999997</v>
      </c>
      <c r="T10" s="64">
        <f t="shared" si="5"/>
        <v>47.284999999999997</v>
      </c>
      <c r="U10" s="71">
        <v>45</v>
      </c>
      <c r="V10" s="72">
        <f t="shared" si="6"/>
        <v>7735.1750000000002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7138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9838</v>
      </c>
      <c r="N11" s="24">
        <f t="shared" si="1"/>
        <v>9838</v>
      </c>
      <c r="O11" s="25">
        <f t="shared" si="2"/>
        <v>270.54500000000002</v>
      </c>
      <c r="P11" s="26"/>
      <c r="Q11" s="26"/>
      <c r="R11" s="24">
        <f t="shared" si="3"/>
        <v>9567.4549999999999</v>
      </c>
      <c r="S11" s="25">
        <f t="shared" si="4"/>
        <v>93.460999999999999</v>
      </c>
      <c r="T11" s="64">
        <f t="shared" si="5"/>
        <v>93.460999999999999</v>
      </c>
      <c r="U11" s="71">
        <v>45</v>
      </c>
      <c r="V11" s="72">
        <f t="shared" si="6"/>
        <v>9522.4549999999999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9988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9988</v>
      </c>
      <c r="N12" s="24">
        <f t="shared" si="1"/>
        <v>9988</v>
      </c>
      <c r="O12" s="25">
        <f t="shared" si="2"/>
        <v>274.67</v>
      </c>
      <c r="P12" s="26"/>
      <c r="Q12" s="26">
        <v>32</v>
      </c>
      <c r="R12" s="24">
        <f t="shared" si="3"/>
        <v>9681.33</v>
      </c>
      <c r="S12" s="25">
        <f t="shared" si="4"/>
        <v>94.885999999999996</v>
      </c>
      <c r="T12" s="64">
        <f t="shared" si="5"/>
        <v>62.885999999999996</v>
      </c>
      <c r="U12" s="71">
        <v>81</v>
      </c>
      <c r="V12" s="72">
        <f t="shared" si="6"/>
        <v>9600.33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10161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10161</v>
      </c>
      <c r="N13" s="24">
        <f t="shared" si="1"/>
        <v>10161</v>
      </c>
      <c r="O13" s="25">
        <f t="shared" si="2"/>
        <v>279.42750000000001</v>
      </c>
      <c r="P13" s="26">
        <v>-2000</v>
      </c>
      <c r="Q13" s="26">
        <v>5</v>
      </c>
      <c r="R13" s="24">
        <f t="shared" si="3"/>
        <v>9876.5725000000002</v>
      </c>
      <c r="S13" s="25">
        <f t="shared" si="4"/>
        <v>96.529499999999999</v>
      </c>
      <c r="T13" s="64">
        <f t="shared" si="5"/>
        <v>91.529499999999999</v>
      </c>
      <c r="U13" s="71">
        <v>36</v>
      </c>
      <c r="V13" s="72">
        <f t="shared" si="6"/>
        <v>9840.5725000000002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14268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14268</v>
      </c>
      <c r="N14" s="24">
        <f t="shared" si="1"/>
        <v>14268</v>
      </c>
      <c r="O14" s="25">
        <f t="shared" si="2"/>
        <v>392.37</v>
      </c>
      <c r="P14" s="26"/>
      <c r="Q14" s="26">
        <v>155</v>
      </c>
      <c r="R14" s="24">
        <f t="shared" si="3"/>
        <v>13720.63</v>
      </c>
      <c r="S14" s="25">
        <f t="shared" si="4"/>
        <v>135.54599999999999</v>
      </c>
      <c r="T14" s="64">
        <f t="shared" si="5"/>
        <v>-19.454000000000008</v>
      </c>
      <c r="U14" s="75">
        <v>81</v>
      </c>
      <c r="V14" s="80">
        <f t="shared" si="6"/>
        <v>13639.63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34673</v>
      </c>
      <c r="E15" s="30"/>
      <c r="F15" s="30"/>
      <c r="G15" s="30"/>
      <c r="H15" s="30"/>
      <c r="I15" s="20">
        <v>1</v>
      </c>
      <c r="J15" s="20"/>
      <c r="K15" s="20">
        <v>3</v>
      </c>
      <c r="L15" s="20"/>
      <c r="M15" s="20">
        <f t="shared" si="0"/>
        <v>34673</v>
      </c>
      <c r="N15" s="24">
        <f t="shared" si="1"/>
        <v>35410</v>
      </c>
      <c r="O15" s="25">
        <f t="shared" si="2"/>
        <v>953.50750000000005</v>
      </c>
      <c r="P15" s="26"/>
      <c r="Q15" s="26">
        <v>205</v>
      </c>
      <c r="R15" s="24">
        <f t="shared" si="3"/>
        <v>34251.4925</v>
      </c>
      <c r="S15" s="25">
        <f t="shared" si="4"/>
        <v>329.39350000000002</v>
      </c>
      <c r="T15" s="64">
        <f t="shared" si="5"/>
        <v>124.39350000000002</v>
      </c>
      <c r="U15" s="75">
        <v>252</v>
      </c>
      <c r="V15" s="80">
        <f t="shared" si="6"/>
        <v>33999.4925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23434</v>
      </c>
      <c r="E16" s="30"/>
      <c r="F16" s="30"/>
      <c r="G16" s="30"/>
      <c r="H16" s="30">
        <v>160</v>
      </c>
      <c r="I16" s="20">
        <v>10</v>
      </c>
      <c r="J16" s="20"/>
      <c r="K16" s="20"/>
      <c r="L16" s="20"/>
      <c r="M16" s="20">
        <f t="shared" si="0"/>
        <v>24874</v>
      </c>
      <c r="N16" s="24">
        <f t="shared" si="1"/>
        <v>26784</v>
      </c>
      <c r="O16" s="25">
        <f t="shared" si="2"/>
        <v>684.03499999999997</v>
      </c>
      <c r="P16" s="26">
        <v>-6000</v>
      </c>
      <c r="Q16" s="26">
        <v>123</v>
      </c>
      <c r="R16" s="24">
        <f t="shared" si="3"/>
        <v>25976.965</v>
      </c>
      <c r="S16" s="25">
        <f t="shared" si="4"/>
        <v>236.303</v>
      </c>
      <c r="T16" s="64">
        <f t="shared" si="5"/>
        <v>113.303</v>
      </c>
      <c r="U16" s="75">
        <v>164</v>
      </c>
      <c r="V16" s="80">
        <f t="shared" si="6"/>
        <v>25812.965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14468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14468</v>
      </c>
      <c r="N17" s="24">
        <f t="shared" si="1"/>
        <v>14468</v>
      </c>
      <c r="O17" s="25">
        <f t="shared" si="2"/>
        <v>397.87</v>
      </c>
      <c r="P17" s="26"/>
      <c r="Q17" s="26">
        <v>100</v>
      </c>
      <c r="R17" s="24">
        <f t="shared" si="3"/>
        <v>13970.13</v>
      </c>
      <c r="S17" s="25">
        <f t="shared" si="4"/>
        <v>137.446</v>
      </c>
      <c r="T17" s="64">
        <f t="shared" si="5"/>
        <v>37.445999999999998</v>
      </c>
      <c r="U17" s="75">
        <v>126</v>
      </c>
      <c r="V17" s="80">
        <f t="shared" si="6"/>
        <v>13844.13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16719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16719</v>
      </c>
      <c r="N18" s="24">
        <f t="shared" si="1"/>
        <v>16719</v>
      </c>
      <c r="O18" s="25">
        <f t="shared" si="2"/>
        <v>459.77249999999998</v>
      </c>
      <c r="P18" s="26"/>
      <c r="Q18" s="26">
        <v>150</v>
      </c>
      <c r="R18" s="24">
        <f t="shared" si="3"/>
        <v>16109.227500000001</v>
      </c>
      <c r="S18" s="25">
        <f t="shared" si="4"/>
        <v>158.8305</v>
      </c>
      <c r="T18" s="64">
        <f t="shared" si="5"/>
        <v>8.8305000000000007</v>
      </c>
      <c r="U18" s="75">
        <v>108</v>
      </c>
      <c r="V18" s="80">
        <f t="shared" si="6"/>
        <v>16001.227500000001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11576</v>
      </c>
      <c r="E19" s="30"/>
      <c r="F19" s="30"/>
      <c r="G19" s="30"/>
      <c r="H19" s="30">
        <v>120</v>
      </c>
      <c r="I19" s="20"/>
      <c r="J19" s="20"/>
      <c r="K19" s="20"/>
      <c r="L19" s="20"/>
      <c r="M19" s="20">
        <f t="shared" si="0"/>
        <v>12656</v>
      </c>
      <c r="N19" s="24">
        <f t="shared" si="1"/>
        <v>12656</v>
      </c>
      <c r="O19" s="25">
        <f t="shared" si="2"/>
        <v>348.04</v>
      </c>
      <c r="P19" s="26"/>
      <c r="Q19" s="26">
        <v>120</v>
      </c>
      <c r="R19" s="24">
        <f t="shared" si="3"/>
        <v>12187.96</v>
      </c>
      <c r="S19" s="25">
        <f t="shared" si="4"/>
        <v>120.232</v>
      </c>
      <c r="T19" s="64">
        <f t="shared" si="5"/>
        <v>0.23199999999999932</v>
      </c>
      <c r="U19" s="75">
        <v>54</v>
      </c>
      <c r="V19" s="80">
        <f t="shared" si="6"/>
        <v>12133.96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12061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12061</v>
      </c>
      <c r="N20" s="24">
        <f t="shared" si="1"/>
        <v>12061</v>
      </c>
      <c r="O20" s="25">
        <f t="shared" si="2"/>
        <v>331.67750000000001</v>
      </c>
      <c r="P20" s="26"/>
      <c r="Q20" s="26">
        <v>117</v>
      </c>
      <c r="R20" s="24">
        <f t="shared" si="3"/>
        <v>11612.3225</v>
      </c>
      <c r="S20" s="25">
        <f t="shared" si="4"/>
        <v>114.5795</v>
      </c>
      <c r="T20" s="64">
        <f t="shared" si="5"/>
        <v>-2.4205000000000041</v>
      </c>
      <c r="U20" s="75">
        <v>72</v>
      </c>
      <c r="V20" s="80">
        <f t="shared" si="6"/>
        <v>11540.3225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7554</v>
      </c>
      <c r="E21" s="30">
        <v>10</v>
      </c>
      <c r="F21" s="30"/>
      <c r="G21" s="30"/>
      <c r="H21" s="30"/>
      <c r="I21" s="20">
        <v>6</v>
      </c>
      <c r="J21" s="20"/>
      <c r="K21" s="20">
        <v>2</v>
      </c>
      <c r="L21" s="20"/>
      <c r="M21" s="20">
        <f t="shared" si="0"/>
        <v>7754</v>
      </c>
      <c r="N21" s="24">
        <f t="shared" si="1"/>
        <v>9264</v>
      </c>
      <c r="O21" s="25">
        <f t="shared" si="2"/>
        <v>213.23500000000001</v>
      </c>
      <c r="P21" s="26"/>
      <c r="Q21" s="26">
        <v>20</v>
      </c>
      <c r="R21" s="24">
        <f t="shared" si="3"/>
        <v>9030.7649999999994</v>
      </c>
      <c r="S21" s="25">
        <f t="shared" si="4"/>
        <v>73.662999999999997</v>
      </c>
      <c r="T21" s="64">
        <f t="shared" si="5"/>
        <v>53.662999999999997</v>
      </c>
      <c r="U21" s="75">
        <v>45</v>
      </c>
      <c r="V21" s="80">
        <f t="shared" si="6"/>
        <v>8985.7649999999994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13318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13318</v>
      </c>
      <c r="N22" s="24">
        <f t="shared" si="1"/>
        <v>18093</v>
      </c>
      <c r="O22" s="25">
        <f t="shared" si="2"/>
        <v>366.245</v>
      </c>
      <c r="P22" s="26">
        <v>-1880</v>
      </c>
      <c r="Q22" s="26">
        <v>100</v>
      </c>
      <c r="R22" s="24">
        <f t="shared" si="3"/>
        <v>17626.754999999997</v>
      </c>
      <c r="S22" s="25">
        <f t="shared" si="4"/>
        <v>126.521</v>
      </c>
      <c r="T22" s="64">
        <f t="shared" si="5"/>
        <v>26.521000000000001</v>
      </c>
      <c r="U22" s="75">
        <v>36</v>
      </c>
      <c r="V22" s="80">
        <f t="shared" si="6"/>
        <v>17590.754999999997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17010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17010</v>
      </c>
      <c r="N23" s="24">
        <f t="shared" si="1"/>
        <v>17010</v>
      </c>
      <c r="O23" s="25">
        <f t="shared" si="2"/>
        <v>467.77499999999998</v>
      </c>
      <c r="P23" s="26"/>
      <c r="Q23" s="26">
        <v>130</v>
      </c>
      <c r="R23" s="24">
        <f t="shared" si="3"/>
        <v>16412.224999999999</v>
      </c>
      <c r="S23" s="25">
        <f t="shared" si="4"/>
        <v>161.595</v>
      </c>
      <c r="T23" s="64">
        <f t="shared" si="5"/>
        <v>31.594999999999999</v>
      </c>
      <c r="U23" s="75">
        <v>126</v>
      </c>
      <c r="V23" s="80">
        <f t="shared" si="6"/>
        <v>16286.224999999999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17011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17011</v>
      </c>
      <c r="N24" s="24">
        <f t="shared" si="1"/>
        <v>17011</v>
      </c>
      <c r="O24" s="25">
        <f t="shared" si="2"/>
        <v>467.80250000000001</v>
      </c>
      <c r="P24" s="26">
        <v>-5000</v>
      </c>
      <c r="Q24" s="26">
        <v>130</v>
      </c>
      <c r="R24" s="24">
        <f t="shared" si="3"/>
        <v>16413.197499999998</v>
      </c>
      <c r="S24" s="25">
        <f t="shared" si="4"/>
        <v>161.6045</v>
      </c>
      <c r="T24" s="64">
        <f t="shared" si="5"/>
        <v>31.604500000000002</v>
      </c>
      <c r="U24" s="75">
        <v>63</v>
      </c>
      <c r="V24" s="80">
        <f t="shared" si="6"/>
        <v>16350.197499999998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25019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25019</v>
      </c>
      <c r="N25" s="24">
        <f t="shared" si="1"/>
        <v>26929</v>
      </c>
      <c r="O25" s="25">
        <f t="shared" si="2"/>
        <v>688.02250000000004</v>
      </c>
      <c r="P25" s="26"/>
      <c r="Q25" s="26">
        <v>154</v>
      </c>
      <c r="R25" s="24">
        <f t="shared" si="3"/>
        <v>26086.977500000001</v>
      </c>
      <c r="S25" s="25">
        <f t="shared" si="4"/>
        <v>237.68049999999999</v>
      </c>
      <c r="T25" s="64">
        <f t="shared" si="5"/>
        <v>83.680499999999995</v>
      </c>
      <c r="U25" s="75">
        <v>207</v>
      </c>
      <c r="V25" s="80">
        <f t="shared" si="6"/>
        <v>25879.977500000001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11727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11727</v>
      </c>
      <c r="N26" s="24">
        <f t="shared" si="1"/>
        <v>11727</v>
      </c>
      <c r="O26" s="25">
        <f t="shared" si="2"/>
        <v>322.49250000000001</v>
      </c>
      <c r="P26" s="26"/>
      <c r="Q26" s="26">
        <v>90</v>
      </c>
      <c r="R26" s="24">
        <f t="shared" si="3"/>
        <v>11314.5075</v>
      </c>
      <c r="S26" s="25">
        <f t="shared" si="4"/>
        <v>111.40649999999999</v>
      </c>
      <c r="T26" s="64">
        <f t="shared" si="5"/>
        <v>21.406499999999994</v>
      </c>
      <c r="U26" s="75">
        <v>72</v>
      </c>
      <c r="V26" s="80">
        <f t="shared" si="6"/>
        <v>11242.5075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10670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10670</v>
      </c>
      <c r="N27" s="40">
        <f t="shared" si="1"/>
        <v>10670</v>
      </c>
      <c r="O27" s="25">
        <f t="shared" si="2"/>
        <v>293.42500000000001</v>
      </c>
      <c r="P27" s="41"/>
      <c r="Q27" s="41">
        <v>100</v>
      </c>
      <c r="R27" s="24">
        <f t="shared" si="3"/>
        <v>10276.575000000001</v>
      </c>
      <c r="S27" s="42">
        <f t="shared" si="4"/>
        <v>101.36499999999999</v>
      </c>
      <c r="T27" s="65">
        <f t="shared" si="5"/>
        <v>1.3649999999999949</v>
      </c>
      <c r="U27" s="75">
        <v>81</v>
      </c>
      <c r="V27" s="91">
        <f t="shared" si="6"/>
        <v>10195.575000000001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316561</v>
      </c>
      <c r="E28" s="45">
        <f t="shared" si="7"/>
        <v>10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830</v>
      </c>
      <c r="I28" s="45">
        <f t="shared" si="8"/>
        <v>60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6">
        <f t="shared" si="8"/>
        <v>324731</v>
      </c>
      <c r="N28" s="66">
        <f t="shared" si="8"/>
        <v>337101</v>
      </c>
      <c r="O28" s="67">
        <f t="shared" si="8"/>
        <v>8930.1024999999991</v>
      </c>
      <c r="P28" s="66">
        <f t="shared" si="8"/>
        <v>10120</v>
      </c>
      <c r="Q28" s="66">
        <f t="shared" si="8"/>
        <v>2098</v>
      </c>
      <c r="R28" s="66">
        <f t="shared" si="8"/>
        <v>326072.89750000002</v>
      </c>
      <c r="S28" s="66">
        <f t="shared" si="8"/>
        <v>3084.9444999999992</v>
      </c>
      <c r="T28" s="68">
        <f t="shared" si="8"/>
        <v>986.94450000000029</v>
      </c>
      <c r="U28" s="68">
        <f t="shared" si="8"/>
        <v>2054</v>
      </c>
      <c r="V28" s="68">
        <f t="shared" si="8"/>
        <v>324018.89750000002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503579</v>
      </c>
      <c r="E29" s="48">
        <f t="shared" ref="E29:L29" si="9">E4+E5-E28</f>
        <v>1895</v>
      </c>
      <c r="F29" s="48">
        <f t="shared" si="9"/>
        <v>9400</v>
      </c>
      <c r="G29" s="48">
        <f t="shared" si="9"/>
        <v>50</v>
      </c>
      <c r="H29" s="48">
        <f t="shared" si="9"/>
        <v>22655</v>
      </c>
      <c r="I29" s="48">
        <f t="shared" si="9"/>
        <v>861</v>
      </c>
      <c r="J29" s="48">
        <f t="shared" si="9"/>
        <v>446</v>
      </c>
      <c r="K29" s="48">
        <f t="shared" si="9"/>
        <v>215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28:C28"/>
    <mergeCell ref="A29:C29"/>
    <mergeCell ref="A1:T2"/>
    <mergeCell ref="A3:B3"/>
    <mergeCell ref="C3:T3"/>
    <mergeCell ref="A4:B4"/>
    <mergeCell ref="A5:B5"/>
    <mergeCell ref="N4:V5"/>
    <mergeCell ref="M29:V29"/>
  </mergeCells>
  <conditionalFormatting sqref="D29 E4:H6 E28:K29">
    <cfRule type="cellIs" dxfId="218" priority="59" operator="equal">
      <formula>212030016606640</formula>
    </cfRule>
  </conditionalFormatting>
  <conditionalFormatting sqref="D29 E4:E6 E28:K29">
    <cfRule type="cellIs" dxfId="217" priority="57" operator="equal">
      <formula>$E$4</formula>
    </cfRule>
    <cfRule type="cellIs" dxfId="216" priority="58" operator="equal">
      <formula>2120</formula>
    </cfRule>
  </conditionalFormatting>
  <conditionalFormatting sqref="D29:E29 F4:F6 F28:F29">
    <cfRule type="cellIs" dxfId="215" priority="55" operator="equal">
      <formula>$F$4</formula>
    </cfRule>
    <cfRule type="cellIs" dxfId="214" priority="56" operator="equal">
      <formula>300</formula>
    </cfRule>
  </conditionalFormatting>
  <conditionalFormatting sqref="G4:G6 G28:G29">
    <cfRule type="cellIs" dxfId="213" priority="53" operator="equal">
      <formula>$G$4</formula>
    </cfRule>
    <cfRule type="cellIs" dxfId="212" priority="54" operator="equal">
      <formula>1660</formula>
    </cfRule>
  </conditionalFormatting>
  <conditionalFormatting sqref="H4:H6 H28:H29">
    <cfRule type="cellIs" dxfId="211" priority="51" operator="equal">
      <formula>$H$4</formula>
    </cfRule>
    <cfRule type="cellIs" dxfId="210" priority="52" operator="equal">
      <formula>6640</formula>
    </cfRule>
  </conditionalFormatting>
  <conditionalFormatting sqref="T6:T28 U6 U28:V28">
    <cfRule type="cellIs" dxfId="209" priority="50" operator="lessThan">
      <formula>0</formula>
    </cfRule>
  </conditionalFormatting>
  <conditionalFormatting sqref="T7:T27">
    <cfRule type="cellIs" dxfId="208" priority="47" operator="lessThan">
      <formula>0</formula>
    </cfRule>
    <cfRule type="cellIs" dxfId="207" priority="48" operator="lessThan">
      <formula>0</formula>
    </cfRule>
    <cfRule type="cellIs" dxfId="206" priority="49" operator="lessThan">
      <formula>0</formula>
    </cfRule>
  </conditionalFormatting>
  <conditionalFormatting sqref="E4:E6 E28:K28">
    <cfRule type="cellIs" dxfId="205" priority="46" operator="equal">
      <formula>$E$4</formula>
    </cfRule>
  </conditionalFormatting>
  <conditionalFormatting sqref="D28:D29 D6 D4:M4">
    <cfRule type="cellIs" dxfId="204" priority="45" operator="equal">
      <formula>$D$4</formula>
    </cfRule>
  </conditionalFormatting>
  <conditionalFormatting sqref="I4:I6 I28:I29">
    <cfRule type="cellIs" dxfId="203" priority="44" operator="equal">
      <formula>$I$4</formula>
    </cfRule>
  </conditionalFormatting>
  <conditionalFormatting sqref="J4:J6 J28:J29">
    <cfRule type="cellIs" dxfId="202" priority="43" operator="equal">
      <formula>$J$4</formula>
    </cfRule>
  </conditionalFormatting>
  <conditionalFormatting sqref="K4:K6 K28:K29">
    <cfRule type="cellIs" dxfId="201" priority="42" operator="equal">
      <formula>$K$4</formula>
    </cfRule>
  </conditionalFormatting>
  <conditionalFormatting sqref="M4:M6">
    <cfRule type="cellIs" dxfId="200" priority="41" operator="equal">
      <formula>$L$4</formula>
    </cfRule>
  </conditionalFormatting>
  <conditionalFormatting sqref="T7:T28 U28:V28">
    <cfRule type="cellIs" dxfId="199" priority="38" operator="lessThan">
      <formula>0</formula>
    </cfRule>
    <cfRule type="cellIs" dxfId="198" priority="39" operator="lessThan">
      <formula>0</formula>
    </cfRule>
    <cfRule type="cellIs" dxfId="197" priority="40" operator="lessThan">
      <formula>0</formula>
    </cfRule>
  </conditionalFormatting>
  <conditionalFormatting sqref="D5:K5">
    <cfRule type="cellIs" dxfId="196" priority="37" operator="greaterThan">
      <formula>0</formula>
    </cfRule>
  </conditionalFormatting>
  <conditionalFormatting sqref="T6:T28 U6 U28:V28">
    <cfRule type="cellIs" dxfId="195" priority="36" operator="lessThan">
      <formula>0</formula>
    </cfRule>
  </conditionalFormatting>
  <conditionalFormatting sqref="T7:T27">
    <cfRule type="cellIs" dxfId="194" priority="33" operator="lessThan">
      <formula>0</formula>
    </cfRule>
    <cfRule type="cellIs" dxfId="193" priority="34" operator="lessThan">
      <formula>0</formula>
    </cfRule>
    <cfRule type="cellIs" dxfId="192" priority="35" operator="lessThan">
      <formula>0</formula>
    </cfRule>
  </conditionalFormatting>
  <conditionalFormatting sqref="T7:T28 U28:V28">
    <cfRule type="cellIs" dxfId="191" priority="30" operator="lessThan">
      <formula>0</formula>
    </cfRule>
    <cfRule type="cellIs" dxfId="190" priority="31" operator="lessThan">
      <formula>0</formula>
    </cfRule>
    <cfRule type="cellIs" dxfId="189" priority="32" operator="lessThan">
      <formula>0</formula>
    </cfRule>
  </conditionalFormatting>
  <conditionalFormatting sqref="D5:K5">
    <cfRule type="cellIs" dxfId="188" priority="29" operator="greaterThan">
      <formula>0</formula>
    </cfRule>
  </conditionalFormatting>
  <conditionalFormatting sqref="L4 L6 L28:L29">
    <cfRule type="cellIs" dxfId="187" priority="28" operator="equal">
      <formula>$L$4</formula>
    </cfRule>
  </conditionalFormatting>
  <conditionalFormatting sqref="D7:S7">
    <cfRule type="cellIs" dxfId="186" priority="27" operator="greaterThan">
      <formula>0</formula>
    </cfRule>
  </conditionalFormatting>
  <conditionalFormatting sqref="D9:S9">
    <cfRule type="cellIs" dxfId="185" priority="26" operator="greaterThan">
      <formula>0</formula>
    </cfRule>
  </conditionalFormatting>
  <conditionalFormatting sqref="D11:S11">
    <cfRule type="cellIs" dxfId="184" priority="25" operator="greaterThan">
      <formula>0</formula>
    </cfRule>
  </conditionalFormatting>
  <conditionalFormatting sqref="D13:S13">
    <cfRule type="cellIs" dxfId="183" priority="24" operator="greaterThan">
      <formula>0</formula>
    </cfRule>
  </conditionalFormatting>
  <conditionalFormatting sqref="D15:S15">
    <cfRule type="cellIs" dxfId="182" priority="23" operator="greaterThan">
      <formula>0</formula>
    </cfRule>
  </conditionalFormatting>
  <conditionalFormatting sqref="D17:S17">
    <cfRule type="cellIs" dxfId="181" priority="22" operator="greaterThan">
      <formula>0</formula>
    </cfRule>
  </conditionalFormatting>
  <conditionalFormatting sqref="D19:S19">
    <cfRule type="cellIs" dxfId="180" priority="21" operator="greaterThan">
      <formula>0</formula>
    </cfRule>
  </conditionalFormatting>
  <conditionalFormatting sqref="D21:S21">
    <cfRule type="cellIs" dxfId="179" priority="20" operator="greaterThan">
      <formula>0</formula>
    </cfRule>
  </conditionalFormatting>
  <conditionalFormatting sqref="D23:S23">
    <cfRule type="cellIs" dxfId="178" priority="19" operator="greaterThan">
      <formula>0</formula>
    </cfRule>
  </conditionalFormatting>
  <conditionalFormatting sqref="D25:S25">
    <cfRule type="cellIs" dxfId="177" priority="18" operator="greaterThan">
      <formula>0</formula>
    </cfRule>
  </conditionalFormatting>
  <conditionalFormatting sqref="D27:S27">
    <cfRule type="cellIs" dxfId="176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C1" workbookViewId="0">
      <pane ySplit="6" topLeftCell="A19" activePane="bottomLeft" state="frozen"/>
      <selection pane="bottomLeft" activeCell="N34" sqref="N3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6.710937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20" max="20" width="7.7109375" customWidth="1"/>
  </cols>
  <sheetData>
    <row r="1" spans="1:24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4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4" ht="18.75" x14ac:dyDescent="0.25">
      <c r="A3" s="125" t="s">
        <v>124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4" x14ac:dyDescent="0.25">
      <c r="A4" s="129" t="s">
        <v>1</v>
      </c>
      <c r="B4" s="129"/>
      <c r="C4" s="1"/>
      <c r="D4" s="2">
        <f>'28'!D29</f>
        <v>503579</v>
      </c>
      <c r="E4" s="2">
        <f>'28'!E29</f>
        <v>1895</v>
      </c>
      <c r="F4" s="2">
        <f>'28'!F29</f>
        <v>9400</v>
      </c>
      <c r="G4" s="2">
        <f>'28'!G29</f>
        <v>50</v>
      </c>
      <c r="H4" s="2">
        <f>'28'!H29</f>
        <v>22655</v>
      </c>
      <c r="I4" s="2">
        <f>'28'!I29</f>
        <v>861</v>
      </c>
      <c r="J4" s="2">
        <f>'28'!J29</f>
        <v>446</v>
      </c>
      <c r="K4" s="2">
        <f>'28'!K29</f>
        <v>215</v>
      </c>
      <c r="L4" s="2">
        <f>'28'!L29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3"/>
    </row>
    <row r="5" spans="1:24" x14ac:dyDescent="0.25">
      <c r="A5" s="129" t="s">
        <v>2</v>
      </c>
      <c r="B5" s="129"/>
      <c r="C5" s="1"/>
      <c r="D5" s="1">
        <v>571429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3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125</v>
      </c>
      <c r="V6" s="18" t="s">
        <v>126</v>
      </c>
      <c r="W6" s="18" t="s">
        <v>127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20010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20010</v>
      </c>
      <c r="N7" s="24">
        <f>D7+E7*20+F7*10+G7*9+H7*9+I7*191+J7*191+K7*182+L7*100</f>
        <v>20010</v>
      </c>
      <c r="O7" s="25">
        <f>M7*2.75%</f>
        <v>550.27499999999998</v>
      </c>
      <c r="P7" s="26">
        <v>-11470</v>
      </c>
      <c r="Q7" s="26">
        <v>100</v>
      </c>
      <c r="R7" s="24">
        <f>M7-(M7*2.75%)+I7*191+J7*191+K7*182+L7*100-Q7</f>
        <v>19359.724999999999</v>
      </c>
      <c r="S7" s="25">
        <f>M7*0.95%</f>
        <v>190.095</v>
      </c>
      <c r="T7" s="64">
        <f>S7-Q7</f>
        <v>90.094999999999999</v>
      </c>
      <c r="U7" s="61">
        <v>90</v>
      </c>
      <c r="V7" s="62">
        <f>R7-U7</f>
        <v>19269.724999999999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9425</v>
      </c>
      <c r="E8" s="30"/>
      <c r="F8" s="30"/>
      <c r="G8" s="30"/>
      <c r="H8" s="30">
        <v>120</v>
      </c>
      <c r="I8" s="20"/>
      <c r="J8" s="20"/>
      <c r="K8" s="20"/>
      <c r="L8" s="20"/>
      <c r="M8" s="20">
        <f t="shared" ref="M8:M27" si="0">D8+E8*20+F8*10+G8*9+H8*9</f>
        <v>10505</v>
      </c>
      <c r="N8" s="24">
        <f t="shared" ref="N8:N27" si="1">D8+E8*20+F8*10+G8*9+H8*9+I8*191+J8*191+K8*182+L8*100</f>
        <v>10505</v>
      </c>
      <c r="O8" s="25">
        <f t="shared" ref="O8:O27" si="2">M8*2.75%</f>
        <v>288.88749999999999</v>
      </c>
      <c r="P8" s="26"/>
      <c r="Q8" s="26">
        <v>80</v>
      </c>
      <c r="R8" s="24">
        <f t="shared" ref="R8:R27" si="3">M8-(M8*2.75%)+I8*191+J8*191+K8*182+L8*100-Q8</f>
        <v>10136.112499999999</v>
      </c>
      <c r="S8" s="25">
        <f t="shared" ref="S8:S27" si="4">M8*0.95%</f>
        <v>99.797499999999999</v>
      </c>
      <c r="T8" s="64">
        <f t="shared" ref="T8:T27" si="5">S8-Q8</f>
        <v>19.797499999999999</v>
      </c>
      <c r="U8" s="61">
        <v>68</v>
      </c>
      <c r="V8" s="62">
        <f t="shared" ref="V8:V27" si="6">R8-U8</f>
        <v>10068.112499999999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49382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51632</v>
      </c>
      <c r="N9" s="24">
        <f t="shared" si="1"/>
        <v>51632</v>
      </c>
      <c r="O9" s="25">
        <f t="shared" si="2"/>
        <v>1419.88</v>
      </c>
      <c r="P9" s="26">
        <v>-23500</v>
      </c>
      <c r="Q9" s="26">
        <v>154</v>
      </c>
      <c r="R9" s="24">
        <f t="shared" si="3"/>
        <v>50058.12</v>
      </c>
      <c r="S9" s="25">
        <f t="shared" si="4"/>
        <v>490.50399999999996</v>
      </c>
      <c r="T9" s="64">
        <f t="shared" si="5"/>
        <v>336.50399999999996</v>
      </c>
      <c r="U9" s="61">
        <v>405</v>
      </c>
      <c r="V9" s="62">
        <f t="shared" si="6"/>
        <v>49653.120000000003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9524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10424</v>
      </c>
      <c r="N10" s="24">
        <f t="shared" si="1"/>
        <v>10424</v>
      </c>
      <c r="O10" s="25">
        <f t="shared" si="2"/>
        <v>286.66000000000003</v>
      </c>
      <c r="P10" s="26"/>
      <c r="Q10" s="26">
        <v>31</v>
      </c>
      <c r="R10" s="24">
        <f t="shared" si="3"/>
        <v>10106.34</v>
      </c>
      <c r="S10" s="25">
        <f t="shared" si="4"/>
        <v>99.027999999999992</v>
      </c>
      <c r="T10" s="64">
        <f t="shared" si="5"/>
        <v>68.027999999999992</v>
      </c>
      <c r="U10" s="61">
        <v>36</v>
      </c>
      <c r="V10" s="62">
        <f t="shared" si="6"/>
        <v>10070.34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7336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7336</v>
      </c>
      <c r="N11" s="24">
        <f t="shared" si="1"/>
        <v>7336</v>
      </c>
      <c r="O11" s="25">
        <f t="shared" si="2"/>
        <v>201.74</v>
      </c>
      <c r="P11" s="26"/>
      <c r="Q11" s="26"/>
      <c r="R11" s="24">
        <f t="shared" si="3"/>
        <v>7134.26</v>
      </c>
      <c r="S11" s="25">
        <f t="shared" si="4"/>
        <v>69.691999999999993</v>
      </c>
      <c r="T11" s="64">
        <f t="shared" si="5"/>
        <v>69.691999999999993</v>
      </c>
      <c r="U11" s="61">
        <v>36</v>
      </c>
      <c r="V11" s="62">
        <f t="shared" si="6"/>
        <v>7098.26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9965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9965</v>
      </c>
      <c r="N12" s="24">
        <f t="shared" si="1"/>
        <v>9965</v>
      </c>
      <c r="O12" s="25">
        <f t="shared" si="2"/>
        <v>274.03750000000002</v>
      </c>
      <c r="P12" s="26"/>
      <c r="Q12" s="26">
        <v>39</v>
      </c>
      <c r="R12" s="24">
        <f t="shared" si="3"/>
        <v>9651.9624999999996</v>
      </c>
      <c r="S12" s="25">
        <f t="shared" si="4"/>
        <v>94.667500000000004</v>
      </c>
      <c r="T12" s="64">
        <f t="shared" si="5"/>
        <v>55.667500000000004</v>
      </c>
      <c r="U12" s="61">
        <v>81</v>
      </c>
      <c r="V12" s="62">
        <f t="shared" si="6"/>
        <v>9570.9624999999996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5026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5026</v>
      </c>
      <c r="N13" s="24">
        <f t="shared" si="1"/>
        <v>5026</v>
      </c>
      <c r="O13" s="25">
        <f t="shared" si="2"/>
        <v>138.215</v>
      </c>
      <c r="P13" s="26">
        <v>2000</v>
      </c>
      <c r="Q13" s="26">
        <v>220</v>
      </c>
      <c r="R13" s="24">
        <f t="shared" si="3"/>
        <v>4667.7849999999999</v>
      </c>
      <c r="S13" s="25">
        <f t="shared" si="4"/>
        <v>47.747</v>
      </c>
      <c r="T13" s="64">
        <f t="shared" si="5"/>
        <v>-172.25299999999999</v>
      </c>
      <c r="U13" s="61">
        <v>18</v>
      </c>
      <c r="V13" s="62">
        <f t="shared" si="6"/>
        <v>4649.7849999999999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41122</v>
      </c>
      <c r="E14" s="30">
        <v>120</v>
      </c>
      <c r="F14" s="30">
        <v>250</v>
      </c>
      <c r="G14" s="30"/>
      <c r="H14" s="30">
        <v>750</v>
      </c>
      <c r="I14" s="20"/>
      <c r="J14" s="20"/>
      <c r="K14" s="20"/>
      <c r="L14" s="20"/>
      <c r="M14" s="20">
        <f t="shared" si="0"/>
        <v>52772</v>
      </c>
      <c r="N14" s="24">
        <f t="shared" si="1"/>
        <v>52772</v>
      </c>
      <c r="O14" s="25">
        <f t="shared" si="2"/>
        <v>1451.23</v>
      </c>
      <c r="P14" s="26">
        <v>-2000</v>
      </c>
      <c r="Q14" s="26">
        <v>378</v>
      </c>
      <c r="R14" s="24">
        <f t="shared" si="3"/>
        <v>50942.77</v>
      </c>
      <c r="S14" s="25">
        <f t="shared" si="4"/>
        <v>501.334</v>
      </c>
      <c r="T14" s="64">
        <f t="shared" si="5"/>
        <v>123.334</v>
      </c>
      <c r="U14" s="61">
        <v>306</v>
      </c>
      <c r="V14" s="62">
        <f t="shared" si="6"/>
        <v>50636.77</v>
      </c>
      <c r="W14">
        <v>138</v>
      </c>
      <c r="X14" s="114">
        <f>V14-W14</f>
        <v>50498.77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20034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20034</v>
      </c>
      <c r="N15" s="24">
        <f t="shared" si="1"/>
        <v>20398</v>
      </c>
      <c r="O15" s="25">
        <f t="shared" si="2"/>
        <v>550.93500000000006</v>
      </c>
      <c r="P15" s="26"/>
      <c r="Q15" s="26">
        <v>160</v>
      </c>
      <c r="R15" s="24">
        <f t="shared" si="3"/>
        <v>19687.064999999999</v>
      </c>
      <c r="S15" s="25">
        <f t="shared" si="4"/>
        <v>190.32300000000001</v>
      </c>
      <c r="T15" s="64">
        <f t="shared" si="5"/>
        <v>30.323000000000008</v>
      </c>
      <c r="U15" s="61">
        <v>126</v>
      </c>
      <c r="V15" s="62">
        <f t="shared" si="6"/>
        <v>19561.064999999999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52027</v>
      </c>
      <c r="E16" s="30"/>
      <c r="F16" s="30"/>
      <c r="G16" s="30"/>
      <c r="H16" s="30">
        <v>80</v>
      </c>
      <c r="I16" s="20"/>
      <c r="J16" s="20"/>
      <c r="K16" s="20"/>
      <c r="L16" s="20"/>
      <c r="M16" s="20">
        <f t="shared" si="0"/>
        <v>52747</v>
      </c>
      <c r="N16" s="24">
        <f t="shared" si="1"/>
        <v>52747</v>
      </c>
      <c r="O16" s="25">
        <f t="shared" si="2"/>
        <v>1450.5425</v>
      </c>
      <c r="P16" s="26">
        <v>6000</v>
      </c>
      <c r="Q16" s="26">
        <v>532</v>
      </c>
      <c r="R16" s="24">
        <f>M16-(M16*2.75%)+I16*191+J16*191+K16*182+L16*100-Q16</f>
        <v>50764.457499999997</v>
      </c>
      <c r="S16" s="25">
        <f t="shared" si="4"/>
        <v>501.09649999999999</v>
      </c>
      <c r="T16" s="64">
        <f t="shared" si="5"/>
        <v>-30.903500000000008</v>
      </c>
      <c r="U16" s="61">
        <v>405</v>
      </c>
      <c r="V16" s="62">
        <f t="shared" si="6"/>
        <v>50359.457499999997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26778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26778</v>
      </c>
      <c r="N17" s="24">
        <f t="shared" si="1"/>
        <v>26778</v>
      </c>
      <c r="O17" s="25">
        <f t="shared" si="2"/>
        <v>736.39499999999998</v>
      </c>
      <c r="P17" s="26">
        <v>-20155</v>
      </c>
      <c r="Q17" s="26">
        <v>60</v>
      </c>
      <c r="R17" s="24">
        <f t="shared" si="3"/>
        <v>25981.605</v>
      </c>
      <c r="S17" s="25">
        <f t="shared" si="4"/>
        <v>254.39099999999999</v>
      </c>
      <c r="T17" s="64">
        <f t="shared" si="5"/>
        <v>194.39099999999999</v>
      </c>
      <c r="U17" s="61">
        <v>234</v>
      </c>
      <c r="V17" s="62">
        <f t="shared" si="6"/>
        <v>25747.605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17090</v>
      </c>
      <c r="E18" s="30"/>
      <c r="F18" s="30">
        <v>20</v>
      </c>
      <c r="G18" s="30"/>
      <c r="H18" s="30"/>
      <c r="I18" s="20">
        <v>1</v>
      </c>
      <c r="J18" s="20"/>
      <c r="K18" s="20"/>
      <c r="L18" s="20"/>
      <c r="M18" s="20">
        <f t="shared" si="0"/>
        <v>17290</v>
      </c>
      <c r="N18" s="24">
        <f t="shared" si="1"/>
        <v>17481</v>
      </c>
      <c r="O18" s="25">
        <f t="shared" si="2"/>
        <v>475.47500000000002</v>
      </c>
      <c r="P18" s="26"/>
      <c r="Q18" s="26">
        <v>100</v>
      </c>
      <c r="R18" s="24">
        <f t="shared" si="3"/>
        <v>16905.525000000001</v>
      </c>
      <c r="S18" s="25">
        <f t="shared" si="4"/>
        <v>164.255</v>
      </c>
      <c r="T18" s="64">
        <f t="shared" si="5"/>
        <v>64.254999999999995</v>
      </c>
      <c r="U18" s="61">
        <v>108</v>
      </c>
      <c r="V18" s="62">
        <f t="shared" si="6"/>
        <v>16797.525000000001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44991</v>
      </c>
      <c r="E19" s="30"/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45761</v>
      </c>
      <c r="N19" s="24">
        <f t="shared" si="1"/>
        <v>46716</v>
      </c>
      <c r="O19" s="25">
        <f t="shared" si="2"/>
        <v>1258.4275</v>
      </c>
      <c r="P19" s="26"/>
      <c r="Q19" s="26">
        <v>120</v>
      </c>
      <c r="R19" s="24">
        <f t="shared" si="3"/>
        <v>45337.572500000002</v>
      </c>
      <c r="S19" s="25">
        <f t="shared" si="4"/>
        <v>434.72949999999997</v>
      </c>
      <c r="T19" s="64">
        <f t="shared" si="5"/>
        <v>314.72949999999997</v>
      </c>
      <c r="U19" s="61">
        <v>315</v>
      </c>
      <c r="V19" s="62">
        <f t="shared" si="6"/>
        <v>45022.572500000002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9186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9186</v>
      </c>
      <c r="N20" s="24">
        <f t="shared" si="1"/>
        <v>9186</v>
      </c>
      <c r="O20" s="25">
        <f t="shared" si="2"/>
        <v>252.61500000000001</v>
      </c>
      <c r="P20" s="26"/>
      <c r="Q20" s="26">
        <v>120</v>
      </c>
      <c r="R20" s="24">
        <f t="shared" si="3"/>
        <v>8813.3850000000002</v>
      </c>
      <c r="S20" s="25">
        <f t="shared" si="4"/>
        <v>87.266999999999996</v>
      </c>
      <c r="T20" s="64">
        <f t="shared" si="5"/>
        <v>-32.733000000000004</v>
      </c>
      <c r="U20" s="61">
        <v>63</v>
      </c>
      <c r="V20" s="62">
        <f t="shared" si="6"/>
        <v>8750.3850000000002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11117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11117</v>
      </c>
      <c r="N21" s="24">
        <f t="shared" si="1"/>
        <v>12072</v>
      </c>
      <c r="O21" s="25">
        <f t="shared" si="2"/>
        <v>305.71750000000003</v>
      </c>
      <c r="P21" s="26"/>
      <c r="Q21" s="26">
        <v>20</v>
      </c>
      <c r="R21" s="24">
        <f t="shared" si="3"/>
        <v>11746.282499999999</v>
      </c>
      <c r="S21" s="25">
        <f t="shared" si="4"/>
        <v>105.61149999999999</v>
      </c>
      <c r="T21" s="64">
        <f t="shared" si="5"/>
        <v>85.611499999999992</v>
      </c>
      <c r="U21" s="61">
        <v>63</v>
      </c>
      <c r="V21" s="62">
        <f t="shared" si="6"/>
        <v>11683.282499999999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51895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51895</v>
      </c>
      <c r="N22" s="24">
        <f t="shared" si="1"/>
        <v>53760</v>
      </c>
      <c r="O22" s="25">
        <f t="shared" si="2"/>
        <v>1427.1125</v>
      </c>
      <c r="P22" s="26">
        <v>7680</v>
      </c>
      <c r="Q22" s="26">
        <v>150</v>
      </c>
      <c r="R22" s="24">
        <f t="shared" si="3"/>
        <v>52182.887499999997</v>
      </c>
      <c r="S22" s="25">
        <f t="shared" si="4"/>
        <v>493.0025</v>
      </c>
      <c r="T22" s="64">
        <f t="shared" si="5"/>
        <v>343.0025</v>
      </c>
      <c r="U22" s="61">
        <v>378</v>
      </c>
      <c r="V22" s="62">
        <f t="shared" si="6"/>
        <v>51804.887499999997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18775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18775</v>
      </c>
      <c r="N23" s="24">
        <f t="shared" si="1"/>
        <v>22595</v>
      </c>
      <c r="O23" s="25">
        <f t="shared" si="2"/>
        <v>516.3125</v>
      </c>
      <c r="P23" s="26"/>
      <c r="Q23" s="26">
        <v>120</v>
      </c>
      <c r="R23" s="24">
        <f t="shared" si="3"/>
        <v>21958.6875</v>
      </c>
      <c r="S23" s="25">
        <f t="shared" si="4"/>
        <v>178.36249999999998</v>
      </c>
      <c r="T23" s="64">
        <f t="shared" si="5"/>
        <v>58.362499999999983</v>
      </c>
      <c r="U23" s="61">
        <v>144</v>
      </c>
      <c r="V23" s="62">
        <f t="shared" si="6"/>
        <v>21814.6875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59914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59914</v>
      </c>
      <c r="N24" s="24">
        <f t="shared" si="1"/>
        <v>59914</v>
      </c>
      <c r="O24" s="25">
        <f t="shared" si="2"/>
        <v>1647.635</v>
      </c>
      <c r="P24" s="26"/>
      <c r="Q24" s="26">
        <v>147</v>
      </c>
      <c r="R24" s="24">
        <f t="shared" si="3"/>
        <v>58119.364999999998</v>
      </c>
      <c r="S24" s="25">
        <f t="shared" si="4"/>
        <v>569.18299999999999</v>
      </c>
      <c r="T24" s="64">
        <f t="shared" si="5"/>
        <v>422.18299999999999</v>
      </c>
      <c r="U24" s="61">
        <v>525</v>
      </c>
      <c r="V24" s="62">
        <f t="shared" si="6"/>
        <v>57594.364999999998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19390</v>
      </c>
      <c r="N25" s="24">
        <f t="shared" si="1"/>
        <v>19390</v>
      </c>
      <c r="O25" s="25">
        <f t="shared" si="2"/>
        <v>533.22500000000002</v>
      </c>
      <c r="P25" s="26"/>
      <c r="Q25" s="26">
        <v>105</v>
      </c>
      <c r="R25" s="24">
        <f t="shared" si="3"/>
        <v>18751.775000000001</v>
      </c>
      <c r="S25" s="25">
        <f t="shared" si="4"/>
        <v>184.20499999999998</v>
      </c>
      <c r="T25" s="64">
        <f t="shared" si="5"/>
        <v>79.204999999999984</v>
      </c>
      <c r="U25" s="61">
        <v>162</v>
      </c>
      <c r="V25" s="62">
        <f t="shared" si="6"/>
        <v>18589.775000000001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7643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7643</v>
      </c>
      <c r="N26" s="24">
        <f t="shared" si="1"/>
        <v>7643</v>
      </c>
      <c r="O26" s="25">
        <f t="shared" si="2"/>
        <v>210.1825</v>
      </c>
      <c r="P26" s="26"/>
      <c r="Q26" s="26">
        <v>51</v>
      </c>
      <c r="R26" s="24">
        <f t="shared" si="3"/>
        <v>7381.8175000000001</v>
      </c>
      <c r="S26" s="25">
        <f t="shared" si="4"/>
        <v>72.608499999999992</v>
      </c>
      <c r="T26" s="64">
        <f t="shared" si="5"/>
        <v>21.608499999999992</v>
      </c>
      <c r="U26" s="61">
        <v>36</v>
      </c>
      <c r="V26" s="62">
        <f t="shared" si="6"/>
        <v>7345.8175000000001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27369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27369</v>
      </c>
      <c r="N27" s="40">
        <f t="shared" si="1"/>
        <v>29189</v>
      </c>
      <c r="O27" s="25">
        <f t="shared" si="2"/>
        <v>752.64750000000004</v>
      </c>
      <c r="P27" s="41"/>
      <c r="Q27" s="41">
        <v>100</v>
      </c>
      <c r="R27" s="24">
        <f t="shared" si="3"/>
        <v>28336.352500000001</v>
      </c>
      <c r="S27" s="42">
        <f t="shared" si="4"/>
        <v>260.00549999999998</v>
      </c>
      <c r="T27" s="65">
        <f t="shared" si="5"/>
        <v>160.00549999999998</v>
      </c>
      <c r="U27" s="113">
        <v>144</v>
      </c>
      <c r="V27" s="73">
        <f t="shared" si="6"/>
        <v>28192.352500000001</v>
      </c>
    </row>
    <row r="28" spans="1:22" ht="16.5" thickBot="1" x14ac:dyDescent="0.3">
      <c r="A28" s="115" t="s">
        <v>38</v>
      </c>
      <c r="B28" s="116"/>
      <c r="C28" s="117"/>
      <c r="D28" s="44">
        <f t="shared" ref="D28:E28" si="7">SUM(D7:D27)</f>
        <v>517999</v>
      </c>
      <c r="E28" s="45">
        <f t="shared" si="7"/>
        <v>120</v>
      </c>
      <c r="F28" s="45">
        <f t="shared" ref="F28:V28" si="8">SUM(F7:F27)</f>
        <v>320</v>
      </c>
      <c r="G28" s="45">
        <f t="shared" si="8"/>
        <v>0</v>
      </c>
      <c r="H28" s="45">
        <f t="shared" si="8"/>
        <v>1330</v>
      </c>
      <c r="I28" s="45">
        <f t="shared" si="8"/>
        <v>36</v>
      </c>
      <c r="J28" s="45">
        <f t="shared" si="8"/>
        <v>0</v>
      </c>
      <c r="K28" s="45">
        <f t="shared" si="8"/>
        <v>17</v>
      </c>
      <c r="L28" s="45">
        <f t="shared" si="8"/>
        <v>0</v>
      </c>
      <c r="M28" s="66">
        <f t="shared" si="8"/>
        <v>535569</v>
      </c>
      <c r="N28" s="66">
        <f t="shared" si="8"/>
        <v>545539</v>
      </c>
      <c r="O28" s="67">
        <f t="shared" si="8"/>
        <v>14728.147500000003</v>
      </c>
      <c r="P28" s="66">
        <f t="shared" si="8"/>
        <v>-41445</v>
      </c>
      <c r="Q28" s="66">
        <f t="shared" si="8"/>
        <v>2787</v>
      </c>
      <c r="R28" s="66">
        <f t="shared" si="8"/>
        <v>528023.85250000004</v>
      </c>
      <c r="S28" s="66">
        <f t="shared" si="8"/>
        <v>5087.9055000000008</v>
      </c>
      <c r="T28" s="68">
        <f t="shared" si="8"/>
        <v>2300.9054999999998</v>
      </c>
      <c r="U28" s="68">
        <f t="shared" si="8"/>
        <v>3743</v>
      </c>
      <c r="V28" s="68">
        <f t="shared" si="8"/>
        <v>524280.85249999998</v>
      </c>
    </row>
    <row r="29" spans="1:22" ht="15.75" thickBot="1" x14ac:dyDescent="0.3">
      <c r="A29" s="118" t="s">
        <v>39</v>
      </c>
      <c r="B29" s="119"/>
      <c r="C29" s="120"/>
      <c r="D29" s="48">
        <f>D4+D5-D28</f>
        <v>557009</v>
      </c>
      <c r="E29" s="48">
        <f t="shared" ref="E29:L29" si="9">E4+E5-E28</f>
        <v>1775</v>
      </c>
      <c r="F29" s="48">
        <f t="shared" si="9"/>
        <v>9080</v>
      </c>
      <c r="G29" s="48">
        <f t="shared" si="9"/>
        <v>50</v>
      </c>
      <c r="H29" s="48">
        <f t="shared" si="9"/>
        <v>21325</v>
      </c>
      <c r="I29" s="48">
        <f t="shared" si="9"/>
        <v>825</v>
      </c>
      <c r="J29" s="48">
        <f t="shared" si="9"/>
        <v>446</v>
      </c>
      <c r="K29" s="48">
        <f t="shared" si="9"/>
        <v>198</v>
      </c>
      <c r="L29" s="48">
        <f t="shared" si="9"/>
        <v>0</v>
      </c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5" priority="63" operator="equal">
      <formula>212030016606640</formula>
    </cfRule>
  </conditionalFormatting>
  <conditionalFormatting sqref="D29 E4:E6 E28:K29">
    <cfRule type="cellIs" dxfId="174" priority="61" operator="equal">
      <formula>$E$4</formula>
    </cfRule>
    <cfRule type="cellIs" dxfId="173" priority="62" operator="equal">
      <formula>2120</formula>
    </cfRule>
  </conditionalFormatting>
  <conditionalFormatting sqref="D29:E29 F4:F6 F28:F29">
    <cfRule type="cellIs" dxfId="172" priority="59" operator="equal">
      <formula>$F$4</formula>
    </cfRule>
    <cfRule type="cellIs" dxfId="171" priority="60" operator="equal">
      <formula>300</formula>
    </cfRule>
  </conditionalFormatting>
  <conditionalFormatting sqref="G4:G6 G28:G29">
    <cfRule type="cellIs" dxfId="170" priority="57" operator="equal">
      <formula>$G$4</formula>
    </cfRule>
    <cfRule type="cellIs" dxfId="169" priority="58" operator="equal">
      <formula>1660</formula>
    </cfRule>
  </conditionalFormatting>
  <conditionalFormatting sqref="H4:H6 H28:H29">
    <cfRule type="cellIs" dxfId="168" priority="55" operator="equal">
      <formula>$H$4</formula>
    </cfRule>
    <cfRule type="cellIs" dxfId="167" priority="56" operator="equal">
      <formula>6640</formula>
    </cfRule>
  </conditionalFormatting>
  <conditionalFormatting sqref="T6:T28 U28:V28">
    <cfRule type="cellIs" dxfId="166" priority="54" operator="lessThan">
      <formula>0</formula>
    </cfRule>
  </conditionalFormatting>
  <conditionalFormatting sqref="T7:T27">
    <cfRule type="cellIs" dxfId="165" priority="51" operator="lessThan">
      <formula>0</formula>
    </cfRule>
    <cfRule type="cellIs" dxfId="164" priority="52" operator="lessThan">
      <formula>0</formula>
    </cfRule>
    <cfRule type="cellIs" dxfId="163" priority="53" operator="lessThan">
      <formula>0</formula>
    </cfRule>
  </conditionalFormatting>
  <conditionalFormatting sqref="E4:E6 E28:K28">
    <cfRule type="cellIs" dxfId="162" priority="50" operator="equal">
      <formula>$E$4</formula>
    </cfRule>
  </conditionalFormatting>
  <conditionalFormatting sqref="D28:D29 D6 D4:M4">
    <cfRule type="cellIs" dxfId="161" priority="49" operator="equal">
      <formula>$D$4</formula>
    </cfRule>
  </conditionalFormatting>
  <conditionalFormatting sqref="I4:I6 I28:I29">
    <cfRule type="cellIs" dxfId="160" priority="48" operator="equal">
      <formula>$I$4</formula>
    </cfRule>
  </conditionalFormatting>
  <conditionalFormatting sqref="J4:J6 J28:J29">
    <cfRule type="cellIs" dxfId="159" priority="47" operator="equal">
      <formula>$J$4</formula>
    </cfRule>
  </conditionalFormatting>
  <conditionalFormatting sqref="K4:K6 K28:K29">
    <cfRule type="cellIs" dxfId="158" priority="46" operator="equal">
      <formula>$K$4</formula>
    </cfRule>
  </conditionalFormatting>
  <conditionalFormatting sqref="M4:M6">
    <cfRule type="cellIs" dxfId="157" priority="45" operator="equal">
      <formula>$L$4</formula>
    </cfRule>
  </conditionalFormatting>
  <conditionalFormatting sqref="T7:T28 U28:V28">
    <cfRule type="cellIs" dxfId="156" priority="42" operator="lessThan">
      <formula>0</formula>
    </cfRule>
    <cfRule type="cellIs" dxfId="155" priority="43" operator="lessThan">
      <formula>0</formula>
    </cfRule>
    <cfRule type="cellIs" dxfId="154" priority="44" operator="lessThan">
      <formula>0</formula>
    </cfRule>
  </conditionalFormatting>
  <conditionalFormatting sqref="D5:K5">
    <cfRule type="cellIs" dxfId="153" priority="41" operator="greaterThan">
      <formula>0</formula>
    </cfRule>
  </conditionalFormatting>
  <conditionalFormatting sqref="T6:T28 U28:V28">
    <cfRule type="cellIs" dxfId="152" priority="40" operator="lessThan">
      <formula>0</formula>
    </cfRule>
  </conditionalFormatting>
  <conditionalFormatting sqref="T7:T27">
    <cfRule type="cellIs" dxfId="151" priority="37" operator="lessThan">
      <formula>0</formula>
    </cfRule>
    <cfRule type="cellIs" dxfId="150" priority="38" operator="lessThan">
      <formula>0</formula>
    </cfRule>
    <cfRule type="cellIs" dxfId="149" priority="39" operator="lessThan">
      <formula>0</formula>
    </cfRule>
  </conditionalFormatting>
  <conditionalFormatting sqref="T7:T28 U28:V28">
    <cfRule type="cellIs" dxfId="148" priority="34" operator="lessThan">
      <formula>0</formula>
    </cfRule>
    <cfRule type="cellIs" dxfId="147" priority="35" operator="lessThan">
      <formula>0</formula>
    </cfRule>
    <cfRule type="cellIs" dxfId="146" priority="36" operator="lessThan">
      <formula>0</formula>
    </cfRule>
  </conditionalFormatting>
  <conditionalFormatting sqref="D5:K5">
    <cfRule type="cellIs" dxfId="145" priority="33" operator="greaterThan">
      <formula>0</formula>
    </cfRule>
  </conditionalFormatting>
  <conditionalFormatting sqref="L4 L6 L28:L29">
    <cfRule type="cellIs" dxfId="144" priority="32" operator="equal">
      <formula>$L$4</formula>
    </cfRule>
  </conditionalFormatting>
  <conditionalFormatting sqref="D7:S7">
    <cfRule type="cellIs" dxfId="143" priority="31" operator="greaterThan">
      <formula>0</formula>
    </cfRule>
  </conditionalFormatting>
  <conditionalFormatting sqref="D9:S9">
    <cfRule type="cellIs" dxfId="142" priority="30" operator="greaterThan">
      <formula>0</formula>
    </cfRule>
  </conditionalFormatting>
  <conditionalFormatting sqref="D11:S11">
    <cfRule type="cellIs" dxfId="141" priority="29" operator="greaterThan">
      <formula>0</formula>
    </cfRule>
  </conditionalFormatting>
  <conditionalFormatting sqref="D13:S13">
    <cfRule type="cellIs" dxfId="140" priority="28" operator="greaterThan">
      <formula>0</formula>
    </cfRule>
  </conditionalFormatting>
  <conditionalFormatting sqref="D15:S15">
    <cfRule type="cellIs" dxfId="139" priority="27" operator="greaterThan">
      <formula>0</formula>
    </cfRule>
  </conditionalFormatting>
  <conditionalFormatting sqref="D17:S17">
    <cfRule type="cellIs" dxfId="138" priority="26" operator="greaterThan">
      <formula>0</formula>
    </cfRule>
  </conditionalFormatting>
  <conditionalFormatting sqref="D19:S19">
    <cfRule type="cellIs" dxfId="137" priority="25" operator="greaterThan">
      <formula>0</formula>
    </cfRule>
  </conditionalFormatting>
  <conditionalFormatting sqref="D21:S21">
    <cfRule type="cellIs" dxfId="136" priority="24" operator="greaterThan">
      <formula>0</formula>
    </cfRule>
  </conditionalFormatting>
  <conditionalFormatting sqref="D23:S23">
    <cfRule type="cellIs" dxfId="135" priority="23" operator="greaterThan">
      <formula>0</formula>
    </cfRule>
  </conditionalFormatting>
  <conditionalFormatting sqref="D25:S25">
    <cfRule type="cellIs" dxfId="134" priority="22" operator="greaterThan">
      <formula>0</formula>
    </cfRule>
  </conditionalFormatting>
  <conditionalFormatting sqref="D27:S27">
    <cfRule type="cellIs" dxfId="133" priority="21" operator="greaterThan">
      <formula>0</formula>
    </cfRule>
  </conditionalFormatting>
  <conditionalFormatting sqref="U6">
    <cfRule type="cellIs" dxfId="132" priority="20" operator="lessThan">
      <formula>0</formula>
    </cfRule>
  </conditionalFormatting>
  <conditionalFormatting sqref="U6">
    <cfRule type="cellIs" dxfId="131" priority="19" operator="lessThan">
      <formula>0</formula>
    </cfRule>
  </conditionalFormatting>
  <conditionalFormatting sqref="V6:W6">
    <cfRule type="cellIs" dxfId="130" priority="18" operator="lessThan">
      <formula>0</formula>
    </cfRule>
  </conditionalFormatting>
  <conditionalFormatting sqref="V6:W6">
    <cfRule type="cellIs" dxfId="129" priority="17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50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3" priority="43" operator="equal">
      <formula>212030016606640</formula>
    </cfRule>
  </conditionalFormatting>
  <conditionalFormatting sqref="D29 E4:E6 E28:K29">
    <cfRule type="cellIs" dxfId="1332" priority="41" operator="equal">
      <formula>$E$4</formula>
    </cfRule>
    <cfRule type="cellIs" dxfId="1331" priority="42" operator="equal">
      <formula>2120</formula>
    </cfRule>
  </conditionalFormatting>
  <conditionalFormatting sqref="D29:E29 F4:F6 F28:F29">
    <cfRule type="cellIs" dxfId="1330" priority="39" operator="equal">
      <formula>$F$4</formula>
    </cfRule>
    <cfRule type="cellIs" dxfId="1329" priority="40" operator="equal">
      <formula>300</formula>
    </cfRule>
  </conditionalFormatting>
  <conditionalFormatting sqref="G4:G6 G28:G29">
    <cfRule type="cellIs" dxfId="1328" priority="37" operator="equal">
      <formula>$G$4</formula>
    </cfRule>
    <cfRule type="cellIs" dxfId="1327" priority="38" operator="equal">
      <formula>1660</formula>
    </cfRule>
  </conditionalFormatting>
  <conditionalFormatting sqref="H4:H6 H28:H29">
    <cfRule type="cellIs" dxfId="1326" priority="35" operator="equal">
      <formula>$H$4</formula>
    </cfRule>
    <cfRule type="cellIs" dxfId="1325" priority="36" operator="equal">
      <formula>6640</formula>
    </cfRule>
  </conditionalFormatting>
  <conditionalFormatting sqref="T6:T28">
    <cfRule type="cellIs" dxfId="1324" priority="34" operator="lessThan">
      <formula>0</formula>
    </cfRule>
  </conditionalFormatting>
  <conditionalFormatting sqref="T7:T27">
    <cfRule type="cellIs" dxfId="1323" priority="31" operator="lessThan">
      <formula>0</formula>
    </cfRule>
    <cfRule type="cellIs" dxfId="1322" priority="32" operator="lessThan">
      <formula>0</formula>
    </cfRule>
    <cfRule type="cellIs" dxfId="1321" priority="33" operator="lessThan">
      <formula>0</formula>
    </cfRule>
  </conditionalFormatting>
  <conditionalFormatting sqref="E4:E6 E28:K28">
    <cfRule type="cellIs" dxfId="1320" priority="30" operator="equal">
      <formula>$E$4</formula>
    </cfRule>
  </conditionalFormatting>
  <conditionalFormatting sqref="D28:D29 D6 D4:M4">
    <cfRule type="cellIs" dxfId="1319" priority="29" operator="equal">
      <formula>$D$4</formula>
    </cfRule>
  </conditionalFormatting>
  <conditionalFormatting sqref="I4:I6 I28:I29">
    <cfRule type="cellIs" dxfId="1318" priority="28" operator="equal">
      <formula>$I$4</formula>
    </cfRule>
  </conditionalFormatting>
  <conditionalFormatting sqref="J4:J6 J28:J29">
    <cfRule type="cellIs" dxfId="1317" priority="27" operator="equal">
      <formula>$J$4</formula>
    </cfRule>
  </conditionalFormatting>
  <conditionalFormatting sqref="K4:K6 K28:K29">
    <cfRule type="cellIs" dxfId="1316" priority="26" operator="equal">
      <formula>$K$4</formula>
    </cfRule>
  </conditionalFormatting>
  <conditionalFormatting sqref="M4:M6">
    <cfRule type="cellIs" dxfId="1315" priority="25" operator="equal">
      <formula>$L$4</formula>
    </cfRule>
  </conditionalFormatting>
  <conditionalFormatting sqref="T7:T28">
    <cfRule type="cellIs" dxfId="1314" priority="22" operator="lessThan">
      <formula>0</formula>
    </cfRule>
    <cfRule type="cellIs" dxfId="1313" priority="23" operator="lessThan">
      <formula>0</formula>
    </cfRule>
    <cfRule type="cellIs" dxfId="1312" priority="24" operator="lessThan">
      <formula>0</formula>
    </cfRule>
  </conditionalFormatting>
  <conditionalFormatting sqref="D5:K5">
    <cfRule type="cellIs" dxfId="1311" priority="21" operator="greaterThan">
      <formula>0</formula>
    </cfRule>
  </conditionalFormatting>
  <conditionalFormatting sqref="T6:T28">
    <cfRule type="cellIs" dxfId="1310" priority="20" operator="lessThan">
      <formula>0</formula>
    </cfRule>
  </conditionalFormatting>
  <conditionalFormatting sqref="T7:T27">
    <cfRule type="cellIs" dxfId="1309" priority="17" operator="lessThan">
      <formula>0</formula>
    </cfRule>
    <cfRule type="cellIs" dxfId="1308" priority="18" operator="lessThan">
      <formula>0</formula>
    </cfRule>
    <cfRule type="cellIs" dxfId="1307" priority="19" operator="lessThan">
      <formula>0</formula>
    </cfRule>
  </conditionalFormatting>
  <conditionalFormatting sqref="T7:T28">
    <cfRule type="cellIs" dxfId="1306" priority="14" operator="lessThan">
      <formula>0</formula>
    </cfRule>
    <cfRule type="cellIs" dxfId="1305" priority="15" operator="lessThan">
      <formula>0</formula>
    </cfRule>
    <cfRule type="cellIs" dxfId="1304" priority="16" operator="lessThan">
      <formula>0</formula>
    </cfRule>
  </conditionalFormatting>
  <conditionalFormatting sqref="D5:K5">
    <cfRule type="cellIs" dxfId="1303" priority="13" operator="greaterThan">
      <formula>0</formula>
    </cfRule>
  </conditionalFormatting>
  <conditionalFormatting sqref="L4 L6 L28:L29">
    <cfRule type="cellIs" dxfId="1302" priority="12" operator="equal">
      <formula>$L$4</formula>
    </cfRule>
  </conditionalFormatting>
  <conditionalFormatting sqref="D7:S7">
    <cfRule type="cellIs" dxfId="1301" priority="11" operator="greaterThan">
      <formula>0</formula>
    </cfRule>
  </conditionalFormatting>
  <conditionalFormatting sqref="D9:S9">
    <cfRule type="cellIs" dxfId="1300" priority="10" operator="greaterThan">
      <formula>0</formula>
    </cfRule>
  </conditionalFormatting>
  <conditionalFormatting sqref="D11:S11">
    <cfRule type="cellIs" dxfId="1299" priority="9" operator="greaterThan">
      <formula>0</formula>
    </cfRule>
  </conditionalFormatting>
  <conditionalFormatting sqref="D13:S13">
    <cfRule type="cellIs" dxfId="1298" priority="8" operator="greaterThan">
      <formula>0</formula>
    </cfRule>
  </conditionalFormatting>
  <conditionalFormatting sqref="D15:S15">
    <cfRule type="cellIs" dxfId="1297" priority="7" operator="greaterThan">
      <formula>0</formula>
    </cfRule>
  </conditionalFormatting>
  <conditionalFormatting sqref="D17:S17">
    <cfRule type="cellIs" dxfId="1296" priority="6" operator="greaterThan">
      <formula>0</formula>
    </cfRule>
  </conditionalFormatting>
  <conditionalFormatting sqref="D19:S19">
    <cfRule type="cellIs" dxfId="1295" priority="5" operator="greaterThan">
      <formula>0</formula>
    </cfRule>
  </conditionalFormatting>
  <conditionalFormatting sqref="D21:S21">
    <cfRule type="cellIs" dxfId="1294" priority="4" operator="greaterThan">
      <formula>0</formula>
    </cfRule>
  </conditionalFormatting>
  <conditionalFormatting sqref="D23:S23">
    <cfRule type="cellIs" dxfId="1293" priority="3" operator="greaterThan">
      <formula>0</formula>
    </cfRule>
  </conditionalFormatting>
  <conditionalFormatting sqref="D25:S25">
    <cfRule type="cellIs" dxfId="1292" priority="2" operator="greaterThan">
      <formula>0</formula>
    </cfRule>
  </conditionalFormatting>
  <conditionalFormatting sqref="D27:S27">
    <cfRule type="cellIs" dxfId="129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pane ySplit="6" topLeftCell="A7" activePane="bottomLeft" state="frozen"/>
      <selection pane="bottomLeft" activeCell="H14" sqref="H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3" max="23" width="2.85546875" customWidth="1"/>
  </cols>
  <sheetData>
    <row r="1" spans="1:23" ht="15" customHeight="1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</row>
    <row r="2" spans="1:23" ht="15.75" customHeight="1" thickBot="1" x14ac:dyDescent="0.3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</row>
    <row r="3" spans="1:23" ht="18.75" x14ac:dyDescent="0.25">
      <c r="A3" s="125" t="s">
        <v>128</v>
      </c>
      <c r="B3" s="126"/>
      <c r="C3" s="155" t="s">
        <v>129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</row>
    <row r="4" spans="1:23" x14ac:dyDescent="0.25">
      <c r="A4" s="129" t="s">
        <v>1</v>
      </c>
      <c r="B4" s="129"/>
      <c r="C4" s="1"/>
      <c r="D4" s="2">
        <f>'29'!D29</f>
        <v>557009</v>
      </c>
      <c r="E4" s="2">
        <f>'29'!E29</f>
        <v>1775</v>
      </c>
      <c r="F4" s="2">
        <f>'29'!F29</f>
        <v>9080</v>
      </c>
      <c r="G4" s="2">
        <f>'29'!G29</f>
        <v>50</v>
      </c>
      <c r="H4" s="2">
        <f>'29'!H29</f>
        <v>21325</v>
      </c>
      <c r="I4" s="2">
        <f>'29'!I29</f>
        <v>825</v>
      </c>
      <c r="J4" s="2">
        <f>'29'!J29</f>
        <v>446</v>
      </c>
      <c r="K4" s="2">
        <f>'29'!K29</f>
        <v>198</v>
      </c>
      <c r="L4" s="2">
        <f>'29'!L29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3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514</v>
      </c>
      <c r="N22" s="24">
        <f t="shared" si="1"/>
        <v>514</v>
      </c>
      <c r="O22" s="25">
        <f t="shared" si="2"/>
        <v>14.135</v>
      </c>
      <c r="P22" s="26"/>
      <c r="Q22" s="26"/>
      <c r="R22" s="24">
        <f t="shared" si="3"/>
        <v>499.86500000000001</v>
      </c>
      <c r="S22" s="25">
        <f t="shared" si="4"/>
        <v>4.883</v>
      </c>
      <c r="T22" s="27">
        <f t="shared" si="5"/>
        <v>4.883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1028</v>
      </c>
      <c r="N23" s="24">
        <f t="shared" si="1"/>
        <v>1028</v>
      </c>
      <c r="O23" s="25">
        <f t="shared" si="2"/>
        <v>28.27</v>
      </c>
      <c r="P23" s="26"/>
      <c r="Q23" s="26"/>
      <c r="R23" s="24">
        <f t="shared" si="3"/>
        <v>999.73</v>
      </c>
      <c r="S23" s="25">
        <f t="shared" si="4"/>
        <v>9.766</v>
      </c>
      <c r="T23" s="27">
        <f t="shared" si="5"/>
        <v>9.766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4626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4626</v>
      </c>
      <c r="N28" s="45">
        <f t="shared" si="7"/>
        <v>4626</v>
      </c>
      <c r="O28" s="46">
        <f t="shared" si="7"/>
        <v>127.215</v>
      </c>
      <c r="P28" s="45">
        <f t="shared" si="7"/>
        <v>0</v>
      </c>
      <c r="Q28" s="45">
        <f t="shared" si="7"/>
        <v>0</v>
      </c>
      <c r="R28" s="45">
        <f t="shared" si="7"/>
        <v>4498.7849999999999</v>
      </c>
      <c r="S28" s="45">
        <f t="shared" si="7"/>
        <v>43.947000000000003</v>
      </c>
      <c r="T28" s="47">
        <f t="shared" si="7"/>
        <v>43.947000000000003</v>
      </c>
    </row>
    <row r="29" spans="1:20" ht="15.75" thickBot="1" x14ac:dyDescent="0.3">
      <c r="A29" s="118" t="s">
        <v>39</v>
      </c>
      <c r="B29" s="119"/>
      <c r="C29" s="120"/>
      <c r="D29" s="48">
        <f>D4+D5-D28</f>
        <v>552383</v>
      </c>
      <c r="E29" s="48">
        <f t="shared" ref="E29:L29" si="8">E4+E5-E28</f>
        <v>1775</v>
      </c>
      <c r="F29" s="48">
        <f t="shared" si="8"/>
        <v>9080</v>
      </c>
      <c r="G29" s="48">
        <f t="shared" si="8"/>
        <v>50</v>
      </c>
      <c r="H29" s="48">
        <f t="shared" si="8"/>
        <v>21325</v>
      </c>
      <c r="I29" s="48">
        <f t="shared" si="8"/>
        <v>825</v>
      </c>
      <c r="J29" s="48">
        <f t="shared" si="8"/>
        <v>446</v>
      </c>
      <c r="K29" s="48">
        <f t="shared" si="8"/>
        <v>198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3:B3"/>
    <mergeCell ref="C3:T3"/>
    <mergeCell ref="A4:B4"/>
    <mergeCell ref="N4:T4"/>
    <mergeCell ref="A5:B5"/>
    <mergeCell ref="N5:T5"/>
    <mergeCell ref="A1:W2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'30'!D29</f>
        <v>552383</v>
      </c>
      <c r="E4" s="2">
        <f>'30'!E29</f>
        <v>1775</v>
      </c>
      <c r="F4" s="2">
        <f>'30'!F29</f>
        <v>9080</v>
      </c>
      <c r="G4" s="2">
        <f>'30'!G29</f>
        <v>50</v>
      </c>
      <c r="H4" s="2">
        <f>'30'!H29</f>
        <v>21325</v>
      </c>
      <c r="I4" s="2">
        <f>'30'!I29</f>
        <v>825</v>
      </c>
      <c r="J4" s="2">
        <f>'30'!J29</f>
        <v>446</v>
      </c>
      <c r="K4" s="2">
        <f>'30'!K29</f>
        <v>198</v>
      </c>
      <c r="L4" s="2">
        <f>'30'!L29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18" t="s">
        <v>39</v>
      </c>
      <c r="B29" s="119"/>
      <c r="C29" s="120"/>
      <c r="D29" s="48">
        <f>D4+D5-D28</f>
        <v>552383</v>
      </c>
      <c r="E29" s="48">
        <f t="shared" ref="E29:L29" si="8">E4+E5-E28</f>
        <v>1775</v>
      </c>
      <c r="F29" s="48">
        <f t="shared" si="8"/>
        <v>9080</v>
      </c>
      <c r="G29" s="48">
        <f t="shared" si="8"/>
        <v>50</v>
      </c>
      <c r="H29" s="48">
        <f t="shared" si="8"/>
        <v>21325</v>
      </c>
      <c r="I29" s="48">
        <f t="shared" si="8"/>
        <v>825</v>
      </c>
      <c r="J29" s="48">
        <f t="shared" si="8"/>
        <v>446</v>
      </c>
      <c r="K29" s="48">
        <f t="shared" si="8"/>
        <v>198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118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6709999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343449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1360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1780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2460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410589</v>
      </c>
      <c r="N7" s="24">
        <f>D7+E7*20+F7*10+G7*9+H7*9+I7*191+J7*191+K7*182+L7*100</f>
        <v>429255</v>
      </c>
      <c r="O7" s="25">
        <f>M7*2.75%</f>
        <v>11291.1975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1944</v>
      </c>
      <c r="R7" s="24">
        <f>M7-(M7*2.75%)+I7*191+J7*191+K7*182+L7*100-Q7</f>
        <v>416019.80249999999</v>
      </c>
      <c r="S7" s="25">
        <f>M7*0.95%</f>
        <v>3900.5954999999999</v>
      </c>
      <c r="T7" s="27">
        <f>S7-Q7</f>
        <v>1956.5954999999999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190127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880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1270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219557</v>
      </c>
      <c r="N8" s="24">
        <f t="shared" ref="N8:N27" si="1">D8+E8*20+F8*10+G8*9+H8*9+I8*191+J8*191+K8*182+L8*100</f>
        <v>225669</v>
      </c>
      <c r="O8" s="25">
        <f t="shared" ref="O8:O27" si="2">M8*2.75%</f>
        <v>6037.8175000000001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2007</v>
      </c>
      <c r="R8" s="24">
        <f t="shared" ref="R8:R27" si="3">M8-(M8*2.75%)+I8*191+J8*191+K8*182+L8*100-Q8</f>
        <v>217624.1825</v>
      </c>
      <c r="S8" s="25">
        <f t="shared" ref="S8:S27" si="4">M8*0.95%</f>
        <v>2085.7914999999998</v>
      </c>
      <c r="T8" s="27">
        <f t="shared" ref="T8:T27" si="5">S8-Q8</f>
        <v>78.791499999999814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526342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3310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122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17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569352</v>
      </c>
      <c r="N9" s="24">
        <f t="shared" si="1"/>
        <v>596894</v>
      </c>
      <c r="O9" s="25">
        <f t="shared" si="2"/>
        <v>15657.18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2892</v>
      </c>
      <c r="R9" s="24">
        <f t="shared" si="3"/>
        <v>578344.81999999995</v>
      </c>
      <c r="S9" s="25">
        <f t="shared" si="4"/>
        <v>5408.8440000000001</v>
      </c>
      <c r="T9" s="27">
        <f t="shared" si="5"/>
        <v>2516.8440000000001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150984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9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159394</v>
      </c>
      <c r="N10" s="24">
        <f t="shared" si="1"/>
        <v>179723</v>
      </c>
      <c r="O10" s="25">
        <f t="shared" si="2"/>
        <v>4383.335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539</v>
      </c>
      <c r="R10" s="24">
        <f t="shared" si="3"/>
        <v>174800.66500000001</v>
      </c>
      <c r="S10" s="25">
        <f t="shared" si="4"/>
        <v>1514.2429999999999</v>
      </c>
      <c r="T10" s="27">
        <f t="shared" si="5"/>
        <v>975.24299999999994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217076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238081</v>
      </c>
      <c r="N11" s="24">
        <f t="shared" si="1"/>
        <v>266297</v>
      </c>
      <c r="O11" s="25">
        <f t="shared" si="2"/>
        <v>6547.2275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1003</v>
      </c>
      <c r="R11" s="24">
        <f t="shared" si="3"/>
        <v>258746.77249999999</v>
      </c>
      <c r="S11" s="25">
        <f t="shared" si="4"/>
        <v>2261.7694999999999</v>
      </c>
      <c r="T11" s="27">
        <f t="shared" si="5"/>
        <v>1258.7694999999999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139303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199803</v>
      </c>
      <c r="N12" s="24">
        <f t="shared" si="1"/>
        <v>202769</v>
      </c>
      <c r="O12" s="25">
        <f t="shared" si="2"/>
        <v>5494.5825000000004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533</v>
      </c>
      <c r="R12" s="24">
        <f t="shared" si="3"/>
        <v>196741.41750000001</v>
      </c>
      <c r="S12" s="25">
        <f t="shared" si="4"/>
        <v>1898.1285</v>
      </c>
      <c r="T12" s="27">
        <f t="shared" si="5"/>
        <v>1365.1285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161738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166518</v>
      </c>
      <c r="N13" s="24">
        <f t="shared" si="1"/>
        <v>168338</v>
      </c>
      <c r="O13" s="25">
        <f t="shared" si="2"/>
        <v>4579.2449999999999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368</v>
      </c>
      <c r="R13" s="24">
        <f t="shared" si="3"/>
        <v>163390.755</v>
      </c>
      <c r="S13" s="25">
        <f t="shared" si="4"/>
        <v>1581.921</v>
      </c>
      <c r="T13" s="27">
        <f t="shared" si="5"/>
        <v>1213.921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429136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670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900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476016</v>
      </c>
      <c r="N14" s="24">
        <f t="shared" si="1"/>
        <v>486595</v>
      </c>
      <c r="O14" s="25">
        <f t="shared" si="2"/>
        <v>13090.44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2723</v>
      </c>
      <c r="R14" s="24">
        <f t="shared" si="3"/>
        <v>470781.56</v>
      </c>
      <c r="S14" s="25">
        <f t="shared" si="4"/>
        <v>4522.152</v>
      </c>
      <c r="T14" s="27">
        <f t="shared" si="5"/>
        <v>1799.152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383307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407467</v>
      </c>
      <c r="N15" s="24">
        <f t="shared" si="1"/>
        <v>423850</v>
      </c>
      <c r="O15" s="25">
        <f t="shared" si="2"/>
        <v>11205.342500000001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3059</v>
      </c>
      <c r="R15" s="24">
        <f t="shared" si="3"/>
        <v>409585.65749999997</v>
      </c>
      <c r="S15" s="25">
        <f t="shared" si="4"/>
        <v>3870.9364999999998</v>
      </c>
      <c r="T15" s="27">
        <f t="shared" si="5"/>
        <v>811.9364999999998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458908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3420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524588</v>
      </c>
      <c r="N16" s="24">
        <f t="shared" si="1"/>
        <v>543445</v>
      </c>
      <c r="O16" s="25">
        <f t="shared" si="2"/>
        <v>14426.17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3194</v>
      </c>
      <c r="R16" s="24">
        <f t="shared" si="3"/>
        <v>525824.83000000007</v>
      </c>
      <c r="S16" s="25">
        <f t="shared" si="4"/>
        <v>4983.5860000000002</v>
      </c>
      <c r="T16" s="27">
        <f t="shared" si="5"/>
        <v>1789.5860000000002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315628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1370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12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343998</v>
      </c>
      <c r="N17" s="24">
        <f t="shared" si="1"/>
        <v>359552</v>
      </c>
      <c r="O17" s="25">
        <f t="shared" si="2"/>
        <v>9459.9449999999997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1923</v>
      </c>
      <c r="R17" s="24">
        <f t="shared" si="3"/>
        <v>348169.05499999999</v>
      </c>
      <c r="S17" s="25">
        <f t="shared" si="4"/>
        <v>3267.9809999999998</v>
      </c>
      <c r="T17" s="27">
        <f t="shared" si="5"/>
        <v>1344.9809999999998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255466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910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47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267856</v>
      </c>
      <c r="N18" s="24">
        <f t="shared" si="1"/>
        <v>280518</v>
      </c>
      <c r="O18" s="25">
        <f t="shared" si="2"/>
        <v>7366.04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2987</v>
      </c>
      <c r="R18" s="24">
        <f t="shared" si="3"/>
        <v>270164.95999999996</v>
      </c>
      <c r="S18" s="25">
        <f t="shared" si="4"/>
        <v>2544.6320000000001</v>
      </c>
      <c r="T18" s="27">
        <f t="shared" si="5"/>
        <v>-442.36799999999994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322657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280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620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350387</v>
      </c>
      <c r="N19" s="24">
        <f t="shared" si="1"/>
        <v>367123</v>
      </c>
      <c r="O19" s="25">
        <f t="shared" si="2"/>
        <v>9635.6424999999999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2800</v>
      </c>
      <c r="R19" s="24">
        <f t="shared" si="3"/>
        <v>354687.35749999998</v>
      </c>
      <c r="S19" s="25">
        <f t="shared" si="4"/>
        <v>3328.6765</v>
      </c>
      <c r="T19" s="27">
        <f t="shared" si="5"/>
        <v>528.67650000000003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169664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173464</v>
      </c>
      <c r="N20" s="24">
        <f t="shared" si="1"/>
        <v>176284</v>
      </c>
      <c r="O20" s="25">
        <f t="shared" si="2"/>
        <v>4770.26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2507</v>
      </c>
      <c r="R20" s="24">
        <f t="shared" si="3"/>
        <v>169006.74</v>
      </c>
      <c r="S20" s="25">
        <f t="shared" si="4"/>
        <v>1647.9079999999999</v>
      </c>
      <c r="T20" s="27">
        <f t="shared" si="5"/>
        <v>-859.0920000000001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161566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400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2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179466</v>
      </c>
      <c r="N21" s="24">
        <f t="shared" si="1"/>
        <v>196065</v>
      </c>
      <c r="O21" s="25">
        <f t="shared" si="2"/>
        <v>4935.3149999999996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470</v>
      </c>
      <c r="R21" s="24">
        <f t="shared" si="3"/>
        <v>190659.685</v>
      </c>
      <c r="S21" s="25">
        <f t="shared" si="4"/>
        <v>1704.9269999999999</v>
      </c>
      <c r="T21" s="27">
        <f t="shared" si="5"/>
        <v>1234.9269999999999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509910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690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548680</v>
      </c>
      <c r="N22" s="24">
        <f t="shared" si="1"/>
        <v>573712</v>
      </c>
      <c r="O22" s="25">
        <f t="shared" si="2"/>
        <v>15088.7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3067</v>
      </c>
      <c r="R22" s="24">
        <f t="shared" si="3"/>
        <v>555556.30000000005</v>
      </c>
      <c r="S22" s="25">
        <f t="shared" si="4"/>
        <v>5212.46</v>
      </c>
      <c r="T22" s="27">
        <f t="shared" si="5"/>
        <v>2145.46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245156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270556</v>
      </c>
      <c r="N23" s="24">
        <f t="shared" si="1"/>
        <v>284836</v>
      </c>
      <c r="O23" s="25">
        <f t="shared" si="2"/>
        <v>7440.29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1847</v>
      </c>
      <c r="R23" s="24">
        <f t="shared" si="3"/>
        <v>275548.71000000002</v>
      </c>
      <c r="S23" s="25">
        <f t="shared" si="4"/>
        <v>2570.2820000000002</v>
      </c>
      <c r="T23" s="27">
        <f t="shared" si="5"/>
        <v>723.28200000000015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622005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3570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74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692325</v>
      </c>
      <c r="N24" s="24">
        <f t="shared" si="1"/>
        <v>715058</v>
      </c>
      <c r="O24" s="25">
        <f t="shared" si="2"/>
        <v>19038.9375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2925</v>
      </c>
      <c r="R24" s="24">
        <f t="shared" si="3"/>
        <v>693094.0625</v>
      </c>
      <c r="S24" s="25">
        <f t="shared" si="4"/>
        <v>6577.0874999999996</v>
      </c>
      <c r="T24" s="27">
        <f t="shared" si="5"/>
        <v>3652.0874999999996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254812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500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46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277712</v>
      </c>
      <c r="N25" s="24">
        <f t="shared" si="1"/>
        <v>290684</v>
      </c>
      <c r="O25" s="25">
        <f t="shared" si="2"/>
        <v>7637.08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1700</v>
      </c>
      <c r="R25" s="24">
        <f t="shared" si="3"/>
        <v>281346.92</v>
      </c>
      <c r="S25" s="25">
        <f t="shared" si="4"/>
        <v>2638.2640000000001</v>
      </c>
      <c r="T25" s="27">
        <f t="shared" si="5"/>
        <v>938.26400000000012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255025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286765</v>
      </c>
      <c r="N26" s="24">
        <f t="shared" si="1"/>
        <v>294052</v>
      </c>
      <c r="O26" s="25">
        <f t="shared" si="2"/>
        <v>7886.0375000000004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1335</v>
      </c>
      <c r="R26" s="24">
        <f t="shared" si="3"/>
        <v>284830.96250000002</v>
      </c>
      <c r="S26" s="25">
        <f t="shared" si="4"/>
        <v>2724.2674999999999</v>
      </c>
      <c r="T26" s="27">
        <f t="shared" si="5"/>
        <v>1389.2674999999999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263875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274275</v>
      </c>
      <c r="N27" s="40">
        <f t="shared" si="1"/>
        <v>284465</v>
      </c>
      <c r="O27" s="25">
        <f t="shared" si="2"/>
        <v>7542.5625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1350</v>
      </c>
      <c r="R27" s="24">
        <f t="shared" si="3"/>
        <v>275572.4375</v>
      </c>
      <c r="S27" s="42">
        <f t="shared" si="4"/>
        <v>2605.6124999999997</v>
      </c>
      <c r="T27" s="43">
        <f t="shared" si="5"/>
        <v>1255.6124999999997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6376134</v>
      </c>
      <c r="E28" s="45">
        <f t="shared" si="6"/>
        <v>10630</v>
      </c>
      <c r="F28" s="45">
        <f t="shared" ref="F28:T28" si="7">SUM(F7:F27)</f>
        <v>16160</v>
      </c>
      <c r="G28" s="45">
        <f t="shared" si="7"/>
        <v>440</v>
      </c>
      <c r="H28" s="45">
        <f t="shared" si="7"/>
        <v>31395</v>
      </c>
      <c r="I28" s="45">
        <f t="shared" si="7"/>
        <v>1195</v>
      </c>
      <c r="J28" s="45">
        <f t="shared" si="7"/>
        <v>82</v>
      </c>
      <c r="K28" s="45">
        <f t="shared" si="7"/>
        <v>354</v>
      </c>
      <c r="L28" s="45">
        <f t="shared" si="7"/>
        <v>0</v>
      </c>
      <c r="M28" s="45">
        <f t="shared" si="7"/>
        <v>7036849</v>
      </c>
      <c r="N28" s="45">
        <f t="shared" si="7"/>
        <v>7345184</v>
      </c>
      <c r="O28" s="46">
        <f t="shared" si="7"/>
        <v>193513.34749999997</v>
      </c>
      <c r="P28" s="45">
        <f t="shared" si="7"/>
        <v>0</v>
      </c>
      <c r="Q28" s="45">
        <f t="shared" si="7"/>
        <v>41173</v>
      </c>
      <c r="R28" s="45">
        <f t="shared" si="7"/>
        <v>7110497.6525000008</v>
      </c>
      <c r="S28" s="45">
        <f t="shared" si="7"/>
        <v>66850.065500000012</v>
      </c>
      <c r="T28" s="47">
        <f t="shared" si="7"/>
        <v>25677.065499999993</v>
      </c>
    </row>
    <row r="29" spans="1:20" ht="15.75" thickBot="1" x14ac:dyDescent="0.3">
      <c r="A29" s="118" t="s">
        <v>39</v>
      </c>
      <c r="B29" s="119"/>
      <c r="C29" s="120"/>
      <c r="D29" s="48">
        <f>D4+D5-D28</f>
        <v>552383</v>
      </c>
      <c r="E29" s="48">
        <f t="shared" ref="E29:L29" si="8">E4+E5-E28</f>
        <v>1775</v>
      </c>
      <c r="F29" s="48">
        <f t="shared" si="8"/>
        <v>9080</v>
      </c>
      <c r="G29" s="48">
        <f t="shared" si="8"/>
        <v>50</v>
      </c>
      <c r="H29" s="48">
        <f t="shared" si="8"/>
        <v>21325</v>
      </c>
      <c r="I29" s="48">
        <f t="shared" si="8"/>
        <v>825</v>
      </c>
      <c r="J29" s="48">
        <f t="shared" si="8"/>
        <v>446</v>
      </c>
      <c r="K29" s="48">
        <f t="shared" si="8"/>
        <v>198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Q8:Q27 D8:L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E27" sqref="E27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99" t="s">
        <v>110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92" t="s">
        <v>70</v>
      </c>
      <c r="M2" s="95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93">
        <f>B3-K3</f>
        <v>-2150</v>
      </c>
      <c r="M3" s="96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94">
        <f t="shared" ref="L4:L23" si="1">B4-K4</f>
        <v>3500</v>
      </c>
      <c r="M4" s="96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94">
        <f t="shared" si="1"/>
        <v>34390</v>
      </c>
      <c r="M5" s="96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94">
        <f t="shared" si="1"/>
        <v>16290</v>
      </c>
      <c r="M6" s="96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94">
        <f t="shared" si="1"/>
        <v>3945</v>
      </c>
      <c r="M7" s="96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93">
        <f t="shared" si="1"/>
        <v>-36600</v>
      </c>
      <c r="M8" s="96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94">
        <f t="shared" si="1"/>
        <v>15220</v>
      </c>
      <c r="M9" s="96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94">
        <f t="shared" si="1"/>
        <v>27290</v>
      </c>
      <c r="M10" s="96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94">
        <f t="shared" si="1"/>
        <v>42480</v>
      </c>
      <c r="M11" s="96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94">
        <f t="shared" si="1"/>
        <v>18980</v>
      </c>
      <c r="M12" s="96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94">
        <f t="shared" si="1"/>
        <v>30400</v>
      </c>
      <c r="M13" s="96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94">
        <f t="shared" si="1"/>
        <v>34810</v>
      </c>
      <c r="M14" s="96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94">
        <f t="shared" si="1"/>
        <v>40520</v>
      </c>
      <c r="M15" s="96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94">
        <f t="shared" si="1"/>
        <v>17150</v>
      </c>
      <c r="M16" s="96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94">
        <f t="shared" si="1"/>
        <v>8600</v>
      </c>
      <c r="M17" s="96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94">
        <f t="shared" si="1"/>
        <v>53140</v>
      </c>
      <c r="M18" s="96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93">
        <f t="shared" si="1"/>
        <v>-5400</v>
      </c>
      <c r="M19" s="96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94">
        <f t="shared" si="1"/>
        <v>20510</v>
      </c>
      <c r="M20" s="96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94">
        <f t="shared" si="1"/>
        <v>9160</v>
      </c>
      <c r="M21" s="96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93">
        <f t="shared" si="1"/>
        <v>-2440</v>
      </c>
      <c r="M22" s="96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94">
        <f t="shared" si="1"/>
        <v>19600</v>
      </c>
      <c r="M23" s="96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93">
        <f t="shared" si="3"/>
        <v>349395</v>
      </c>
      <c r="M24" s="97">
        <f t="shared" si="2"/>
        <v>0.581562874251497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9" sqref="I9"/>
    </sheetView>
  </sheetViews>
  <sheetFormatPr defaultRowHeight="15" x14ac:dyDescent="0.25"/>
  <cols>
    <col min="1" max="1" width="18.85546875" customWidth="1"/>
    <col min="2" max="2" width="16.140625" customWidth="1"/>
    <col min="3" max="3" width="15.85546875" customWidth="1"/>
    <col min="4" max="4" width="12.7109375" customWidth="1"/>
    <col min="5" max="5" width="14.140625" bestFit="1" customWidth="1"/>
    <col min="6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51" t="s">
        <v>110</v>
      </c>
      <c r="B1" s="152"/>
      <c r="C1" s="152"/>
      <c r="D1" s="152"/>
      <c r="E1" s="153"/>
      <c r="F1" s="102"/>
      <c r="G1" s="102"/>
      <c r="H1" s="102"/>
      <c r="I1" s="102"/>
      <c r="J1" s="102"/>
      <c r="K1" s="102"/>
      <c r="L1" s="102"/>
      <c r="M1" s="102"/>
    </row>
    <row r="2" spans="1:15" ht="26.25" x14ac:dyDescent="0.4">
      <c r="A2" s="76" t="s">
        <v>65</v>
      </c>
      <c r="B2" s="77" t="s">
        <v>66</v>
      </c>
      <c r="C2" s="78" t="s">
        <v>120</v>
      </c>
      <c r="D2" s="107" t="s">
        <v>70</v>
      </c>
      <c r="E2" s="78" t="s">
        <v>121</v>
      </c>
      <c r="F2" s="101"/>
      <c r="G2" s="101"/>
      <c r="H2" s="101"/>
      <c r="I2" s="101"/>
      <c r="J2" s="101"/>
      <c r="K2" s="101"/>
      <c r="L2" s="103"/>
      <c r="M2" s="104"/>
    </row>
    <row r="3" spans="1:15" ht="18.75" x14ac:dyDescent="0.3">
      <c r="A3" s="84" t="s">
        <v>71</v>
      </c>
      <c r="B3" s="84">
        <v>80000</v>
      </c>
      <c r="C3" s="84">
        <f>Total!E7*20+Total!F7*10+Total!G7*9+Total!H7*9</f>
        <v>67140</v>
      </c>
      <c r="D3" s="84">
        <f>B3-C3</f>
        <v>12860</v>
      </c>
      <c r="E3" s="108">
        <f>C3/B3</f>
        <v>0.83925000000000005</v>
      </c>
      <c r="F3" s="101"/>
      <c r="G3" s="101"/>
      <c r="H3" s="101"/>
      <c r="I3" s="101"/>
      <c r="J3" s="101"/>
      <c r="K3" s="101"/>
      <c r="L3" s="101"/>
      <c r="M3" s="105"/>
    </row>
    <row r="4" spans="1:15" ht="18.75" x14ac:dyDescent="0.3">
      <c r="A4" s="84" t="s">
        <v>72</v>
      </c>
      <c r="B4" s="84">
        <v>40000</v>
      </c>
      <c r="C4" s="84">
        <f>Total!E8*20+Total!F8*10+Total!G8*9+Total!H8*9</f>
        <v>29430</v>
      </c>
      <c r="D4" s="84">
        <f t="shared" ref="D4:D23" si="0">B4-C4</f>
        <v>10570</v>
      </c>
      <c r="E4" s="108">
        <f t="shared" ref="E4:E24" si="1">C4/B4</f>
        <v>0.73575000000000002</v>
      </c>
      <c r="F4" s="101"/>
      <c r="G4" s="101"/>
      <c r="H4" s="101"/>
      <c r="I4" s="101"/>
      <c r="J4" s="101"/>
      <c r="K4" s="101"/>
      <c r="L4" s="101"/>
      <c r="M4" s="105"/>
    </row>
    <row r="5" spans="1:15" ht="18.75" x14ac:dyDescent="0.3">
      <c r="A5" s="84" t="s">
        <v>73</v>
      </c>
      <c r="B5" s="84">
        <v>70000</v>
      </c>
      <c r="C5" s="84">
        <f>Total!E9*20+Total!F9*10+Total!G9*9+Total!H9*9</f>
        <v>43010</v>
      </c>
      <c r="D5" s="84">
        <f t="shared" si="0"/>
        <v>26990</v>
      </c>
      <c r="E5" s="108">
        <f t="shared" si="1"/>
        <v>0.61442857142857144</v>
      </c>
      <c r="F5" s="101"/>
      <c r="G5" s="101"/>
      <c r="H5" s="101"/>
      <c r="I5" s="101"/>
      <c r="J5" s="101"/>
      <c r="K5" s="101"/>
      <c r="L5" s="101"/>
      <c r="M5" s="105"/>
    </row>
    <row r="6" spans="1:15" ht="18.75" x14ac:dyDescent="0.3">
      <c r="A6" s="84" t="s">
        <v>74</v>
      </c>
      <c r="B6" s="84">
        <v>20000</v>
      </c>
      <c r="C6" s="84">
        <f>Total!E10*20+Total!F10*10+Total!G10*9+Total!H10*9</f>
        <v>8410</v>
      </c>
      <c r="D6" s="84">
        <f t="shared" si="0"/>
        <v>11590</v>
      </c>
      <c r="E6" s="108">
        <f t="shared" si="1"/>
        <v>0.42049999999999998</v>
      </c>
      <c r="F6" s="101"/>
      <c r="G6" s="101"/>
      <c r="H6" s="101"/>
      <c r="I6" s="101"/>
      <c r="J6" s="101"/>
      <c r="K6" s="101"/>
      <c r="L6" s="101"/>
      <c r="M6" s="105"/>
    </row>
    <row r="7" spans="1:15" ht="18.75" x14ac:dyDescent="0.3">
      <c r="A7" s="84" t="s">
        <v>75</v>
      </c>
      <c r="B7" s="84">
        <v>40000</v>
      </c>
      <c r="C7" s="84">
        <f>Total!E11*20+Total!F11*10+Total!G11*9+Total!H11*9</f>
        <v>21005</v>
      </c>
      <c r="D7" s="84">
        <f t="shared" si="0"/>
        <v>18995</v>
      </c>
      <c r="E7" s="108">
        <f t="shared" si="1"/>
        <v>0.52512499999999995</v>
      </c>
      <c r="F7" s="101"/>
      <c r="G7" s="101"/>
      <c r="H7" s="101"/>
      <c r="I7" s="101"/>
      <c r="J7" s="101"/>
      <c r="K7" s="101"/>
      <c r="L7" s="101"/>
      <c r="M7" s="105"/>
      <c r="O7" s="79"/>
    </row>
    <row r="8" spans="1:15" ht="18.75" x14ac:dyDescent="0.3">
      <c r="A8" s="84" t="s">
        <v>76</v>
      </c>
      <c r="B8" s="84">
        <v>40000</v>
      </c>
      <c r="C8" s="84">
        <f>Total!E12*20+Total!F12*10+Total!G12*9+Total!H12*9</f>
        <v>60500</v>
      </c>
      <c r="D8" s="84">
        <f t="shared" si="0"/>
        <v>-20500</v>
      </c>
      <c r="E8" s="109">
        <f t="shared" si="1"/>
        <v>1.5125</v>
      </c>
      <c r="F8" s="101"/>
      <c r="G8" s="101"/>
      <c r="H8" s="101"/>
      <c r="I8" s="101"/>
      <c r="J8" s="101"/>
      <c r="K8" s="101"/>
      <c r="L8" s="101"/>
      <c r="M8" s="105"/>
    </row>
    <row r="9" spans="1:15" ht="18.75" x14ac:dyDescent="0.3">
      <c r="A9" s="84" t="s">
        <v>77</v>
      </c>
      <c r="B9" s="84">
        <v>30000</v>
      </c>
      <c r="C9" s="84">
        <f>Total!E13*20+Total!F13*10+Total!G13*9+Total!H13*9</f>
        <v>4780</v>
      </c>
      <c r="D9" s="84">
        <f t="shared" si="0"/>
        <v>25220</v>
      </c>
      <c r="E9" s="108">
        <f t="shared" si="1"/>
        <v>0.15933333333333333</v>
      </c>
      <c r="F9" s="101"/>
      <c r="G9" s="101"/>
      <c r="H9" s="101"/>
      <c r="I9" s="101"/>
      <c r="J9" s="101"/>
      <c r="K9" s="101"/>
      <c r="L9" s="101"/>
      <c r="M9" s="105"/>
    </row>
    <row r="10" spans="1:15" ht="18.75" x14ac:dyDescent="0.3">
      <c r="A10" s="84" t="s">
        <v>78</v>
      </c>
      <c r="B10" s="84">
        <v>65000</v>
      </c>
      <c r="C10" s="84">
        <f>Total!E14*20+Total!F14*10+Total!G14*9+Total!H14*9</f>
        <v>46880</v>
      </c>
      <c r="D10" s="84">
        <f t="shared" si="0"/>
        <v>18120</v>
      </c>
      <c r="E10" s="108">
        <f t="shared" si="1"/>
        <v>0.72123076923076923</v>
      </c>
      <c r="F10" s="101"/>
      <c r="G10" s="101"/>
      <c r="H10" s="101"/>
      <c r="I10" s="101"/>
      <c r="J10" s="101"/>
      <c r="K10" s="101"/>
      <c r="L10" s="101"/>
      <c r="M10" s="105"/>
    </row>
    <row r="11" spans="1:15" ht="18.75" x14ac:dyDescent="0.3">
      <c r="A11" s="84" t="s">
        <v>79</v>
      </c>
      <c r="B11" s="84">
        <v>60000</v>
      </c>
      <c r="C11" s="84">
        <f>Total!E15*20+Total!F15*10+Total!G15*9+Total!H15*9</f>
        <v>24160</v>
      </c>
      <c r="D11" s="84">
        <f t="shared" si="0"/>
        <v>35840</v>
      </c>
      <c r="E11" s="108">
        <f t="shared" si="1"/>
        <v>0.40266666666666667</v>
      </c>
      <c r="F11" s="101"/>
      <c r="G11" s="101"/>
      <c r="H11" s="101"/>
      <c r="I11" s="101"/>
      <c r="J11" s="101"/>
      <c r="K11" s="101"/>
      <c r="L11" s="101"/>
      <c r="M11" s="105"/>
    </row>
    <row r="12" spans="1:15" ht="18.75" x14ac:dyDescent="0.3">
      <c r="A12" s="84" t="s">
        <v>80</v>
      </c>
      <c r="B12" s="84">
        <v>70000</v>
      </c>
      <c r="C12" s="84">
        <f>Total!E16*20+Total!F16*10+Total!G16*9+Total!H16*9</f>
        <v>65680</v>
      </c>
      <c r="D12" s="84">
        <f t="shared" si="0"/>
        <v>4320</v>
      </c>
      <c r="E12" s="108">
        <f t="shared" si="1"/>
        <v>0.93828571428571428</v>
      </c>
      <c r="F12" s="101"/>
      <c r="G12" s="101"/>
      <c r="H12" s="101"/>
      <c r="I12" s="101"/>
      <c r="J12" s="101"/>
      <c r="K12" s="101"/>
      <c r="L12" s="101"/>
      <c r="M12" s="105"/>
    </row>
    <row r="13" spans="1:15" ht="18.75" x14ac:dyDescent="0.3">
      <c r="A13" s="84" t="s">
        <v>81</v>
      </c>
      <c r="B13" s="84">
        <v>50000</v>
      </c>
      <c r="C13" s="84">
        <f>Total!E17*20+Total!F17*10+Total!G17*9+Total!H17*9</f>
        <v>28370</v>
      </c>
      <c r="D13" s="84">
        <f t="shared" si="0"/>
        <v>21630</v>
      </c>
      <c r="E13" s="108">
        <f t="shared" si="1"/>
        <v>0.56740000000000002</v>
      </c>
      <c r="F13" s="101"/>
      <c r="G13" s="101"/>
      <c r="H13" s="101"/>
      <c r="I13" s="101"/>
      <c r="J13" s="101"/>
      <c r="K13" s="101"/>
      <c r="L13" s="101"/>
      <c r="M13" s="105"/>
    </row>
    <row r="14" spans="1:15" ht="18.75" x14ac:dyDescent="0.3">
      <c r="A14" s="84" t="s">
        <v>82</v>
      </c>
      <c r="B14" s="84">
        <v>50000</v>
      </c>
      <c r="C14" s="84">
        <f>Total!E18*20+Total!F18*10+Total!G18*9+Total!H18*9</f>
        <v>12390</v>
      </c>
      <c r="D14" s="84">
        <f t="shared" si="0"/>
        <v>37610</v>
      </c>
      <c r="E14" s="108">
        <f t="shared" si="1"/>
        <v>0.24779999999999999</v>
      </c>
      <c r="F14" s="101"/>
      <c r="G14" s="101"/>
      <c r="H14" s="101"/>
      <c r="I14" s="101"/>
      <c r="J14" s="101"/>
      <c r="K14" s="101"/>
      <c r="L14" s="101"/>
      <c r="M14" s="105"/>
    </row>
    <row r="15" spans="1:15" ht="18.75" x14ac:dyDescent="0.3">
      <c r="A15" s="84" t="s">
        <v>83</v>
      </c>
      <c r="B15" s="84">
        <v>50000</v>
      </c>
      <c r="C15" s="84">
        <f>Total!E19*20+Total!F19*10+Total!G19*9+Total!H19*9</f>
        <v>27730</v>
      </c>
      <c r="D15" s="84">
        <f t="shared" si="0"/>
        <v>22270</v>
      </c>
      <c r="E15" s="108">
        <f t="shared" si="1"/>
        <v>0.55459999999999998</v>
      </c>
      <c r="F15" s="101"/>
      <c r="G15" s="101"/>
      <c r="H15" s="101"/>
      <c r="I15" s="101"/>
      <c r="J15" s="101"/>
      <c r="K15" s="101"/>
      <c r="L15" s="101"/>
      <c r="M15" s="105"/>
    </row>
    <row r="16" spans="1:15" ht="18.75" x14ac:dyDescent="0.3">
      <c r="A16" s="84" t="s">
        <v>84</v>
      </c>
      <c r="B16" s="84">
        <v>25000</v>
      </c>
      <c r="C16" s="84">
        <f>Total!E20*20+Total!F20*10+Total!G20*9+Total!H20*9</f>
        <v>3800</v>
      </c>
      <c r="D16" s="84">
        <f t="shared" si="0"/>
        <v>21200</v>
      </c>
      <c r="E16" s="108">
        <f t="shared" si="1"/>
        <v>0.152</v>
      </c>
      <c r="F16" s="101"/>
      <c r="G16" s="101"/>
      <c r="H16" s="101"/>
      <c r="I16" s="101"/>
      <c r="J16" s="101"/>
      <c r="K16" s="101"/>
      <c r="L16" s="101"/>
      <c r="M16" s="105"/>
    </row>
    <row r="17" spans="1:13" ht="18.75" x14ac:dyDescent="0.3">
      <c r="A17" s="84" t="s">
        <v>85</v>
      </c>
      <c r="B17" s="84">
        <v>25000</v>
      </c>
      <c r="C17" s="84">
        <f>Total!E21*20+Total!F21*10+Total!G21*9+Total!H21*9</f>
        <v>17900</v>
      </c>
      <c r="D17" s="84">
        <f t="shared" si="0"/>
        <v>7100</v>
      </c>
      <c r="E17" s="108">
        <f t="shared" si="1"/>
        <v>0.71599999999999997</v>
      </c>
      <c r="F17" s="101"/>
      <c r="G17" s="101"/>
      <c r="H17" s="101"/>
      <c r="I17" s="101"/>
      <c r="J17" s="101"/>
      <c r="K17" s="101"/>
      <c r="L17" s="101"/>
      <c r="M17" s="105"/>
    </row>
    <row r="18" spans="1:13" ht="18.75" x14ac:dyDescent="0.3">
      <c r="A18" s="84" t="s">
        <v>86</v>
      </c>
      <c r="B18" s="84">
        <v>80000</v>
      </c>
      <c r="C18" s="84">
        <f>Total!E22*20+Total!F22*10+Total!G22*9+Total!H22*9</f>
        <v>38770</v>
      </c>
      <c r="D18" s="84">
        <f t="shared" si="0"/>
        <v>41230</v>
      </c>
      <c r="E18" s="108">
        <f t="shared" si="1"/>
        <v>0.48462499999999997</v>
      </c>
      <c r="F18" s="101"/>
      <c r="G18" s="101"/>
      <c r="H18" s="101"/>
      <c r="I18" s="101"/>
      <c r="J18" s="101"/>
      <c r="K18" s="101"/>
      <c r="L18" s="101"/>
      <c r="M18" s="105"/>
    </row>
    <row r="19" spans="1:13" ht="18.75" x14ac:dyDescent="0.3">
      <c r="A19" s="84" t="s">
        <v>87</v>
      </c>
      <c r="B19" s="84">
        <v>25000</v>
      </c>
      <c r="C19" s="84">
        <f>Total!E23*20+Total!F23*10+Total!G23*9+Total!H23*9</f>
        <v>25400</v>
      </c>
      <c r="D19" s="84">
        <f t="shared" si="0"/>
        <v>-400</v>
      </c>
      <c r="E19" s="109">
        <f t="shared" si="1"/>
        <v>1.016</v>
      </c>
      <c r="F19" s="101"/>
      <c r="G19" s="101"/>
      <c r="H19" s="101"/>
      <c r="I19" s="101"/>
      <c r="J19" s="101"/>
      <c r="K19" s="101"/>
      <c r="L19" s="101"/>
      <c r="M19" s="105"/>
    </row>
    <row r="20" spans="1:13" ht="18.75" x14ac:dyDescent="0.3">
      <c r="A20" s="84" t="s">
        <v>88</v>
      </c>
      <c r="B20" s="84">
        <v>80000</v>
      </c>
      <c r="C20" s="84">
        <f>Total!E24*20+Total!F24*10+Total!G24*9+Total!H24*9</f>
        <v>70320</v>
      </c>
      <c r="D20" s="84">
        <f t="shared" si="0"/>
        <v>9680</v>
      </c>
      <c r="E20" s="108">
        <f t="shared" si="1"/>
        <v>0.879</v>
      </c>
      <c r="F20" s="101"/>
      <c r="G20" s="101"/>
      <c r="H20" s="101"/>
      <c r="I20" s="101"/>
      <c r="J20" s="101"/>
      <c r="K20" s="101"/>
      <c r="L20" s="101"/>
      <c r="M20" s="105"/>
    </row>
    <row r="21" spans="1:13" ht="18.75" x14ac:dyDescent="0.3">
      <c r="A21" s="84" t="s">
        <v>89</v>
      </c>
      <c r="B21" s="84">
        <v>35000</v>
      </c>
      <c r="C21" s="84">
        <f>Total!E25*20+Total!F25*10+Total!G25*9+Total!H25*9</f>
        <v>22900</v>
      </c>
      <c r="D21" s="84">
        <f t="shared" si="0"/>
        <v>12100</v>
      </c>
      <c r="E21" s="108">
        <f t="shared" si="1"/>
        <v>0.65428571428571425</v>
      </c>
      <c r="F21" s="101"/>
      <c r="G21" s="101"/>
      <c r="H21" s="101"/>
      <c r="I21" s="101"/>
      <c r="J21" s="101"/>
      <c r="K21" s="101"/>
      <c r="L21" s="101"/>
      <c r="M21" s="105"/>
    </row>
    <row r="22" spans="1:13" ht="18.75" x14ac:dyDescent="0.3">
      <c r="A22" s="84" t="s">
        <v>90</v>
      </c>
      <c r="B22" s="84">
        <v>35000</v>
      </c>
      <c r="C22" s="84">
        <f>Total!E26*20+Total!F26*10+Total!G26*9+Total!H26*9</f>
        <v>31740</v>
      </c>
      <c r="D22" s="84">
        <f t="shared" si="0"/>
        <v>3260</v>
      </c>
      <c r="E22" s="108">
        <f t="shared" si="1"/>
        <v>0.90685714285714281</v>
      </c>
      <c r="F22" s="101"/>
      <c r="G22" s="101"/>
      <c r="H22" s="101"/>
      <c r="I22" s="101"/>
      <c r="J22" s="101"/>
      <c r="K22" s="101"/>
      <c r="L22" s="101"/>
      <c r="M22" s="105"/>
    </row>
    <row r="23" spans="1:13" ht="18.75" x14ac:dyDescent="0.3">
      <c r="A23" s="84" t="s">
        <v>91</v>
      </c>
      <c r="B23" s="84">
        <v>30000</v>
      </c>
      <c r="C23" s="84">
        <f>Total!E27*20+Total!F27*10+Total!G27*9+Total!H27*9</f>
        <v>10400</v>
      </c>
      <c r="D23" s="84">
        <f t="shared" si="0"/>
        <v>19600</v>
      </c>
      <c r="E23" s="108">
        <f t="shared" si="1"/>
        <v>0.34666666666666668</v>
      </c>
      <c r="F23" s="101"/>
      <c r="G23" s="101"/>
      <c r="H23" s="101"/>
      <c r="I23" s="101"/>
      <c r="J23" s="101"/>
      <c r="K23" s="101"/>
      <c r="L23" s="101"/>
      <c r="M23" s="105"/>
    </row>
    <row r="24" spans="1:13" ht="18.75" x14ac:dyDescent="0.3">
      <c r="A24" s="82" t="s">
        <v>92</v>
      </c>
      <c r="B24" s="82">
        <f>SUM(B3:B23)</f>
        <v>1000000</v>
      </c>
      <c r="C24" s="82">
        <f t="shared" ref="C24:D24" si="2">SUM(C3:C23)</f>
        <v>660715</v>
      </c>
      <c r="D24" s="82">
        <f t="shared" si="2"/>
        <v>339285</v>
      </c>
      <c r="E24" s="110">
        <f t="shared" si="1"/>
        <v>0.66071500000000005</v>
      </c>
      <c r="F24" s="101"/>
      <c r="G24" s="101"/>
      <c r="H24" s="101"/>
      <c r="I24" s="101"/>
      <c r="J24" s="101"/>
      <c r="K24" s="101"/>
      <c r="L24" s="101"/>
      <c r="M24" s="105"/>
    </row>
    <row r="25" spans="1:13" x14ac:dyDescent="0.25">
      <c r="D25" s="106"/>
      <c r="E25" s="106"/>
      <c r="F25" s="106"/>
      <c r="G25" s="106"/>
      <c r="H25" s="106"/>
      <c r="I25" s="106"/>
      <c r="J25" s="106"/>
      <c r="K25" s="106"/>
      <c r="L25" s="106"/>
      <c r="M25" s="106"/>
    </row>
  </sheetData>
  <mergeCells count="1">
    <mergeCell ref="A1:E1"/>
  </mergeCells>
  <conditionalFormatting sqref="D3:D2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0" priority="43" operator="equal">
      <formula>212030016606640</formula>
    </cfRule>
  </conditionalFormatting>
  <conditionalFormatting sqref="D29 E4:E6 E28:K29">
    <cfRule type="cellIs" dxfId="1289" priority="41" operator="equal">
      <formula>$E$4</formula>
    </cfRule>
    <cfRule type="cellIs" dxfId="1288" priority="42" operator="equal">
      <formula>2120</formula>
    </cfRule>
  </conditionalFormatting>
  <conditionalFormatting sqref="D29:E29 F4:F6 F28:F29">
    <cfRule type="cellIs" dxfId="1287" priority="39" operator="equal">
      <formula>$F$4</formula>
    </cfRule>
    <cfRule type="cellIs" dxfId="1286" priority="40" operator="equal">
      <formula>300</formula>
    </cfRule>
  </conditionalFormatting>
  <conditionalFormatting sqref="G4:G6 G28:G29">
    <cfRule type="cellIs" dxfId="1285" priority="37" operator="equal">
      <formula>$G$4</formula>
    </cfRule>
    <cfRule type="cellIs" dxfId="1284" priority="38" operator="equal">
      <formula>1660</formula>
    </cfRule>
  </conditionalFormatting>
  <conditionalFormatting sqref="H4:H6 H28:H29">
    <cfRule type="cellIs" dxfId="1283" priority="35" operator="equal">
      <formula>$H$4</formula>
    </cfRule>
    <cfRule type="cellIs" dxfId="1282" priority="36" operator="equal">
      <formula>6640</formula>
    </cfRule>
  </conditionalFormatting>
  <conditionalFormatting sqref="T6:T28">
    <cfRule type="cellIs" dxfId="1281" priority="34" operator="lessThan">
      <formula>0</formula>
    </cfRule>
  </conditionalFormatting>
  <conditionalFormatting sqref="T7:T27">
    <cfRule type="cellIs" dxfId="1280" priority="31" operator="lessThan">
      <formula>0</formula>
    </cfRule>
    <cfRule type="cellIs" dxfId="1279" priority="32" operator="lessThan">
      <formula>0</formula>
    </cfRule>
    <cfRule type="cellIs" dxfId="1278" priority="33" operator="lessThan">
      <formula>0</formula>
    </cfRule>
  </conditionalFormatting>
  <conditionalFormatting sqref="E4:E6 E28:K28">
    <cfRule type="cellIs" dxfId="1277" priority="30" operator="equal">
      <formula>$E$4</formula>
    </cfRule>
  </conditionalFormatting>
  <conditionalFormatting sqref="D28:D29 D6 D4:M4">
    <cfRule type="cellIs" dxfId="1276" priority="29" operator="equal">
      <formula>$D$4</formula>
    </cfRule>
  </conditionalFormatting>
  <conditionalFormatting sqref="I4:I6 I28:I29">
    <cfRule type="cellIs" dxfId="1275" priority="28" operator="equal">
      <formula>$I$4</formula>
    </cfRule>
  </conditionalFormatting>
  <conditionalFormatting sqref="J4:J6 J28:J29">
    <cfRule type="cellIs" dxfId="1274" priority="27" operator="equal">
      <formula>$J$4</formula>
    </cfRule>
  </conditionalFormatting>
  <conditionalFormatting sqref="K4:K6 K28:K29">
    <cfRule type="cellIs" dxfId="1273" priority="26" operator="equal">
      <formula>$K$4</formula>
    </cfRule>
  </conditionalFormatting>
  <conditionalFormatting sqref="M4:M6">
    <cfRule type="cellIs" dxfId="1272" priority="25" operator="equal">
      <formula>$L$4</formula>
    </cfRule>
  </conditionalFormatting>
  <conditionalFormatting sqref="T7:T28">
    <cfRule type="cellIs" dxfId="1271" priority="22" operator="lessThan">
      <formula>0</formula>
    </cfRule>
    <cfRule type="cellIs" dxfId="1270" priority="23" operator="lessThan">
      <formula>0</formula>
    </cfRule>
    <cfRule type="cellIs" dxfId="1269" priority="24" operator="lessThan">
      <formula>0</formula>
    </cfRule>
  </conditionalFormatting>
  <conditionalFormatting sqref="D5:K5">
    <cfRule type="cellIs" dxfId="1268" priority="21" operator="greaterThan">
      <formula>0</formula>
    </cfRule>
  </conditionalFormatting>
  <conditionalFormatting sqref="T6:T28">
    <cfRule type="cellIs" dxfId="1267" priority="20" operator="lessThan">
      <formula>0</formula>
    </cfRule>
  </conditionalFormatting>
  <conditionalFormatting sqref="T7:T27">
    <cfRule type="cellIs" dxfId="1266" priority="17" operator="lessThan">
      <formula>0</formula>
    </cfRule>
    <cfRule type="cellIs" dxfId="1265" priority="18" operator="lessThan">
      <formula>0</formula>
    </cfRule>
    <cfRule type="cellIs" dxfId="1264" priority="19" operator="lessThan">
      <formula>0</formula>
    </cfRule>
  </conditionalFormatting>
  <conditionalFormatting sqref="T7:T28">
    <cfRule type="cellIs" dxfId="1263" priority="14" operator="lessThan">
      <formula>0</formula>
    </cfRule>
    <cfRule type="cellIs" dxfId="1262" priority="15" operator="lessThan">
      <formula>0</formula>
    </cfRule>
    <cfRule type="cellIs" dxfId="1261" priority="16" operator="lessThan">
      <formula>0</formula>
    </cfRule>
  </conditionalFormatting>
  <conditionalFormatting sqref="D5:K5">
    <cfRule type="cellIs" dxfId="1260" priority="13" operator="greaterThan">
      <formula>0</formula>
    </cfRule>
  </conditionalFormatting>
  <conditionalFormatting sqref="L4 L6 L28:L29">
    <cfRule type="cellIs" dxfId="1259" priority="12" operator="equal">
      <formula>$L$4</formula>
    </cfRule>
  </conditionalFormatting>
  <conditionalFormatting sqref="D7:S7">
    <cfRule type="cellIs" dxfId="1258" priority="11" operator="greaterThan">
      <formula>0</formula>
    </cfRule>
  </conditionalFormatting>
  <conditionalFormatting sqref="D9:S9">
    <cfRule type="cellIs" dxfId="1257" priority="10" operator="greaterThan">
      <formula>0</formula>
    </cfRule>
  </conditionalFormatting>
  <conditionalFormatting sqref="D11:S11">
    <cfRule type="cellIs" dxfId="1256" priority="9" operator="greaterThan">
      <formula>0</formula>
    </cfRule>
  </conditionalFormatting>
  <conditionalFormatting sqref="D13:S13">
    <cfRule type="cellIs" dxfId="1255" priority="8" operator="greaterThan">
      <formula>0</formula>
    </cfRule>
  </conditionalFormatting>
  <conditionalFormatting sqref="D15:S15">
    <cfRule type="cellIs" dxfId="1254" priority="7" operator="greaterThan">
      <formula>0</formula>
    </cfRule>
  </conditionalFormatting>
  <conditionalFormatting sqref="D17:S17">
    <cfRule type="cellIs" dxfId="1253" priority="6" operator="greaterThan">
      <formula>0</formula>
    </cfRule>
  </conditionalFormatting>
  <conditionalFormatting sqref="D19:S19">
    <cfRule type="cellIs" dxfId="1252" priority="5" operator="greaterThan">
      <formula>0</formula>
    </cfRule>
  </conditionalFormatting>
  <conditionalFormatting sqref="D21:S21">
    <cfRule type="cellIs" dxfId="1251" priority="4" operator="greaterThan">
      <formula>0</formula>
    </cfRule>
  </conditionalFormatting>
  <conditionalFormatting sqref="D23:S23">
    <cfRule type="cellIs" dxfId="1250" priority="3" operator="greaterThan">
      <formula>0</formula>
    </cfRule>
  </conditionalFormatting>
  <conditionalFormatting sqref="D25:S25">
    <cfRule type="cellIs" dxfId="1249" priority="2" operator="greaterThan">
      <formula>0</formula>
    </cfRule>
  </conditionalFormatting>
  <conditionalFormatting sqref="D27:S27">
    <cfRule type="cellIs" dxfId="1248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52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7" priority="43" operator="equal">
      <formula>212030016606640</formula>
    </cfRule>
  </conditionalFormatting>
  <conditionalFormatting sqref="D29 E4:E6 E28:K29">
    <cfRule type="cellIs" dxfId="1246" priority="41" operator="equal">
      <formula>$E$4</formula>
    </cfRule>
    <cfRule type="cellIs" dxfId="1245" priority="42" operator="equal">
      <formula>2120</formula>
    </cfRule>
  </conditionalFormatting>
  <conditionalFormatting sqref="D29:E29 F4:F6 F28:F29">
    <cfRule type="cellIs" dxfId="1244" priority="39" operator="equal">
      <formula>$F$4</formula>
    </cfRule>
    <cfRule type="cellIs" dxfId="1243" priority="40" operator="equal">
      <formula>300</formula>
    </cfRule>
  </conditionalFormatting>
  <conditionalFormatting sqref="G4:G6 G28:G29">
    <cfRule type="cellIs" dxfId="1242" priority="37" operator="equal">
      <formula>$G$4</formula>
    </cfRule>
    <cfRule type="cellIs" dxfId="1241" priority="38" operator="equal">
      <formula>1660</formula>
    </cfRule>
  </conditionalFormatting>
  <conditionalFormatting sqref="H4:H6 H28:H29">
    <cfRule type="cellIs" dxfId="1240" priority="35" operator="equal">
      <formula>$H$4</formula>
    </cfRule>
    <cfRule type="cellIs" dxfId="1239" priority="36" operator="equal">
      <formula>6640</formula>
    </cfRule>
  </conditionalFormatting>
  <conditionalFormatting sqref="T6:T28">
    <cfRule type="cellIs" dxfId="1238" priority="34" operator="lessThan">
      <formula>0</formula>
    </cfRule>
  </conditionalFormatting>
  <conditionalFormatting sqref="T7:T27">
    <cfRule type="cellIs" dxfId="1237" priority="31" operator="lessThan">
      <formula>0</formula>
    </cfRule>
    <cfRule type="cellIs" dxfId="1236" priority="32" operator="lessThan">
      <formula>0</formula>
    </cfRule>
    <cfRule type="cellIs" dxfId="1235" priority="33" operator="lessThan">
      <formula>0</formula>
    </cfRule>
  </conditionalFormatting>
  <conditionalFormatting sqref="E4:E6 E28:K28">
    <cfRule type="cellIs" dxfId="1234" priority="30" operator="equal">
      <formula>$E$4</formula>
    </cfRule>
  </conditionalFormatting>
  <conditionalFormatting sqref="D28:D29 D6 D4:M4">
    <cfRule type="cellIs" dxfId="1233" priority="29" operator="equal">
      <formula>$D$4</formula>
    </cfRule>
  </conditionalFormatting>
  <conditionalFormatting sqref="I4:I6 I28:I29">
    <cfRule type="cellIs" dxfId="1232" priority="28" operator="equal">
      <formula>$I$4</formula>
    </cfRule>
  </conditionalFormatting>
  <conditionalFormatting sqref="J4:J6 J28:J29">
    <cfRule type="cellIs" dxfId="1231" priority="27" operator="equal">
      <formula>$J$4</formula>
    </cfRule>
  </conditionalFormatting>
  <conditionalFormatting sqref="K4:K6 K28:K29">
    <cfRule type="cellIs" dxfId="1230" priority="26" operator="equal">
      <formula>$K$4</formula>
    </cfRule>
  </conditionalFormatting>
  <conditionalFormatting sqref="M4:M6">
    <cfRule type="cellIs" dxfId="1229" priority="25" operator="equal">
      <formula>$L$4</formula>
    </cfRule>
  </conditionalFormatting>
  <conditionalFormatting sqref="T7:T28">
    <cfRule type="cellIs" dxfId="1228" priority="22" operator="lessThan">
      <formula>0</formula>
    </cfRule>
    <cfRule type="cellIs" dxfId="1227" priority="23" operator="lessThan">
      <formula>0</formula>
    </cfRule>
    <cfRule type="cellIs" dxfId="1226" priority="24" operator="lessThan">
      <formula>0</formula>
    </cfRule>
  </conditionalFormatting>
  <conditionalFormatting sqref="D5:K5">
    <cfRule type="cellIs" dxfId="1225" priority="21" operator="greaterThan">
      <formula>0</formula>
    </cfRule>
  </conditionalFormatting>
  <conditionalFormatting sqref="T6:T28">
    <cfRule type="cellIs" dxfId="1224" priority="20" operator="lessThan">
      <formula>0</formula>
    </cfRule>
  </conditionalFormatting>
  <conditionalFormatting sqref="T7:T27">
    <cfRule type="cellIs" dxfId="1223" priority="17" operator="lessThan">
      <formula>0</formula>
    </cfRule>
    <cfRule type="cellIs" dxfId="1222" priority="18" operator="lessThan">
      <formula>0</formula>
    </cfRule>
    <cfRule type="cellIs" dxfId="1221" priority="19" operator="lessThan">
      <formula>0</formula>
    </cfRule>
  </conditionalFormatting>
  <conditionalFormatting sqref="T7:T28">
    <cfRule type="cellIs" dxfId="1220" priority="14" operator="lessThan">
      <formula>0</formula>
    </cfRule>
    <cfRule type="cellIs" dxfId="1219" priority="15" operator="lessThan">
      <formula>0</formula>
    </cfRule>
    <cfRule type="cellIs" dxfId="1218" priority="16" operator="lessThan">
      <formula>0</formula>
    </cfRule>
  </conditionalFormatting>
  <conditionalFormatting sqref="D5:K5">
    <cfRule type="cellIs" dxfId="1217" priority="13" operator="greaterThan">
      <formula>0</formula>
    </cfRule>
  </conditionalFormatting>
  <conditionalFormatting sqref="L4 L6 L28:L29">
    <cfRule type="cellIs" dxfId="1216" priority="12" operator="equal">
      <formula>$L$4</formula>
    </cfRule>
  </conditionalFormatting>
  <conditionalFormatting sqref="D7:S7">
    <cfRule type="cellIs" dxfId="1215" priority="11" operator="greaterThan">
      <formula>0</formula>
    </cfRule>
  </conditionalFormatting>
  <conditionalFormatting sqref="D9:S9">
    <cfRule type="cellIs" dxfId="1214" priority="10" operator="greaterThan">
      <formula>0</formula>
    </cfRule>
  </conditionalFormatting>
  <conditionalFormatting sqref="D11:S11">
    <cfRule type="cellIs" dxfId="1213" priority="9" operator="greaterThan">
      <formula>0</formula>
    </cfRule>
  </conditionalFormatting>
  <conditionalFormatting sqref="D13:S13">
    <cfRule type="cellIs" dxfId="1212" priority="8" operator="greaterThan">
      <formula>0</formula>
    </cfRule>
  </conditionalFormatting>
  <conditionalFormatting sqref="D15:S15">
    <cfRule type="cellIs" dxfId="1211" priority="7" operator="greaterThan">
      <formula>0</formula>
    </cfRule>
  </conditionalFormatting>
  <conditionalFormatting sqref="D17:S17">
    <cfRule type="cellIs" dxfId="1210" priority="6" operator="greaterThan">
      <formula>0</formula>
    </cfRule>
  </conditionalFormatting>
  <conditionalFormatting sqref="D19:S19">
    <cfRule type="cellIs" dxfId="1209" priority="5" operator="greaterThan">
      <formula>0</formula>
    </cfRule>
  </conditionalFormatting>
  <conditionalFormatting sqref="D21:S21">
    <cfRule type="cellIs" dxfId="1208" priority="4" operator="greaterThan">
      <formula>0</formula>
    </cfRule>
  </conditionalFormatting>
  <conditionalFormatting sqref="D23:S23">
    <cfRule type="cellIs" dxfId="1207" priority="3" operator="greaterThan">
      <formula>0</formula>
    </cfRule>
  </conditionalFormatting>
  <conditionalFormatting sqref="D25:S25">
    <cfRule type="cellIs" dxfId="1206" priority="2" operator="greaterThan">
      <formula>0</formula>
    </cfRule>
  </conditionalFormatting>
  <conditionalFormatting sqref="D27:S27">
    <cfRule type="cellIs" dxfId="1205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53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115" t="s">
        <v>38</v>
      </c>
      <c r="B28" s="116"/>
      <c r="C28" s="117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118" t="s">
        <v>39</v>
      </c>
      <c r="B29" s="119"/>
      <c r="C29" s="120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4" priority="43" operator="equal">
      <formula>212030016606640</formula>
    </cfRule>
  </conditionalFormatting>
  <conditionalFormatting sqref="D29 E4:E6 E28:K29">
    <cfRule type="cellIs" dxfId="1203" priority="41" operator="equal">
      <formula>$E$4</formula>
    </cfRule>
    <cfRule type="cellIs" dxfId="1202" priority="42" operator="equal">
      <formula>2120</formula>
    </cfRule>
  </conditionalFormatting>
  <conditionalFormatting sqref="D29:E29 F4:F6 F28:F29">
    <cfRule type="cellIs" dxfId="1201" priority="39" operator="equal">
      <formula>$F$4</formula>
    </cfRule>
    <cfRule type="cellIs" dxfId="1200" priority="40" operator="equal">
      <formula>300</formula>
    </cfRule>
  </conditionalFormatting>
  <conditionalFormatting sqref="G4:G6 G28:G29">
    <cfRule type="cellIs" dxfId="1199" priority="37" operator="equal">
      <formula>$G$4</formula>
    </cfRule>
    <cfRule type="cellIs" dxfId="1198" priority="38" operator="equal">
      <formula>1660</formula>
    </cfRule>
  </conditionalFormatting>
  <conditionalFormatting sqref="H4:H6 H28:H29">
    <cfRule type="cellIs" dxfId="1197" priority="35" operator="equal">
      <formula>$H$4</formula>
    </cfRule>
    <cfRule type="cellIs" dxfId="1196" priority="36" operator="equal">
      <formula>6640</formula>
    </cfRule>
  </conditionalFormatting>
  <conditionalFormatting sqref="T6:T28">
    <cfRule type="cellIs" dxfId="1195" priority="34" operator="lessThan">
      <formula>0</formula>
    </cfRule>
  </conditionalFormatting>
  <conditionalFormatting sqref="T7:T27">
    <cfRule type="cellIs" dxfId="1194" priority="31" operator="lessThan">
      <formula>0</formula>
    </cfRule>
    <cfRule type="cellIs" dxfId="1193" priority="32" operator="lessThan">
      <formula>0</formula>
    </cfRule>
    <cfRule type="cellIs" dxfId="1192" priority="33" operator="lessThan">
      <formula>0</formula>
    </cfRule>
  </conditionalFormatting>
  <conditionalFormatting sqref="E4:E6 E28:K28">
    <cfRule type="cellIs" dxfId="1191" priority="30" operator="equal">
      <formula>$E$4</formula>
    </cfRule>
  </conditionalFormatting>
  <conditionalFormatting sqref="D28:D29 D6 D4:M4">
    <cfRule type="cellIs" dxfId="1190" priority="29" operator="equal">
      <formula>$D$4</formula>
    </cfRule>
  </conditionalFormatting>
  <conditionalFormatting sqref="I4:I6 I28:I29">
    <cfRule type="cellIs" dxfId="1189" priority="28" operator="equal">
      <formula>$I$4</formula>
    </cfRule>
  </conditionalFormatting>
  <conditionalFormatting sqref="J4:J6 J28:J29">
    <cfRule type="cellIs" dxfId="1188" priority="27" operator="equal">
      <formula>$J$4</formula>
    </cfRule>
  </conditionalFormatting>
  <conditionalFormatting sqref="K4:K6 K28:K29">
    <cfRule type="cellIs" dxfId="1187" priority="26" operator="equal">
      <formula>$K$4</formula>
    </cfRule>
  </conditionalFormatting>
  <conditionalFormatting sqref="M4:M6">
    <cfRule type="cellIs" dxfId="1186" priority="25" operator="equal">
      <formula>$L$4</formula>
    </cfRule>
  </conditionalFormatting>
  <conditionalFormatting sqref="T7:T28">
    <cfRule type="cellIs" dxfId="1185" priority="22" operator="lessThan">
      <formula>0</formula>
    </cfRule>
    <cfRule type="cellIs" dxfId="1184" priority="23" operator="lessThan">
      <formula>0</formula>
    </cfRule>
    <cfRule type="cellIs" dxfId="1183" priority="24" operator="lessThan">
      <formula>0</formula>
    </cfRule>
  </conditionalFormatting>
  <conditionalFormatting sqref="D5:K5">
    <cfRule type="cellIs" dxfId="1182" priority="21" operator="greaterThan">
      <formula>0</formula>
    </cfRule>
  </conditionalFormatting>
  <conditionalFormatting sqref="T6:T28">
    <cfRule type="cellIs" dxfId="1181" priority="20" operator="lessThan">
      <formula>0</formula>
    </cfRule>
  </conditionalFormatting>
  <conditionalFormatting sqref="T7:T27">
    <cfRule type="cellIs" dxfId="1180" priority="17" operator="lessThan">
      <formula>0</formula>
    </cfRule>
    <cfRule type="cellIs" dxfId="1179" priority="18" operator="lessThan">
      <formula>0</formula>
    </cfRule>
    <cfRule type="cellIs" dxfId="1178" priority="19" operator="lessThan">
      <formula>0</formula>
    </cfRule>
  </conditionalFormatting>
  <conditionalFormatting sqref="T7:T28">
    <cfRule type="cellIs" dxfId="1177" priority="14" operator="lessThan">
      <formula>0</formula>
    </cfRule>
    <cfRule type="cellIs" dxfId="1176" priority="15" operator="lessThan">
      <formula>0</formula>
    </cfRule>
    <cfRule type="cellIs" dxfId="1175" priority="16" operator="lessThan">
      <formula>0</formula>
    </cfRule>
  </conditionalFormatting>
  <conditionalFormatting sqref="D5:K5">
    <cfRule type="cellIs" dxfId="1174" priority="13" operator="greaterThan">
      <formula>0</formula>
    </cfRule>
  </conditionalFormatting>
  <conditionalFormatting sqref="L4 L6 L28:L29">
    <cfRule type="cellIs" dxfId="1173" priority="12" operator="equal">
      <formula>$L$4</formula>
    </cfRule>
  </conditionalFormatting>
  <conditionalFormatting sqref="D7:S7">
    <cfRule type="cellIs" dxfId="1172" priority="11" operator="greaterThan">
      <formula>0</formula>
    </cfRule>
  </conditionalFormatting>
  <conditionalFormatting sqref="D9:S9">
    <cfRule type="cellIs" dxfId="1171" priority="10" operator="greaterThan">
      <formula>0</formula>
    </cfRule>
  </conditionalFormatting>
  <conditionalFormatting sqref="D11:S11">
    <cfRule type="cellIs" dxfId="1170" priority="9" operator="greaterThan">
      <formula>0</formula>
    </cfRule>
  </conditionalFormatting>
  <conditionalFormatting sqref="D13:S13">
    <cfRule type="cellIs" dxfId="1169" priority="8" operator="greaterThan">
      <formula>0</formula>
    </cfRule>
  </conditionalFormatting>
  <conditionalFormatting sqref="D15:S15">
    <cfRule type="cellIs" dxfId="1168" priority="7" operator="greaterThan">
      <formula>0</formula>
    </cfRule>
  </conditionalFormatting>
  <conditionalFormatting sqref="D17:S17">
    <cfRule type="cellIs" dxfId="1167" priority="6" operator="greaterThan">
      <formula>0</formula>
    </cfRule>
  </conditionalFormatting>
  <conditionalFormatting sqref="D19:S19">
    <cfRule type="cellIs" dxfId="1166" priority="5" operator="greaterThan">
      <formula>0</formula>
    </cfRule>
  </conditionalFormatting>
  <conditionalFormatting sqref="D21:S21">
    <cfRule type="cellIs" dxfId="1165" priority="4" operator="greaterThan">
      <formula>0</formula>
    </cfRule>
  </conditionalFormatting>
  <conditionalFormatting sqref="D23:S23">
    <cfRule type="cellIs" dxfId="1164" priority="3" operator="greaterThan">
      <formula>0</formula>
    </cfRule>
  </conditionalFormatting>
  <conditionalFormatting sqref="D25:S25">
    <cfRule type="cellIs" dxfId="1163" priority="2" operator="greaterThan">
      <formula>0</formula>
    </cfRule>
  </conditionalFormatting>
  <conditionalFormatting sqref="D27:S27">
    <cfRule type="cellIs" dxfId="116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1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1" ht="18.75" x14ac:dyDescent="0.25">
      <c r="A3" s="125" t="s">
        <v>54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1" x14ac:dyDescent="0.25">
      <c r="A4" s="129" t="s">
        <v>1</v>
      </c>
      <c r="B4" s="129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1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115" t="s">
        <v>38</v>
      </c>
      <c r="B28" s="116"/>
      <c r="C28" s="117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118" t="s">
        <v>39</v>
      </c>
      <c r="B29" s="119"/>
      <c r="C29" s="120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1" priority="43" operator="equal">
      <formula>212030016606640</formula>
    </cfRule>
  </conditionalFormatting>
  <conditionalFormatting sqref="D29 E4:E6 E28:K29">
    <cfRule type="cellIs" dxfId="1160" priority="41" operator="equal">
      <formula>$E$4</formula>
    </cfRule>
    <cfRule type="cellIs" dxfId="1159" priority="42" operator="equal">
      <formula>2120</formula>
    </cfRule>
  </conditionalFormatting>
  <conditionalFormatting sqref="D29:E29 F4:F6 F28:F29">
    <cfRule type="cellIs" dxfId="1158" priority="39" operator="equal">
      <formula>$F$4</formula>
    </cfRule>
    <cfRule type="cellIs" dxfId="1157" priority="40" operator="equal">
      <formula>300</formula>
    </cfRule>
  </conditionalFormatting>
  <conditionalFormatting sqref="G4:G6 G28:G29">
    <cfRule type="cellIs" dxfId="1156" priority="37" operator="equal">
      <formula>$G$4</formula>
    </cfRule>
    <cfRule type="cellIs" dxfId="1155" priority="38" operator="equal">
      <formula>1660</formula>
    </cfRule>
  </conditionalFormatting>
  <conditionalFormatting sqref="H4:H6 H28:H29">
    <cfRule type="cellIs" dxfId="1154" priority="35" operator="equal">
      <formula>$H$4</formula>
    </cfRule>
    <cfRule type="cellIs" dxfId="1153" priority="36" operator="equal">
      <formula>6640</formula>
    </cfRule>
  </conditionalFormatting>
  <conditionalFormatting sqref="T6:T28">
    <cfRule type="cellIs" dxfId="1152" priority="34" operator="lessThan">
      <formula>0</formula>
    </cfRule>
  </conditionalFormatting>
  <conditionalFormatting sqref="T7:T27">
    <cfRule type="cellIs" dxfId="1151" priority="31" operator="lessThan">
      <formula>0</formula>
    </cfRule>
    <cfRule type="cellIs" dxfId="1150" priority="32" operator="lessThan">
      <formula>0</formula>
    </cfRule>
    <cfRule type="cellIs" dxfId="1149" priority="33" operator="lessThan">
      <formula>0</formula>
    </cfRule>
  </conditionalFormatting>
  <conditionalFormatting sqref="E4:E6 E28:K28">
    <cfRule type="cellIs" dxfId="1148" priority="30" operator="equal">
      <formula>$E$4</formula>
    </cfRule>
  </conditionalFormatting>
  <conditionalFormatting sqref="D28:D29 D6 D4:M4">
    <cfRule type="cellIs" dxfId="1147" priority="29" operator="equal">
      <formula>$D$4</formula>
    </cfRule>
  </conditionalFormatting>
  <conditionalFormatting sqref="I4:I6 I28:I29">
    <cfRule type="cellIs" dxfId="1146" priority="28" operator="equal">
      <formula>$I$4</formula>
    </cfRule>
  </conditionalFormatting>
  <conditionalFormatting sqref="J4:J6 J28:J29">
    <cfRule type="cellIs" dxfId="1145" priority="27" operator="equal">
      <formula>$J$4</formula>
    </cfRule>
  </conditionalFormatting>
  <conditionalFormatting sqref="K4:K6 K28:K29">
    <cfRule type="cellIs" dxfId="1144" priority="26" operator="equal">
      <formula>$K$4</formula>
    </cfRule>
  </conditionalFormatting>
  <conditionalFormatting sqref="M4:M6">
    <cfRule type="cellIs" dxfId="1143" priority="25" operator="equal">
      <formula>$L$4</formula>
    </cfRule>
  </conditionalFormatting>
  <conditionalFormatting sqref="T7:T28">
    <cfRule type="cellIs" dxfId="1142" priority="22" operator="lessThan">
      <formula>0</formula>
    </cfRule>
    <cfRule type="cellIs" dxfId="1141" priority="23" operator="lessThan">
      <formula>0</formula>
    </cfRule>
    <cfRule type="cellIs" dxfId="1140" priority="24" operator="lessThan">
      <formula>0</formula>
    </cfRule>
  </conditionalFormatting>
  <conditionalFormatting sqref="D5:K5">
    <cfRule type="cellIs" dxfId="1139" priority="21" operator="greaterThan">
      <formula>0</formula>
    </cfRule>
  </conditionalFormatting>
  <conditionalFormatting sqref="T6:T28">
    <cfRule type="cellIs" dxfId="1138" priority="20" operator="lessThan">
      <formula>0</formula>
    </cfRule>
  </conditionalFormatting>
  <conditionalFormatting sqref="T7:T27">
    <cfRule type="cellIs" dxfId="1137" priority="17" operator="lessThan">
      <formula>0</formula>
    </cfRule>
    <cfRule type="cellIs" dxfId="1136" priority="18" operator="lessThan">
      <formula>0</formula>
    </cfRule>
    <cfRule type="cellIs" dxfId="1135" priority="19" operator="lessThan">
      <formula>0</formula>
    </cfRule>
  </conditionalFormatting>
  <conditionalFormatting sqref="T7:T28">
    <cfRule type="cellIs" dxfId="1134" priority="14" operator="lessThan">
      <formula>0</formula>
    </cfRule>
    <cfRule type="cellIs" dxfId="1133" priority="15" operator="lessThan">
      <formula>0</formula>
    </cfRule>
    <cfRule type="cellIs" dxfId="1132" priority="16" operator="lessThan">
      <formula>0</formula>
    </cfRule>
  </conditionalFormatting>
  <conditionalFormatting sqref="D5:K5">
    <cfRule type="cellIs" dxfId="1131" priority="13" operator="greaterThan">
      <formula>0</formula>
    </cfRule>
  </conditionalFormatting>
  <conditionalFormatting sqref="L4 L6 L28:L29">
    <cfRule type="cellIs" dxfId="1130" priority="12" operator="equal">
      <formula>$L$4</formula>
    </cfRule>
  </conditionalFormatting>
  <conditionalFormatting sqref="D7:S7">
    <cfRule type="cellIs" dxfId="1129" priority="11" operator="greaterThan">
      <formula>0</formula>
    </cfRule>
  </conditionalFormatting>
  <conditionalFormatting sqref="D9:S9">
    <cfRule type="cellIs" dxfId="1128" priority="10" operator="greaterThan">
      <formula>0</formula>
    </cfRule>
  </conditionalFormatting>
  <conditionalFormatting sqref="D11:S11">
    <cfRule type="cellIs" dxfId="1127" priority="9" operator="greaterThan">
      <formula>0</formula>
    </cfRule>
  </conditionalFormatting>
  <conditionalFormatting sqref="D13:S13">
    <cfRule type="cellIs" dxfId="1126" priority="8" operator="greaterThan">
      <formula>0</formula>
    </cfRule>
  </conditionalFormatting>
  <conditionalFormatting sqref="D15:S15">
    <cfRule type="cellIs" dxfId="1125" priority="7" operator="greaterThan">
      <formula>0</formula>
    </cfRule>
  </conditionalFormatting>
  <conditionalFormatting sqref="D17:S17">
    <cfRule type="cellIs" dxfId="1124" priority="6" operator="greaterThan">
      <formula>0</formula>
    </cfRule>
  </conditionalFormatting>
  <conditionalFormatting sqref="D19:S19">
    <cfRule type="cellIs" dxfId="1123" priority="5" operator="greaterThan">
      <formula>0</formula>
    </cfRule>
  </conditionalFormatting>
  <conditionalFormatting sqref="D21:S21">
    <cfRule type="cellIs" dxfId="1122" priority="4" operator="greaterThan">
      <formula>0</formula>
    </cfRule>
  </conditionalFormatting>
  <conditionalFormatting sqref="D23:S23">
    <cfRule type="cellIs" dxfId="1121" priority="3" operator="greaterThan">
      <formula>0</formula>
    </cfRule>
  </conditionalFormatting>
  <conditionalFormatting sqref="D25:S25">
    <cfRule type="cellIs" dxfId="1120" priority="2" operator="greaterThan">
      <formula>0</formula>
    </cfRule>
  </conditionalFormatting>
  <conditionalFormatting sqref="D27:S27">
    <cfRule type="cellIs" dxfId="1119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4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4" ht="18.75" x14ac:dyDescent="0.25">
      <c r="A3" s="125" t="s">
        <v>58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4" x14ac:dyDescent="0.25">
      <c r="A4" s="129" t="s">
        <v>1</v>
      </c>
      <c r="B4" s="129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31"/>
      <c r="O4" s="132"/>
      <c r="P4" s="132"/>
      <c r="Q4" s="132"/>
      <c r="R4" s="132"/>
      <c r="S4" s="132"/>
      <c r="T4" s="132"/>
      <c r="U4" s="132"/>
      <c r="V4" s="132"/>
      <c r="W4" s="132"/>
      <c r="X4" s="133"/>
    </row>
    <row r="5" spans="1:24" x14ac:dyDescent="0.25">
      <c r="A5" s="129" t="s">
        <v>2</v>
      </c>
      <c r="B5" s="129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31"/>
      <c r="O5" s="132"/>
      <c r="P5" s="132"/>
      <c r="Q5" s="132"/>
      <c r="R5" s="132"/>
      <c r="S5" s="132"/>
      <c r="T5" s="132"/>
      <c r="U5" s="132"/>
      <c r="V5" s="132"/>
      <c r="W5" s="132"/>
      <c r="X5" s="133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115" t="s">
        <v>38</v>
      </c>
      <c r="B28" s="116"/>
      <c r="C28" s="117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118" t="s">
        <v>39</v>
      </c>
      <c r="B29" s="119"/>
      <c r="C29" s="120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34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6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18" priority="59" operator="equal">
      <formula>212030016606640</formula>
    </cfRule>
  </conditionalFormatting>
  <conditionalFormatting sqref="D29 E4:E6 E28:K29">
    <cfRule type="cellIs" dxfId="1117" priority="57" operator="equal">
      <formula>$E$4</formula>
    </cfRule>
    <cfRule type="cellIs" dxfId="1116" priority="58" operator="equal">
      <formula>2120</formula>
    </cfRule>
  </conditionalFormatting>
  <conditionalFormatting sqref="D29:E29 F4:F6 F28:F29">
    <cfRule type="cellIs" dxfId="1115" priority="55" operator="equal">
      <formula>$F$4</formula>
    </cfRule>
    <cfRule type="cellIs" dxfId="1114" priority="56" operator="equal">
      <formula>300</formula>
    </cfRule>
  </conditionalFormatting>
  <conditionalFormatting sqref="G4:G6 G28:G29">
    <cfRule type="cellIs" dxfId="1113" priority="53" operator="equal">
      <formula>$G$4</formula>
    </cfRule>
    <cfRule type="cellIs" dxfId="1112" priority="54" operator="equal">
      <formula>1660</formula>
    </cfRule>
  </conditionalFormatting>
  <conditionalFormatting sqref="H4:H6 H28:H29">
    <cfRule type="cellIs" dxfId="1111" priority="51" operator="equal">
      <formula>$H$4</formula>
    </cfRule>
    <cfRule type="cellIs" dxfId="1110" priority="52" operator="equal">
      <formula>6640</formula>
    </cfRule>
  </conditionalFormatting>
  <conditionalFormatting sqref="T6:T28 U28:X28">
    <cfRule type="cellIs" dxfId="1109" priority="50" operator="lessThan">
      <formula>0</formula>
    </cfRule>
  </conditionalFormatting>
  <conditionalFormatting sqref="T7:T27">
    <cfRule type="cellIs" dxfId="1108" priority="47" operator="lessThan">
      <formula>0</formula>
    </cfRule>
    <cfRule type="cellIs" dxfId="1107" priority="48" operator="lessThan">
      <formula>0</formula>
    </cfRule>
    <cfRule type="cellIs" dxfId="1106" priority="49" operator="lessThan">
      <formula>0</formula>
    </cfRule>
  </conditionalFormatting>
  <conditionalFormatting sqref="E4:E6 E28:K28">
    <cfRule type="cellIs" dxfId="1105" priority="46" operator="equal">
      <formula>$E$4</formula>
    </cfRule>
  </conditionalFormatting>
  <conditionalFormatting sqref="D28:D29 D6 D4:M4">
    <cfRule type="cellIs" dxfId="1104" priority="45" operator="equal">
      <formula>$D$4</formula>
    </cfRule>
  </conditionalFormatting>
  <conditionalFormatting sqref="I4:I6 I28:I29">
    <cfRule type="cellIs" dxfId="1103" priority="44" operator="equal">
      <formula>$I$4</formula>
    </cfRule>
  </conditionalFormatting>
  <conditionalFormatting sqref="J4:J6 J28:J29">
    <cfRule type="cellIs" dxfId="1102" priority="43" operator="equal">
      <formula>$J$4</formula>
    </cfRule>
  </conditionalFormatting>
  <conditionalFormatting sqref="K4:K6 K28:K29">
    <cfRule type="cellIs" dxfId="1101" priority="42" operator="equal">
      <formula>$K$4</formula>
    </cfRule>
  </conditionalFormatting>
  <conditionalFormatting sqref="M4:M6">
    <cfRule type="cellIs" dxfId="1100" priority="41" operator="equal">
      <formula>$L$4</formula>
    </cfRule>
  </conditionalFormatting>
  <conditionalFormatting sqref="T7:T28 U28:X28">
    <cfRule type="cellIs" dxfId="1099" priority="38" operator="lessThan">
      <formula>0</formula>
    </cfRule>
    <cfRule type="cellIs" dxfId="1098" priority="39" operator="lessThan">
      <formula>0</formula>
    </cfRule>
    <cfRule type="cellIs" dxfId="1097" priority="40" operator="lessThan">
      <formula>0</formula>
    </cfRule>
  </conditionalFormatting>
  <conditionalFormatting sqref="D5:K5">
    <cfRule type="cellIs" dxfId="1096" priority="37" operator="greaterThan">
      <formula>0</formula>
    </cfRule>
  </conditionalFormatting>
  <conditionalFormatting sqref="T6:T28 U28:X28">
    <cfRule type="cellIs" dxfId="1095" priority="36" operator="lessThan">
      <formula>0</formula>
    </cfRule>
  </conditionalFormatting>
  <conditionalFormatting sqref="T7:T27">
    <cfRule type="cellIs" dxfId="1094" priority="33" operator="lessThan">
      <formula>0</formula>
    </cfRule>
    <cfRule type="cellIs" dxfId="1093" priority="34" operator="lessThan">
      <formula>0</formula>
    </cfRule>
    <cfRule type="cellIs" dxfId="1092" priority="35" operator="lessThan">
      <formula>0</formula>
    </cfRule>
  </conditionalFormatting>
  <conditionalFormatting sqref="T7:T28 U28:X28">
    <cfRule type="cellIs" dxfId="1091" priority="30" operator="lessThan">
      <formula>0</formula>
    </cfRule>
    <cfRule type="cellIs" dxfId="1090" priority="31" operator="lessThan">
      <formula>0</formula>
    </cfRule>
    <cfRule type="cellIs" dxfId="1089" priority="32" operator="lessThan">
      <formula>0</formula>
    </cfRule>
  </conditionalFormatting>
  <conditionalFormatting sqref="D5:K5">
    <cfRule type="cellIs" dxfId="1088" priority="29" operator="greaterThan">
      <formula>0</formula>
    </cfRule>
  </conditionalFormatting>
  <conditionalFormatting sqref="L4 L6 L28:L29">
    <cfRule type="cellIs" dxfId="1087" priority="28" operator="equal">
      <formula>$L$4</formula>
    </cfRule>
  </conditionalFormatting>
  <conditionalFormatting sqref="D7:S7">
    <cfRule type="cellIs" dxfId="1086" priority="27" operator="greaterThan">
      <formula>0</formula>
    </cfRule>
  </conditionalFormatting>
  <conditionalFormatting sqref="D9:S9">
    <cfRule type="cellIs" dxfId="1085" priority="26" operator="greaterThan">
      <formula>0</formula>
    </cfRule>
  </conditionalFormatting>
  <conditionalFormatting sqref="D11:S11">
    <cfRule type="cellIs" dxfId="1084" priority="25" operator="greaterThan">
      <formula>0</formula>
    </cfRule>
  </conditionalFormatting>
  <conditionalFormatting sqref="D13:S13">
    <cfRule type="cellIs" dxfId="1083" priority="24" operator="greaterThan">
      <formula>0</formula>
    </cfRule>
  </conditionalFormatting>
  <conditionalFormatting sqref="D15:S15">
    <cfRule type="cellIs" dxfId="1082" priority="23" operator="greaterThan">
      <formula>0</formula>
    </cfRule>
  </conditionalFormatting>
  <conditionalFormatting sqref="D17:S17">
    <cfRule type="cellIs" dxfId="1081" priority="22" operator="greaterThan">
      <formula>0</formula>
    </cfRule>
  </conditionalFormatting>
  <conditionalFormatting sqref="D19:S19">
    <cfRule type="cellIs" dxfId="1080" priority="21" operator="greaterThan">
      <formula>0</formula>
    </cfRule>
  </conditionalFormatting>
  <conditionalFormatting sqref="D21:S21">
    <cfRule type="cellIs" dxfId="1079" priority="20" operator="greaterThan">
      <formula>0</formula>
    </cfRule>
  </conditionalFormatting>
  <conditionalFormatting sqref="D23:S23">
    <cfRule type="cellIs" dxfId="1078" priority="19" operator="greaterThan">
      <formula>0</formula>
    </cfRule>
  </conditionalFormatting>
  <conditionalFormatting sqref="D25:S25">
    <cfRule type="cellIs" dxfId="1077" priority="18" operator="greaterThan">
      <formula>0</formula>
    </cfRule>
  </conditionalFormatting>
  <conditionalFormatting sqref="D27:S27">
    <cfRule type="cellIs" dxfId="1076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8.75" x14ac:dyDescent="0.25">
      <c r="A3" s="125" t="s">
        <v>41</v>
      </c>
      <c r="B3" s="126"/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x14ac:dyDescent="0.25">
      <c r="A4" s="129" t="s">
        <v>1</v>
      </c>
      <c r="B4" s="129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30"/>
      <c r="O4" s="130"/>
      <c r="P4" s="130"/>
      <c r="Q4" s="130"/>
      <c r="R4" s="130"/>
      <c r="S4" s="130"/>
      <c r="T4" s="130"/>
    </row>
    <row r="5" spans="1:20" x14ac:dyDescent="0.25">
      <c r="A5" s="129" t="s">
        <v>2</v>
      </c>
      <c r="B5" s="12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30"/>
      <c r="O5" s="130"/>
      <c r="P5" s="130"/>
      <c r="Q5" s="130"/>
      <c r="R5" s="130"/>
      <c r="S5" s="130"/>
      <c r="T5" s="13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5" t="s">
        <v>38</v>
      </c>
      <c r="B28" s="116"/>
      <c r="C28" s="117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18" t="s">
        <v>39</v>
      </c>
      <c r="B29" s="119"/>
      <c r="C29" s="120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21"/>
      <c r="N29" s="122"/>
      <c r="O29" s="122"/>
      <c r="P29" s="122"/>
      <c r="Q29" s="122"/>
      <c r="R29" s="122"/>
      <c r="S29" s="122"/>
      <c r="T29" s="12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5" priority="43" operator="equal">
      <formula>212030016606640</formula>
    </cfRule>
  </conditionalFormatting>
  <conditionalFormatting sqref="D29 E4:E6 E28:K29">
    <cfRule type="cellIs" dxfId="1074" priority="41" operator="equal">
      <formula>$E$4</formula>
    </cfRule>
    <cfRule type="cellIs" dxfId="1073" priority="42" operator="equal">
      <formula>2120</formula>
    </cfRule>
  </conditionalFormatting>
  <conditionalFormatting sqref="D29:E29 F4:F6 F28:F29">
    <cfRule type="cellIs" dxfId="1072" priority="39" operator="equal">
      <formula>$F$4</formula>
    </cfRule>
    <cfRule type="cellIs" dxfId="1071" priority="40" operator="equal">
      <formula>300</formula>
    </cfRule>
  </conditionalFormatting>
  <conditionalFormatting sqref="G4:G6 G28:G29">
    <cfRule type="cellIs" dxfId="1070" priority="37" operator="equal">
      <formula>$G$4</formula>
    </cfRule>
    <cfRule type="cellIs" dxfId="1069" priority="38" operator="equal">
      <formula>1660</formula>
    </cfRule>
  </conditionalFormatting>
  <conditionalFormatting sqref="H4:H6 H28:H29">
    <cfRule type="cellIs" dxfId="1068" priority="35" operator="equal">
      <formula>$H$4</formula>
    </cfRule>
    <cfRule type="cellIs" dxfId="1067" priority="36" operator="equal">
      <formula>6640</formula>
    </cfRule>
  </conditionalFormatting>
  <conditionalFormatting sqref="T6:T28">
    <cfRule type="cellIs" dxfId="1066" priority="34" operator="lessThan">
      <formula>0</formula>
    </cfRule>
  </conditionalFormatting>
  <conditionalFormatting sqref="T7:T27">
    <cfRule type="cellIs" dxfId="1065" priority="31" operator="lessThan">
      <formula>0</formula>
    </cfRule>
    <cfRule type="cellIs" dxfId="1064" priority="32" operator="lessThan">
      <formula>0</formula>
    </cfRule>
    <cfRule type="cellIs" dxfId="1063" priority="33" operator="lessThan">
      <formula>0</formula>
    </cfRule>
  </conditionalFormatting>
  <conditionalFormatting sqref="E4:E6 E28:K28">
    <cfRule type="cellIs" dxfId="1062" priority="30" operator="equal">
      <formula>$E$4</formula>
    </cfRule>
  </conditionalFormatting>
  <conditionalFormatting sqref="D28:D29 D6 D4:M4">
    <cfRule type="cellIs" dxfId="1061" priority="29" operator="equal">
      <formula>$D$4</formula>
    </cfRule>
  </conditionalFormatting>
  <conditionalFormatting sqref="I4:I6 I28:I29">
    <cfRule type="cellIs" dxfId="1060" priority="28" operator="equal">
      <formula>$I$4</formula>
    </cfRule>
  </conditionalFormatting>
  <conditionalFormatting sqref="J4:J6 J28:J29">
    <cfRule type="cellIs" dxfId="1059" priority="27" operator="equal">
      <formula>$J$4</formula>
    </cfRule>
  </conditionalFormatting>
  <conditionalFormatting sqref="K4:K6 K28:K29">
    <cfRule type="cellIs" dxfId="1058" priority="26" operator="equal">
      <formula>$K$4</formula>
    </cfRule>
  </conditionalFormatting>
  <conditionalFormatting sqref="M4:M6">
    <cfRule type="cellIs" dxfId="1057" priority="25" operator="equal">
      <formula>$L$4</formula>
    </cfRule>
  </conditionalFormatting>
  <conditionalFormatting sqref="T7:T28">
    <cfRule type="cellIs" dxfId="1056" priority="22" operator="lessThan">
      <formula>0</formula>
    </cfRule>
    <cfRule type="cellIs" dxfId="1055" priority="23" operator="lessThan">
      <formula>0</formula>
    </cfRule>
    <cfRule type="cellIs" dxfId="1054" priority="24" operator="lessThan">
      <formula>0</formula>
    </cfRule>
  </conditionalFormatting>
  <conditionalFormatting sqref="D5:K5">
    <cfRule type="cellIs" dxfId="1053" priority="21" operator="greaterThan">
      <formula>0</formula>
    </cfRule>
  </conditionalFormatting>
  <conditionalFormatting sqref="T6:T28">
    <cfRule type="cellIs" dxfId="1052" priority="20" operator="lessThan">
      <formula>0</formula>
    </cfRule>
  </conditionalFormatting>
  <conditionalFormatting sqref="T7:T27">
    <cfRule type="cellIs" dxfId="1051" priority="17" operator="lessThan">
      <formula>0</formula>
    </cfRule>
    <cfRule type="cellIs" dxfId="1050" priority="18" operator="lessThan">
      <formula>0</formula>
    </cfRule>
    <cfRule type="cellIs" dxfId="1049" priority="19" operator="lessThan">
      <formula>0</formula>
    </cfRule>
  </conditionalFormatting>
  <conditionalFormatting sqref="T7:T28">
    <cfRule type="cellIs" dxfId="1048" priority="14" operator="lessThan">
      <formula>0</formula>
    </cfRule>
    <cfRule type="cellIs" dxfId="1047" priority="15" operator="lessThan">
      <formula>0</formula>
    </cfRule>
    <cfRule type="cellIs" dxfId="1046" priority="16" operator="lessThan">
      <formula>0</formula>
    </cfRule>
  </conditionalFormatting>
  <conditionalFormatting sqref="D5:K5">
    <cfRule type="cellIs" dxfId="1045" priority="13" operator="greaterThan">
      <formula>0</formula>
    </cfRule>
  </conditionalFormatting>
  <conditionalFormatting sqref="L4 L6 L28:L29">
    <cfRule type="cellIs" dxfId="1044" priority="12" operator="equal">
      <formula>$L$4</formula>
    </cfRule>
  </conditionalFormatting>
  <conditionalFormatting sqref="D7:S7">
    <cfRule type="cellIs" dxfId="1043" priority="11" operator="greaterThan">
      <formula>0</formula>
    </cfRule>
  </conditionalFormatting>
  <conditionalFormatting sqref="D9:S9">
    <cfRule type="cellIs" dxfId="1042" priority="10" operator="greaterThan">
      <formula>0</formula>
    </cfRule>
  </conditionalFormatting>
  <conditionalFormatting sqref="D11:S11">
    <cfRule type="cellIs" dxfId="1041" priority="9" operator="greaterThan">
      <formula>0</formula>
    </cfRule>
  </conditionalFormatting>
  <conditionalFormatting sqref="D13:S13">
    <cfRule type="cellIs" dxfId="1040" priority="8" operator="greaterThan">
      <formula>0</formula>
    </cfRule>
  </conditionalFormatting>
  <conditionalFormatting sqref="D15:S15">
    <cfRule type="cellIs" dxfId="1039" priority="7" operator="greaterThan">
      <formula>0</formula>
    </cfRule>
  </conditionalFormatting>
  <conditionalFormatting sqref="D17:S17">
    <cfRule type="cellIs" dxfId="1038" priority="6" operator="greaterThan">
      <formula>0</formula>
    </cfRule>
  </conditionalFormatting>
  <conditionalFormatting sqref="D19:S19">
    <cfRule type="cellIs" dxfId="1037" priority="5" operator="greaterThan">
      <formula>0</formula>
    </cfRule>
  </conditionalFormatting>
  <conditionalFormatting sqref="D21:S21">
    <cfRule type="cellIs" dxfId="1036" priority="4" operator="greaterThan">
      <formula>0</formula>
    </cfRule>
  </conditionalFormatting>
  <conditionalFormatting sqref="D23:S23">
    <cfRule type="cellIs" dxfId="1035" priority="3" operator="greaterThan">
      <formula>0</formula>
    </cfRule>
  </conditionalFormatting>
  <conditionalFormatting sqref="D25:S25">
    <cfRule type="cellIs" dxfId="1034" priority="2" operator="greaterThan">
      <formula>0</formula>
    </cfRule>
  </conditionalFormatting>
  <conditionalFormatting sqref="D27:S27">
    <cfRule type="cellIs" dxfId="1033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  <vt:lpstr>Card.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2021-07-30T14:59:20Z</dcterms:modified>
</cp:coreProperties>
</file>