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алибровки ВАЦ" sheetId="1" state="visible" r:id="rId2"/>
    <sheet name="ATT" sheetId="2" state="visible" r:id="rId3"/>
    <sheet name="ДЛЯ ЗАПОЛНЕНИЯ" sheetId="3" state="visible" r:id="rId4"/>
    <sheet name="ПОЛКА1" sheetId="4" state="visible" r:id="rId5"/>
    <sheet name="ПОЛКА2" sheetId="5" state="visible" r:id="rId6"/>
    <sheet name="ПОЛКА3" sheetId="6" state="visible" r:id="rId7"/>
    <sheet name="ПОЛКА4" sheetId="7" state="visible" r:id="rId8"/>
  </sheets>
  <definedNames>
    <definedName function="false" hidden="true" localSheetId="0" name="_xlnm._FilterDatabase" vbProcedure="false">'Калибровки ВАЦ'!$AQ$1:$AQ$28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маяк</t>
        </r>
      </text>
    </comment>
  </commentList>
</comments>
</file>

<file path=xl/sharedStrings.xml><?xml version="1.0" encoding="utf-8"?>
<sst xmlns="http://schemas.openxmlformats.org/spreadsheetml/2006/main" count="807" uniqueCount="144">
  <si>
    <t xml:space="preserve">CONF</t>
  </si>
  <si>
    <t xml:space="preserve">eq18</t>
  </si>
  <si>
    <t xml:space="preserve">eq19</t>
  </si>
  <si>
    <t xml:space="preserve">eq20</t>
  </si>
  <si>
    <t xml:space="preserve">eq21</t>
  </si>
  <si>
    <t xml:space="preserve">eq22</t>
  </si>
  <si>
    <t xml:space="preserve">eq23</t>
  </si>
  <si>
    <t xml:space="preserve">eq24</t>
  </si>
  <si>
    <t xml:space="preserve">eq25</t>
  </si>
  <si>
    <t xml:space="preserve">eq26</t>
  </si>
  <si>
    <t xml:space="preserve">eq27</t>
  </si>
  <si>
    <t xml:space="preserve">cif_G</t>
  </si>
  <si>
    <t xml:space="preserve">cif_LO</t>
  </si>
  <si>
    <t xml:space="preserve">kka_LO</t>
  </si>
  <si>
    <t xml:space="preserve">TWTA_20</t>
  </si>
  <si>
    <t xml:space="preserve">FCA</t>
  </si>
  <si>
    <t xml:space="preserve">GCA</t>
  </si>
  <si>
    <t xml:space="preserve">SCA</t>
  </si>
  <si>
    <t xml:space="preserve">FGM/ALC</t>
  </si>
  <si>
    <t xml:space="preserve">TWTA_33</t>
  </si>
  <si>
    <t xml:space="preserve">dtp_G</t>
  </si>
  <si>
    <t xml:space="preserve">dtp_LO</t>
  </si>
  <si>
    <t xml:space="preserve">dtp_INV</t>
  </si>
  <si>
    <t xml:space="preserve">dtp_ALC</t>
  </si>
  <si>
    <t xml:space="preserve">dtp_conf</t>
  </si>
  <si>
    <t xml:space="preserve">freq_start</t>
  </si>
  <si>
    <t xml:space="preserve">bw</t>
  </si>
  <si>
    <t xml:space="preserve">Fc_IN</t>
  </si>
  <si>
    <t xml:space="preserve">Fc_OUT</t>
  </si>
  <si>
    <t xml:space="preserve">Pin, dBm</t>
  </si>
  <si>
    <t xml:space="preserve">power_letter</t>
  </si>
  <si>
    <t xml:space="preserve">L/C</t>
  </si>
  <si>
    <t xml:space="preserve">KU/C</t>
  </si>
  <si>
    <t xml:space="preserve">ПЧ/S</t>
  </si>
  <si>
    <t xml:space="preserve">KU</t>
  </si>
  <si>
    <t xml:space="preserve">L</t>
  </si>
  <si>
    <t xml:space="preserve">C</t>
  </si>
  <si>
    <t xml:space="preserve">ПЧ1</t>
  </si>
  <si>
    <t xml:space="preserve">FC_IN</t>
  </si>
  <si>
    <t xml:space="preserve">ПЧ2</t>
  </si>
  <si>
    <t xml:space="preserve">FC_OUT</t>
  </si>
  <si>
    <t xml:space="preserve">S</t>
  </si>
  <si>
    <t xml:space="preserve">K</t>
  </si>
  <si>
    <t xml:space="preserve">Ka</t>
  </si>
  <si>
    <t xml:space="preserve">Fleft</t>
  </si>
  <si>
    <t xml:space="preserve">Fright</t>
  </si>
  <si>
    <t xml:space="preserve">GLOBAL_LO</t>
  </si>
  <si>
    <t xml:space="preserve">points</t>
  </si>
  <si>
    <t xml:space="preserve">IN</t>
  </si>
  <si>
    <t xml:space="preserve">ПОРТ ВХ матрицы</t>
  </si>
  <si>
    <t xml:space="preserve">Оснастка ВХ</t>
  </si>
  <si>
    <t xml:space="preserve">OUT</t>
  </si>
  <si>
    <t xml:space="preserve">ПОРТ ВЫХ матрицы</t>
  </si>
  <si>
    <t xml:space="preserve">оснастка ВЫХ</t>
  </si>
  <si>
    <t xml:space="preserve">L_оснастка ВХ</t>
  </si>
  <si>
    <t xml:space="preserve">Max Source</t>
  </si>
  <si>
    <t xml:space="preserve">Min source</t>
  </si>
  <si>
    <t xml:space="preserve">ATT</t>
  </si>
  <si>
    <t xml:space="preserve">ATT БЫЛО</t>
  </si>
  <si>
    <t xml:space="preserve">CAL POWER</t>
  </si>
  <si>
    <t xml:space="preserve">Файл калибровки AFC</t>
  </si>
  <si>
    <t xml:space="preserve">Файл калибровки GD</t>
  </si>
  <si>
    <t xml:space="preserve">Файл калибровки IMD</t>
  </si>
  <si>
    <t xml:space="preserve">Файл состояния AFC</t>
  </si>
  <si>
    <t xml:space="preserve">Файл состояния GD</t>
  </si>
  <si>
    <t xml:space="preserve">Файл состояния IMD</t>
  </si>
  <si>
    <t xml:space="preserve">Файл состояния ФШ, ДПМ, LO</t>
  </si>
  <si>
    <t xml:space="preserve">Для ЦГ + к названию "_измерение_TVAC"</t>
  </si>
  <si>
    <t xml:space="preserve">-</t>
  </si>
  <si>
    <t xml:space="preserve">OFF</t>
  </si>
  <si>
    <t xml:space="preserve">ON</t>
  </si>
  <si>
    <t xml:space="preserve">H</t>
  </si>
  <si>
    <t xml:space="preserve">C-band</t>
  </si>
  <si>
    <t xml:space="preserve">Ch4</t>
  </si>
  <si>
    <t xml:space="preserve">ФЛС</t>
  </si>
  <si>
    <t xml:space="preserve">WIC1</t>
  </si>
  <si>
    <t xml:space="preserve">WOC1</t>
  </si>
  <si>
    <t xml:space="preserve">Ch6</t>
  </si>
  <si>
    <t xml:space="preserve">WIC2</t>
  </si>
  <si>
    <t xml:space="preserve">Ch6M</t>
  </si>
  <si>
    <t xml:space="preserve">МЛС</t>
  </si>
  <si>
    <t xml:space="preserve">WOC2</t>
  </si>
  <si>
    <t xml:space="preserve">Ch1</t>
  </si>
  <si>
    <t xml:space="preserve">Ch5M</t>
  </si>
  <si>
    <t xml:space="preserve">WIC3</t>
  </si>
  <si>
    <t xml:space="preserve">WOC3</t>
  </si>
  <si>
    <t xml:space="preserve">Ch5</t>
  </si>
  <si>
    <t xml:space="preserve">Ch2</t>
  </si>
  <si>
    <t xml:space="preserve">WIC4</t>
  </si>
  <si>
    <t xml:space="preserve">Ch3</t>
  </si>
  <si>
    <t xml:space="preserve">WIC5</t>
  </si>
  <si>
    <t xml:space="preserve">WIC6</t>
  </si>
  <si>
    <t xml:space="preserve">K-band</t>
  </si>
  <si>
    <t xml:space="preserve">B</t>
  </si>
  <si>
    <t xml:space="preserve">WM1</t>
  </si>
  <si>
    <t xml:space="preserve">ATT, dB</t>
  </si>
  <si>
    <t xml:space="preserve">Pin_min, dB</t>
  </si>
  <si>
    <t xml:space="preserve">Pin_max, dB</t>
  </si>
  <si>
    <t xml:space="preserve">ПОРТ матрицы</t>
  </si>
  <si>
    <t xml:space="preserve">Файл оснастки</t>
  </si>
  <si>
    <t xml:space="preserve">Частота, МГц</t>
  </si>
  <si>
    <t xml:space="preserve">Потери, дБ</t>
  </si>
  <si>
    <t xml:space="preserve">WIC1_MI01_TVAC</t>
  </si>
  <si>
    <t xml:space="preserve">WIC2_MI02_TVAC</t>
  </si>
  <si>
    <t xml:space="preserve">WIC3_MI03_TVAC</t>
  </si>
  <si>
    <t xml:space="preserve">WIC4_MI07_TVAC</t>
  </si>
  <si>
    <t xml:space="preserve">WIC5_MI05_TVAC</t>
  </si>
  <si>
    <t xml:space="preserve">WIC6_MI06_TVAC</t>
  </si>
  <si>
    <t xml:space="preserve">WOC1_MO01_TVAC</t>
  </si>
  <si>
    <t xml:space="preserve">WOC1_130</t>
  </si>
  <si>
    <t xml:space="preserve">WOC2_MO02_TVAC</t>
  </si>
  <si>
    <t xml:space="preserve">WOC2_132</t>
  </si>
  <si>
    <t xml:space="preserve">WOC3_MO03_TVAC</t>
  </si>
  <si>
    <t xml:space="preserve">WOC3_134</t>
  </si>
  <si>
    <t xml:space="preserve">AR11_MI08</t>
  </si>
  <si>
    <t xml:space="preserve">AR12_MI09</t>
  </si>
  <si>
    <t xml:space="preserve">AR13_MI10</t>
  </si>
  <si>
    <t xml:space="preserve">AR14_MI11</t>
  </si>
  <si>
    <t xml:space="preserve">AR1_MI12</t>
  </si>
  <si>
    <t xml:space="preserve">AR2_MI13</t>
  </si>
  <si>
    <t xml:space="preserve">AR3_MI14</t>
  </si>
  <si>
    <t xml:space="preserve">AR4_MI15</t>
  </si>
  <si>
    <t xml:space="preserve">84_85</t>
  </si>
  <si>
    <t xml:space="preserve">90_89</t>
  </si>
  <si>
    <t xml:space="preserve">1-1</t>
  </si>
  <si>
    <t xml:space="preserve">WIC1_C76_TVAC</t>
  </si>
  <si>
    <t xml:space="preserve">2-1</t>
  </si>
  <si>
    <t xml:space="preserve">WIC2_C77_TVAC</t>
  </si>
  <si>
    <t xml:space="preserve">3-1</t>
  </si>
  <si>
    <t xml:space="preserve">WIC3_C78_TVAC</t>
  </si>
  <si>
    <t xml:space="preserve">4-1</t>
  </si>
  <si>
    <t xml:space="preserve">WIC4_C79_TVAC</t>
  </si>
  <si>
    <t xml:space="preserve">5-1</t>
  </si>
  <si>
    <t xml:space="preserve">WIC5_C80_TVAC</t>
  </si>
  <si>
    <t xml:space="preserve">6-1</t>
  </si>
  <si>
    <t xml:space="preserve">WIC6_C81_TVAC</t>
  </si>
  <si>
    <t xml:space="preserve">Port2_87</t>
  </si>
  <si>
    <t xml:space="preserve">КОНФ</t>
  </si>
  <si>
    <t xml:space="preserve">ВХОД</t>
  </si>
  <si>
    <t xml:space="preserve">Fc_ВХ</t>
  </si>
  <si>
    <t xml:space="preserve">Fc_ВЫХ</t>
  </si>
  <si>
    <t xml:space="preserve">Pвх</t>
  </si>
  <si>
    <t xml:space="preserve">Потери</t>
  </si>
  <si>
    <t xml:space="preserve">ВЫХ с генератора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</si>
</sst>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р.&quot;;[RED]\-#,##0.00&quot;р.&quot;"/>
    <numFmt numFmtId="166" formatCode="General"/>
    <numFmt numFmtId="167" formatCode="@"/>
    <numFmt numFmtId="168" formatCode="0.0"/>
  </numFmts>
  <fonts count="5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Cyr"/>
      <family val="2"/>
      <charset val="204"/>
    </font>
    <font>
      <sz val="11"/>
      <color rgb="FFFFFFFF"/>
      <name val="Calibri"/>
      <family val="2"/>
      <charset val="204"/>
    </font>
    <font>
      <sz val="10"/>
      <color rgb="FFFFFFFF"/>
      <name val="Arial Cyr"/>
      <family val="2"/>
      <charset val="204"/>
    </font>
    <font>
      <b val="true"/>
      <i val="true"/>
      <sz val="16"/>
      <name val="Arial"/>
      <family val="2"/>
      <charset val="204"/>
    </font>
    <font>
      <b val="true"/>
      <i val="true"/>
      <u val="single"/>
      <sz val="10"/>
      <name val="Arial"/>
      <family val="2"/>
      <charset val="204"/>
    </font>
    <font>
      <sz val="11"/>
      <color rgb="FF3F3F76"/>
      <name val="Calibri"/>
      <family val="2"/>
      <charset val="204"/>
    </font>
    <font>
      <sz val="10"/>
      <color rgb="FF333399"/>
      <name val="Arial Cyr"/>
      <family val="2"/>
      <charset val="204"/>
    </font>
    <font>
      <b val="true"/>
      <sz val="11"/>
      <color rgb="FF3F3F3F"/>
      <name val="Calibri"/>
      <family val="2"/>
      <charset val="204"/>
    </font>
    <font>
      <b val="true"/>
      <sz val="10"/>
      <color rgb="FF333333"/>
      <name val="Arial Cyr"/>
      <family val="2"/>
      <charset val="204"/>
    </font>
    <font>
      <b val="true"/>
      <sz val="11"/>
      <color rgb="FFFA7D00"/>
      <name val="Calibri"/>
      <family val="2"/>
      <charset val="204"/>
    </font>
    <font>
      <b val="true"/>
      <sz val="10"/>
      <color rgb="FFFF9900"/>
      <name val="Arial Cyr"/>
      <family val="2"/>
      <charset val="204"/>
    </font>
    <font>
      <b val="true"/>
      <sz val="15"/>
      <color rgb="FF44546A"/>
      <name val="Calibri"/>
      <family val="2"/>
      <charset val="204"/>
    </font>
    <font>
      <b val="true"/>
      <sz val="15"/>
      <color rgb="FF003366"/>
      <name val="Arial Cyr"/>
      <family val="2"/>
      <charset val="204"/>
    </font>
    <font>
      <b val="true"/>
      <sz val="13"/>
      <color rgb="FF44546A"/>
      <name val="Calibri"/>
      <family val="2"/>
      <charset val="204"/>
    </font>
    <font>
      <b val="true"/>
      <sz val="13"/>
      <color rgb="FF003366"/>
      <name val="Arial Cyr"/>
      <family val="2"/>
      <charset val="204"/>
    </font>
    <font>
      <b val="true"/>
      <sz val="11"/>
      <color rgb="FF44546A"/>
      <name val="Calibri"/>
      <family val="2"/>
      <charset val="204"/>
    </font>
    <font>
      <b val="true"/>
      <sz val="11"/>
      <color rgb="FF003366"/>
      <name val="Arial Cyr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0"/>
      <color rgb="FF000000"/>
      <name val="Arial Cyr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0"/>
      <color rgb="FFFFFFFF"/>
      <name val="Arial Cyr"/>
      <family val="2"/>
      <charset val="204"/>
    </font>
    <font>
      <b val="true"/>
      <sz val="18"/>
      <color rgb="FF44546A"/>
      <name val="Calibri Light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C6500"/>
      <name val="Calibri"/>
      <family val="2"/>
      <charset val="204"/>
    </font>
    <font>
      <sz val="10"/>
      <color rgb="FF993300"/>
      <name val="Arial Cyr"/>
      <family val="2"/>
      <charset val="204"/>
    </font>
    <font>
      <sz val="10"/>
      <name val="Arial Cyr"/>
      <family val="0"/>
      <charset val="204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204"/>
    </font>
    <font>
      <sz val="10"/>
      <color rgb="FF800080"/>
      <name val="Arial Cyr"/>
      <family val="2"/>
      <charset val="204"/>
    </font>
    <font>
      <sz val="10"/>
      <color rgb="FF000000"/>
      <name val="Arial"/>
      <family val="2"/>
      <charset val="204"/>
    </font>
    <font>
      <i val="true"/>
      <sz val="11"/>
      <color rgb="FF7F7F7F"/>
      <name val="Calibri"/>
      <family val="2"/>
      <charset val="204"/>
    </font>
    <font>
      <i val="true"/>
      <sz val="10"/>
      <color rgb="FF808080"/>
      <name val="Arial Cyr"/>
      <family val="2"/>
      <charset val="204"/>
    </font>
    <font>
      <sz val="11"/>
      <color rgb="FFFA7D00"/>
      <name val="Calibri"/>
      <family val="2"/>
      <charset val="204"/>
    </font>
    <font>
      <sz val="10"/>
      <color rgb="FFFF9900"/>
      <name val="Arial Cyr"/>
      <family val="2"/>
      <charset val="204"/>
    </font>
    <font>
      <sz val="11"/>
      <color rgb="FFFF0000"/>
      <name val="Calibri"/>
      <family val="2"/>
      <charset val="204"/>
    </font>
    <font>
      <sz val="10"/>
      <color rgb="FFFF0000"/>
      <name val="Arial Cyr"/>
      <family val="2"/>
      <charset val="204"/>
    </font>
    <font>
      <sz val="11"/>
      <color rgb="FF006100"/>
      <name val="Calibri"/>
      <family val="2"/>
      <charset val="204"/>
    </font>
    <font>
      <sz val="10"/>
      <color rgb="FF008000"/>
      <name val="Arial Cyr"/>
      <family val="2"/>
      <charset val="204"/>
    </font>
    <font>
      <sz val="11"/>
      <name val="Calibri"/>
      <family val="2"/>
      <charset val="204"/>
    </font>
    <font>
      <b val="true"/>
      <sz val="11"/>
      <name val="Calibri"/>
      <family val="2"/>
      <charset val="204"/>
    </font>
    <font>
      <strike val="true"/>
      <sz val="11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imes New Roman"/>
      <family val="1"/>
      <charset val="204"/>
    </font>
    <font>
      <b val="true"/>
      <sz val="9"/>
      <color rgb="FF000000"/>
      <name val="Times New Roman"/>
      <family val="1"/>
      <charset val="204"/>
    </font>
    <font>
      <sz val="9"/>
      <color rgb="FF000000"/>
      <name val="Calibri"/>
      <family val="2"/>
      <charset val="204"/>
    </font>
  </fonts>
  <fills count="53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CCCCFF"/>
        <bgColor rgb="FFBDD7EE"/>
      </patternFill>
    </fill>
    <fill>
      <patternFill patternType="solid">
        <fgColor rgb="FFFBE5D6"/>
        <bgColor rgb="FFFFF2CC"/>
      </patternFill>
    </fill>
    <fill>
      <patternFill patternType="solid">
        <fgColor rgb="FFFF99CC"/>
        <bgColor rgb="FFF4B183"/>
      </patternFill>
    </fill>
    <fill>
      <patternFill patternType="solid">
        <fgColor rgb="FFEDEDED"/>
        <bgColor rgb="FFF2F2F2"/>
      </patternFill>
    </fill>
    <fill>
      <patternFill patternType="solid">
        <fgColor rgb="FFCCFFCC"/>
        <bgColor rgb="FFC6EFCE"/>
      </patternFill>
    </fill>
    <fill>
      <patternFill patternType="solid">
        <fgColor rgb="FFFFF2CC"/>
        <bgColor rgb="FFFFFFCC"/>
      </patternFill>
    </fill>
    <fill>
      <patternFill patternType="solid">
        <fgColor rgb="FFCC99FF"/>
        <bgColor rgb="FFFF99CC"/>
      </patternFill>
    </fill>
    <fill>
      <patternFill patternType="solid">
        <fgColor rgb="FFDAE3F3"/>
        <bgColor rgb="FFDEEBF7"/>
      </patternFill>
    </fill>
    <fill>
      <patternFill patternType="solid">
        <fgColor rgb="FFCCFFFF"/>
        <bgColor rgb="FFCCFFCC"/>
      </patternFill>
    </fill>
    <fill>
      <patternFill patternType="solid">
        <fgColor rgb="FFE2F0D9"/>
        <bgColor rgb="FFEDEDED"/>
      </patternFill>
    </fill>
    <fill>
      <patternFill patternType="solid">
        <fgColor rgb="FFFFCC99"/>
        <bgColor rgb="FFF8CBAD"/>
      </patternFill>
    </fill>
    <fill>
      <patternFill patternType="solid">
        <fgColor rgb="FFBDD7EE"/>
        <bgColor rgb="FFCCCCFF"/>
      </patternFill>
    </fill>
    <fill>
      <patternFill patternType="solid">
        <fgColor rgb="FF99CCFF"/>
        <bgColor rgb="FF96BBE4"/>
      </patternFill>
    </fill>
    <fill>
      <patternFill patternType="solid">
        <fgColor rgb="FFF8CBAD"/>
        <bgColor rgb="FFFFCC99"/>
      </patternFill>
    </fill>
    <fill>
      <patternFill patternType="solid">
        <fgColor rgb="FFFF8080"/>
        <bgColor rgb="FFFF99CC"/>
      </patternFill>
    </fill>
    <fill>
      <patternFill patternType="solid">
        <fgColor rgb="FFDBDBDB"/>
        <bgColor rgb="FFDAE3F3"/>
      </patternFill>
    </fill>
    <fill>
      <patternFill patternType="solid">
        <fgColor rgb="FF00FF00"/>
        <bgColor rgb="FF33CCCC"/>
      </patternFill>
    </fill>
    <fill>
      <patternFill patternType="solid">
        <fgColor rgb="FFFFE699"/>
        <bgColor rgb="FFFFEB9C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C6EFCE"/>
      </patternFill>
    </fill>
    <fill>
      <patternFill patternType="solid">
        <fgColor rgb="FFFFCC00"/>
        <bgColor rgb="FFFFC000"/>
      </patternFill>
    </fill>
    <fill>
      <patternFill patternType="mediumGray">
        <fgColor rgb="FF96BBE4"/>
        <bgColor rgb="FF99CCFF"/>
      </patternFill>
    </fill>
    <fill>
      <patternFill patternType="solid">
        <fgColor rgb="FF0066CC"/>
        <bgColor rgb="FF103384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C0C0C0"/>
      </patternFill>
    </fill>
    <fill>
      <patternFill patternType="solid">
        <fgColor rgb="FFFFD966"/>
        <bgColor rgb="FFFFE699"/>
      </patternFill>
    </fill>
    <fill>
      <patternFill patternType="solid">
        <fgColor rgb="FF800080"/>
        <bgColor rgb="FF9C0304"/>
      </patternFill>
    </fill>
    <fill>
      <patternFill patternType="darkGray">
        <fgColor rgb="FF96BBE4"/>
        <bgColor rgb="FFA5A5A5"/>
      </patternFill>
    </fill>
    <fill>
      <patternFill patternType="solid">
        <fgColor rgb="FF33CCCC"/>
        <bgColor rgb="FF5189D0"/>
      </patternFill>
    </fill>
    <fill>
      <patternFill patternType="solid">
        <fgColor rgb="FFA9D18E"/>
        <bgColor rgb="FFC5E0B4"/>
      </patternFill>
    </fill>
    <fill>
      <patternFill patternType="solid">
        <fgColor rgb="FFFF9900"/>
        <bgColor rgb="FFF87D0E"/>
      </patternFill>
    </fill>
    <fill>
      <patternFill patternType="solid">
        <fgColor rgb="FF5189D0"/>
        <bgColor rgb="FF808080"/>
      </patternFill>
    </fill>
    <fill>
      <patternFill patternType="darkGray">
        <fgColor rgb="FF103384"/>
        <bgColor rgb="FF41464D"/>
      </patternFill>
    </fill>
    <fill>
      <patternFill patternType="solid">
        <fgColor rgb="FFF87D0E"/>
        <bgColor rgb="FFFF6600"/>
      </patternFill>
    </fill>
    <fill>
      <patternFill patternType="solid">
        <fgColor rgb="FFFF0000"/>
        <bgColor rgb="FF9C0304"/>
      </patternFill>
    </fill>
    <fill>
      <patternFill patternType="solid">
        <fgColor rgb="FFA5A5A5"/>
        <bgColor rgb="FFB2B2B2"/>
      </patternFill>
    </fill>
    <fill>
      <patternFill patternType="mediumGray">
        <fgColor rgb="FF118C22"/>
        <bgColor rgb="FF5189D0"/>
      </patternFill>
    </fill>
    <fill>
      <patternFill patternType="solid">
        <fgColor rgb="FFFFC000"/>
        <bgColor rgb="FFFFCC00"/>
      </patternFill>
    </fill>
    <fill>
      <patternFill patternType="darkGray">
        <fgColor rgb="FF5189D0"/>
        <bgColor rgb="FF0066CC"/>
      </patternFill>
    </fill>
    <fill>
      <patternFill patternType="solid">
        <fgColor rgb="FF83A26F"/>
        <bgColor rgb="FF808080"/>
      </patternFill>
    </fill>
    <fill>
      <patternFill patternType="solid">
        <fgColor rgb="FFFF6600"/>
        <bgColor rgb="FFF87D0E"/>
      </patternFill>
    </fill>
    <fill>
      <patternFill patternType="solid">
        <fgColor rgb="FFF2F2F2"/>
        <bgColor rgb="FFEDEDED"/>
      </patternFill>
    </fill>
    <fill>
      <patternFill patternType="solid">
        <fgColor rgb="FFC0C0C0"/>
        <bgColor rgb="FFC9C9C9"/>
      </patternFill>
    </fill>
    <fill>
      <patternFill patternType="mediumGray">
        <fgColor rgb="FFA5A5A5"/>
        <bgColor rgb="FF83A26F"/>
      </patternFill>
    </fill>
    <fill>
      <patternFill patternType="solid">
        <fgColor rgb="FFFFEB9C"/>
        <bgColor rgb="FFFFE699"/>
      </patternFill>
    </fill>
    <fill>
      <patternFill patternType="solid">
        <fgColor rgb="FFFFFF99"/>
        <bgColor rgb="FFFFEB9C"/>
      </patternFill>
    </fill>
    <fill>
      <patternFill patternType="solid">
        <fgColor rgb="FFFFC7CE"/>
        <bgColor rgb="FFF8CBAD"/>
      </patternFill>
    </fill>
    <fill>
      <patternFill patternType="solid">
        <fgColor rgb="FFFFFFCC"/>
        <bgColor rgb="FFFFF2CC"/>
      </patternFill>
    </fill>
    <fill>
      <patternFill patternType="solid">
        <fgColor rgb="FFC6EFCE"/>
        <bgColor rgb="FFCCFFCC"/>
      </patternFill>
    </fill>
    <fill>
      <patternFill patternType="solid">
        <fgColor rgb="FFFFFF00"/>
        <bgColor rgb="FFFFCC00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41464D"/>
      </left>
      <right style="thin">
        <color rgb="FF41464D"/>
      </right>
      <top style="thin">
        <color rgb="FF41464D"/>
      </top>
      <bottom style="thin">
        <color rgb="FF41464D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5189D0"/>
      </bottom>
      <diagonal/>
    </border>
    <border diagonalUp="false" diagonalDown="false">
      <left/>
      <right/>
      <top/>
      <bottom style="thick">
        <color rgb="FF103384"/>
      </bottom>
      <diagonal/>
    </border>
    <border diagonalUp="false" diagonalDown="false">
      <left/>
      <right/>
      <top/>
      <bottom style="thick">
        <color rgb="FFB4C7E7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96BBE4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5189D0"/>
      </top>
      <bottom style="double">
        <color rgb="FF5189D0"/>
      </bottom>
      <diagonal/>
    </border>
    <border diagonalUp="false" diagonalDown="false">
      <left/>
      <right/>
      <top style="thin">
        <color rgb="FF103384"/>
      </top>
      <bottom style="double">
        <color rgb="FF103384"/>
      </bottom>
      <diagonal/>
    </border>
    <border diagonalUp="false" diagonalDown="false">
      <left style="double">
        <color rgb="FF41464D"/>
      </left>
      <right style="double">
        <color rgb="FF41464D"/>
      </right>
      <top style="double">
        <color rgb="FF41464D"/>
      </top>
      <bottom style="double">
        <color rgb="FF41464D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87D0E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5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6" fillId="31" borderId="0" applyFont="true" applyBorder="false" applyAlignment="true" applyProtection="false">
      <alignment horizontal="general" vertical="bottom" textRotation="0" wrapText="false" indent="0" shrinkToFit="false"/>
    </xf>
    <xf numFmtId="164" fontId="6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6" fillId="33" borderId="0" applyFont="true" applyBorder="false" applyAlignment="true" applyProtection="false">
      <alignment horizontal="general" vertical="bottom" textRotation="0" wrapText="false" indent="0" shrinkToFit="false"/>
    </xf>
    <xf numFmtId="164" fontId="6" fillId="3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6" fillId="37" borderId="0" applyFont="true" applyBorder="false" applyAlignment="true" applyProtection="false">
      <alignment horizontal="general" vertical="bottom" textRotation="0" wrapText="false" indent="0" shrinkToFit="false"/>
    </xf>
    <xf numFmtId="164" fontId="6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6" fillId="39" borderId="0" applyFont="true" applyBorder="false" applyAlignment="true" applyProtection="false">
      <alignment horizontal="general" vertical="bottom" textRotation="0" wrapText="false" indent="0" shrinkToFit="false"/>
    </xf>
    <xf numFmtId="164" fontId="6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6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41" borderId="0" applyFont="true" applyBorder="false" applyAlignment="true" applyProtection="false">
      <alignment horizontal="general" vertical="bottom" textRotation="0" wrapText="false" indent="0" shrinkToFit="false"/>
    </xf>
    <xf numFmtId="164" fontId="5" fillId="41" borderId="0" applyFont="true" applyBorder="false" applyAlignment="true" applyProtection="false">
      <alignment horizontal="general" vertical="bottom" textRotation="0" wrapText="false" indent="0" shrinkToFit="false"/>
    </xf>
    <xf numFmtId="164" fontId="6" fillId="31" borderId="0" applyFont="true" applyBorder="false" applyAlignment="true" applyProtection="false">
      <alignment horizontal="general" vertical="bottom" textRotation="0" wrapText="false" indent="0" shrinkToFit="false"/>
    </xf>
    <xf numFmtId="164" fontId="6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6" fillId="43" borderId="0" applyFont="true" applyBorder="false" applyAlignment="true" applyProtection="false">
      <alignment horizontal="general" vertical="bottom" textRotation="0" wrapText="false" indent="0" shrinkToFit="false"/>
    </xf>
    <xf numFmtId="164" fontId="6" fillId="43" borderId="0" applyFont="true" applyBorder="false" applyAlignment="true" applyProtection="false">
      <alignment horizontal="general" vertical="bottom" textRotation="0" wrapText="false" indent="0" shrinkToFit="false"/>
    </xf>
    <xf numFmtId="164" fontId="9" fillId="13" borderId="1" applyFont="true" applyBorder="true" applyAlignment="true" applyProtection="false">
      <alignment horizontal="general" vertical="bottom" textRotation="0" wrapText="false" indent="0" shrinkToFit="false"/>
    </xf>
    <xf numFmtId="164" fontId="9" fillId="13" borderId="1" applyFont="true" applyBorder="true" applyAlignment="true" applyProtection="false">
      <alignment horizontal="general" vertical="bottom" textRotation="0" wrapText="false" indent="0" shrinkToFit="false"/>
    </xf>
    <xf numFmtId="164" fontId="10" fillId="13" borderId="2" applyFont="true" applyBorder="true" applyAlignment="true" applyProtection="false">
      <alignment horizontal="general" vertical="bottom" textRotation="0" wrapText="false" indent="0" shrinkToFit="false"/>
    </xf>
    <xf numFmtId="164" fontId="10" fillId="13" borderId="2" applyFont="true" applyBorder="true" applyAlignment="true" applyProtection="false">
      <alignment horizontal="general" vertical="bottom" textRotation="0" wrapText="false" indent="0" shrinkToFit="false"/>
    </xf>
    <xf numFmtId="164" fontId="11" fillId="44" borderId="3" applyFont="true" applyBorder="true" applyAlignment="true" applyProtection="false">
      <alignment horizontal="general" vertical="bottom" textRotation="0" wrapText="false" indent="0" shrinkToFit="false"/>
    </xf>
    <xf numFmtId="164" fontId="11" fillId="44" borderId="3" applyFont="true" applyBorder="true" applyAlignment="true" applyProtection="false">
      <alignment horizontal="general" vertical="bottom" textRotation="0" wrapText="false" indent="0" shrinkToFit="false"/>
    </xf>
    <xf numFmtId="164" fontId="12" fillId="45" borderId="4" applyFont="true" applyBorder="true" applyAlignment="true" applyProtection="false">
      <alignment horizontal="general" vertical="bottom" textRotation="0" wrapText="false" indent="0" shrinkToFit="false"/>
    </xf>
    <xf numFmtId="164" fontId="12" fillId="45" borderId="4" applyFont="true" applyBorder="true" applyAlignment="true" applyProtection="false">
      <alignment horizontal="general" vertical="bottom" textRotation="0" wrapText="false" indent="0" shrinkToFit="false"/>
    </xf>
    <xf numFmtId="164" fontId="13" fillId="44" borderId="1" applyFont="true" applyBorder="true" applyAlignment="true" applyProtection="false">
      <alignment horizontal="general" vertical="bottom" textRotation="0" wrapText="false" indent="0" shrinkToFit="false"/>
    </xf>
    <xf numFmtId="164" fontId="13" fillId="44" borderId="1" applyFont="true" applyBorder="true" applyAlignment="true" applyProtection="false">
      <alignment horizontal="general" vertical="bottom" textRotation="0" wrapText="false" indent="0" shrinkToFit="false"/>
    </xf>
    <xf numFmtId="164" fontId="14" fillId="45" borderId="2" applyFont="true" applyBorder="true" applyAlignment="true" applyProtection="false">
      <alignment horizontal="general" vertical="bottom" textRotation="0" wrapText="false" indent="0" shrinkToFit="false"/>
    </xf>
    <xf numFmtId="164" fontId="14" fillId="45" borderId="2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8" fillId="0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20" fillId="0" borderId="10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11" applyFont="true" applyBorder="true" applyAlignment="true" applyProtection="false">
      <alignment horizontal="general" vertical="bottom" textRotation="0" wrapText="false" indent="0" shrinkToFit="false"/>
    </xf>
    <xf numFmtId="164" fontId="21" fillId="0" borderId="11" applyFont="true" applyBorder="true" applyAlignment="true" applyProtection="false">
      <alignment horizontal="general" vertical="bottom" textRotation="0" wrapText="false" indent="0" shrinkToFit="false"/>
    </xf>
    <xf numFmtId="164" fontId="22" fillId="0" borderId="12" applyFont="true" applyBorder="true" applyAlignment="true" applyProtection="false">
      <alignment horizontal="general" vertical="bottom" textRotation="0" wrapText="false" indent="0" shrinkToFit="false"/>
    </xf>
    <xf numFmtId="164" fontId="22" fillId="0" borderId="12" applyFont="true" applyBorder="true" applyAlignment="true" applyProtection="false">
      <alignment horizontal="general" vertical="bottom" textRotation="0" wrapText="false" indent="0" shrinkToFit="false"/>
    </xf>
    <xf numFmtId="164" fontId="23" fillId="38" borderId="13" applyFont="true" applyBorder="true" applyAlignment="true" applyProtection="false">
      <alignment horizontal="general" vertical="bottom" textRotation="0" wrapText="false" indent="0" shrinkToFit="false"/>
    </xf>
    <xf numFmtId="164" fontId="23" fillId="38" borderId="13" applyFont="true" applyBorder="true" applyAlignment="true" applyProtection="false">
      <alignment horizontal="general" vertical="bottom" textRotation="0" wrapText="false" indent="0" shrinkToFit="false"/>
    </xf>
    <xf numFmtId="164" fontId="24" fillId="46" borderId="14" applyFont="true" applyBorder="true" applyAlignment="true" applyProtection="false">
      <alignment horizontal="general" vertical="bottom" textRotation="0" wrapText="false" indent="0" shrinkToFit="false"/>
    </xf>
    <xf numFmtId="164" fontId="24" fillId="46" borderId="14" applyFont="true" applyBorder="tru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47" borderId="0" applyFont="true" applyBorder="false" applyAlignment="true" applyProtection="false">
      <alignment horizontal="general" vertical="bottom" textRotation="0" wrapText="false" indent="0" shrinkToFit="false"/>
    </xf>
    <xf numFmtId="164" fontId="27" fillId="47" borderId="0" applyFont="true" applyBorder="false" applyAlignment="true" applyProtection="false">
      <alignment horizontal="general" vertical="bottom" textRotation="0" wrapText="false" indent="0" shrinkToFit="false"/>
    </xf>
    <xf numFmtId="164" fontId="28" fillId="48" borderId="0" applyFont="true" applyBorder="false" applyAlignment="true" applyProtection="false">
      <alignment horizontal="general" vertical="bottom" textRotation="0" wrapText="false" indent="0" shrinkToFit="false"/>
    </xf>
    <xf numFmtId="164" fontId="28" fillId="4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49" borderId="0" applyFont="true" applyBorder="false" applyAlignment="true" applyProtection="false">
      <alignment horizontal="general" vertical="bottom" textRotation="0" wrapText="false" indent="0" shrinkToFit="false"/>
    </xf>
    <xf numFmtId="164" fontId="32" fillId="49" borderId="0" applyFont="true" applyBorder="false" applyAlignment="true" applyProtection="false">
      <alignment horizontal="general" vertical="bottom" textRotation="0" wrapText="false" indent="0" shrinkToFit="false"/>
    </xf>
    <xf numFmtId="164" fontId="33" fillId="5" borderId="0" applyFont="true" applyBorder="false" applyAlignment="true" applyProtection="false">
      <alignment horizontal="general" vertical="bottom" textRotation="0" wrapText="false" indent="0" shrinkToFit="false"/>
    </xf>
    <xf numFmtId="164" fontId="33" fillId="5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6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6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0" fillId="50" borderId="15" applyFont="true" applyBorder="true" applyAlignment="true" applyProtection="false">
      <alignment horizontal="general" vertical="bottom" textRotation="0" wrapText="false" indent="0" shrinkToFit="false"/>
    </xf>
    <xf numFmtId="164" fontId="37" fillId="0" borderId="17" applyFont="true" applyBorder="true" applyAlignment="true" applyProtection="false">
      <alignment horizontal="general" vertical="bottom" textRotation="0" wrapText="false" indent="0" shrinkToFit="false"/>
    </xf>
    <xf numFmtId="164" fontId="37" fillId="0" borderId="17" applyFont="true" applyBorder="true" applyAlignment="true" applyProtection="false">
      <alignment horizontal="general" vertical="bottom" textRotation="0" wrapText="false" indent="0" shrinkToFit="false"/>
    </xf>
    <xf numFmtId="164" fontId="38" fillId="0" borderId="18" applyFont="true" applyBorder="true" applyAlignment="true" applyProtection="false">
      <alignment horizontal="general" vertical="bottom" textRotation="0" wrapText="false" indent="0" shrinkToFit="false"/>
    </xf>
    <xf numFmtId="164" fontId="38" fillId="0" borderId="18" applyFont="true" applyBorder="tru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51" borderId="0" applyFont="true" applyBorder="false" applyAlignment="true" applyProtection="false">
      <alignment horizontal="general" vertical="bottom" textRotation="0" wrapText="false" indent="0" shrinkToFit="false"/>
    </xf>
    <xf numFmtId="164" fontId="41" fillId="51" borderId="0" applyFont="true" applyBorder="false" applyAlignment="true" applyProtection="false">
      <alignment horizontal="general" vertical="bottom" textRotation="0" wrapText="false" indent="0" shrinkToFit="false"/>
    </xf>
    <xf numFmtId="164" fontId="42" fillId="7" borderId="0" applyFont="true" applyBorder="false" applyAlignment="true" applyProtection="false">
      <alignment horizontal="general" vertical="bottom" textRotation="0" wrapText="false" indent="0" shrinkToFit="false"/>
    </xf>
    <xf numFmtId="164" fontId="42" fillId="7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5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19" xfId="5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20" xfId="52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20" xfId="5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0" xfId="5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22" xfId="52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23" xfId="52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25" xfId="52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19" xfId="52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52" borderId="19" xfId="52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0" borderId="19" xfId="5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3" fillId="0" borderId="19" xfId="5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3" fillId="0" borderId="21" xfId="5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26" xfId="5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3" fillId="0" borderId="27" xfId="5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3" fillId="0" borderId="25" xfId="5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3" fillId="0" borderId="19" xfId="5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3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19" xfId="5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28" xfId="5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29" xfId="5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30" xfId="5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3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7" fillId="5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5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7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7" fillId="0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7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7" fillId="0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7" fillId="0" borderId="4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19" xfId="48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19" xfId="48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19" xfId="4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19" xfId="44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9" xfId="4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9" xfId="44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19" xfId="44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5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10" xfId="20"/>
    <cellStyle name="20% - Акцент1 11" xfId="21"/>
    <cellStyle name="20% - Акцент1 12" xfId="22"/>
    <cellStyle name="20% - Акцент1 13" xfId="23"/>
    <cellStyle name="20% - Акцент1 14" xfId="24"/>
    <cellStyle name="20% - Акцент1 2" xfId="25"/>
    <cellStyle name="20% - Акцент1 2 2" xfId="26"/>
    <cellStyle name="20% - Акцент1 2 2 2" xfId="27"/>
    <cellStyle name="20% - Акцент1 2 3" xfId="28"/>
    <cellStyle name="20% - Акцент1 2 3 2" xfId="29"/>
    <cellStyle name="20% - Акцент1 2 4" xfId="30"/>
    <cellStyle name="20% - Акцент1 2 5" xfId="31"/>
    <cellStyle name="20% - Акцент1 3" xfId="32"/>
    <cellStyle name="20% - Акцент1 3 2" xfId="33"/>
    <cellStyle name="20% - Акцент1 4" xfId="34"/>
    <cellStyle name="20% - Акцент1 4 2" xfId="35"/>
    <cellStyle name="20% - Акцент1 5" xfId="36"/>
    <cellStyle name="20% - Акцент1 5 2" xfId="37"/>
    <cellStyle name="20% - Акцент1 6" xfId="38"/>
    <cellStyle name="20% - Акцент1 6 2" xfId="39"/>
    <cellStyle name="20% - Акцент1 7" xfId="40"/>
    <cellStyle name="20% - Акцент1 7 2" xfId="41"/>
    <cellStyle name="20% - Акцент1 8" xfId="42"/>
    <cellStyle name="20% - Акцент1 8 2" xfId="43"/>
    <cellStyle name="20% - Акцент1 9" xfId="44"/>
    <cellStyle name="20% - Акцент2 10" xfId="45"/>
    <cellStyle name="20% - Акцент2 11" xfId="46"/>
    <cellStyle name="20% - Акцент2 12" xfId="47"/>
    <cellStyle name="20% - Акцент2 13" xfId="48"/>
    <cellStyle name="20% - Акцент2 14" xfId="49"/>
    <cellStyle name="20% - Акцент2 2" xfId="50"/>
    <cellStyle name="20% - Акцент2 2 2" xfId="51"/>
    <cellStyle name="20% - Акцент2 2 2 2" xfId="52"/>
    <cellStyle name="20% - Акцент2 2 3" xfId="53"/>
    <cellStyle name="20% - Акцент2 2 3 2" xfId="54"/>
    <cellStyle name="20% - Акцент2 2 4" xfId="55"/>
    <cellStyle name="20% - Акцент2 2 5" xfId="56"/>
    <cellStyle name="20% - Акцент2 3" xfId="57"/>
    <cellStyle name="20% - Акцент2 3 2" xfId="58"/>
    <cellStyle name="20% - Акцент2 4" xfId="59"/>
    <cellStyle name="20% - Акцент2 4 2" xfId="60"/>
    <cellStyle name="20% - Акцент2 5" xfId="61"/>
    <cellStyle name="20% - Акцент2 5 2" xfId="62"/>
    <cellStyle name="20% - Акцент2 6" xfId="63"/>
    <cellStyle name="20% - Акцент2 6 2" xfId="64"/>
    <cellStyle name="20% - Акцент2 7" xfId="65"/>
    <cellStyle name="20% - Акцент2 7 2" xfId="66"/>
    <cellStyle name="20% - Акцент2 8" xfId="67"/>
    <cellStyle name="20% - Акцент2 8 2" xfId="68"/>
    <cellStyle name="20% - Акцент2 9" xfId="69"/>
    <cellStyle name="20% - Акцент3 10" xfId="70"/>
    <cellStyle name="20% - Акцент3 11" xfId="71"/>
    <cellStyle name="20% - Акцент3 12" xfId="72"/>
    <cellStyle name="20% - Акцент3 13" xfId="73"/>
    <cellStyle name="20% - Акцент3 14" xfId="74"/>
    <cellStyle name="20% - Акцент3 2" xfId="75"/>
    <cellStyle name="20% - Акцент3 2 2" xfId="76"/>
    <cellStyle name="20% - Акцент3 2 2 2" xfId="77"/>
    <cellStyle name="20% - Акцент3 2 3" xfId="78"/>
    <cellStyle name="20% - Акцент3 2 3 2" xfId="79"/>
    <cellStyle name="20% - Акцент3 2 4" xfId="80"/>
    <cellStyle name="20% - Акцент3 2 5" xfId="81"/>
    <cellStyle name="20% - Акцент3 3" xfId="82"/>
    <cellStyle name="20% - Акцент3 3 2" xfId="83"/>
    <cellStyle name="20% - Акцент3 4" xfId="84"/>
    <cellStyle name="20% - Акцент3 4 2" xfId="85"/>
    <cellStyle name="20% - Акцент3 5" xfId="86"/>
    <cellStyle name="20% - Акцент3 5 2" xfId="87"/>
    <cellStyle name="20% - Акцент3 6" xfId="88"/>
    <cellStyle name="20% - Акцент3 6 2" xfId="89"/>
    <cellStyle name="20% - Акцент3 7" xfId="90"/>
    <cellStyle name="20% - Акцент3 7 2" xfId="91"/>
    <cellStyle name="20% - Акцент3 8" xfId="92"/>
    <cellStyle name="20% - Акцент3 8 2" xfId="93"/>
    <cellStyle name="20% - Акцент3 9" xfId="94"/>
    <cellStyle name="20% - Акцент4 10" xfId="95"/>
    <cellStyle name="20% - Акцент4 11" xfId="96"/>
    <cellStyle name="20% - Акцент4 12" xfId="97"/>
    <cellStyle name="20% - Акцент4 13" xfId="98"/>
    <cellStyle name="20% - Акцент4 14" xfId="99"/>
    <cellStyle name="20% - Акцент4 2" xfId="100"/>
    <cellStyle name="20% - Акцент4 2 2" xfId="101"/>
    <cellStyle name="20% - Акцент4 2 2 2" xfId="102"/>
    <cellStyle name="20% - Акцент4 2 3" xfId="103"/>
    <cellStyle name="20% - Акцент4 2 3 2" xfId="104"/>
    <cellStyle name="20% - Акцент4 2 4" xfId="105"/>
    <cellStyle name="20% - Акцент4 2 5" xfId="106"/>
    <cellStyle name="20% - Акцент4 3" xfId="107"/>
    <cellStyle name="20% - Акцент4 3 2" xfId="108"/>
    <cellStyle name="20% - Акцент4 4" xfId="109"/>
    <cellStyle name="20% - Акцент4 4 2" xfId="110"/>
    <cellStyle name="20% - Акцент4 5" xfId="111"/>
    <cellStyle name="20% - Акцент4 5 2" xfId="112"/>
    <cellStyle name="20% - Акцент4 6" xfId="113"/>
    <cellStyle name="20% - Акцент4 6 2" xfId="114"/>
    <cellStyle name="20% - Акцент4 7" xfId="115"/>
    <cellStyle name="20% - Акцент4 7 2" xfId="116"/>
    <cellStyle name="20% - Акцент4 8" xfId="117"/>
    <cellStyle name="20% - Акцент4 8 2" xfId="118"/>
    <cellStyle name="20% - Акцент4 9" xfId="119"/>
    <cellStyle name="20% - Акцент5 10" xfId="120"/>
    <cellStyle name="20% - Акцент5 11" xfId="121"/>
    <cellStyle name="20% - Акцент5 12" xfId="122"/>
    <cellStyle name="20% - Акцент5 13" xfId="123"/>
    <cellStyle name="20% - Акцент5 14" xfId="124"/>
    <cellStyle name="20% - Акцент5 2" xfId="125"/>
    <cellStyle name="20% - Акцент5 2 2" xfId="126"/>
    <cellStyle name="20% - Акцент5 2 2 2" xfId="127"/>
    <cellStyle name="20% - Акцент5 2 3" xfId="128"/>
    <cellStyle name="20% - Акцент5 2 3 2" xfId="129"/>
    <cellStyle name="20% - Акцент5 2 4" xfId="130"/>
    <cellStyle name="20% - Акцент5 2 5" xfId="131"/>
    <cellStyle name="20% - Акцент5 3" xfId="132"/>
    <cellStyle name="20% - Акцент5 3 2" xfId="133"/>
    <cellStyle name="20% - Акцент5 4" xfId="134"/>
    <cellStyle name="20% - Акцент5 4 2" xfId="135"/>
    <cellStyle name="20% - Акцент5 5" xfId="136"/>
    <cellStyle name="20% - Акцент5 5 2" xfId="137"/>
    <cellStyle name="20% - Акцент5 6" xfId="138"/>
    <cellStyle name="20% - Акцент5 6 2" xfId="139"/>
    <cellStyle name="20% - Акцент5 7" xfId="140"/>
    <cellStyle name="20% - Акцент5 7 2" xfId="141"/>
    <cellStyle name="20% - Акцент5 8" xfId="142"/>
    <cellStyle name="20% - Акцент5 8 2" xfId="143"/>
    <cellStyle name="20% - Акцент5 9" xfId="144"/>
    <cellStyle name="20% - Акцент6 10" xfId="145"/>
    <cellStyle name="20% - Акцент6 11" xfId="146"/>
    <cellStyle name="20% - Акцент6 12" xfId="147"/>
    <cellStyle name="20% - Акцент6 13" xfId="148"/>
    <cellStyle name="20% - Акцент6 14" xfId="149"/>
    <cellStyle name="20% - Акцент6 2" xfId="150"/>
    <cellStyle name="20% - Акцент6 2 2" xfId="151"/>
    <cellStyle name="20% - Акцент6 2 2 2" xfId="152"/>
    <cellStyle name="20% - Акцент6 2 3" xfId="153"/>
    <cellStyle name="20% - Акцент6 2 3 2" xfId="154"/>
    <cellStyle name="20% - Акцент6 2 4" xfId="155"/>
    <cellStyle name="20% - Акцент6 2 5" xfId="156"/>
    <cellStyle name="20% - Акцент6 3" xfId="157"/>
    <cellStyle name="20% - Акцент6 3 2" xfId="158"/>
    <cellStyle name="20% - Акцент6 4" xfId="159"/>
    <cellStyle name="20% - Акцент6 4 2" xfId="160"/>
    <cellStyle name="20% - Акцент6 5" xfId="161"/>
    <cellStyle name="20% - Акцент6 5 2" xfId="162"/>
    <cellStyle name="20% - Акцент6 6" xfId="163"/>
    <cellStyle name="20% - Акцент6 6 2" xfId="164"/>
    <cellStyle name="20% - Акцент6 7" xfId="165"/>
    <cellStyle name="20% - Акцент6 7 2" xfId="166"/>
    <cellStyle name="20% - Акцент6 8" xfId="167"/>
    <cellStyle name="20% - Акцент6 8 2" xfId="168"/>
    <cellStyle name="20% - Акцент6 9" xfId="169"/>
    <cellStyle name="40% - Акцент1 10" xfId="170"/>
    <cellStyle name="40% - Акцент1 11" xfId="171"/>
    <cellStyle name="40% - Акцент1 12" xfId="172"/>
    <cellStyle name="40% - Акцент1 13" xfId="173"/>
    <cellStyle name="40% - Акцент1 14" xfId="174"/>
    <cellStyle name="40% - Акцент1 2" xfId="175"/>
    <cellStyle name="40% - Акцент1 2 2" xfId="176"/>
    <cellStyle name="40% - Акцент1 2 2 2" xfId="177"/>
    <cellStyle name="40% - Акцент1 2 3" xfId="178"/>
    <cellStyle name="40% - Акцент1 2 3 2" xfId="179"/>
    <cellStyle name="40% - Акцент1 2 4" xfId="180"/>
    <cellStyle name="40% - Акцент1 2 5" xfId="181"/>
    <cellStyle name="40% - Акцент1 3" xfId="182"/>
    <cellStyle name="40% - Акцент1 3 2" xfId="183"/>
    <cellStyle name="40% - Акцент1 4" xfId="184"/>
    <cellStyle name="40% - Акцент1 4 2" xfId="185"/>
    <cellStyle name="40% - Акцент1 5" xfId="186"/>
    <cellStyle name="40% - Акцент1 5 2" xfId="187"/>
    <cellStyle name="40% - Акцент1 6" xfId="188"/>
    <cellStyle name="40% - Акцент1 6 2" xfId="189"/>
    <cellStyle name="40% - Акцент1 7" xfId="190"/>
    <cellStyle name="40% - Акцент1 7 2" xfId="191"/>
    <cellStyle name="40% - Акцент1 8" xfId="192"/>
    <cellStyle name="40% - Акцент1 8 2" xfId="193"/>
    <cellStyle name="40% - Акцент1 9" xfId="194"/>
    <cellStyle name="40% - Акцент2 10" xfId="195"/>
    <cellStyle name="40% - Акцент2 11" xfId="196"/>
    <cellStyle name="40% - Акцент2 12" xfId="197"/>
    <cellStyle name="40% - Акцент2 13" xfId="198"/>
    <cellStyle name="40% - Акцент2 14" xfId="199"/>
    <cellStyle name="40% - Акцент2 2" xfId="200"/>
    <cellStyle name="40% - Акцент2 2 2" xfId="201"/>
    <cellStyle name="40% - Акцент2 2 2 2" xfId="202"/>
    <cellStyle name="40% - Акцент2 2 3" xfId="203"/>
    <cellStyle name="40% - Акцент2 2 3 2" xfId="204"/>
    <cellStyle name="40% - Акцент2 2 4" xfId="205"/>
    <cellStyle name="40% - Акцент2 2 5" xfId="206"/>
    <cellStyle name="40% - Акцент2 3" xfId="207"/>
    <cellStyle name="40% - Акцент2 3 2" xfId="208"/>
    <cellStyle name="40% - Акцент2 4" xfId="209"/>
    <cellStyle name="40% - Акцент2 4 2" xfId="210"/>
    <cellStyle name="40% - Акцент2 5" xfId="211"/>
    <cellStyle name="40% - Акцент2 5 2" xfId="212"/>
    <cellStyle name="40% - Акцент2 6" xfId="213"/>
    <cellStyle name="40% - Акцент2 6 2" xfId="214"/>
    <cellStyle name="40% - Акцент2 7" xfId="215"/>
    <cellStyle name="40% - Акцент2 7 2" xfId="216"/>
    <cellStyle name="40% - Акцент2 8" xfId="217"/>
    <cellStyle name="40% - Акцент2 8 2" xfId="218"/>
    <cellStyle name="40% - Акцент2 9" xfId="219"/>
    <cellStyle name="40% - Акцент3 10" xfId="220"/>
    <cellStyle name="40% - Акцент3 11" xfId="221"/>
    <cellStyle name="40% - Акцент3 12" xfId="222"/>
    <cellStyle name="40% - Акцент3 13" xfId="223"/>
    <cellStyle name="40% - Акцент3 14" xfId="224"/>
    <cellStyle name="40% - Акцент3 2" xfId="225"/>
    <cellStyle name="40% - Акцент3 2 2" xfId="226"/>
    <cellStyle name="40% - Акцент3 2 2 2" xfId="227"/>
    <cellStyle name="40% - Акцент3 2 3" xfId="228"/>
    <cellStyle name="40% - Акцент3 2 3 2" xfId="229"/>
    <cellStyle name="40% - Акцент3 2 4" xfId="230"/>
    <cellStyle name="40% - Акцент3 2 5" xfId="231"/>
    <cellStyle name="40% - Акцент3 3" xfId="232"/>
    <cellStyle name="40% - Акцент3 3 2" xfId="233"/>
    <cellStyle name="40% - Акцент3 4" xfId="234"/>
    <cellStyle name="40% - Акцент3 4 2" xfId="235"/>
    <cellStyle name="40% - Акцент3 5" xfId="236"/>
    <cellStyle name="40% - Акцент3 5 2" xfId="237"/>
    <cellStyle name="40% - Акцент3 6" xfId="238"/>
    <cellStyle name="40% - Акцент3 6 2" xfId="239"/>
    <cellStyle name="40% - Акцент3 7" xfId="240"/>
    <cellStyle name="40% - Акцент3 7 2" xfId="241"/>
    <cellStyle name="40% - Акцент3 8" xfId="242"/>
    <cellStyle name="40% - Акцент3 8 2" xfId="243"/>
    <cellStyle name="40% - Акцент3 9" xfId="244"/>
    <cellStyle name="40% - Акцент4 10" xfId="245"/>
    <cellStyle name="40% - Акцент4 11" xfId="246"/>
    <cellStyle name="40% - Акцент4 12" xfId="247"/>
    <cellStyle name="40% - Акцент4 13" xfId="248"/>
    <cellStyle name="40% - Акцент4 14" xfId="249"/>
    <cellStyle name="40% - Акцент4 2" xfId="250"/>
    <cellStyle name="40% - Акцент4 2 2" xfId="251"/>
    <cellStyle name="40% - Акцент4 2 2 2" xfId="252"/>
    <cellStyle name="40% - Акцент4 2 3" xfId="253"/>
    <cellStyle name="40% - Акцент4 2 3 2" xfId="254"/>
    <cellStyle name="40% - Акцент4 2 4" xfId="255"/>
    <cellStyle name="40% - Акцент4 2 5" xfId="256"/>
    <cellStyle name="40% - Акцент4 3" xfId="257"/>
    <cellStyle name="40% - Акцент4 3 2" xfId="258"/>
    <cellStyle name="40% - Акцент4 4" xfId="259"/>
    <cellStyle name="40% - Акцент4 4 2" xfId="260"/>
    <cellStyle name="40% - Акцент4 5" xfId="261"/>
    <cellStyle name="40% - Акцент4 5 2" xfId="262"/>
    <cellStyle name="40% - Акцент4 6" xfId="263"/>
    <cellStyle name="40% - Акцент4 6 2" xfId="264"/>
    <cellStyle name="40% - Акцент4 7" xfId="265"/>
    <cellStyle name="40% - Акцент4 7 2" xfId="266"/>
    <cellStyle name="40% - Акцент4 8" xfId="267"/>
    <cellStyle name="40% - Акцент4 8 2" xfId="268"/>
    <cellStyle name="40% - Акцент4 9" xfId="269"/>
    <cellStyle name="40% - Акцент5 10" xfId="270"/>
    <cellStyle name="40% - Акцент5 11" xfId="271"/>
    <cellStyle name="40% - Акцент5 12" xfId="272"/>
    <cellStyle name="40% - Акцент5 13" xfId="273"/>
    <cellStyle name="40% - Акцент5 14" xfId="274"/>
    <cellStyle name="40% - Акцент5 2" xfId="275"/>
    <cellStyle name="40% - Акцент5 2 2" xfId="276"/>
    <cellStyle name="40% - Акцент5 2 2 2" xfId="277"/>
    <cellStyle name="40% - Акцент5 2 3" xfId="278"/>
    <cellStyle name="40% - Акцент5 2 3 2" xfId="279"/>
    <cellStyle name="40% - Акцент5 2 4" xfId="280"/>
    <cellStyle name="40% - Акцент5 2 5" xfId="281"/>
    <cellStyle name="40% - Акцент5 3" xfId="282"/>
    <cellStyle name="40% - Акцент5 3 2" xfId="283"/>
    <cellStyle name="40% - Акцент5 4" xfId="284"/>
    <cellStyle name="40% - Акцент5 4 2" xfId="285"/>
    <cellStyle name="40% - Акцент5 5" xfId="286"/>
    <cellStyle name="40% - Акцент5 5 2" xfId="287"/>
    <cellStyle name="40% - Акцент5 6" xfId="288"/>
    <cellStyle name="40% - Акцент5 6 2" xfId="289"/>
    <cellStyle name="40% - Акцент5 7" xfId="290"/>
    <cellStyle name="40% - Акцент5 7 2" xfId="291"/>
    <cellStyle name="40% - Акцент5 8" xfId="292"/>
    <cellStyle name="40% - Акцент5 8 2" xfId="293"/>
    <cellStyle name="40% - Акцент5 9" xfId="294"/>
    <cellStyle name="40% - Акцент6 10" xfId="295"/>
    <cellStyle name="40% - Акцент6 11" xfId="296"/>
    <cellStyle name="40% - Акцент6 12" xfId="297"/>
    <cellStyle name="40% - Акцент6 13" xfId="298"/>
    <cellStyle name="40% - Акцент6 14" xfId="299"/>
    <cellStyle name="40% - Акцент6 2" xfId="300"/>
    <cellStyle name="40% - Акцент6 2 2" xfId="301"/>
    <cellStyle name="40% - Акцент6 2 2 2" xfId="302"/>
    <cellStyle name="40% - Акцент6 2 3" xfId="303"/>
    <cellStyle name="40% - Акцент6 2 3 2" xfId="304"/>
    <cellStyle name="40% - Акцент6 2 4" xfId="305"/>
    <cellStyle name="40% - Акцент6 2 5" xfId="306"/>
    <cellStyle name="40% - Акцент6 3" xfId="307"/>
    <cellStyle name="40% - Акцент6 3 2" xfId="308"/>
    <cellStyle name="40% - Акцент6 4" xfId="309"/>
    <cellStyle name="40% - Акцент6 4 2" xfId="310"/>
    <cellStyle name="40% - Акцент6 5" xfId="311"/>
    <cellStyle name="40% - Акцент6 5 2" xfId="312"/>
    <cellStyle name="40% - Акцент6 6" xfId="313"/>
    <cellStyle name="40% - Акцент6 6 2" xfId="314"/>
    <cellStyle name="40% - Акцент6 7" xfId="315"/>
    <cellStyle name="40% - Акцент6 7 2" xfId="316"/>
    <cellStyle name="40% - Акцент6 8" xfId="317"/>
    <cellStyle name="40% - Акцент6 8 2" xfId="318"/>
    <cellStyle name="40% - Акцент6 9" xfId="319"/>
    <cellStyle name="60% - Акцент1 2" xfId="320"/>
    <cellStyle name="60% - Акцент1 2 2" xfId="321"/>
    <cellStyle name="60% - Акцент1 2 3" xfId="322"/>
    <cellStyle name="60% - Акцент1 3" xfId="323"/>
    <cellStyle name="60% - Акцент2 2" xfId="324"/>
    <cellStyle name="60% - Акцент2 2 2" xfId="325"/>
    <cellStyle name="60% - Акцент2 2 3" xfId="326"/>
    <cellStyle name="60% - Акцент2 3" xfId="327"/>
    <cellStyle name="60% - Акцент3 2" xfId="328"/>
    <cellStyle name="60% - Акцент3 2 2" xfId="329"/>
    <cellStyle name="60% - Акцент3 2 3" xfId="330"/>
    <cellStyle name="60% - Акцент3 3" xfId="331"/>
    <cellStyle name="60% - Акцент4 2" xfId="332"/>
    <cellStyle name="60% - Акцент4 2 2" xfId="333"/>
    <cellStyle name="60% - Акцент4 2 3" xfId="334"/>
    <cellStyle name="60% - Акцент4 3" xfId="335"/>
    <cellStyle name="60% - Акцент5 2" xfId="336"/>
    <cellStyle name="60% - Акцент5 2 2" xfId="337"/>
    <cellStyle name="60% - Акцент5 2 3" xfId="338"/>
    <cellStyle name="60% - Акцент5 3" xfId="339"/>
    <cellStyle name="60% - Акцент6 2" xfId="340"/>
    <cellStyle name="60% - Акцент6 2 2" xfId="341"/>
    <cellStyle name="60% - Акцент6 2 3" xfId="342"/>
    <cellStyle name="60% - Акцент6 3" xfId="343"/>
    <cellStyle name="Default 1" xfId="344"/>
    <cellStyle name="Heading 2 2" xfId="345"/>
    <cellStyle name="Heading1" xfId="346"/>
    <cellStyle name="Heading1 2" xfId="347"/>
    <cellStyle name="Result" xfId="348"/>
    <cellStyle name="Result 2" xfId="349"/>
    <cellStyle name="Result2" xfId="350"/>
    <cellStyle name="Result2 2" xfId="351"/>
    <cellStyle name="Акцент1 2" xfId="352"/>
    <cellStyle name="Акцент1 2 2" xfId="353"/>
    <cellStyle name="Акцент1 2 3" xfId="354"/>
    <cellStyle name="Акцент1 3" xfId="355"/>
    <cellStyle name="Акцент2 2" xfId="356"/>
    <cellStyle name="Акцент2 2 2" xfId="357"/>
    <cellStyle name="Акцент2 2 3" xfId="358"/>
    <cellStyle name="Акцент2 3" xfId="359"/>
    <cellStyle name="Акцент3 2" xfId="360"/>
    <cellStyle name="Акцент3 2 2" xfId="361"/>
    <cellStyle name="Акцент3 2 3" xfId="362"/>
    <cellStyle name="Акцент3 3" xfId="363"/>
    <cellStyle name="Акцент4 2" xfId="364"/>
    <cellStyle name="Акцент4 2 2" xfId="365"/>
    <cellStyle name="Акцент4 2 3" xfId="366"/>
    <cellStyle name="Акцент4 3" xfId="367"/>
    <cellStyle name="Акцент5 2" xfId="368"/>
    <cellStyle name="Акцент5 2 2" xfId="369"/>
    <cellStyle name="Акцент5 2 3" xfId="370"/>
    <cellStyle name="Акцент5 3" xfId="371"/>
    <cellStyle name="Акцент6 2" xfId="372"/>
    <cellStyle name="Акцент6 2 2" xfId="373"/>
    <cellStyle name="Акцент6 2 3" xfId="374"/>
    <cellStyle name="Акцент6 3" xfId="375"/>
    <cellStyle name="Ввод  2" xfId="376"/>
    <cellStyle name="Ввод  2 2" xfId="377"/>
    <cellStyle name="Ввод  2 3" xfId="378"/>
    <cellStyle name="Ввод  3" xfId="379"/>
    <cellStyle name="Вывод 2" xfId="380"/>
    <cellStyle name="Вывод 2 2" xfId="381"/>
    <cellStyle name="Вывод 2 3" xfId="382"/>
    <cellStyle name="Вывод 3" xfId="383"/>
    <cellStyle name="Вычисление 2" xfId="384"/>
    <cellStyle name="Вычисление 2 2" xfId="385"/>
    <cellStyle name="Вычисление 2 3" xfId="386"/>
    <cellStyle name="Вычисление 3" xfId="387"/>
    <cellStyle name="Заголовок 1 2" xfId="388"/>
    <cellStyle name="Заголовок 1 2 2" xfId="389"/>
    <cellStyle name="Заголовок 1 2 3" xfId="390"/>
    <cellStyle name="Заголовок 1 3" xfId="391"/>
    <cellStyle name="Заголовок 2 2" xfId="392"/>
    <cellStyle name="Заголовок 2 2 2" xfId="393"/>
    <cellStyle name="Заголовок 2 2 3" xfId="394"/>
    <cellStyle name="Заголовок 2 3" xfId="395"/>
    <cellStyle name="Заголовок 3 2" xfId="396"/>
    <cellStyle name="Заголовок 3 2 2" xfId="397"/>
    <cellStyle name="Заголовок 3 2 3" xfId="398"/>
    <cellStyle name="Заголовок 3 2 3 2" xfId="399"/>
    <cellStyle name="Заголовок 3 2 3 2 2" xfId="400"/>
    <cellStyle name="Заголовок 3 2 3 2 3" xfId="401"/>
    <cellStyle name="Заголовок 3 2 3 2 4" xfId="402"/>
    <cellStyle name="Заголовок 3 2 3 3" xfId="403"/>
    <cellStyle name="Заголовок 3 2 3 4" xfId="404"/>
    <cellStyle name="Заголовок 3 2 3 5" xfId="405"/>
    <cellStyle name="Заголовок 3 3" xfId="406"/>
    <cellStyle name="Заголовок 3 3 2" xfId="407"/>
    <cellStyle name="Заголовок 3 3 2 2" xfId="408"/>
    <cellStyle name="Заголовок 3 3 2 3" xfId="409"/>
    <cellStyle name="Заголовок 3 3 2 4" xfId="410"/>
    <cellStyle name="Заголовок 3 3 3" xfId="411"/>
    <cellStyle name="Заголовок 3 3 4" xfId="412"/>
    <cellStyle name="Заголовок 3 3 5" xfId="413"/>
    <cellStyle name="Заголовок 4 2" xfId="414"/>
    <cellStyle name="Заголовок 4 2 2" xfId="415"/>
    <cellStyle name="Заголовок 4 2 3" xfId="416"/>
    <cellStyle name="Заголовок 4 3" xfId="417"/>
    <cellStyle name="Итог 2" xfId="418"/>
    <cellStyle name="Итог 2 2" xfId="419"/>
    <cellStyle name="Итог 2 3" xfId="420"/>
    <cellStyle name="Итог 3" xfId="421"/>
    <cellStyle name="Контрольная ячейка 2" xfId="422"/>
    <cellStyle name="Контрольная ячейка 2 2" xfId="423"/>
    <cellStyle name="Контрольная ячейка 2 3" xfId="424"/>
    <cellStyle name="Контрольная ячейка 3" xfId="425"/>
    <cellStyle name="Название 2" xfId="426"/>
    <cellStyle name="Название 2 2" xfId="427"/>
    <cellStyle name="Название 2 3" xfId="428"/>
    <cellStyle name="Название 3" xfId="429"/>
    <cellStyle name="Нейтральный 2" xfId="430"/>
    <cellStyle name="Нейтральный 2 2" xfId="431"/>
    <cellStyle name="Нейтральный 2 3" xfId="432"/>
    <cellStyle name="Нейтральный 3" xfId="433"/>
    <cellStyle name="Обычный 10" xfId="434"/>
    <cellStyle name="Обычный 10 2" xfId="435"/>
    <cellStyle name="Обычный 11" xfId="436"/>
    <cellStyle name="Обычный 12" xfId="437"/>
    <cellStyle name="Обычный 13" xfId="438"/>
    <cellStyle name="Обычный 14" xfId="439"/>
    <cellStyle name="Обычный 15" xfId="440"/>
    <cellStyle name="Обычный 16" xfId="441"/>
    <cellStyle name="Обычный 17" xfId="442"/>
    <cellStyle name="Обычный 18" xfId="443"/>
    <cellStyle name="Обычный 2" xfId="444"/>
    <cellStyle name="Обычный 2 2" xfId="445"/>
    <cellStyle name="Обычный 2 2 2" xfId="446"/>
    <cellStyle name="Обычный 2 3" xfId="447"/>
    <cellStyle name="Обычный 2 4" xfId="448"/>
    <cellStyle name="Обычный 3" xfId="449"/>
    <cellStyle name="Обычный 3 2" xfId="450"/>
    <cellStyle name="Обычный 3 3" xfId="451"/>
    <cellStyle name="Обычный 3 4" xfId="452"/>
    <cellStyle name="Обычный 3 5" xfId="453"/>
    <cellStyle name="Обычный 3 6" xfId="454"/>
    <cellStyle name="Обычный 4" xfId="455"/>
    <cellStyle name="Обычный 4 2" xfId="456"/>
    <cellStyle name="Обычный 4 2 2" xfId="457"/>
    <cellStyle name="Обычный 4 3" xfId="458"/>
    <cellStyle name="Обычный 4 3 2" xfId="459"/>
    <cellStyle name="Обычный 4 4" xfId="460"/>
    <cellStyle name="Обычный 4 5" xfId="461"/>
    <cellStyle name="Обычный 5" xfId="462"/>
    <cellStyle name="Обычный 5 2" xfId="463"/>
    <cellStyle name="Обычный 5 3" xfId="464"/>
    <cellStyle name="Обычный 6" xfId="465"/>
    <cellStyle name="Обычный 6 2" xfId="466"/>
    <cellStyle name="Обычный 6 2 2" xfId="467"/>
    <cellStyle name="Обычный 6 3" xfId="468"/>
    <cellStyle name="Обычный 7" xfId="469"/>
    <cellStyle name="Обычный 7 2" xfId="470"/>
    <cellStyle name="Обычный 7 3" xfId="471"/>
    <cellStyle name="Обычный 8" xfId="472"/>
    <cellStyle name="Обычный 8 2" xfId="473"/>
    <cellStyle name="Обычный 9" xfId="474"/>
    <cellStyle name="Обычный 9 2" xfId="475"/>
    <cellStyle name="Плохой 2" xfId="476"/>
    <cellStyle name="Плохой 2 2" xfId="477"/>
    <cellStyle name="Плохой 2 3" xfId="478"/>
    <cellStyle name="Плохой 3" xfId="479"/>
    <cellStyle name="Пояснение 2" xfId="480"/>
    <cellStyle name="Пояснение 2 2" xfId="481"/>
    <cellStyle name="Пояснение 2 3" xfId="482"/>
    <cellStyle name="Пояснение 2 4" xfId="483"/>
    <cellStyle name="Пояснение 2 5" xfId="484"/>
    <cellStyle name="Пояснение 2 6" xfId="485"/>
    <cellStyle name="Пояснение 3" xfId="486"/>
    <cellStyle name="Пояснение 3 2" xfId="487"/>
    <cellStyle name="Пояснение 4" xfId="488"/>
    <cellStyle name="Примечание 10" xfId="489"/>
    <cellStyle name="Примечание 11" xfId="490"/>
    <cellStyle name="Примечание 12" xfId="491"/>
    <cellStyle name="Примечание 13" xfId="492"/>
    <cellStyle name="Примечание 14" xfId="493"/>
    <cellStyle name="Примечание 2" xfId="494"/>
    <cellStyle name="Примечание 2 2" xfId="495"/>
    <cellStyle name="Примечание 2 2 2" xfId="496"/>
    <cellStyle name="Примечание 2 3" xfId="497"/>
    <cellStyle name="Примечание 2 3 2" xfId="498"/>
    <cellStyle name="Примечание 2 4" xfId="499"/>
    <cellStyle name="Примечание 2 5" xfId="500"/>
    <cellStyle name="Примечание 3" xfId="501"/>
    <cellStyle name="Примечание 3 2" xfId="502"/>
    <cellStyle name="Примечание 4" xfId="503"/>
    <cellStyle name="Примечание 4 2" xfId="504"/>
    <cellStyle name="Примечание 5" xfId="505"/>
    <cellStyle name="Примечание 5 2" xfId="506"/>
    <cellStyle name="Примечание 6" xfId="507"/>
    <cellStyle name="Примечание 6 2" xfId="508"/>
    <cellStyle name="Примечание 7" xfId="509"/>
    <cellStyle name="Примечание 7 2" xfId="510"/>
    <cellStyle name="Примечание 8" xfId="511"/>
    <cellStyle name="Примечание 8 2" xfId="512"/>
    <cellStyle name="Примечание 9" xfId="513"/>
    <cellStyle name="Связанная ячейка 2" xfId="514"/>
    <cellStyle name="Связанная ячейка 2 2" xfId="515"/>
    <cellStyle name="Связанная ячейка 2 3" xfId="516"/>
    <cellStyle name="Связанная ячейка 3" xfId="517"/>
    <cellStyle name="Текст предупреждения 2" xfId="518"/>
    <cellStyle name="Текст предупреждения 2 2" xfId="519"/>
    <cellStyle name="Текст предупреждения 2 3" xfId="520"/>
    <cellStyle name="Текст предупреждения 3" xfId="521"/>
    <cellStyle name="Хороший 2" xfId="522"/>
    <cellStyle name="Хороший 2 2" xfId="523"/>
    <cellStyle name="Хороший 2 3" xfId="524"/>
    <cellStyle name="Хороший 3" xfId="525"/>
    <cellStyle name="Excel Built-in Explanatory Text" xfId="526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EDEDED"/>
      <rgbColor rgb="FFFFFF00"/>
      <rgbColor rgb="FFFFC7CE"/>
      <rgbColor rgb="FFBDD7EE"/>
      <rgbColor rgb="FF9C0304"/>
      <rgbColor rgb="FF118C22"/>
      <rgbColor rgb="FFF2F2F2"/>
      <rgbColor rgb="FFF87D0E"/>
      <rgbColor rgb="FF800080"/>
      <rgbColor rgb="FFC9C9C9"/>
      <rgbColor rgb="FFC0C0C0"/>
      <rgbColor rgb="FF808080"/>
      <rgbColor rgb="FF96BBE4"/>
      <rgbColor rgb="FFB2B2B2"/>
      <rgbColor rgb="FFFFFFCC"/>
      <rgbColor rgb="FFCCFFFF"/>
      <rgbColor rgb="FFFFE699"/>
      <rgbColor rgb="FFFF8080"/>
      <rgbColor rgb="FF0066CC"/>
      <rgbColor rgb="FFCCCCFF"/>
      <rgbColor rgb="FFFFF2CC"/>
      <rgbColor rgb="FFF8CBAD"/>
      <rgbColor rgb="FFFFD966"/>
      <rgbColor rgb="FFC6EFCE"/>
      <rgbColor rgb="FFDAE3F3"/>
      <rgbColor rgb="FFFFEB9C"/>
      <rgbColor rgb="FFC5E0B4"/>
      <rgbColor rgb="FFFBE5D6"/>
      <rgbColor rgb="FFB4C7E7"/>
      <rgbColor rgb="FFDEEBF7"/>
      <rgbColor rgb="FFCCFFCC"/>
      <rgbColor rgb="FFFFFF99"/>
      <rgbColor rgb="FF99CCFF"/>
      <rgbColor rgb="FFFF99CC"/>
      <rgbColor rgb="FFCC99FF"/>
      <rgbColor rgb="FFFFCC99"/>
      <rgbColor rgb="FF5189D0"/>
      <rgbColor rgb="FF33CCCC"/>
      <rgbColor rgb="FFA9D18E"/>
      <rgbColor rgb="FFFFCC00"/>
      <rgbColor rgb="FFFF9900"/>
      <rgbColor rgb="FFFF6600"/>
      <rgbColor rgb="FF7F7F7F"/>
      <rgbColor rgb="FFA5A5A5"/>
      <rgbColor rgb="FF103384"/>
      <rgbColor rgb="FF83A26F"/>
      <rgbColor rgb="FFE2F0D9"/>
      <rgbColor rgb="FFDBDBDB"/>
      <rgbColor rgb="FFFFC000"/>
      <rgbColor rgb="FFF4B183"/>
      <rgbColor rgb="FF41464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M29"/>
  <sheetViews>
    <sheetView showFormulas="false" showGridLines="true" showRowColHeaders="true" showZeros="true" rightToLeft="false" tabSelected="true" showOutlineSymbols="true" defaultGridColor="true" view="normal" topLeftCell="CE1" colorId="64" zoomScale="65" zoomScaleNormal="65" zoomScalePageLayoutView="100" workbookViewId="0">
      <pane xSplit="0" ySplit="1" topLeftCell="A2" activePane="bottomLeft" state="frozen"/>
      <selection pane="topLeft" activeCell="CE1" activeCellId="0" sqref="CE1"/>
      <selection pane="bottomLeft" activeCell="CM28" activeCellId="0" sqref="CM28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6.71"/>
    <col collapsed="false" customWidth="true" hidden="true" outlineLevel="0" max="11" min="2" style="2" width="8.71"/>
    <col collapsed="false" customWidth="true" hidden="true" outlineLevel="0" max="12" min="12" style="2" width="1.29"/>
    <col collapsed="false" customWidth="true" hidden="true" outlineLevel="0" max="13" min="13" style="2" width="8.14"/>
    <col collapsed="false" customWidth="true" hidden="true" outlineLevel="0" max="14" min="14" style="2" width="9"/>
    <col collapsed="false" customWidth="true" hidden="true" outlineLevel="0" max="15" min="15" style="2" width="9.85"/>
    <col collapsed="false" customWidth="true" hidden="true" outlineLevel="0" max="16" min="16" style="2" width="10"/>
    <col collapsed="false" customWidth="true" hidden="true" outlineLevel="0" max="17" min="17" style="2" width="11.85"/>
    <col collapsed="false" customWidth="true" hidden="true" outlineLevel="0" max="18" min="18" style="2" width="7.85"/>
    <col collapsed="false" customWidth="true" hidden="true" outlineLevel="0" max="19" min="19" style="2" width="8.14"/>
    <col collapsed="false" customWidth="true" hidden="true" outlineLevel="0" max="20" min="20" style="2" width="7.85"/>
    <col collapsed="false" customWidth="true" hidden="true" outlineLevel="0" max="21" min="21" style="2" width="11.71"/>
    <col collapsed="false" customWidth="true" hidden="true" outlineLevel="0" max="22" min="22" style="2" width="11.85"/>
    <col collapsed="false" customWidth="true" hidden="true" outlineLevel="0" max="23" min="23" style="2" width="7.85"/>
    <col collapsed="false" customWidth="true" hidden="true" outlineLevel="0" max="24" min="24" style="2" width="8.14"/>
    <col collapsed="false" customWidth="true" hidden="true" outlineLevel="0" max="25" min="25" style="2" width="7.85"/>
    <col collapsed="false" customWidth="true" hidden="true" outlineLevel="0" max="26" min="26" style="2" width="11.71"/>
    <col collapsed="false" customWidth="true" hidden="true" outlineLevel="0" max="27" min="27" style="2" width="1.14"/>
    <col collapsed="false" customWidth="true" hidden="true" outlineLevel="0" max="28" min="28" style="2" width="0.43"/>
    <col collapsed="false" customWidth="true" hidden="true" outlineLevel="0" max="29" min="29" style="2" width="8.85"/>
    <col collapsed="false" customWidth="true" hidden="true" outlineLevel="0" max="30" min="30" style="2" width="9.71"/>
    <col collapsed="false" customWidth="true" hidden="true" outlineLevel="0" max="32" min="31" style="2" width="10.57"/>
    <col collapsed="false" customWidth="true" hidden="true" outlineLevel="0" max="33" min="33" style="2" width="11.14"/>
    <col collapsed="false" customWidth="true" hidden="true" outlineLevel="0" max="34" min="34" style="2" width="1.43"/>
    <col collapsed="false" customWidth="true" hidden="true" outlineLevel="0" max="35" min="35" style="2" width="12.14"/>
    <col collapsed="false" customWidth="true" hidden="true" outlineLevel="0" max="36" min="36" style="2" width="6.43"/>
    <col collapsed="false" customWidth="true" hidden="false" outlineLevel="0" max="37" min="37" style="1" width="6.71"/>
    <col collapsed="false" customWidth="true" hidden="false" outlineLevel="0" max="38" min="38" style="1" width="7.71"/>
    <col collapsed="false" customWidth="true" hidden="false" outlineLevel="0" max="39" min="39" style="1" width="5"/>
    <col collapsed="false" customWidth="true" hidden="true" outlineLevel="0" max="40" min="40" style="2" width="15"/>
    <col collapsed="false" customWidth="true" hidden="true" outlineLevel="0" max="41" min="41" style="2" width="1.86"/>
    <col collapsed="false" customWidth="true" hidden="true" outlineLevel="0" max="42" min="42" style="2" width="8.43"/>
    <col collapsed="false" customWidth="true" hidden="true" outlineLevel="0" max="43" min="43" style="2" width="6.28"/>
    <col collapsed="false" customWidth="true" hidden="true" outlineLevel="0" max="44" min="44" style="2" width="6.43"/>
    <col collapsed="false" customWidth="true" hidden="true" outlineLevel="0" max="45" min="45" style="2" width="5.43"/>
    <col collapsed="false" customWidth="true" hidden="true" outlineLevel="0" max="46" min="46" style="2" width="2.14"/>
    <col collapsed="false" customWidth="true" hidden="true" outlineLevel="0" max="47" min="47" style="2" width="7.28"/>
    <col collapsed="false" customWidth="true" hidden="true" outlineLevel="0" max="48" min="48" style="2" width="8.71"/>
    <col collapsed="false" customWidth="true" hidden="true" outlineLevel="0" max="49" min="49" style="2" width="8.85"/>
    <col collapsed="false" customWidth="true" hidden="true" outlineLevel="0" max="50" min="50" style="2" width="1.86"/>
    <col collapsed="false" customWidth="true" hidden="true" outlineLevel="0" max="51" min="51" style="2" width="6.85"/>
    <col collapsed="false" customWidth="true" hidden="true" outlineLevel="0" max="52" min="52" style="2" width="5.43"/>
    <col collapsed="false" customWidth="true" hidden="true" outlineLevel="0" max="53" min="53" style="2" width="5.71"/>
    <col collapsed="false" customWidth="true" hidden="true" outlineLevel="0" max="54" min="54" style="2" width="8.14"/>
    <col collapsed="false" customWidth="true" hidden="true" outlineLevel="0" max="55" min="55" style="2" width="9.57"/>
    <col collapsed="false" customWidth="true" hidden="true" outlineLevel="0" max="57" min="56" style="2" width="8.14"/>
    <col collapsed="false" customWidth="true" hidden="true" outlineLevel="0" max="58" min="58" style="2" width="8.71"/>
    <col collapsed="false" customWidth="true" hidden="true" outlineLevel="0" max="59" min="59" style="2" width="8.14"/>
    <col collapsed="false" customWidth="true" hidden="true" outlineLevel="0" max="60" min="60" style="2" width="5.71"/>
    <col collapsed="false" customWidth="true" hidden="true" outlineLevel="0" max="61" min="61" style="2" width="6.43"/>
    <col collapsed="false" customWidth="true" hidden="true" outlineLevel="0" max="62" min="62" style="2" width="6.71"/>
    <col collapsed="false" customWidth="false" hidden="true" outlineLevel="0" max="66" min="63" style="2" width="8.57"/>
    <col collapsed="false" customWidth="true" hidden="false" outlineLevel="0" max="67" min="67" style="1" width="4.43"/>
    <col collapsed="false" customWidth="true" hidden="false" outlineLevel="0" max="68" min="68" style="1" width="6.57"/>
    <col collapsed="false" customWidth="true" hidden="false" outlineLevel="0" max="69" min="69" style="1" width="6.43"/>
    <col collapsed="false" customWidth="true" hidden="false" outlineLevel="0" max="70" min="70" style="1" width="9.43"/>
    <col collapsed="false" customWidth="true" hidden="false" outlineLevel="0" max="71" min="71" style="1" width="16.85"/>
    <col collapsed="false" customWidth="true" hidden="false" outlineLevel="0" max="72" min="72" style="1" width="6.71"/>
    <col collapsed="false" customWidth="true" hidden="false" outlineLevel="0" max="73" min="73" style="1" width="10.85"/>
    <col collapsed="false" customWidth="true" hidden="false" outlineLevel="0" max="74" min="74" style="1" width="18.57"/>
    <col collapsed="false" customWidth="true" hidden="false" outlineLevel="0" max="75" min="75" style="3" width="11.14"/>
    <col collapsed="false" customWidth="true" hidden="false" outlineLevel="0" max="76" min="76" style="1" width="8.43"/>
    <col collapsed="false" customWidth="true" hidden="false" outlineLevel="0" max="77" min="77" style="1" width="7.28"/>
    <col collapsed="false" customWidth="true" hidden="false" outlineLevel="0" max="78" min="78" style="1" width="4.28"/>
    <col collapsed="false" customWidth="true" hidden="true" outlineLevel="0" max="79" min="79" style="4" width="7.28"/>
    <col collapsed="false" customWidth="true" hidden="false" outlineLevel="0" max="80" min="80" style="1" width="11.43"/>
    <col collapsed="false" customWidth="true" hidden="false" outlineLevel="0" max="81" min="81" style="1" width="29.72"/>
    <col collapsed="false" customWidth="true" hidden="false" outlineLevel="0" max="82" min="82" style="1" width="29"/>
    <col collapsed="false" customWidth="true" hidden="false" outlineLevel="0" max="83" min="83" style="1" width="27"/>
    <col collapsed="false" customWidth="true" hidden="false" outlineLevel="0" max="84" min="84" style="2" width="3.14"/>
    <col collapsed="false" customWidth="true" hidden="false" outlineLevel="0" max="85" min="85" style="2" width="3.28"/>
    <col collapsed="false" customWidth="true" hidden="false" outlineLevel="0" max="86" min="86" style="1" width="44.57"/>
    <col collapsed="false" customWidth="true" hidden="false" outlineLevel="0" max="87" min="87" style="1" width="44"/>
    <col collapsed="false" customWidth="true" hidden="false" outlineLevel="0" max="88" min="88" style="1" width="45"/>
    <col collapsed="false" customWidth="true" hidden="false" outlineLevel="0" max="89" min="89" style="1" width="43.85"/>
    <col collapsed="false" customWidth="false" hidden="false" outlineLevel="0" max="90" min="90" style="2" width="8.57"/>
    <col collapsed="false" customWidth="true" hidden="false" outlineLevel="0" max="91" min="91" style="2" width="43.14"/>
    <col collapsed="false" customWidth="false" hidden="false" outlineLevel="0" max="95" min="92" style="2" width="8.57"/>
    <col collapsed="false" customWidth="true" hidden="false" outlineLevel="0" max="96" min="96" style="2" width="9.71"/>
    <col collapsed="false" customWidth="true" hidden="false" outlineLevel="0" max="99" min="97" style="2" width="6.43"/>
    <col collapsed="false" customWidth="true" hidden="false" outlineLevel="0" max="100" min="100" style="2" width="6.85"/>
    <col collapsed="false" customWidth="false" hidden="false" outlineLevel="0" max="1024" min="101" style="2" width="8.57"/>
  </cols>
  <sheetData>
    <row r="1" s="10" customFormat="true" ht="30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/>
      <c r="M1" s="6" t="s">
        <v>11</v>
      </c>
      <c r="N1" s="6" t="s">
        <v>12</v>
      </c>
      <c r="O1" s="6" t="n">
        <v>20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15</v>
      </c>
      <c r="X1" s="6" t="s">
        <v>16</v>
      </c>
      <c r="Y1" s="6" t="s">
        <v>17</v>
      </c>
      <c r="Z1" s="6" t="s">
        <v>18</v>
      </c>
      <c r="AA1" s="6"/>
      <c r="AB1" s="7"/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7"/>
      <c r="AI1" s="8" t="s">
        <v>25</v>
      </c>
      <c r="AJ1" s="7" t="s">
        <v>26</v>
      </c>
      <c r="AK1" s="9" t="s">
        <v>27</v>
      </c>
      <c r="AL1" s="9" t="s">
        <v>28</v>
      </c>
      <c r="AM1" s="9" t="s">
        <v>29</v>
      </c>
      <c r="AN1" s="7" t="s">
        <v>30</v>
      </c>
      <c r="AU1" s="10" t="s">
        <v>31</v>
      </c>
      <c r="AV1" s="10" t="s">
        <v>32</v>
      </c>
      <c r="AW1" s="10" t="s">
        <v>33</v>
      </c>
      <c r="AY1" s="10" t="s">
        <v>34</v>
      </c>
      <c r="AZ1" s="10" t="s">
        <v>35</v>
      </c>
      <c r="BA1" s="10" t="s">
        <v>36</v>
      </c>
      <c r="BB1" s="10" t="s">
        <v>37</v>
      </c>
      <c r="BC1" s="10" t="s">
        <v>38</v>
      </c>
      <c r="BD1" s="10" t="s">
        <v>37</v>
      </c>
      <c r="BE1" s="10" t="s">
        <v>39</v>
      </c>
      <c r="BF1" s="10" t="s">
        <v>40</v>
      </c>
      <c r="BG1" s="10" t="s">
        <v>39</v>
      </c>
      <c r="BH1" s="10" t="s">
        <v>41</v>
      </c>
      <c r="BI1" s="10" t="s">
        <v>42</v>
      </c>
      <c r="BJ1" s="10" t="s">
        <v>43</v>
      </c>
      <c r="BL1" s="10" t="s">
        <v>44</v>
      </c>
      <c r="BM1" s="10" t="s">
        <v>45</v>
      </c>
      <c r="BN1" s="10" t="s">
        <v>46</v>
      </c>
      <c r="BO1" s="9" t="s">
        <v>26</v>
      </c>
      <c r="BP1" s="11" t="s">
        <v>47</v>
      </c>
      <c r="BQ1" s="12" t="s">
        <v>48</v>
      </c>
      <c r="BR1" s="13" t="s">
        <v>49</v>
      </c>
      <c r="BS1" s="14" t="s">
        <v>50</v>
      </c>
      <c r="BT1" s="12" t="s">
        <v>51</v>
      </c>
      <c r="BU1" s="13" t="s">
        <v>52</v>
      </c>
      <c r="BV1" s="14" t="s">
        <v>53</v>
      </c>
      <c r="BW1" s="15" t="s">
        <v>54</v>
      </c>
      <c r="BX1" s="16" t="s">
        <v>55</v>
      </c>
      <c r="BY1" s="16" t="s">
        <v>56</v>
      </c>
      <c r="BZ1" s="16" t="s">
        <v>57</v>
      </c>
      <c r="CA1" s="17" t="s">
        <v>58</v>
      </c>
      <c r="CB1" s="16" t="s">
        <v>59</v>
      </c>
      <c r="CC1" s="9" t="s">
        <v>60</v>
      </c>
      <c r="CD1" s="9" t="s">
        <v>61</v>
      </c>
      <c r="CE1" s="9" t="s">
        <v>62</v>
      </c>
      <c r="CH1" s="9" t="s">
        <v>63</v>
      </c>
      <c r="CI1" s="9" t="s">
        <v>64</v>
      </c>
      <c r="CJ1" s="9" t="s">
        <v>65</v>
      </c>
      <c r="CK1" s="9" t="s">
        <v>66</v>
      </c>
      <c r="CM1" s="10" t="s">
        <v>67</v>
      </c>
    </row>
    <row r="2" customFormat="false" ht="15" hidden="false" customHeight="false" outlineLevel="0" collapsed="false">
      <c r="A2" s="18" t="n">
        <v>3632</v>
      </c>
      <c r="B2" s="18" t="s">
        <v>68</v>
      </c>
      <c r="C2" s="18" t="s">
        <v>68</v>
      </c>
      <c r="D2" s="18" t="s">
        <v>68</v>
      </c>
      <c r="E2" s="18" t="s">
        <v>68</v>
      </c>
      <c r="F2" s="18" t="s">
        <v>68</v>
      </c>
      <c r="G2" s="18" t="s">
        <v>68</v>
      </c>
      <c r="H2" s="18" t="s">
        <v>68</v>
      </c>
      <c r="I2" s="18" t="s">
        <v>68</v>
      </c>
      <c r="J2" s="18" t="s">
        <v>68</v>
      </c>
      <c r="K2" s="18" t="s">
        <v>68</v>
      </c>
      <c r="L2" s="18"/>
      <c r="M2" s="18" t="n">
        <v>40</v>
      </c>
      <c r="N2" s="18" t="n">
        <v>5050</v>
      </c>
      <c r="O2" s="18" t="n">
        <v>18220</v>
      </c>
      <c r="P2" s="18" t="s">
        <v>69</v>
      </c>
      <c r="Q2" s="18" t="s">
        <v>70</v>
      </c>
      <c r="R2" s="18" t="n">
        <v>0</v>
      </c>
      <c r="S2" s="18" t="n">
        <v>35</v>
      </c>
      <c r="T2" s="18" t="n">
        <v>41</v>
      </c>
      <c r="U2" s="18" t="n">
        <v>1</v>
      </c>
      <c r="V2" s="18" t="s">
        <v>69</v>
      </c>
      <c r="W2" s="18" t="n">
        <v>0</v>
      </c>
      <c r="X2" s="18" t="n">
        <v>0</v>
      </c>
      <c r="Y2" s="18" t="n">
        <v>0</v>
      </c>
      <c r="Z2" s="18" t="n">
        <v>1</v>
      </c>
      <c r="AA2" s="18"/>
      <c r="AB2" s="18"/>
      <c r="AC2" s="18" t="n">
        <v>-26</v>
      </c>
      <c r="AD2" s="18" t="n">
        <v>-240</v>
      </c>
      <c r="AE2" s="18" t="n">
        <v>0</v>
      </c>
      <c r="AF2" s="18" t="n">
        <v>0</v>
      </c>
      <c r="AG2" s="18" t="n">
        <v>1</v>
      </c>
      <c r="AH2" s="18"/>
      <c r="AI2" s="18" t="n">
        <v>5725</v>
      </c>
      <c r="AJ2" s="18" t="n">
        <v>80</v>
      </c>
      <c r="AK2" s="18" t="n">
        <f aca="false">AI2+BO2/2</f>
        <v>5765</v>
      </c>
      <c r="AL2" s="18" t="n">
        <f aca="false">BL2+BO2/2</f>
        <v>20540</v>
      </c>
      <c r="AM2" s="18" t="n">
        <v>-45</v>
      </c>
      <c r="AN2" s="18" t="s">
        <v>71</v>
      </c>
      <c r="AO2" s="18"/>
      <c r="AP2" s="18" t="s">
        <v>72</v>
      </c>
      <c r="AQ2" s="18" t="s">
        <v>73</v>
      </c>
      <c r="AR2" s="18" t="n">
        <v>20500</v>
      </c>
      <c r="AS2" s="18" t="s">
        <v>74</v>
      </c>
      <c r="AT2" s="18"/>
      <c r="AU2" s="18" t="n">
        <v>8350</v>
      </c>
      <c r="AV2" s="18" t="n">
        <v>7775</v>
      </c>
      <c r="AW2" s="18" t="n">
        <v>1845</v>
      </c>
      <c r="AX2" s="18"/>
      <c r="AY2" s="18" t="s">
        <v>68</v>
      </c>
      <c r="AZ2" s="18" t="s">
        <v>68</v>
      </c>
      <c r="BA2" s="19" t="n">
        <f aca="false">AI2</f>
        <v>5725</v>
      </c>
      <c r="BB2" s="19" t="n">
        <f aca="false">BA2-N2</f>
        <v>675</v>
      </c>
      <c r="BC2" s="18" t="n">
        <f aca="false">BB2+AJ2/2</f>
        <v>715</v>
      </c>
      <c r="BD2" s="19" t="n">
        <f aca="false">BB2+AJ2</f>
        <v>755</v>
      </c>
      <c r="BE2" s="19" t="n">
        <f aca="false">BB2+AD2</f>
        <v>435</v>
      </c>
      <c r="BF2" s="18" t="n">
        <f aca="false">BE2+AJ2/2</f>
        <v>475</v>
      </c>
      <c r="BG2" s="19" t="n">
        <f aca="false">BE2+AJ2</f>
        <v>515</v>
      </c>
      <c r="BH2" s="19" t="n">
        <f aca="false">BE2+AW2</f>
        <v>2280</v>
      </c>
      <c r="BI2" s="18" t="n">
        <f aca="false">BH2+O2</f>
        <v>20500</v>
      </c>
      <c r="BJ2" s="18" t="s">
        <v>68</v>
      </c>
      <c r="BK2" s="18"/>
      <c r="BL2" s="18" t="n">
        <f aca="false">BI2</f>
        <v>20500</v>
      </c>
      <c r="BM2" s="18" t="n">
        <f aca="false">BL2+AJ2</f>
        <v>20580</v>
      </c>
      <c r="BN2" s="18" t="n">
        <f aca="false">BL2-AI2</f>
        <v>14775</v>
      </c>
      <c r="BO2" s="18" t="n">
        <v>80</v>
      </c>
      <c r="BP2" s="20" t="n">
        <f aca="false">IF(BO2=250,801,IF(BO2=234,801,IF(BO2=80,201,IF(BO2=235,801))))</f>
        <v>201</v>
      </c>
      <c r="BQ2" s="21" t="s">
        <v>75</v>
      </c>
      <c r="BR2" s="18" t="n">
        <f aca="false">IF(BQ2="WIC1",'ДЛЯ ЗАПОЛНЕНИЯ'!B$2,IF(BQ2="WIC2",'ДЛЯ ЗАПОЛНЕНИЯ'!B$4,IF(BQ2="WIC3",'ДЛЯ ЗАПОЛНЕНИЯ'!B$10,IF(BQ2="WIC4",'ДЛЯ ЗАПОЛНЕНИЯ'!B$14,IF(BQ2="WIC5",'ДЛЯ ЗАПОЛНЕНИЯ'!B$18,IF(BQ2="WIC6",'ДЛЯ ЗАПОЛНЕНИЯ'!B$20))))))</f>
        <v>1</v>
      </c>
      <c r="BS2" s="22" t="str">
        <f aca="false">IF(BQ2="WIC1",'ДЛЯ ЗАПОЛНЕНИЯ'!C$2,IF(BQ2="WIC2",'ДЛЯ ЗАПОЛНЕНИЯ'!C$4,IF(BQ2="WIC3",'ДЛЯ ЗАПОЛНЕНИЯ'!C$10,IF(BQ2="WIC4",'ДЛЯ ЗАПОЛНЕНИЯ'!C$14,IF(BQ2="WIC5",'ДЛЯ ЗАПОЛНЕНИЯ'!C$18,IF(BQ2="WIC6",'ДЛЯ ЗАПОЛНЕНИЯ'!C$20))))))</f>
        <v>WIC1_MI01_TVAC</v>
      </c>
      <c r="BT2" s="21" t="s">
        <v>76</v>
      </c>
      <c r="BU2" s="18" t="n">
        <f aca="false">IF(BT2="WOC1",'ДЛЯ ЗАПОЛНЕНИЯ'!B$24,IF(BT2="WOC2",'ДЛЯ ЗАПОЛНЕНИЯ'!B$38,IF(BT2="WOC3",'ДЛЯ ЗАПОЛНЕНИЯ'!B$42,)))</f>
        <v>1</v>
      </c>
      <c r="BV2" s="22" t="str">
        <f aca="false">IF(BT2="WOC1",'ДЛЯ ЗАПОЛНЕНИЯ'!C$24,IF(BT2="WOC2",'ДЛЯ ЗАПОЛНЕНИЯ'!C$38,IF(BT2="WOC3",'ДЛЯ ЗАПОЛНЕНИЯ'!C$42,)))</f>
        <v>WOC1_MO01_TVAC</v>
      </c>
      <c r="BW2" s="23" t="n">
        <f aca="false">'ДЛЯ ЗАПОЛНЕНИЯ'!E2</f>
        <v>42.97</v>
      </c>
      <c r="BX2" s="18" t="n">
        <f aca="false">AM2+BW2+3</f>
        <v>0.969999999999999</v>
      </c>
      <c r="BY2" s="18" t="n">
        <f aca="false">BX2-15</f>
        <v>-14.03</v>
      </c>
      <c r="BZ2" s="18" t="n">
        <f aca="false">IF(AND(BX2&lt;=10,BY2&gt;=-15),ATT!A$3,IF(AND(BX2&lt;=0,BY2&gt;=-25),ATT!A$4,IF(AND(BX2&lt;=-11,BY2&gt;=-35),ATT!A$5,IF(AND(BX2&lt;=-21,BY2&gt;=-45),ATT!A$6,IF(AND(BX2&lt;=-31,BY2&gt;=-55),ATT!A$7)))))</f>
        <v>0</v>
      </c>
      <c r="CA2" s="24" t="n">
        <v>10</v>
      </c>
      <c r="CB2" s="25" t="n">
        <f aca="false">-BZ2-5</f>
        <v>-5</v>
      </c>
      <c r="CC2" s="18" t="str">
        <f aca="false">"AFC_"&amp;AK2&amp;"_"&amp;AL2&amp;"_"&amp;BO2&amp;"_att"&amp;BZ2</f>
        <v>AFC_5765_20540_80_att0</v>
      </c>
      <c r="CD2" s="18" t="str">
        <f aca="false">"GD_"&amp;AK2&amp;"_"&amp;AL2&amp;"_"&amp;BO2&amp;"_att"&amp;BZ2</f>
        <v>GD_5765_20540_80_att0</v>
      </c>
      <c r="CE2" s="18" t="str">
        <f aca="false">"IMD_"&amp;AK2&amp;"_"&amp;AL2&amp;"_"&amp;BO2&amp;"_att"&amp;BZ2</f>
        <v>IMD_5765_20540_80_att0</v>
      </c>
      <c r="CH2" s="18" t="str">
        <f aca="false">BQ2&amp;"_"&amp;BT2&amp;"_"&amp;AK2&amp;"_"&amp;AL2&amp;"_"&amp;BO2&amp;"_att"&amp;BZ2&amp;"_AFC_TVAC"</f>
        <v>WIC1_WOC1_5765_20540_80_att0_AFC_TVAC</v>
      </c>
      <c r="CI2" s="26" t="str">
        <f aca="false">BQ2&amp;"_"&amp;BT2&amp;"_"&amp;AK2&amp;"_"&amp;AL2&amp;"_"&amp;BO2&amp;"_att"&amp;BZ2&amp;"_GD_TVAC"</f>
        <v>WIC1_WOC1_5765_20540_80_att0_GD_TVAC</v>
      </c>
      <c r="CJ2" s="26" t="str">
        <f aca="false">BQ2&amp;"_"&amp;BT2&amp;"_"&amp;AK2&amp;"_"&amp;AL2&amp;"_"&amp;BO2&amp;"_att"&amp;BZ2&amp;"_IMD_TVAC"</f>
        <v>WIC1_WOC1_5765_20540_80_att0_IMD_TVAC</v>
      </c>
      <c r="CK2" s="1" t="str">
        <f aca="false">BQ2&amp;"_"&amp;BT2&amp;"_"&amp;AK2&amp;"_"&amp;AL2&amp;"_"&amp;BO2&amp;"_att"&amp;BZ2&amp;"_PN_TVAC"</f>
        <v>WIC1_WOC1_5765_20540_80_att0_PN_TVAC</v>
      </c>
      <c r="CM2" s="1" t="str">
        <f aca="false">BQ2&amp;"_"&amp;BT2&amp;"_"&amp;AK2&amp;"_"&amp;AL2&amp;"_"&amp;BO2&amp;"_att"&amp;BZ2</f>
        <v>WIC1_WOC1_5765_20540_80_att0</v>
      </c>
    </row>
    <row r="3" customFormat="false" ht="15" hidden="false" customHeight="false" outlineLevel="0" collapsed="false">
      <c r="A3" s="18" t="n">
        <v>3634</v>
      </c>
      <c r="B3" s="18" t="s">
        <v>68</v>
      </c>
      <c r="C3" s="18" t="s">
        <v>68</v>
      </c>
      <c r="D3" s="18" t="s">
        <v>68</v>
      </c>
      <c r="E3" s="18" t="s">
        <v>68</v>
      </c>
      <c r="F3" s="18" t="s">
        <v>68</v>
      </c>
      <c r="G3" s="18" t="s">
        <v>68</v>
      </c>
      <c r="H3" s="18" t="s">
        <v>68</v>
      </c>
      <c r="I3" s="18" t="s">
        <v>68</v>
      </c>
      <c r="J3" s="18" t="s">
        <v>68</v>
      </c>
      <c r="K3" s="18" t="s">
        <v>68</v>
      </c>
      <c r="L3" s="18"/>
      <c r="M3" s="18" t="n">
        <v>40</v>
      </c>
      <c r="N3" s="18" t="n">
        <v>5800</v>
      </c>
      <c r="O3" s="18" t="n">
        <v>18220</v>
      </c>
      <c r="P3" s="18" t="s">
        <v>69</v>
      </c>
      <c r="Q3" s="18" t="s">
        <v>70</v>
      </c>
      <c r="R3" s="18" t="n">
        <v>0</v>
      </c>
      <c r="S3" s="18" t="n">
        <v>35</v>
      </c>
      <c r="T3" s="18" t="n">
        <v>41</v>
      </c>
      <c r="U3" s="18" t="n">
        <v>1</v>
      </c>
      <c r="V3" s="18" t="s">
        <v>69</v>
      </c>
      <c r="W3" s="18" t="n">
        <v>0</v>
      </c>
      <c r="X3" s="18" t="n">
        <v>0</v>
      </c>
      <c r="Y3" s="18" t="n">
        <v>0</v>
      </c>
      <c r="Z3" s="18" t="n">
        <v>1</v>
      </c>
      <c r="AA3" s="18"/>
      <c r="AB3" s="18"/>
      <c r="AC3" s="18" t="n">
        <v>-26</v>
      </c>
      <c r="AD3" s="18" t="n">
        <v>-410</v>
      </c>
      <c r="AE3" s="18" t="n">
        <v>0</v>
      </c>
      <c r="AF3" s="18" t="n">
        <v>0</v>
      </c>
      <c r="AG3" s="18" t="n">
        <v>1</v>
      </c>
      <c r="AH3" s="18"/>
      <c r="AI3" s="18" t="n">
        <v>6645</v>
      </c>
      <c r="AJ3" s="18" t="n">
        <v>80</v>
      </c>
      <c r="AK3" s="18" t="n">
        <f aca="false">AI3+BO3/2</f>
        <v>6685</v>
      </c>
      <c r="AL3" s="18" t="n">
        <f aca="false">BL3+BO3/2</f>
        <v>20540</v>
      </c>
      <c r="AM3" s="18" t="n">
        <v>-45</v>
      </c>
      <c r="AN3" s="18" t="s">
        <v>71</v>
      </c>
      <c r="AO3" s="18"/>
      <c r="AP3" s="18" t="s">
        <v>72</v>
      </c>
      <c r="AQ3" s="18" t="s">
        <v>73</v>
      </c>
      <c r="AR3" s="18" t="n">
        <v>20500</v>
      </c>
      <c r="AS3" s="18" t="s">
        <v>74</v>
      </c>
      <c r="AT3" s="18"/>
      <c r="AU3" s="18" t="n">
        <v>8350</v>
      </c>
      <c r="AV3" s="18" t="n">
        <v>7775</v>
      </c>
      <c r="AW3" s="18" t="n">
        <v>1845</v>
      </c>
      <c r="AX3" s="18"/>
      <c r="AY3" s="18" t="s">
        <v>68</v>
      </c>
      <c r="AZ3" s="18" t="s">
        <v>68</v>
      </c>
      <c r="BA3" s="19" t="n">
        <f aca="false">AI3</f>
        <v>6645</v>
      </c>
      <c r="BB3" s="19" t="n">
        <f aca="false">BA3-N3</f>
        <v>845</v>
      </c>
      <c r="BC3" s="18" t="n">
        <f aca="false">BB3+AJ3/2</f>
        <v>885</v>
      </c>
      <c r="BD3" s="19" t="n">
        <f aca="false">BB3+AJ3</f>
        <v>925</v>
      </c>
      <c r="BE3" s="19" t="n">
        <f aca="false">BB3+AD3</f>
        <v>435</v>
      </c>
      <c r="BF3" s="18" t="n">
        <f aca="false">BE3+AJ3/2</f>
        <v>475</v>
      </c>
      <c r="BG3" s="19" t="n">
        <f aca="false">BE3+AJ3</f>
        <v>515</v>
      </c>
      <c r="BH3" s="19" t="n">
        <f aca="false">BE3+AW3</f>
        <v>2280</v>
      </c>
      <c r="BI3" s="18" t="n">
        <f aca="false">BH3+O3</f>
        <v>20500</v>
      </c>
      <c r="BJ3" s="18" t="s">
        <v>68</v>
      </c>
      <c r="BK3" s="18"/>
      <c r="BL3" s="18" t="n">
        <f aca="false">BI3</f>
        <v>20500</v>
      </c>
      <c r="BM3" s="18" t="n">
        <f aca="false">BL3+AJ3</f>
        <v>20580</v>
      </c>
      <c r="BN3" s="18" t="n">
        <f aca="false">BL3-AI3</f>
        <v>13855</v>
      </c>
      <c r="BO3" s="18" t="n">
        <v>80</v>
      </c>
      <c r="BP3" s="20" t="n">
        <f aca="false">IF(BO3=250,801,IF(BO3=234,801,IF(BO3=80,201,IF(BO3=235,801))))</f>
        <v>201</v>
      </c>
      <c r="BQ3" s="21" t="s">
        <v>75</v>
      </c>
      <c r="BR3" s="18" t="n">
        <f aca="false">IF(BQ3="WIC1",'ДЛЯ ЗАПОЛНЕНИЯ'!B$2,IF(BQ3="WIC2",'ДЛЯ ЗАПОЛНЕНИЯ'!B$4,IF(BQ3="WIC3",'ДЛЯ ЗАПОЛНЕНИЯ'!B$10,IF(BQ3="WIC4",'ДЛЯ ЗАПОЛНЕНИЯ'!B$14,IF(BQ3="WIC5",'ДЛЯ ЗАПОЛНЕНИЯ'!B$18,IF(BQ3="WIC6",'ДЛЯ ЗАПОЛНЕНИЯ'!B$20))))))</f>
        <v>1</v>
      </c>
      <c r="BS3" s="22" t="str">
        <f aca="false">IF(BQ3="WIC1",'ДЛЯ ЗАПОЛНЕНИЯ'!C$2,IF(BQ3="WIC2",'ДЛЯ ЗАПОЛНЕНИЯ'!C$4,IF(BQ3="WIC3",'ДЛЯ ЗАПОЛНЕНИЯ'!C$10,IF(BQ3="WIC4",'ДЛЯ ЗАПОЛНЕНИЯ'!C$14,IF(BQ3="WIC5",'ДЛЯ ЗАПОЛНЕНИЯ'!C$18,IF(BQ3="WIC6",'ДЛЯ ЗАПОЛНЕНИЯ'!C$20))))))</f>
        <v>WIC1_MI01_TVAC</v>
      </c>
      <c r="BT3" s="21" t="s">
        <v>76</v>
      </c>
      <c r="BU3" s="18" t="n">
        <f aca="false">IF(BT3="WOC1",'ДЛЯ ЗАПОЛНЕНИЯ'!B$24,IF(BT3="WOC2",'ДЛЯ ЗАПОЛНЕНИЯ'!B$38,IF(BT3="WOC3",'ДЛЯ ЗАПОЛНЕНИЯ'!B$42,)))</f>
        <v>1</v>
      </c>
      <c r="BV3" s="22" t="str">
        <f aca="false">IF(BT3="WOC1",'ДЛЯ ЗАПОЛНЕНИЯ'!C$24,IF(BT3="WOC2",'ДЛЯ ЗАПОЛНЕНИЯ'!C$38,IF(BT3="WOC3",'ДЛЯ ЗАПОЛНЕНИЯ'!C$42,)))</f>
        <v>WOC1_MO01_TVAC</v>
      </c>
      <c r="BW3" s="23" t="n">
        <f aca="false">'ДЛЯ ЗАПОЛНЕНИЯ'!E3</f>
        <v>43.72</v>
      </c>
      <c r="BX3" s="18" t="n">
        <f aca="false">AM3+BW3+3</f>
        <v>1.72</v>
      </c>
      <c r="BY3" s="18" t="n">
        <f aca="false">BX3-15</f>
        <v>-13.28</v>
      </c>
      <c r="BZ3" s="18" t="n">
        <f aca="false">IF(AND(BX3&lt;=10,BY3&gt;=-15),ATT!A$3,IF(AND(BX3&lt;=0,BY3&gt;=-25),ATT!A$4,IF(AND(BX3&lt;=-11,BY3&gt;=-35),ATT!A$5,IF(AND(BX3&lt;=-21,BY3&gt;=-45),ATT!A$6,IF(AND(BX3&lt;=-31,BY3&gt;=-55),ATT!A$7)))))</f>
        <v>0</v>
      </c>
      <c r="CA3" s="24" t="n">
        <v>10</v>
      </c>
      <c r="CB3" s="25" t="n">
        <f aca="false">-BZ3-5</f>
        <v>-5</v>
      </c>
      <c r="CC3" s="18" t="str">
        <f aca="false">"AFC_"&amp;AK3&amp;"_"&amp;AL3&amp;"_"&amp;BO3&amp;"_att"&amp;BZ3</f>
        <v>AFC_6685_20540_80_att0</v>
      </c>
      <c r="CD3" s="18" t="str">
        <f aca="false">"GD_"&amp;AK3&amp;"_"&amp;AL3&amp;"_"&amp;BO3&amp;"_att"&amp;BZ3</f>
        <v>GD_6685_20540_80_att0</v>
      </c>
      <c r="CE3" s="18" t="s">
        <v>68</v>
      </c>
      <c r="CH3" s="18" t="str">
        <f aca="false">BQ3&amp;"_"&amp;BT3&amp;"_"&amp;AK3&amp;"_"&amp;AL3&amp;"_"&amp;BO3&amp;"_att"&amp;BZ3&amp;"_AFC_TVAC"</f>
        <v>WIC1_WOC1_6685_20540_80_att0_AFC_TVAC</v>
      </c>
      <c r="CI3" s="26" t="str">
        <f aca="false">BQ3&amp;"_"&amp;BT3&amp;"_"&amp;AK3&amp;"_"&amp;AL3&amp;"_"&amp;BO3&amp;"_att"&amp;BZ3&amp;"_GD_TVAC"</f>
        <v>WIC1_WOC1_6685_20540_80_att0_GD_TVAC</v>
      </c>
      <c r="CJ3" s="26" t="s">
        <v>68</v>
      </c>
      <c r="CK3" s="1" t="s">
        <v>68</v>
      </c>
      <c r="CM3" s="1" t="str">
        <f aca="false">BQ3&amp;"_"&amp;BT3&amp;"_"&amp;AK3&amp;"_"&amp;AL3&amp;"_"&amp;BO3&amp;"_att"&amp;BZ3</f>
        <v>WIC1_WOC1_6685_20540_80_att0</v>
      </c>
    </row>
    <row r="4" customFormat="false" ht="15" hidden="false" customHeight="false" outlineLevel="0" collapsed="false">
      <c r="A4" s="18" t="n">
        <v>3638</v>
      </c>
      <c r="B4" s="18" t="s">
        <v>68</v>
      </c>
      <c r="C4" s="18" t="s">
        <v>68</v>
      </c>
      <c r="D4" s="18" t="s">
        <v>68</v>
      </c>
      <c r="E4" s="18" t="s">
        <v>68</v>
      </c>
      <c r="F4" s="18" t="s">
        <v>68</v>
      </c>
      <c r="G4" s="18" t="s">
        <v>68</v>
      </c>
      <c r="H4" s="18" t="s">
        <v>68</v>
      </c>
      <c r="I4" s="18" t="s">
        <v>68</v>
      </c>
      <c r="J4" s="18" t="s">
        <v>68</v>
      </c>
      <c r="K4" s="18" t="s">
        <v>68</v>
      </c>
      <c r="L4" s="18"/>
      <c r="M4" s="18" t="n">
        <v>40</v>
      </c>
      <c r="N4" s="18" t="n">
        <v>5050</v>
      </c>
      <c r="O4" s="18" t="n">
        <v>18740</v>
      </c>
      <c r="P4" s="18" t="s">
        <v>69</v>
      </c>
      <c r="Q4" s="18" t="s">
        <v>70</v>
      </c>
      <c r="R4" s="18" t="n">
        <v>0</v>
      </c>
      <c r="S4" s="18" t="n">
        <v>35</v>
      </c>
      <c r="T4" s="18" t="n">
        <v>41</v>
      </c>
      <c r="U4" s="18" t="n">
        <v>1</v>
      </c>
      <c r="V4" s="18" t="s">
        <v>69</v>
      </c>
      <c r="W4" s="18" t="n">
        <v>0</v>
      </c>
      <c r="X4" s="18" t="n">
        <v>0</v>
      </c>
      <c r="Y4" s="18" t="n">
        <v>0</v>
      </c>
      <c r="Z4" s="18" t="n">
        <v>1</v>
      </c>
      <c r="AA4" s="18"/>
      <c r="AB4" s="18"/>
      <c r="AC4" s="18" t="n">
        <v>-26</v>
      </c>
      <c r="AD4" s="18" t="n">
        <v>-320</v>
      </c>
      <c r="AE4" s="18" t="n">
        <v>0</v>
      </c>
      <c r="AF4" s="18" t="n">
        <v>0</v>
      </c>
      <c r="AG4" s="18" t="n">
        <v>1</v>
      </c>
      <c r="AH4" s="18"/>
      <c r="AI4" s="18" t="n">
        <v>5725</v>
      </c>
      <c r="AJ4" s="18" t="n">
        <v>250</v>
      </c>
      <c r="AK4" s="18" t="n">
        <f aca="false">AI4+BO4/2</f>
        <v>5850</v>
      </c>
      <c r="AL4" s="18" t="n">
        <f aca="false">BL4+BO4/2</f>
        <v>21065</v>
      </c>
      <c r="AM4" s="18" t="n">
        <v>-45</v>
      </c>
      <c r="AN4" s="18" t="s">
        <v>71</v>
      </c>
      <c r="AO4" s="18"/>
      <c r="AP4" s="18" t="s">
        <v>72</v>
      </c>
      <c r="AQ4" s="18" t="s">
        <v>77</v>
      </c>
      <c r="AR4" s="18" t="n">
        <v>20938</v>
      </c>
      <c r="AS4" s="18" t="s">
        <v>74</v>
      </c>
      <c r="AT4" s="18"/>
      <c r="AU4" s="18" t="n">
        <v>8350</v>
      </c>
      <c r="AV4" s="18" t="n">
        <v>7775</v>
      </c>
      <c r="AW4" s="18" t="n">
        <v>1845</v>
      </c>
      <c r="AX4" s="18"/>
      <c r="AY4" s="18" t="s">
        <v>68</v>
      </c>
      <c r="AZ4" s="18" t="s">
        <v>68</v>
      </c>
      <c r="BA4" s="19" t="n">
        <f aca="false">AI4</f>
        <v>5725</v>
      </c>
      <c r="BB4" s="19" t="n">
        <f aca="false">BA4-N4</f>
        <v>675</v>
      </c>
      <c r="BC4" s="18" t="n">
        <f aca="false">BB4+AJ4/2</f>
        <v>800</v>
      </c>
      <c r="BD4" s="19" t="n">
        <f aca="false">BB4+AJ4</f>
        <v>925</v>
      </c>
      <c r="BE4" s="19" t="n">
        <f aca="false">BB4+AD4</f>
        <v>355</v>
      </c>
      <c r="BF4" s="18" t="n">
        <f aca="false">BE4+AJ4/2</f>
        <v>480</v>
      </c>
      <c r="BG4" s="19" t="n">
        <f aca="false">BE4+AJ4</f>
        <v>605</v>
      </c>
      <c r="BH4" s="19" t="n">
        <f aca="false">BE4+AW4</f>
        <v>2200</v>
      </c>
      <c r="BI4" s="18" t="n">
        <f aca="false">BH4+O4</f>
        <v>20940</v>
      </c>
      <c r="BJ4" s="18" t="s">
        <v>68</v>
      </c>
      <c r="BK4" s="18"/>
      <c r="BL4" s="18" t="n">
        <f aca="false">BI4</f>
        <v>20940</v>
      </c>
      <c r="BM4" s="18" t="n">
        <f aca="false">BL4+AJ4</f>
        <v>21190</v>
      </c>
      <c r="BN4" s="18" t="n">
        <f aca="false">BL4-AI4</f>
        <v>15215</v>
      </c>
      <c r="BO4" s="18" t="n">
        <v>250</v>
      </c>
      <c r="BP4" s="20" t="n">
        <f aca="false">IF(BO4=250,801,IF(BO4=234,801,IF(BO4=80,201,IF(BO4=235,801))))</f>
        <v>801</v>
      </c>
      <c r="BQ4" s="21" t="s">
        <v>78</v>
      </c>
      <c r="BR4" s="18" t="n">
        <f aca="false">IF(BQ4="WIC1",'ДЛЯ ЗАПОЛНЕНИЯ'!B$2,IF(BQ4="WIC2",'ДЛЯ ЗАПОЛНЕНИЯ'!B$4,IF(BQ4="WIC3",'ДЛЯ ЗАПОЛНЕНИЯ'!B$10,IF(BQ4="WIC4",'ДЛЯ ЗАПОЛНЕНИЯ'!B$14,IF(BQ4="WIC5",'ДЛЯ ЗАПОЛНЕНИЯ'!B$18,IF(BQ4="WIC6",'ДЛЯ ЗАПОЛНЕНИЯ'!B$20))))))</f>
        <v>2</v>
      </c>
      <c r="BS4" s="22" t="str">
        <f aca="false">IF(BQ4="WIC1",'ДЛЯ ЗАПОЛНЕНИЯ'!C$2,IF(BQ4="WIC2",'ДЛЯ ЗАПОЛНЕНИЯ'!C$4,IF(BQ4="WIC3",'ДЛЯ ЗАПОЛНЕНИЯ'!C$10,IF(BQ4="WIC4",'ДЛЯ ЗАПОЛНЕНИЯ'!C$14,IF(BQ4="WIC5",'ДЛЯ ЗАПОЛНЕНИЯ'!C$18,IF(BQ4="WIC6",'ДЛЯ ЗАПОЛНЕНИЯ'!C$20))))))</f>
        <v>WIC2_MI02_TVAC</v>
      </c>
      <c r="BT4" s="21" t="s">
        <v>76</v>
      </c>
      <c r="BU4" s="18" t="n">
        <f aca="false">IF(BT4="WOC1",'ДЛЯ ЗАПОЛНЕНИЯ'!B$24,IF(BT4="WOC2",'ДЛЯ ЗАПОЛНЕНИЯ'!B$38,IF(BT4="WOC3",'ДЛЯ ЗАПОЛНЕНИЯ'!B$42,)))</f>
        <v>1</v>
      </c>
      <c r="BV4" s="22" t="str">
        <f aca="false">IF(BT4="WOC1",'ДЛЯ ЗАПОЛНЕНИЯ'!C$24,IF(BT4="WOC2",'ДЛЯ ЗАПОЛНЕНИЯ'!C$38,IF(BT4="WOC3",'ДЛЯ ЗАПОЛНЕНИЯ'!C$42,)))</f>
        <v>WOC1_MO01_TVAC</v>
      </c>
      <c r="BW4" s="23" t="n">
        <f aca="false">'ДЛЯ ЗАПОЛНЕНИЯ'!E4</f>
        <v>42.93</v>
      </c>
      <c r="BX4" s="18" t="n">
        <f aca="false">AM4+BW4+3</f>
        <v>0.93</v>
      </c>
      <c r="BY4" s="18" t="n">
        <f aca="false">BX4-15</f>
        <v>-14.07</v>
      </c>
      <c r="BZ4" s="18" t="n">
        <f aca="false">IF(AND(BX4&lt;=10,BY4&gt;=-15),ATT!A$3,IF(AND(BX4&lt;=0,BY4&gt;=-25),ATT!A$4,IF(AND(BX4&lt;=-11,BY4&gt;=-35),ATT!A$5,IF(AND(BX4&lt;=-21,BY4&gt;=-45),ATT!A$6,IF(AND(BX4&lt;=-31,BY4&gt;=-55),ATT!A$7)))))</f>
        <v>0</v>
      </c>
      <c r="CA4" s="27" t="n">
        <v>10</v>
      </c>
      <c r="CB4" s="25" t="n">
        <f aca="false">-BZ4-5</f>
        <v>-5</v>
      </c>
      <c r="CC4" s="18" t="str">
        <f aca="false">"AFC_"&amp;AK4&amp;"_"&amp;AL4&amp;"_"&amp;BO4&amp;"_att"&amp;BZ4</f>
        <v>AFC_5850_21065_250_att0</v>
      </c>
      <c r="CD4" s="18" t="str">
        <f aca="false">"GD_"&amp;AK4&amp;"_"&amp;AL4&amp;"_"&amp;BO4&amp;"_att"&amp;BZ4</f>
        <v>GD_5850_21065_250_att0</v>
      </c>
      <c r="CE4" s="18" t="str">
        <f aca="false">"IMD_"&amp;AK4&amp;"_"&amp;AL4&amp;"_"&amp;BO4&amp;"_att"&amp;BZ4</f>
        <v>IMD_5850_21065_250_att0</v>
      </c>
      <c r="CH4" s="18" t="str">
        <f aca="false">BQ4&amp;"_"&amp;BT4&amp;"_"&amp;AK4&amp;"_"&amp;AL4&amp;"_"&amp;BO4&amp;"_att"&amp;BZ4&amp;"_AFC_TVAC"</f>
        <v>WIC2_WOC1_5850_21065_250_att0_AFC_TVAC</v>
      </c>
      <c r="CI4" s="26" t="str">
        <f aca="false">BQ4&amp;"_"&amp;BT4&amp;"_"&amp;AK4&amp;"_"&amp;AL4&amp;"_"&amp;BO4&amp;"_att"&amp;BZ4&amp;"_GD_TVAC"</f>
        <v>WIC2_WOC1_5850_21065_250_att0_GD_TVAC</v>
      </c>
      <c r="CJ4" s="26" t="str">
        <f aca="false">BQ4&amp;"_"&amp;BT4&amp;"_"&amp;AK4&amp;"_"&amp;AL4&amp;"_"&amp;BO4&amp;"_att"&amp;BZ4&amp;"_IMD_TVAC"</f>
        <v>WIC2_WOC1_5850_21065_250_att0_IMD_TVAC</v>
      </c>
      <c r="CK4" s="1" t="str">
        <f aca="false">BQ4&amp;"_"&amp;BT4&amp;"_"&amp;AK4&amp;"_"&amp;AL4&amp;"_"&amp;BO4&amp;"_att"&amp;BZ4&amp;"_PN_TVAC"</f>
        <v>WIC2_WOC1_5850_21065_250_att0_PN_TVAC</v>
      </c>
      <c r="CM4" s="1" t="str">
        <f aca="false">BQ4&amp;"_"&amp;BT4&amp;"_"&amp;AK4&amp;"_"&amp;AL4&amp;"_"&amp;BO4&amp;"_att"&amp;BZ4</f>
        <v>WIC2_WOC1_5850_21065_250_att0</v>
      </c>
    </row>
    <row r="5" customFormat="false" ht="15" hidden="false" customHeight="false" outlineLevel="0" collapsed="false">
      <c r="A5" s="18" t="n">
        <v>3640</v>
      </c>
      <c r="B5" s="18" t="s">
        <v>68</v>
      </c>
      <c r="C5" s="18" t="s">
        <v>68</v>
      </c>
      <c r="D5" s="18" t="s">
        <v>68</v>
      </c>
      <c r="E5" s="18" t="s">
        <v>68</v>
      </c>
      <c r="F5" s="18" t="s">
        <v>68</v>
      </c>
      <c r="G5" s="18" t="s">
        <v>68</v>
      </c>
      <c r="H5" s="18" t="s">
        <v>68</v>
      </c>
      <c r="I5" s="18" t="s">
        <v>68</v>
      </c>
      <c r="J5" s="18" t="s">
        <v>68</v>
      </c>
      <c r="K5" s="18" t="s">
        <v>68</v>
      </c>
      <c r="L5" s="18"/>
      <c r="M5" s="18" t="n">
        <v>40</v>
      </c>
      <c r="N5" s="18" t="n">
        <v>5800</v>
      </c>
      <c r="O5" s="18" t="n">
        <v>18740</v>
      </c>
      <c r="P5" s="18" t="s">
        <v>69</v>
      </c>
      <c r="Q5" s="18" t="s">
        <v>70</v>
      </c>
      <c r="R5" s="18" t="n">
        <v>0</v>
      </c>
      <c r="S5" s="18" t="n">
        <v>35</v>
      </c>
      <c r="T5" s="18" t="n">
        <v>41</v>
      </c>
      <c r="U5" s="18" t="n">
        <v>1</v>
      </c>
      <c r="V5" s="18" t="s">
        <v>69</v>
      </c>
      <c r="W5" s="18" t="n">
        <v>0</v>
      </c>
      <c r="X5" s="18" t="n">
        <v>0</v>
      </c>
      <c r="Y5" s="18" t="n">
        <v>0</v>
      </c>
      <c r="Z5" s="18" t="n">
        <v>1</v>
      </c>
      <c r="AA5" s="18"/>
      <c r="AB5" s="18"/>
      <c r="AC5" s="18" t="n">
        <v>-26</v>
      </c>
      <c r="AD5" s="18" t="n">
        <v>-320</v>
      </c>
      <c r="AE5" s="18" t="n">
        <v>0</v>
      </c>
      <c r="AF5" s="18" t="n">
        <v>0</v>
      </c>
      <c r="AG5" s="18" t="n">
        <v>1</v>
      </c>
      <c r="AH5" s="18"/>
      <c r="AI5" s="18" t="n">
        <v>6475</v>
      </c>
      <c r="AJ5" s="18" t="n">
        <v>250</v>
      </c>
      <c r="AK5" s="18" t="n">
        <f aca="false">AI5+BO5/2</f>
        <v>6600</v>
      </c>
      <c r="AL5" s="18" t="n">
        <f aca="false">BL5+BO5/2</f>
        <v>21065</v>
      </c>
      <c r="AM5" s="18" t="n">
        <v>-45</v>
      </c>
      <c r="AN5" s="18" t="s">
        <v>71</v>
      </c>
      <c r="AO5" s="18"/>
      <c r="AP5" s="18" t="s">
        <v>72</v>
      </c>
      <c r="AQ5" s="18" t="s">
        <v>77</v>
      </c>
      <c r="AR5" s="18" t="n">
        <v>20938</v>
      </c>
      <c r="AS5" s="18" t="s">
        <v>74</v>
      </c>
      <c r="AT5" s="18"/>
      <c r="AU5" s="18" t="n">
        <v>8350</v>
      </c>
      <c r="AV5" s="18" t="n">
        <v>7775</v>
      </c>
      <c r="AW5" s="18" t="n">
        <v>1845</v>
      </c>
      <c r="AX5" s="18"/>
      <c r="AY5" s="18" t="s">
        <v>68</v>
      </c>
      <c r="AZ5" s="18" t="s">
        <v>68</v>
      </c>
      <c r="BA5" s="19" t="n">
        <f aca="false">AI5</f>
        <v>6475</v>
      </c>
      <c r="BB5" s="19" t="n">
        <f aca="false">BA5-N5</f>
        <v>675</v>
      </c>
      <c r="BC5" s="18" t="n">
        <f aca="false">BB5+AJ5/2</f>
        <v>800</v>
      </c>
      <c r="BD5" s="19" t="n">
        <f aca="false">BB5+AJ5</f>
        <v>925</v>
      </c>
      <c r="BE5" s="19" t="n">
        <f aca="false">BB5+AD5</f>
        <v>355</v>
      </c>
      <c r="BF5" s="18" t="n">
        <f aca="false">BE5+AJ5/2</f>
        <v>480</v>
      </c>
      <c r="BG5" s="19" t="n">
        <f aca="false">BE5+AJ5</f>
        <v>605</v>
      </c>
      <c r="BH5" s="19" t="n">
        <f aca="false">BE5+AW5</f>
        <v>2200</v>
      </c>
      <c r="BI5" s="18" t="n">
        <f aca="false">BH5+O5</f>
        <v>20940</v>
      </c>
      <c r="BJ5" s="18" t="s">
        <v>68</v>
      </c>
      <c r="BK5" s="18"/>
      <c r="BL5" s="18" t="n">
        <f aca="false">BI5</f>
        <v>20940</v>
      </c>
      <c r="BM5" s="18" t="n">
        <f aca="false">BL5+AJ5</f>
        <v>21190</v>
      </c>
      <c r="BN5" s="18" t="n">
        <f aca="false">BL5-AI5</f>
        <v>14465</v>
      </c>
      <c r="BO5" s="18" t="n">
        <v>250</v>
      </c>
      <c r="BP5" s="20" t="n">
        <f aca="false">IF(BO5=250,801,IF(BO5=234,801,IF(BO5=80,201,IF(BO5=235,801))))</f>
        <v>801</v>
      </c>
      <c r="BQ5" s="21" t="s">
        <v>78</v>
      </c>
      <c r="BR5" s="18" t="n">
        <f aca="false">IF(BQ5="WIC1",'ДЛЯ ЗАПОЛНЕНИЯ'!B$2,IF(BQ5="WIC2",'ДЛЯ ЗАПОЛНЕНИЯ'!B$4,IF(BQ5="WIC3",'ДЛЯ ЗАПОЛНЕНИЯ'!B$10,IF(BQ5="WIC4",'ДЛЯ ЗАПОЛНЕНИЯ'!B$14,IF(BQ5="WIC5",'ДЛЯ ЗАПОЛНЕНИЯ'!B$18,IF(BQ5="WIC6",'ДЛЯ ЗАПОЛНЕНИЯ'!B$20))))))</f>
        <v>2</v>
      </c>
      <c r="BS5" s="22" t="str">
        <f aca="false">IF(BQ5="WIC1",'ДЛЯ ЗАПОЛНЕНИЯ'!C$2,IF(BQ5="WIC2",'ДЛЯ ЗАПОЛНЕНИЯ'!C$4,IF(BQ5="WIC3",'ДЛЯ ЗАПОЛНЕНИЯ'!C$10,IF(BQ5="WIC4",'ДЛЯ ЗАПОЛНЕНИЯ'!C$14,IF(BQ5="WIC5",'ДЛЯ ЗАПОЛНЕНИЯ'!C$18,IF(BQ5="WIC6",'ДЛЯ ЗАПОЛНЕНИЯ'!C$20))))))</f>
        <v>WIC2_MI02_TVAC</v>
      </c>
      <c r="BT5" s="21" t="s">
        <v>76</v>
      </c>
      <c r="BU5" s="18" t="n">
        <f aca="false">IF(BT5="WOC1",'ДЛЯ ЗАПОЛНЕНИЯ'!B$24,IF(BT5="WOC2",'ДЛЯ ЗАПОЛНЕНИЯ'!B$38,IF(BT5="WOC3",'ДЛЯ ЗАПОЛНЕНИЯ'!B$42,)))</f>
        <v>1</v>
      </c>
      <c r="BV5" s="22" t="str">
        <f aca="false">IF(BT5="WOC1",'ДЛЯ ЗАПОЛНЕНИЯ'!C$24,IF(BT5="WOC2",'ДЛЯ ЗАПОЛНЕНИЯ'!C$38,IF(BT5="WOC3",'ДЛЯ ЗАПОЛНЕНИЯ'!C$42,)))</f>
        <v>WOC1_MO01_TVAC</v>
      </c>
      <c r="BW5" s="23" t="n">
        <f aca="false">'ДЛЯ ЗАПОЛНЕНИЯ'!E5</f>
        <v>43.84</v>
      </c>
      <c r="BX5" s="18" t="n">
        <f aca="false">AM5+BW5+3</f>
        <v>1.84</v>
      </c>
      <c r="BY5" s="18" t="n">
        <f aca="false">BX5-15</f>
        <v>-13.16</v>
      </c>
      <c r="BZ5" s="18" t="n">
        <f aca="false">IF(AND(BX5&lt;=10,BY5&gt;=-15),ATT!A$3,IF(AND(BX5&lt;=0,BY5&gt;=-25),ATT!A$4,IF(AND(BX5&lt;=-11,BY5&gt;=-35),ATT!A$5,IF(AND(BX5&lt;=-21,BY5&gt;=-45),ATT!A$6,IF(AND(BX5&lt;=-31,BY5&gt;=-55),ATT!A$7)))))</f>
        <v>0</v>
      </c>
      <c r="CA5" s="24" t="n">
        <v>10</v>
      </c>
      <c r="CB5" s="25" t="n">
        <f aca="false">-BZ5-5</f>
        <v>-5</v>
      </c>
      <c r="CC5" s="18" t="str">
        <f aca="false">"AFC_"&amp;AK5&amp;"_"&amp;AL5&amp;"_"&amp;BO5&amp;"_att"&amp;BZ5</f>
        <v>AFC_6600_21065_250_att0</v>
      </c>
      <c r="CD5" s="18" t="str">
        <f aca="false">"GD_"&amp;AK5&amp;"_"&amp;AL5&amp;"_"&amp;BO5&amp;"_att"&amp;BZ5</f>
        <v>GD_6600_21065_250_att0</v>
      </c>
      <c r="CE5" s="18" t="s">
        <v>68</v>
      </c>
      <c r="CH5" s="18" t="str">
        <f aca="false">BQ5&amp;"_"&amp;BT5&amp;"_"&amp;AK5&amp;"_"&amp;AL5&amp;"_"&amp;BO5&amp;"_att"&amp;BZ5&amp;"_AFC_TVAC"</f>
        <v>WIC2_WOC1_6600_21065_250_att0_AFC_TVAC</v>
      </c>
      <c r="CI5" s="26" t="str">
        <f aca="false">BQ5&amp;"_"&amp;BT5&amp;"_"&amp;AK5&amp;"_"&amp;AL5&amp;"_"&amp;BO5&amp;"_att"&amp;BZ5&amp;"_GD_TVAC"</f>
        <v>WIC2_WOC1_6600_21065_250_att0_GD_TVAC</v>
      </c>
      <c r="CJ5" s="26" t="s">
        <v>68</v>
      </c>
      <c r="CK5" s="1" t="s">
        <v>68</v>
      </c>
      <c r="CM5" s="1" t="str">
        <f aca="false">BQ5&amp;"_"&amp;BT5&amp;"_"&amp;AK5&amp;"_"&amp;AL5&amp;"_"&amp;BO5&amp;"_att"&amp;BZ5</f>
        <v>WIC2_WOC1_6600_21065_250_att0</v>
      </c>
    </row>
    <row r="6" customFormat="false" ht="15" hidden="false" customHeight="false" outlineLevel="0" collapsed="false">
      <c r="A6" s="18" t="n">
        <v>3644</v>
      </c>
      <c r="B6" s="18" t="s">
        <v>68</v>
      </c>
      <c r="C6" s="18" t="s">
        <v>68</v>
      </c>
      <c r="D6" s="18" t="s">
        <v>68</v>
      </c>
      <c r="E6" s="18" t="s">
        <v>68</v>
      </c>
      <c r="F6" s="18" t="s">
        <v>68</v>
      </c>
      <c r="G6" s="18" t="s">
        <v>68</v>
      </c>
      <c r="H6" s="18" t="s">
        <v>68</v>
      </c>
      <c r="I6" s="18" t="s">
        <v>68</v>
      </c>
      <c r="J6" s="18" t="s">
        <v>68</v>
      </c>
      <c r="K6" s="18" t="s">
        <v>68</v>
      </c>
      <c r="L6" s="18"/>
      <c r="M6" s="18" t="n">
        <v>40</v>
      </c>
      <c r="N6" s="18" t="n">
        <v>5050</v>
      </c>
      <c r="O6" s="18" t="n">
        <v>18740</v>
      </c>
      <c r="P6" s="18" t="n">
        <v>11570</v>
      </c>
      <c r="Q6" s="18" t="s">
        <v>69</v>
      </c>
      <c r="R6" s="18" t="n">
        <v>0</v>
      </c>
      <c r="S6" s="18" t="n">
        <v>0</v>
      </c>
      <c r="T6" s="18" t="n">
        <v>0</v>
      </c>
      <c r="U6" s="18" t="n">
        <v>1</v>
      </c>
      <c r="V6" s="18" t="s">
        <v>70</v>
      </c>
      <c r="W6" s="18" t="n">
        <v>0</v>
      </c>
      <c r="X6" s="18" t="n">
        <v>0</v>
      </c>
      <c r="Y6" s="18" t="n">
        <v>0</v>
      </c>
      <c r="Z6" s="18" t="n">
        <v>1</v>
      </c>
      <c r="AA6" s="18"/>
      <c r="AB6" s="18"/>
      <c r="AC6" s="18" t="n">
        <v>-26</v>
      </c>
      <c r="AD6" s="18" t="n">
        <v>-320</v>
      </c>
      <c r="AE6" s="18" t="n">
        <v>0</v>
      </c>
      <c r="AF6" s="18" t="n">
        <v>0</v>
      </c>
      <c r="AG6" s="18" t="n">
        <v>1</v>
      </c>
      <c r="AH6" s="18"/>
      <c r="AI6" s="18" t="n">
        <v>5725</v>
      </c>
      <c r="AJ6" s="18" t="n">
        <v>250</v>
      </c>
      <c r="AK6" s="18" t="n">
        <f aca="false">AI6+BO6/2</f>
        <v>5850</v>
      </c>
      <c r="AL6" s="18" t="n">
        <f aca="false">BL6+BO6/2</f>
        <v>32635</v>
      </c>
      <c r="AM6" s="18" t="n">
        <v>-45</v>
      </c>
      <c r="AN6" s="18" t="s">
        <v>71</v>
      </c>
      <c r="AO6" s="18"/>
      <c r="AP6" s="18" t="s">
        <v>72</v>
      </c>
      <c r="AQ6" s="18" t="s">
        <v>79</v>
      </c>
      <c r="AR6" s="18" t="n">
        <v>20938</v>
      </c>
      <c r="AS6" s="18" t="s">
        <v>80</v>
      </c>
      <c r="AT6" s="18"/>
      <c r="AU6" s="18" t="n">
        <v>8350</v>
      </c>
      <c r="AV6" s="18" t="n">
        <v>7775</v>
      </c>
      <c r="AW6" s="18" t="n">
        <v>1845</v>
      </c>
      <c r="AX6" s="18"/>
      <c r="AY6" s="18" t="s">
        <v>68</v>
      </c>
      <c r="AZ6" s="18" t="s">
        <v>68</v>
      </c>
      <c r="BA6" s="19" t="n">
        <f aca="false">AI6</f>
        <v>5725</v>
      </c>
      <c r="BB6" s="19" t="n">
        <f aca="false">BA6-N6</f>
        <v>675</v>
      </c>
      <c r="BC6" s="18" t="n">
        <f aca="false">BB6+AJ6/2</f>
        <v>800</v>
      </c>
      <c r="BD6" s="19" t="n">
        <f aca="false">BB6+AJ6</f>
        <v>925</v>
      </c>
      <c r="BE6" s="19" t="n">
        <f aca="false">BB6+AD6</f>
        <v>355</v>
      </c>
      <c r="BF6" s="18" t="n">
        <f aca="false">BE6+AJ6/2</f>
        <v>480</v>
      </c>
      <c r="BG6" s="19" t="n">
        <f aca="false">BE6+AJ6</f>
        <v>605</v>
      </c>
      <c r="BH6" s="19" t="n">
        <f aca="false">BE6+AW6</f>
        <v>2200</v>
      </c>
      <c r="BI6" s="18" t="n">
        <f aca="false">BH6+O6</f>
        <v>20940</v>
      </c>
      <c r="BJ6" s="18" t="n">
        <f aca="false">BI6+P6</f>
        <v>32510</v>
      </c>
      <c r="BK6" s="18"/>
      <c r="BL6" s="18" t="n">
        <f aca="false">BJ6</f>
        <v>32510</v>
      </c>
      <c r="BM6" s="18" t="n">
        <f aca="false">BL6+AJ6</f>
        <v>32760</v>
      </c>
      <c r="BN6" s="18" t="n">
        <f aca="false">BL6-AI6</f>
        <v>26785</v>
      </c>
      <c r="BO6" s="18" t="n">
        <v>250</v>
      </c>
      <c r="BP6" s="20" t="n">
        <f aca="false">IF(BO6=250,801,IF(BO6=234,801,IF(BO6=80,201,IF(BO6=235,801))))</f>
        <v>801</v>
      </c>
      <c r="BQ6" s="21" t="s">
        <v>78</v>
      </c>
      <c r="BR6" s="18" t="n">
        <f aca="false">IF(BQ6="WIC1",'ДЛЯ ЗАПОЛНЕНИЯ'!B$2,IF(BQ6="WIC2",'ДЛЯ ЗАПОЛНЕНИЯ'!B$4,IF(BQ6="WIC3",'ДЛЯ ЗАПОЛНЕНИЯ'!B$10,IF(BQ6="WIC4",'ДЛЯ ЗАПОЛНЕНИЯ'!B$14,IF(BQ6="WIC5",'ДЛЯ ЗАПОЛНЕНИЯ'!B$18,IF(BQ6="WIC6",'ДЛЯ ЗАПОЛНЕНИЯ'!B$20))))))</f>
        <v>2</v>
      </c>
      <c r="BS6" s="22" t="str">
        <f aca="false">IF(BQ6="WIC1",'ДЛЯ ЗАПОЛНЕНИЯ'!C$2,IF(BQ6="WIC2",'ДЛЯ ЗАПОЛНЕНИЯ'!C$4,IF(BQ6="WIC3",'ДЛЯ ЗАПОЛНЕНИЯ'!C$10,IF(BQ6="WIC4",'ДЛЯ ЗАПОЛНЕНИЯ'!C$14,IF(BQ6="WIC5",'ДЛЯ ЗАПОЛНЕНИЯ'!C$18,IF(BQ6="WIC6",'ДЛЯ ЗАПОЛНЕНИЯ'!C$20))))))</f>
        <v>WIC2_MI02_TVAC</v>
      </c>
      <c r="BT6" s="21" t="s">
        <v>81</v>
      </c>
      <c r="BU6" s="18" t="n">
        <f aca="false">IF(BT6="WOC1",'ДЛЯ ЗАПОЛНЕНИЯ'!B$24,IF(BT6="WOC2",'ДЛЯ ЗАПОЛНЕНИЯ'!B$38,IF(BT6="WOC3",'ДЛЯ ЗАПОЛНЕНИЯ'!B$42,)))</f>
        <v>2</v>
      </c>
      <c r="BV6" s="22" t="str">
        <f aca="false">IF(BT6="WOC1",'ДЛЯ ЗАПОЛНЕНИЯ'!C$24,IF(BT6="WOC2",'ДЛЯ ЗАПОЛНЕНИЯ'!C$38,IF(BT6="WOC3",'ДЛЯ ЗАПОЛНЕНИЯ'!C$42,)))</f>
        <v>WOC2_MO02_TVAC</v>
      </c>
      <c r="BW6" s="23" t="n">
        <f aca="false">'ДЛЯ ЗАПОЛНЕНИЯ'!E6</f>
        <v>42.93</v>
      </c>
      <c r="BX6" s="18" t="n">
        <f aca="false">AM6+BW6+3</f>
        <v>0.93</v>
      </c>
      <c r="BY6" s="18" t="n">
        <f aca="false">BX6-15</f>
        <v>-14.07</v>
      </c>
      <c r="BZ6" s="18" t="n">
        <f aca="false">IF(AND(BX6&lt;=10,BY6&gt;=-15),ATT!A$3,IF(AND(BX6&lt;=0,BY6&gt;=-25),ATT!A$4,IF(AND(BX6&lt;=-11,BY6&gt;=-35),ATT!A$5,IF(AND(BX6&lt;=-21,BY6&gt;=-45),ATT!A$6,IF(AND(BX6&lt;=-31,BY6&gt;=-55),ATT!A$7)))))</f>
        <v>0</v>
      </c>
      <c r="CA6" s="24" t="n">
        <v>10</v>
      </c>
      <c r="CB6" s="25" t="n">
        <f aca="false">-BZ6-5</f>
        <v>-5</v>
      </c>
      <c r="CC6" s="18" t="str">
        <f aca="false">"AFC_"&amp;AK6&amp;"_"&amp;AL6&amp;"_"&amp;BO6&amp;"_att"&amp;BZ6</f>
        <v>AFC_5850_32635_250_att0</v>
      </c>
      <c r="CD6" s="18" t="str">
        <f aca="false">"GD_"&amp;AK6&amp;"_"&amp;AL6&amp;"_"&amp;BO6&amp;"_att"&amp;BZ6</f>
        <v>GD_5850_32635_250_att0</v>
      </c>
      <c r="CE6" s="18" t="str">
        <f aca="false">"IMD_"&amp;AK6&amp;"_"&amp;AL6&amp;"_"&amp;BO6&amp;"_att"&amp;BZ6</f>
        <v>IMD_5850_32635_250_att0</v>
      </c>
      <c r="CH6" s="18" t="str">
        <f aca="false">BQ6&amp;"_"&amp;BT6&amp;"_"&amp;AK6&amp;"_"&amp;AL6&amp;"_"&amp;BO6&amp;"_att"&amp;BZ6&amp;"_AFC_TVAC"</f>
        <v>WIC2_WOC2_5850_32635_250_att0_AFC_TVAC</v>
      </c>
      <c r="CI6" s="26" t="str">
        <f aca="false">BQ6&amp;"_"&amp;BT6&amp;"_"&amp;AK6&amp;"_"&amp;AL6&amp;"_"&amp;BO6&amp;"_att"&amp;BZ6&amp;"_GD_TVAC"</f>
        <v>WIC2_WOC2_5850_32635_250_att0_GD_TVAC</v>
      </c>
      <c r="CJ6" s="26" t="str">
        <f aca="false">BQ6&amp;"_"&amp;BT6&amp;"_"&amp;AK6&amp;"_"&amp;AL6&amp;"_"&amp;BO6&amp;"_att"&amp;BZ6&amp;"_IMD_TVAC"</f>
        <v>WIC2_WOC2_5850_32635_250_att0_IMD_TVAC</v>
      </c>
      <c r="CK6" s="1" t="str">
        <f aca="false">BQ6&amp;"_"&amp;BT6&amp;"_"&amp;AK6&amp;"_"&amp;AL6&amp;"_"&amp;BO6&amp;"_att"&amp;BZ6&amp;"_PN_TVAC"</f>
        <v>WIC2_WOC2_5850_32635_250_att0_PN_TVAC</v>
      </c>
      <c r="CM6" s="1" t="str">
        <f aca="false">BQ6&amp;"_"&amp;BT6&amp;"_"&amp;AK6&amp;"_"&amp;AL6&amp;"_"&amp;BO6&amp;"_att"&amp;BZ6</f>
        <v>WIC2_WOC2_5850_32635_250_att0</v>
      </c>
    </row>
    <row r="7" customFormat="false" ht="15" hidden="false" customHeight="false" outlineLevel="0" collapsed="false">
      <c r="A7" s="18" t="n">
        <v>3646</v>
      </c>
      <c r="B7" s="18" t="s">
        <v>68</v>
      </c>
      <c r="C7" s="18" t="s">
        <v>68</v>
      </c>
      <c r="D7" s="18" t="s">
        <v>68</v>
      </c>
      <c r="E7" s="18" t="s">
        <v>68</v>
      </c>
      <c r="F7" s="18" t="s">
        <v>68</v>
      </c>
      <c r="G7" s="18" t="s">
        <v>68</v>
      </c>
      <c r="H7" s="18" t="s">
        <v>68</v>
      </c>
      <c r="I7" s="18" t="s">
        <v>68</v>
      </c>
      <c r="J7" s="18" t="s">
        <v>68</v>
      </c>
      <c r="K7" s="18" t="s">
        <v>68</v>
      </c>
      <c r="L7" s="18"/>
      <c r="M7" s="18" t="n">
        <v>40</v>
      </c>
      <c r="N7" s="18" t="n">
        <v>5800</v>
      </c>
      <c r="O7" s="18" t="n">
        <v>18740</v>
      </c>
      <c r="P7" s="18" t="n">
        <v>11570</v>
      </c>
      <c r="Q7" s="18" t="s">
        <v>69</v>
      </c>
      <c r="R7" s="18" t="n">
        <v>0</v>
      </c>
      <c r="S7" s="18" t="n">
        <v>0</v>
      </c>
      <c r="T7" s="18" t="n">
        <v>0</v>
      </c>
      <c r="U7" s="18" t="n">
        <v>1</v>
      </c>
      <c r="V7" s="18" t="s">
        <v>70</v>
      </c>
      <c r="W7" s="18" t="n">
        <v>0</v>
      </c>
      <c r="X7" s="18" t="n">
        <v>0</v>
      </c>
      <c r="Y7" s="18" t="n">
        <v>0</v>
      </c>
      <c r="Z7" s="18" t="n">
        <v>1</v>
      </c>
      <c r="AA7" s="18"/>
      <c r="AB7" s="18"/>
      <c r="AC7" s="18" t="n">
        <v>-26</v>
      </c>
      <c r="AD7" s="18" t="n">
        <v>-320</v>
      </c>
      <c r="AE7" s="18" t="n">
        <v>0</v>
      </c>
      <c r="AF7" s="18" t="n">
        <v>0</v>
      </c>
      <c r="AG7" s="18" t="n">
        <v>1</v>
      </c>
      <c r="AH7" s="18"/>
      <c r="AI7" s="18" t="n">
        <v>6475</v>
      </c>
      <c r="AJ7" s="18" t="n">
        <v>250</v>
      </c>
      <c r="AK7" s="18" t="n">
        <f aca="false">AI7+BO7/2</f>
        <v>6600</v>
      </c>
      <c r="AL7" s="18" t="n">
        <f aca="false">BL7+BO7/2</f>
        <v>32635</v>
      </c>
      <c r="AM7" s="18" t="n">
        <v>-45</v>
      </c>
      <c r="AN7" s="18" t="s">
        <v>71</v>
      </c>
      <c r="AO7" s="18"/>
      <c r="AP7" s="18" t="s">
        <v>72</v>
      </c>
      <c r="AQ7" s="18" t="s">
        <v>79</v>
      </c>
      <c r="AR7" s="18" t="n">
        <v>20938</v>
      </c>
      <c r="AS7" s="18" t="s">
        <v>80</v>
      </c>
      <c r="AT7" s="18"/>
      <c r="AU7" s="18" t="n">
        <v>8350</v>
      </c>
      <c r="AV7" s="18" t="n">
        <v>7775</v>
      </c>
      <c r="AW7" s="18" t="n">
        <v>1845</v>
      </c>
      <c r="AX7" s="18"/>
      <c r="AY7" s="18" t="s">
        <v>68</v>
      </c>
      <c r="AZ7" s="18" t="s">
        <v>68</v>
      </c>
      <c r="BA7" s="19" t="n">
        <f aca="false">AI7</f>
        <v>6475</v>
      </c>
      <c r="BB7" s="19" t="n">
        <f aca="false">BA7-N7</f>
        <v>675</v>
      </c>
      <c r="BC7" s="18" t="n">
        <f aca="false">BB7+AJ7/2</f>
        <v>800</v>
      </c>
      <c r="BD7" s="19" t="n">
        <f aca="false">BB7+AJ7</f>
        <v>925</v>
      </c>
      <c r="BE7" s="19" t="n">
        <f aca="false">BB7+AD7</f>
        <v>355</v>
      </c>
      <c r="BF7" s="18" t="n">
        <f aca="false">BE7+AJ7/2</f>
        <v>480</v>
      </c>
      <c r="BG7" s="19" t="n">
        <f aca="false">BE7+AJ7</f>
        <v>605</v>
      </c>
      <c r="BH7" s="19" t="n">
        <f aca="false">BE7+AW7</f>
        <v>2200</v>
      </c>
      <c r="BI7" s="18" t="n">
        <f aca="false">BH7+O7</f>
        <v>20940</v>
      </c>
      <c r="BJ7" s="18" t="n">
        <f aca="false">BI7+P7</f>
        <v>32510</v>
      </c>
      <c r="BK7" s="18"/>
      <c r="BL7" s="18" t="n">
        <f aca="false">BJ7</f>
        <v>32510</v>
      </c>
      <c r="BM7" s="18" t="n">
        <f aca="false">BL7+AJ7</f>
        <v>32760</v>
      </c>
      <c r="BN7" s="18" t="n">
        <f aca="false">BL7-AI7</f>
        <v>26035</v>
      </c>
      <c r="BO7" s="18" t="n">
        <v>250</v>
      </c>
      <c r="BP7" s="20" t="n">
        <f aca="false">IF(BO7=250,801,IF(BO7=234,801,IF(BO7=80,201,IF(BO7=235,801))))</f>
        <v>801</v>
      </c>
      <c r="BQ7" s="21" t="s">
        <v>78</v>
      </c>
      <c r="BR7" s="18" t="n">
        <f aca="false">IF(BQ7="WIC1",'ДЛЯ ЗАПОЛНЕНИЯ'!B$2,IF(BQ7="WIC2",'ДЛЯ ЗАПОЛНЕНИЯ'!B$4,IF(BQ7="WIC3",'ДЛЯ ЗАПОЛНЕНИЯ'!B$10,IF(BQ7="WIC4",'ДЛЯ ЗАПОЛНЕНИЯ'!B$14,IF(BQ7="WIC5",'ДЛЯ ЗАПОЛНЕНИЯ'!B$18,IF(BQ7="WIC6",'ДЛЯ ЗАПОЛНЕНИЯ'!B$20))))))</f>
        <v>2</v>
      </c>
      <c r="BS7" s="22" t="str">
        <f aca="false">IF(BQ7="WIC1",'ДЛЯ ЗАПОЛНЕНИЯ'!C$2,IF(BQ7="WIC2",'ДЛЯ ЗАПОЛНЕНИЯ'!C$4,IF(BQ7="WIC3",'ДЛЯ ЗАПОЛНЕНИЯ'!C$10,IF(BQ7="WIC4",'ДЛЯ ЗАПОЛНЕНИЯ'!C$14,IF(BQ7="WIC5",'ДЛЯ ЗАПОЛНЕНИЯ'!C$18,IF(BQ7="WIC6",'ДЛЯ ЗАПОЛНЕНИЯ'!C$20))))))</f>
        <v>WIC2_MI02_TVAC</v>
      </c>
      <c r="BT7" s="21" t="s">
        <v>81</v>
      </c>
      <c r="BU7" s="18" t="n">
        <f aca="false">IF(BT7="WOC1",'ДЛЯ ЗАПОЛНЕНИЯ'!B$24,IF(BT7="WOC2",'ДЛЯ ЗАПОЛНЕНИЯ'!B$38,IF(BT7="WOC3",'ДЛЯ ЗАПОЛНЕНИЯ'!B$42,)))</f>
        <v>2</v>
      </c>
      <c r="BV7" s="22" t="str">
        <f aca="false">IF(BT7="WOC1",'ДЛЯ ЗАПОЛНЕНИЯ'!C$24,IF(BT7="WOC2",'ДЛЯ ЗАПОЛНЕНИЯ'!C$38,IF(BT7="WOC3",'ДЛЯ ЗАПОЛНЕНИЯ'!C$42,)))</f>
        <v>WOC2_MO02_TVAC</v>
      </c>
      <c r="BW7" s="23" t="n">
        <f aca="false">'ДЛЯ ЗАПОЛНЕНИЯ'!E7</f>
        <v>43.84</v>
      </c>
      <c r="BX7" s="18" t="n">
        <f aca="false">AM7+BW7+3</f>
        <v>1.84</v>
      </c>
      <c r="BY7" s="18" t="n">
        <f aca="false">BX7-15</f>
        <v>-13.16</v>
      </c>
      <c r="BZ7" s="18" t="n">
        <f aca="false">IF(AND(BX7&lt;=10,BY7&gt;=-15),ATT!A$3,IF(AND(BX7&lt;=0,BY7&gt;=-25),ATT!A$4,IF(AND(BX7&lt;=-11,BY7&gt;=-35),ATT!A$5,IF(AND(BX7&lt;=-21,BY7&gt;=-45),ATT!A$6,IF(AND(BX7&lt;=-31,BY7&gt;=-55),ATT!A$7)))))</f>
        <v>0</v>
      </c>
      <c r="CA7" s="24" t="n">
        <v>10</v>
      </c>
      <c r="CB7" s="25" t="n">
        <f aca="false">-BZ7-5</f>
        <v>-5</v>
      </c>
      <c r="CC7" s="18" t="str">
        <f aca="false">"AFC_"&amp;AK7&amp;"_"&amp;AL7&amp;"_"&amp;BO7&amp;"_att"&amp;BZ7</f>
        <v>AFC_6600_32635_250_att0</v>
      </c>
      <c r="CD7" s="18" t="str">
        <f aca="false">"GD_"&amp;AK7&amp;"_"&amp;AL7&amp;"_"&amp;BO7&amp;"_att"&amp;BZ7</f>
        <v>GD_6600_32635_250_att0</v>
      </c>
      <c r="CE7" s="18" t="s">
        <v>68</v>
      </c>
      <c r="CH7" s="18" t="str">
        <f aca="false">BQ7&amp;"_"&amp;BT7&amp;"_"&amp;AK7&amp;"_"&amp;AL7&amp;"_"&amp;BO7&amp;"_att"&amp;BZ7&amp;"_AFC_TVAC"</f>
        <v>WIC2_WOC2_6600_32635_250_att0_AFC_TVAC</v>
      </c>
      <c r="CI7" s="26" t="str">
        <f aca="false">BQ7&amp;"_"&amp;BT7&amp;"_"&amp;AK7&amp;"_"&amp;AL7&amp;"_"&amp;BO7&amp;"_att"&amp;BZ7&amp;"_GD_TVAC"</f>
        <v>WIC2_WOC2_6600_32635_250_att0_GD_TVAC</v>
      </c>
      <c r="CJ7" s="26" t="s">
        <v>68</v>
      </c>
      <c r="CK7" s="1" t="s">
        <v>68</v>
      </c>
      <c r="CM7" s="1" t="str">
        <f aca="false">BQ7&amp;"_"&amp;BT7&amp;"_"&amp;AK7&amp;"_"&amp;AL7&amp;"_"&amp;BO7&amp;"_att"&amp;BZ7</f>
        <v>WIC2_WOC2_6600_32635_250_att0</v>
      </c>
    </row>
    <row r="8" customFormat="false" ht="15" hidden="false" customHeight="false" outlineLevel="0" collapsed="false">
      <c r="A8" s="18" t="n">
        <v>3650</v>
      </c>
      <c r="B8" s="18" t="s">
        <v>68</v>
      </c>
      <c r="C8" s="18" t="s">
        <v>68</v>
      </c>
      <c r="D8" s="18" t="s">
        <v>68</v>
      </c>
      <c r="E8" s="18" t="s">
        <v>68</v>
      </c>
      <c r="F8" s="18" t="s">
        <v>68</v>
      </c>
      <c r="G8" s="18" t="s">
        <v>68</v>
      </c>
      <c r="H8" s="18" t="s">
        <v>68</v>
      </c>
      <c r="I8" s="18" t="s">
        <v>68</v>
      </c>
      <c r="J8" s="18" t="s">
        <v>68</v>
      </c>
      <c r="K8" s="18" t="s">
        <v>68</v>
      </c>
      <c r="L8" s="18"/>
      <c r="M8" s="18" t="n">
        <v>40</v>
      </c>
      <c r="N8" s="18" t="n">
        <v>5050</v>
      </c>
      <c r="O8" s="18" t="n">
        <v>17980</v>
      </c>
      <c r="P8" s="18" t="s">
        <v>69</v>
      </c>
      <c r="Q8" s="18" t="s">
        <v>70</v>
      </c>
      <c r="R8" s="18" t="n">
        <v>0</v>
      </c>
      <c r="S8" s="18" t="n">
        <v>35</v>
      </c>
      <c r="T8" s="18" t="n">
        <v>41</v>
      </c>
      <c r="U8" s="18" t="n">
        <v>1</v>
      </c>
      <c r="V8" s="18" t="s">
        <v>69</v>
      </c>
      <c r="W8" s="18" t="n">
        <v>0</v>
      </c>
      <c r="X8" s="18" t="n">
        <v>0</v>
      </c>
      <c r="Y8" s="18" t="n">
        <v>0</v>
      </c>
      <c r="Z8" s="18" t="n">
        <v>1</v>
      </c>
      <c r="AA8" s="18"/>
      <c r="AB8" s="18"/>
      <c r="AC8" s="18" t="n">
        <v>-26</v>
      </c>
      <c r="AD8" s="18" t="n">
        <v>-285</v>
      </c>
      <c r="AE8" s="18" t="n">
        <v>0</v>
      </c>
      <c r="AF8" s="18" t="n">
        <v>0</v>
      </c>
      <c r="AG8" s="18" t="n">
        <v>1</v>
      </c>
      <c r="AH8" s="18"/>
      <c r="AI8" s="18" t="n">
        <v>5725</v>
      </c>
      <c r="AJ8" s="18" t="n">
        <v>80</v>
      </c>
      <c r="AK8" s="18" t="n">
        <f aca="false">AI8+BO8/2</f>
        <v>5765</v>
      </c>
      <c r="AL8" s="18" t="n">
        <f aca="false">BL8+BO8/2</f>
        <v>20255</v>
      </c>
      <c r="AM8" s="18" t="n">
        <v>-45</v>
      </c>
      <c r="AN8" s="18" t="s">
        <v>71</v>
      </c>
      <c r="AO8" s="18"/>
      <c r="AP8" s="18" t="s">
        <v>72</v>
      </c>
      <c r="AQ8" s="18" t="s">
        <v>82</v>
      </c>
      <c r="AR8" s="18" t="n">
        <v>20215</v>
      </c>
      <c r="AS8" s="18" t="s">
        <v>74</v>
      </c>
      <c r="AT8" s="18"/>
      <c r="AU8" s="18" t="n">
        <v>8350</v>
      </c>
      <c r="AV8" s="18" t="n">
        <v>7775</v>
      </c>
      <c r="AW8" s="18" t="n">
        <v>1845</v>
      </c>
      <c r="AX8" s="18"/>
      <c r="AY8" s="18" t="s">
        <v>68</v>
      </c>
      <c r="AZ8" s="18" t="s">
        <v>68</v>
      </c>
      <c r="BA8" s="19" t="n">
        <f aca="false">AI8</f>
        <v>5725</v>
      </c>
      <c r="BB8" s="19" t="n">
        <f aca="false">BA8-N8</f>
        <v>675</v>
      </c>
      <c r="BC8" s="18" t="n">
        <f aca="false">BB8+AJ8/2</f>
        <v>715</v>
      </c>
      <c r="BD8" s="19" t="n">
        <f aca="false">BB8+AJ8</f>
        <v>755</v>
      </c>
      <c r="BE8" s="19" t="n">
        <f aca="false">BB8+AD8</f>
        <v>390</v>
      </c>
      <c r="BF8" s="18" t="n">
        <f aca="false">BE8+AJ8/2</f>
        <v>430</v>
      </c>
      <c r="BG8" s="19" t="n">
        <f aca="false">BE8+AJ8</f>
        <v>470</v>
      </c>
      <c r="BH8" s="19" t="n">
        <f aca="false">BE8+AW8</f>
        <v>2235</v>
      </c>
      <c r="BI8" s="18" t="n">
        <f aca="false">BH8+O8</f>
        <v>20215</v>
      </c>
      <c r="BJ8" s="18" t="s">
        <v>68</v>
      </c>
      <c r="BK8" s="18"/>
      <c r="BL8" s="18" t="n">
        <f aca="false">BI8</f>
        <v>20215</v>
      </c>
      <c r="BM8" s="18" t="n">
        <f aca="false">BL8+AJ8</f>
        <v>20295</v>
      </c>
      <c r="BN8" s="18" t="n">
        <f aca="false">BL8-AI8</f>
        <v>14490</v>
      </c>
      <c r="BO8" s="18" t="n">
        <v>80</v>
      </c>
      <c r="BP8" s="20" t="n">
        <f aca="false">IF(BO8=250,801,IF(BO8=234,801,IF(BO8=80,201,IF(BO8=235,801))))</f>
        <v>201</v>
      </c>
      <c r="BQ8" s="21" t="s">
        <v>78</v>
      </c>
      <c r="BR8" s="18" t="n">
        <f aca="false">IF(BQ8="WIC1",'ДЛЯ ЗАПОЛНЕНИЯ'!B$2,IF(BQ8="WIC2",'ДЛЯ ЗАПОЛНЕНИЯ'!B$4,IF(BQ8="WIC3",'ДЛЯ ЗАПОЛНЕНИЯ'!B$10,IF(BQ8="WIC4",'ДЛЯ ЗАПОЛНЕНИЯ'!B$14,IF(BQ8="WIC5",'ДЛЯ ЗАПОЛНЕНИЯ'!B$18,IF(BQ8="WIC6",'ДЛЯ ЗАПОЛНЕНИЯ'!B$20))))))</f>
        <v>2</v>
      </c>
      <c r="BS8" s="22" t="str">
        <f aca="false">IF(BQ8="WIC1",'ДЛЯ ЗАПОЛНЕНИЯ'!C$2,IF(BQ8="WIC2",'ДЛЯ ЗАПОЛНЕНИЯ'!C$4,IF(BQ8="WIC3",'ДЛЯ ЗАПОЛНЕНИЯ'!C$10,IF(BQ8="WIC4",'ДЛЯ ЗАПОЛНЕНИЯ'!C$14,IF(BQ8="WIC5",'ДЛЯ ЗАПОЛНЕНИЯ'!C$18,IF(BQ8="WIC6",'ДЛЯ ЗАПОЛНЕНИЯ'!C$20))))))</f>
        <v>WIC2_MI02_TVAC</v>
      </c>
      <c r="BT8" s="21" t="s">
        <v>76</v>
      </c>
      <c r="BU8" s="18" t="n">
        <f aca="false">IF(BT8="WOC1",'ДЛЯ ЗАПОЛНЕНИЯ'!B$24,IF(BT8="WOC2",'ДЛЯ ЗАПОЛНЕНИЯ'!B$38,IF(BT8="WOC3",'ДЛЯ ЗАПОЛНЕНИЯ'!B$42,)))</f>
        <v>1</v>
      </c>
      <c r="BV8" s="22" t="str">
        <f aca="false">IF(BT8="WOC1",'ДЛЯ ЗАПОЛНЕНИЯ'!C$24,IF(BT8="WOC2",'ДЛЯ ЗАПОЛНЕНИЯ'!C$38,IF(BT8="WOC3",'ДЛЯ ЗАПОЛНЕНИЯ'!C$42,)))</f>
        <v>WOC1_MO01_TVAC</v>
      </c>
      <c r="BW8" s="23" t="n">
        <f aca="false">'ДЛЯ ЗАПОЛНЕНИЯ'!E8</f>
        <v>42.92</v>
      </c>
      <c r="BX8" s="18" t="n">
        <f aca="false">AM8+BW8+3</f>
        <v>0.920000000000002</v>
      </c>
      <c r="BY8" s="18" t="n">
        <f aca="false">BX8-15</f>
        <v>-14.08</v>
      </c>
      <c r="BZ8" s="18" t="n">
        <f aca="false">IF(AND(BX8&lt;=10,BY8&gt;=-15),ATT!A$3,IF(AND(BX8&lt;=0,BY8&gt;=-25),ATT!A$4,IF(AND(BX8&lt;=-11,BY8&gt;=-35),ATT!A$5,IF(AND(BX8&lt;=-21,BY8&gt;=-45),ATT!A$6,IF(AND(BX8&lt;=-31,BY8&gt;=-55),ATT!A$7)))))</f>
        <v>0</v>
      </c>
      <c r="CA8" s="24" t="n">
        <v>10</v>
      </c>
      <c r="CB8" s="25" t="n">
        <f aca="false">-BZ8-5</f>
        <v>-5</v>
      </c>
      <c r="CC8" s="18" t="str">
        <f aca="false">"AFC_"&amp;AK8&amp;"_"&amp;AL8&amp;"_"&amp;BO8&amp;"_att"&amp;BZ8</f>
        <v>AFC_5765_20255_80_att0</v>
      </c>
      <c r="CD8" s="18" t="str">
        <f aca="false">"GD_"&amp;AK8&amp;"_"&amp;AL8&amp;"_"&amp;BO8&amp;"_att"&amp;BZ8</f>
        <v>GD_5765_20255_80_att0</v>
      </c>
      <c r="CE8" s="18" t="str">
        <f aca="false">"IMD_"&amp;AK8&amp;"_"&amp;AL8&amp;"_"&amp;BO8&amp;"_att"&amp;BZ8</f>
        <v>IMD_5765_20255_80_att0</v>
      </c>
      <c r="CH8" s="18" t="str">
        <f aca="false">BQ8&amp;"_"&amp;BT8&amp;"_"&amp;AK8&amp;"_"&amp;AL8&amp;"_"&amp;BO8&amp;"_att"&amp;BZ8&amp;"_AFC_TVAC"</f>
        <v>WIC2_WOC1_5765_20255_80_att0_AFC_TVAC</v>
      </c>
      <c r="CI8" s="26" t="str">
        <f aca="false">BQ8&amp;"_"&amp;BT8&amp;"_"&amp;AK8&amp;"_"&amp;AL8&amp;"_"&amp;BO8&amp;"_att"&amp;BZ8&amp;"_GD_TVAC"</f>
        <v>WIC2_WOC1_5765_20255_80_att0_GD_TVAC</v>
      </c>
      <c r="CJ8" s="26" t="str">
        <f aca="false">BQ8&amp;"_"&amp;BT8&amp;"_"&amp;AK8&amp;"_"&amp;AL8&amp;"_"&amp;BO8&amp;"_att"&amp;BZ8&amp;"_IMD_TVAC"</f>
        <v>WIC2_WOC1_5765_20255_80_att0_IMD_TVAC</v>
      </c>
      <c r="CK8" s="1" t="str">
        <f aca="false">BQ8&amp;"_"&amp;BT8&amp;"_"&amp;AK8&amp;"_"&amp;AL8&amp;"_"&amp;BO8&amp;"_att"&amp;BZ8&amp;"_PN_TVAC"</f>
        <v>WIC2_WOC1_5765_20255_80_att0_PN_TVAC</v>
      </c>
      <c r="CM8" s="1" t="str">
        <f aca="false">BQ8&amp;"_"&amp;BT8&amp;"_"&amp;AK8&amp;"_"&amp;AL8&amp;"_"&amp;BO8&amp;"_att"&amp;BZ8</f>
        <v>WIC2_WOC1_5765_20255_80_att0</v>
      </c>
    </row>
    <row r="9" customFormat="false" ht="15" hidden="false" customHeight="false" outlineLevel="0" collapsed="false">
      <c r="A9" s="18" t="n">
        <v>3652</v>
      </c>
      <c r="B9" s="18" t="s">
        <v>68</v>
      </c>
      <c r="C9" s="18" t="s">
        <v>68</v>
      </c>
      <c r="D9" s="18" t="s">
        <v>68</v>
      </c>
      <c r="E9" s="18" t="s">
        <v>68</v>
      </c>
      <c r="F9" s="18" t="s">
        <v>68</v>
      </c>
      <c r="G9" s="18" t="s">
        <v>68</v>
      </c>
      <c r="H9" s="18" t="s">
        <v>68</v>
      </c>
      <c r="I9" s="18" t="s">
        <v>68</v>
      </c>
      <c r="J9" s="18" t="s">
        <v>68</v>
      </c>
      <c r="K9" s="18" t="s">
        <v>68</v>
      </c>
      <c r="L9" s="18"/>
      <c r="M9" s="18" t="n">
        <v>40</v>
      </c>
      <c r="N9" s="18" t="n">
        <v>5800</v>
      </c>
      <c r="O9" s="18" t="n">
        <v>17980</v>
      </c>
      <c r="P9" s="18" t="s">
        <v>69</v>
      </c>
      <c r="Q9" s="18" t="s">
        <v>70</v>
      </c>
      <c r="R9" s="18" t="n">
        <v>0</v>
      </c>
      <c r="S9" s="18" t="n">
        <v>35</v>
      </c>
      <c r="T9" s="18" t="n">
        <v>41</v>
      </c>
      <c r="U9" s="18" t="n">
        <v>1</v>
      </c>
      <c r="V9" s="18" t="s">
        <v>69</v>
      </c>
      <c r="W9" s="18" t="n">
        <v>0</v>
      </c>
      <c r="X9" s="18" t="n">
        <v>0</v>
      </c>
      <c r="Y9" s="18" t="n">
        <v>0</v>
      </c>
      <c r="Z9" s="18" t="n">
        <v>1</v>
      </c>
      <c r="AA9" s="18"/>
      <c r="AB9" s="18"/>
      <c r="AC9" s="18" t="n">
        <v>-26</v>
      </c>
      <c r="AD9" s="18" t="n">
        <v>-455</v>
      </c>
      <c r="AE9" s="18" t="n">
        <v>0</v>
      </c>
      <c r="AF9" s="18" t="n">
        <v>0</v>
      </c>
      <c r="AG9" s="18" t="n">
        <v>1</v>
      </c>
      <c r="AH9" s="18"/>
      <c r="AI9" s="18" t="n">
        <v>6645</v>
      </c>
      <c r="AJ9" s="18" t="n">
        <v>80</v>
      </c>
      <c r="AK9" s="18" t="n">
        <f aca="false">AI9+BO9/2</f>
        <v>6685</v>
      </c>
      <c r="AL9" s="18" t="n">
        <f aca="false">BL9+BO9/2</f>
        <v>20255</v>
      </c>
      <c r="AM9" s="18" t="n">
        <v>-45</v>
      </c>
      <c r="AN9" s="18" t="s">
        <v>71</v>
      </c>
      <c r="AO9" s="18"/>
      <c r="AP9" s="18" t="s">
        <v>72</v>
      </c>
      <c r="AQ9" s="18" t="s">
        <v>82</v>
      </c>
      <c r="AR9" s="18" t="n">
        <v>20215</v>
      </c>
      <c r="AS9" s="18" t="s">
        <v>74</v>
      </c>
      <c r="AT9" s="18"/>
      <c r="AU9" s="18" t="n">
        <v>8350</v>
      </c>
      <c r="AV9" s="18" t="n">
        <v>7775</v>
      </c>
      <c r="AW9" s="18" t="n">
        <v>1845</v>
      </c>
      <c r="AX9" s="18"/>
      <c r="AY9" s="18" t="s">
        <v>68</v>
      </c>
      <c r="AZ9" s="18" t="s">
        <v>68</v>
      </c>
      <c r="BA9" s="19" t="n">
        <f aca="false">AI9</f>
        <v>6645</v>
      </c>
      <c r="BB9" s="19" t="n">
        <f aca="false">BA9-N9</f>
        <v>845</v>
      </c>
      <c r="BC9" s="18" t="n">
        <f aca="false">BB9+AJ9/2</f>
        <v>885</v>
      </c>
      <c r="BD9" s="19" t="n">
        <f aca="false">BB9+AJ9</f>
        <v>925</v>
      </c>
      <c r="BE9" s="19" t="n">
        <f aca="false">BB9+AD9</f>
        <v>390</v>
      </c>
      <c r="BF9" s="18" t="n">
        <f aca="false">BE9+AJ9/2</f>
        <v>430</v>
      </c>
      <c r="BG9" s="19" t="n">
        <f aca="false">BE9+AJ9</f>
        <v>470</v>
      </c>
      <c r="BH9" s="19" t="n">
        <f aca="false">BE9+AW9</f>
        <v>2235</v>
      </c>
      <c r="BI9" s="18" t="n">
        <f aca="false">BH9+O9</f>
        <v>20215</v>
      </c>
      <c r="BJ9" s="18" t="s">
        <v>68</v>
      </c>
      <c r="BK9" s="18"/>
      <c r="BL9" s="18" t="n">
        <f aca="false">BI9</f>
        <v>20215</v>
      </c>
      <c r="BM9" s="18" t="n">
        <f aca="false">BL9+AJ9</f>
        <v>20295</v>
      </c>
      <c r="BN9" s="18" t="n">
        <f aca="false">BL9-AI9</f>
        <v>13570</v>
      </c>
      <c r="BO9" s="18" t="n">
        <v>80</v>
      </c>
      <c r="BP9" s="20" t="n">
        <f aca="false">IF(BO9=250,801,IF(BO9=234,801,IF(BO9=80,201,IF(BO9=235,801))))</f>
        <v>201</v>
      </c>
      <c r="BQ9" s="21" t="s">
        <v>78</v>
      </c>
      <c r="BR9" s="18" t="n">
        <f aca="false">IF(BQ9="WIC1",'ДЛЯ ЗАПОЛНЕНИЯ'!B$2,IF(BQ9="WIC2",'ДЛЯ ЗАПОЛНЕНИЯ'!B$4,IF(BQ9="WIC3",'ДЛЯ ЗАПОЛНЕНИЯ'!B$10,IF(BQ9="WIC4",'ДЛЯ ЗАПОЛНЕНИЯ'!B$14,IF(BQ9="WIC5",'ДЛЯ ЗАПОЛНЕНИЯ'!B$18,IF(BQ9="WIC6",'ДЛЯ ЗАПОЛНЕНИЯ'!B$20))))))</f>
        <v>2</v>
      </c>
      <c r="BS9" s="22" t="str">
        <f aca="false">IF(BQ9="WIC1",'ДЛЯ ЗАПОЛНЕНИЯ'!C$2,IF(BQ9="WIC2",'ДЛЯ ЗАПОЛНЕНИЯ'!C$4,IF(BQ9="WIC3",'ДЛЯ ЗАПОЛНЕНИЯ'!C$10,IF(BQ9="WIC4",'ДЛЯ ЗАПОЛНЕНИЯ'!C$14,IF(BQ9="WIC5",'ДЛЯ ЗАПОЛНЕНИЯ'!C$18,IF(BQ9="WIC6",'ДЛЯ ЗАПОЛНЕНИЯ'!C$20))))))</f>
        <v>WIC2_MI02_TVAC</v>
      </c>
      <c r="BT9" s="21" t="s">
        <v>76</v>
      </c>
      <c r="BU9" s="18" t="n">
        <f aca="false">IF(BT9="WOC1",'ДЛЯ ЗАПОЛНЕНИЯ'!B$24,IF(BT9="WOC2",'ДЛЯ ЗАПОЛНЕНИЯ'!B$38,IF(BT9="WOC3",'ДЛЯ ЗАПОЛНЕНИЯ'!B$42,)))</f>
        <v>1</v>
      </c>
      <c r="BV9" s="22" t="str">
        <f aca="false">IF(BT9="WOC1",'ДЛЯ ЗАПОЛНЕНИЯ'!C$24,IF(BT9="WOC2",'ДЛЯ ЗАПОЛНЕНИЯ'!C$38,IF(BT9="WOC3",'ДЛЯ ЗАПОЛНЕНИЯ'!C$42,)))</f>
        <v>WOC1_MO01_TVAC</v>
      </c>
      <c r="BW9" s="23" t="n">
        <f aca="false">'ДЛЯ ЗАПОЛНЕНИЯ'!E9</f>
        <v>43.98</v>
      </c>
      <c r="BX9" s="18" t="n">
        <f aca="false">AM9+BW9+3</f>
        <v>1.98</v>
      </c>
      <c r="BY9" s="18" t="n">
        <f aca="false">BX9-15</f>
        <v>-13.02</v>
      </c>
      <c r="BZ9" s="18" t="n">
        <f aca="false">IF(AND(BX9&lt;=10,BY9&gt;=-15),ATT!A$3,IF(AND(BX9&lt;=0,BY9&gt;=-25),ATT!A$4,IF(AND(BX9&lt;=-11,BY9&gt;=-35),ATT!A$5,IF(AND(BX9&lt;=-21,BY9&gt;=-45),ATT!A$6,IF(AND(BX9&lt;=-31,BY9&gt;=-55),ATT!A$7)))))</f>
        <v>0</v>
      </c>
      <c r="CA9" s="24" t="n">
        <v>10</v>
      </c>
      <c r="CB9" s="25" t="n">
        <f aca="false">-BZ9-5</f>
        <v>-5</v>
      </c>
      <c r="CC9" s="18" t="str">
        <f aca="false">"AFC_"&amp;AK9&amp;"_"&amp;AL9&amp;"_"&amp;BO9&amp;"_att"&amp;BZ9</f>
        <v>AFC_6685_20255_80_att0</v>
      </c>
      <c r="CD9" s="18" t="str">
        <f aca="false">"GD_"&amp;AK9&amp;"_"&amp;AL9&amp;"_"&amp;BO9&amp;"_att"&amp;BZ9</f>
        <v>GD_6685_20255_80_att0</v>
      </c>
      <c r="CE9" s="18" t="s">
        <v>68</v>
      </c>
      <c r="CH9" s="18" t="str">
        <f aca="false">BQ9&amp;"_"&amp;BT9&amp;"_"&amp;AK9&amp;"_"&amp;AL9&amp;"_"&amp;BO9&amp;"_att"&amp;BZ9&amp;"_AFC_TVAC"</f>
        <v>WIC2_WOC1_6685_20255_80_att0_AFC_TVAC</v>
      </c>
      <c r="CI9" s="26" t="str">
        <f aca="false">BQ9&amp;"_"&amp;BT9&amp;"_"&amp;AK9&amp;"_"&amp;AL9&amp;"_"&amp;BO9&amp;"_att"&amp;BZ9&amp;"_GD_TVAC"</f>
        <v>WIC2_WOC1_6685_20255_80_att0_GD_TVAC</v>
      </c>
      <c r="CJ9" s="26" t="s">
        <v>68</v>
      </c>
      <c r="CK9" s="1" t="s">
        <v>68</v>
      </c>
      <c r="CM9" s="1" t="str">
        <f aca="false">BQ9&amp;"_"&amp;BT9&amp;"_"&amp;AK9&amp;"_"&amp;AL9&amp;"_"&amp;BO9&amp;"_att"&amp;BZ9</f>
        <v>WIC2_WOC1_6685_20255_80_att0</v>
      </c>
    </row>
    <row r="10" customFormat="false" ht="15" hidden="false" customHeight="false" outlineLevel="0" collapsed="false">
      <c r="A10" s="18" t="n">
        <v>3656</v>
      </c>
      <c r="B10" s="18" t="s">
        <v>68</v>
      </c>
      <c r="C10" s="18" t="s">
        <v>68</v>
      </c>
      <c r="D10" s="18" t="s">
        <v>68</v>
      </c>
      <c r="E10" s="18" t="s">
        <v>68</v>
      </c>
      <c r="F10" s="18" t="s">
        <v>68</v>
      </c>
      <c r="G10" s="18" t="s">
        <v>68</v>
      </c>
      <c r="H10" s="18" t="s">
        <v>68</v>
      </c>
      <c r="I10" s="18" t="s">
        <v>68</v>
      </c>
      <c r="J10" s="18" t="s">
        <v>68</v>
      </c>
      <c r="K10" s="18" t="s">
        <v>68</v>
      </c>
      <c r="L10" s="18"/>
      <c r="M10" s="18" t="n">
        <v>40</v>
      </c>
      <c r="N10" s="18" t="n">
        <v>5050</v>
      </c>
      <c r="O10" s="18" t="n">
        <v>18460</v>
      </c>
      <c r="P10" s="18" t="n">
        <v>11840</v>
      </c>
      <c r="Q10" s="18" t="s">
        <v>69</v>
      </c>
      <c r="R10" s="18" t="n">
        <v>0</v>
      </c>
      <c r="S10" s="18" t="n">
        <v>0</v>
      </c>
      <c r="T10" s="18" t="n">
        <v>0</v>
      </c>
      <c r="U10" s="18" t="n">
        <v>1</v>
      </c>
      <c r="V10" s="18" t="s">
        <v>70</v>
      </c>
      <c r="W10" s="18" t="n">
        <v>0</v>
      </c>
      <c r="X10" s="18" t="n">
        <v>0</v>
      </c>
      <c r="Y10" s="18" t="n">
        <v>0</v>
      </c>
      <c r="Z10" s="18" t="n">
        <v>1</v>
      </c>
      <c r="AA10" s="18"/>
      <c r="AB10" s="18"/>
      <c r="AC10" s="18" t="n">
        <v>-26</v>
      </c>
      <c r="AD10" s="18" t="n">
        <v>-320</v>
      </c>
      <c r="AE10" s="18" t="n">
        <v>0</v>
      </c>
      <c r="AF10" s="18" t="n">
        <v>0</v>
      </c>
      <c r="AG10" s="18" t="n">
        <v>1</v>
      </c>
      <c r="AH10" s="18"/>
      <c r="AI10" s="18" t="n">
        <v>5725</v>
      </c>
      <c r="AJ10" s="18" t="n">
        <v>250</v>
      </c>
      <c r="AK10" s="18" t="n">
        <f aca="false">AI10+BO10/2</f>
        <v>5850</v>
      </c>
      <c r="AL10" s="18" t="n">
        <f aca="false">BL10+BO10/2</f>
        <v>32625</v>
      </c>
      <c r="AM10" s="18" t="n">
        <v>-45</v>
      </c>
      <c r="AN10" s="18" t="s">
        <v>71</v>
      </c>
      <c r="AO10" s="18"/>
      <c r="AP10" s="18" t="s">
        <v>72</v>
      </c>
      <c r="AQ10" s="18" t="s">
        <v>83</v>
      </c>
      <c r="AR10" s="18" t="n">
        <v>20668</v>
      </c>
      <c r="AS10" s="18" t="s">
        <v>80</v>
      </c>
      <c r="AT10" s="18"/>
      <c r="AU10" s="18" t="n">
        <v>8350</v>
      </c>
      <c r="AV10" s="18" t="n">
        <v>7775</v>
      </c>
      <c r="AW10" s="18" t="n">
        <v>1845</v>
      </c>
      <c r="AX10" s="18"/>
      <c r="AY10" s="18" t="s">
        <v>68</v>
      </c>
      <c r="AZ10" s="18" t="s">
        <v>68</v>
      </c>
      <c r="BA10" s="19" t="n">
        <f aca="false">AI10</f>
        <v>5725</v>
      </c>
      <c r="BB10" s="19" t="n">
        <f aca="false">BA10-N10</f>
        <v>675</v>
      </c>
      <c r="BC10" s="18" t="n">
        <f aca="false">BB10+AJ10/2</f>
        <v>800</v>
      </c>
      <c r="BD10" s="19" t="n">
        <f aca="false">BB10+AJ10</f>
        <v>925</v>
      </c>
      <c r="BE10" s="19" t="n">
        <f aca="false">BB10+AD10</f>
        <v>355</v>
      </c>
      <c r="BF10" s="18" t="n">
        <f aca="false">BE10+AJ10/2</f>
        <v>480</v>
      </c>
      <c r="BG10" s="19" t="n">
        <f aca="false">BE10+AJ10</f>
        <v>605</v>
      </c>
      <c r="BH10" s="19" t="n">
        <f aca="false">BE10+AW10</f>
        <v>2200</v>
      </c>
      <c r="BI10" s="18" t="n">
        <f aca="false">BH10+O10</f>
        <v>20660</v>
      </c>
      <c r="BJ10" s="18" t="n">
        <f aca="false">BI10+P10</f>
        <v>32500</v>
      </c>
      <c r="BK10" s="18"/>
      <c r="BL10" s="18" t="n">
        <f aca="false">BJ10</f>
        <v>32500</v>
      </c>
      <c r="BM10" s="18" t="n">
        <f aca="false">BL10+AJ10</f>
        <v>32750</v>
      </c>
      <c r="BN10" s="18" t="n">
        <f aca="false">BL10-AI10</f>
        <v>26775</v>
      </c>
      <c r="BO10" s="18" t="n">
        <v>250</v>
      </c>
      <c r="BP10" s="20" t="n">
        <f aca="false">IF(BO10=250,801,IF(BO10=234,801,IF(BO10=80,201,IF(BO10=235,801))))</f>
        <v>801</v>
      </c>
      <c r="BQ10" s="21" t="s">
        <v>84</v>
      </c>
      <c r="BR10" s="18" t="n">
        <f aca="false">IF(BQ10="WIC1",'ДЛЯ ЗАПОЛНЕНИЯ'!B$2,IF(BQ10="WIC2",'ДЛЯ ЗАПОЛНЕНИЯ'!B$4,IF(BQ10="WIC3",'ДЛЯ ЗАПОЛНЕНИЯ'!B$10,IF(BQ10="WIC4",'ДЛЯ ЗАПОЛНЕНИЯ'!B$14,IF(BQ10="WIC5",'ДЛЯ ЗАПОЛНЕНИЯ'!B$18,IF(BQ10="WIC6",'ДЛЯ ЗАПОЛНЕНИЯ'!B$20))))))</f>
        <v>3</v>
      </c>
      <c r="BS10" s="22" t="str">
        <f aca="false">IF(BQ10="WIC1",'ДЛЯ ЗАПОЛНЕНИЯ'!C$2,IF(BQ10="WIC2",'ДЛЯ ЗАПОЛНЕНИЯ'!C$4,IF(BQ10="WIC3",'ДЛЯ ЗАПОЛНЕНИЯ'!C$10,IF(BQ10="WIC4",'ДЛЯ ЗАПОЛНЕНИЯ'!C$14,IF(BQ10="WIC5",'ДЛЯ ЗАПОЛНЕНИЯ'!C$18,IF(BQ10="WIC6",'ДЛЯ ЗАПОЛНЕНИЯ'!C$20))))))</f>
        <v>WIC3_MI03_TVAC</v>
      </c>
      <c r="BT10" s="21" t="s">
        <v>85</v>
      </c>
      <c r="BU10" s="18" t="n">
        <f aca="false">IF(BT10="WOC1",'ДЛЯ ЗАПОЛНЕНИЯ'!B$24,IF(BT10="WOC2",'ДЛЯ ЗАПОЛНЕНИЯ'!B$38,IF(BT10="WOC3",'ДЛЯ ЗАПОЛНЕНИЯ'!B$42,)))</f>
        <v>3</v>
      </c>
      <c r="BV10" s="22" t="str">
        <f aca="false">IF(BT10="WOC1",'ДЛЯ ЗАПОЛНЕНИЯ'!C$24,IF(BT10="WOC2",'ДЛЯ ЗАПОЛНЕНИЯ'!C$38,IF(BT10="WOC3",'ДЛЯ ЗАПОЛНЕНИЯ'!C$42,)))</f>
        <v>WOC3_MO03_TVAC</v>
      </c>
      <c r="BW10" s="23" t="n">
        <f aca="false">'ДЛЯ ЗАПОЛНЕНИЯ'!E10</f>
        <v>40.61</v>
      </c>
      <c r="BX10" s="18" t="n">
        <f aca="false">AM10+BW10+3</f>
        <v>-1.39</v>
      </c>
      <c r="BY10" s="18" t="n">
        <f aca="false">BX10-15</f>
        <v>-16.39</v>
      </c>
      <c r="BZ10" s="18" t="n">
        <f aca="false">IF(AND(BX10&lt;=10,BY10&gt;=-15),ATT!A$3,IF(AND(BX10&lt;=0,BY10&gt;=-25),ATT!A$4,IF(AND(BX10&lt;=-11,BY10&gt;=-35),ATT!A$5,IF(AND(BX10&lt;=-21,BY10&gt;=-45),ATT!A$6,IF(AND(BX10&lt;=-31,BY10&gt;=-55),ATT!A$7)))))</f>
        <v>10</v>
      </c>
      <c r="CA10" s="24" t="n">
        <v>10</v>
      </c>
      <c r="CB10" s="25" t="n">
        <f aca="false">-BZ10-5</f>
        <v>-15</v>
      </c>
      <c r="CC10" s="18" t="str">
        <f aca="false">"AFC_"&amp;AK10&amp;"_"&amp;AL10&amp;"_"&amp;BO10&amp;"_att"&amp;BZ10</f>
        <v>AFC_5850_32625_250_att10</v>
      </c>
      <c r="CD10" s="18" t="str">
        <f aca="false">"GD_"&amp;AK10&amp;"_"&amp;AL10&amp;"_"&amp;BO10&amp;"_att"&amp;BZ10</f>
        <v>GD_5850_32625_250_att10</v>
      </c>
      <c r="CE10" s="18" t="str">
        <f aca="false">"IMD_"&amp;AK10&amp;"_"&amp;AL10&amp;"_"&amp;BO10&amp;"_att"&amp;BZ10</f>
        <v>IMD_5850_32625_250_att10</v>
      </c>
      <c r="CH10" s="18" t="str">
        <f aca="false">BQ10&amp;"_"&amp;BT10&amp;"_"&amp;AK10&amp;"_"&amp;AL10&amp;"_"&amp;BO10&amp;"_att"&amp;BZ10&amp;"_AFC_TVAC"</f>
        <v>WIC3_WOC3_5850_32625_250_att10_AFC_TVAC</v>
      </c>
      <c r="CI10" s="26" t="str">
        <f aca="false">BQ10&amp;"_"&amp;BT10&amp;"_"&amp;AK10&amp;"_"&amp;AL10&amp;"_"&amp;BO10&amp;"_att"&amp;BZ10&amp;"_GD_TVAC"</f>
        <v>WIC3_WOC3_5850_32625_250_att10_GD_TVAC</v>
      </c>
      <c r="CJ10" s="26" t="str">
        <f aca="false">BQ10&amp;"_"&amp;BT10&amp;"_"&amp;AK10&amp;"_"&amp;AL10&amp;"_"&amp;BO10&amp;"_att"&amp;BZ10&amp;"_IMD_TVAC"</f>
        <v>WIC3_WOC3_5850_32625_250_att10_IMD_TVAC</v>
      </c>
      <c r="CK10" s="1" t="str">
        <f aca="false">BQ10&amp;"_"&amp;BT10&amp;"_"&amp;AK10&amp;"_"&amp;AL10&amp;"_"&amp;BO10&amp;"_att"&amp;BZ10&amp;"_PN_TVAC"</f>
        <v>WIC3_WOC3_5850_32625_250_att10_PN_TVAC</v>
      </c>
      <c r="CM10" s="1" t="str">
        <f aca="false">BQ10&amp;"_"&amp;BT10&amp;"_"&amp;AK10&amp;"_"&amp;AL10&amp;"_"&amp;BO10&amp;"_att"&amp;BZ10</f>
        <v>WIC3_WOC3_5850_32625_250_att10</v>
      </c>
    </row>
    <row r="11" customFormat="false" ht="15" hidden="false" customHeight="false" outlineLevel="0" collapsed="false">
      <c r="A11" s="18" t="n">
        <v>3658</v>
      </c>
      <c r="B11" s="18" t="s">
        <v>68</v>
      </c>
      <c r="C11" s="18" t="s">
        <v>68</v>
      </c>
      <c r="D11" s="18" t="s">
        <v>68</v>
      </c>
      <c r="E11" s="18" t="s">
        <v>68</v>
      </c>
      <c r="F11" s="18" t="s">
        <v>68</v>
      </c>
      <c r="G11" s="18" t="s">
        <v>68</v>
      </c>
      <c r="H11" s="18" t="s">
        <v>68</v>
      </c>
      <c r="I11" s="18" t="s">
        <v>68</v>
      </c>
      <c r="J11" s="18" t="s">
        <v>68</v>
      </c>
      <c r="K11" s="18" t="s">
        <v>68</v>
      </c>
      <c r="L11" s="18"/>
      <c r="M11" s="18" t="n">
        <v>40</v>
      </c>
      <c r="N11" s="18" t="n">
        <v>5800</v>
      </c>
      <c r="O11" s="18" t="n">
        <v>18460</v>
      </c>
      <c r="P11" s="18" t="n">
        <v>11840</v>
      </c>
      <c r="Q11" s="18" t="s">
        <v>69</v>
      </c>
      <c r="R11" s="18" t="n">
        <v>0</v>
      </c>
      <c r="S11" s="18" t="n">
        <v>0</v>
      </c>
      <c r="T11" s="18" t="n">
        <v>0</v>
      </c>
      <c r="U11" s="18" t="n">
        <v>1</v>
      </c>
      <c r="V11" s="18" t="s">
        <v>70</v>
      </c>
      <c r="W11" s="18" t="n">
        <v>0</v>
      </c>
      <c r="X11" s="18" t="n">
        <v>0</v>
      </c>
      <c r="Y11" s="18" t="n">
        <v>0</v>
      </c>
      <c r="Z11" s="18" t="n">
        <v>1</v>
      </c>
      <c r="AA11" s="18"/>
      <c r="AB11" s="18"/>
      <c r="AC11" s="18" t="n">
        <v>-26</v>
      </c>
      <c r="AD11" s="18" t="n">
        <v>-320</v>
      </c>
      <c r="AE11" s="18" t="n">
        <v>0</v>
      </c>
      <c r="AF11" s="18" t="n">
        <v>0</v>
      </c>
      <c r="AG11" s="18" t="n">
        <v>1</v>
      </c>
      <c r="AH11" s="18"/>
      <c r="AI11" s="18" t="n">
        <v>6475</v>
      </c>
      <c r="AJ11" s="18" t="n">
        <v>250</v>
      </c>
      <c r="AK11" s="18" t="n">
        <f aca="false">AI11+BO11/2</f>
        <v>6600</v>
      </c>
      <c r="AL11" s="18" t="n">
        <f aca="false">BL11+BO11/2</f>
        <v>32625</v>
      </c>
      <c r="AM11" s="18" t="n">
        <v>-45</v>
      </c>
      <c r="AN11" s="18" t="s">
        <v>71</v>
      </c>
      <c r="AO11" s="18"/>
      <c r="AP11" s="18" t="s">
        <v>72</v>
      </c>
      <c r="AQ11" s="18" t="s">
        <v>83</v>
      </c>
      <c r="AR11" s="18" t="n">
        <v>20668</v>
      </c>
      <c r="AS11" s="18" t="s">
        <v>80</v>
      </c>
      <c r="AT11" s="18"/>
      <c r="AU11" s="18" t="n">
        <v>8350</v>
      </c>
      <c r="AV11" s="18" t="n">
        <v>7775</v>
      </c>
      <c r="AW11" s="18" t="n">
        <v>1845</v>
      </c>
      <c r="AX11" s="18"/>
      <c r="AY11" s="18" t="s">
        <v>68</v>
      </c>
      <c r="AZ11" s="18" t="s">
        <v>68</v>
      </c>
      <c r="BA11" s="19" t="n">
        <f aca="false">AI11</f>
        <v>6475</v>
      </c>
      <c r="BB11" s="19" t="n">
        <f aca="false">BA11-N11</f>
        <v>675</v>
      </c>
      <c r="BC11" s="18" t="n">
        <f aca="false">BB11+AJ11/2</f>
        <v>800</v>
      </c>
      <c r="BD11" s="19" t="n">
        <f aca="false">BB11+AJ11</f>
        <v>925</v>
      </c>
      <c r="BE11" s="19" t="n">
        <f aca="false">BB11+AD11</f>
        <v>355</v>
      </c>
      <c r="BF11" s="18" t="n">
        <f aca="false">BE11+AJ11/2</f>
        <v>480</v>
      </c>
      <c r="BG11" s="19" t="n">
        <f aca="false">BE11+AJ11</f>
        <v>605</v>
      </c>
      <c r="BH11" s="19" t="n">
        <f aca="false">BE11+AW11</f>
        <v>2200</v>
      </c>
      <c r="BI11" s="18" t="n">
        <f aca="false">BH11+O11</f>
        <v>20660</v>
      </c>
      <c r="BJ11" s="18" t="n">
        <f aca="false">BI11+P11</f>
        <v>32500</v>
      </c>
      <c r="BK11" s="18"/>
      <c r="BL11" s="18" t="n">
        <f aca="false">BJ11</f>
        <v>32500</v>
      </c>
      <c r="BM11" s="18" t="n">
        <f aca="false">BL11+AJ11</f>
        <v>32750</v>
      </c>
      <c r="BN11" s="18" t="n">
        <f aca="false">BL11-AI11</f>
        <v>26025</v>
      </c>
      <c r="BO11" s="18" t="n">
        <v>250</v>
      </c>
      <c r="BP11" s="20" t="n">
        <f aca="false">IF(BO11=250,801,IF(BO11=234,801,IF(BO11=80,201,IF(BO11=235,801))))</f>
        <v>801</v>
      </c>
      <c r="BQ11" s="21" t="s">
        <v>84</v>
      </c>
      <c r="BR11" s="18" t="n">
        <f aca="false">IF(BQ11="WIC1",'ДЛЯ ЗАПОЛНЕНИЯ'!B$2,IF(BQ11="WIC2",'ДЛЯ ЗАПОЛНЕНИЯ'!B$4,IF(BQ11="WIC3",'ДЛЯ ЗАПОЛНЕНИЯ'!B$10,IF(BQ11="WIC4",'ДЛЯ ЗАПОЛНЕНИЯ'!B$14,IF(BQ11="WIC5",'ДЛЯ ЗАПОЛНЕНИЯ'!B$18,IF(BQ11="WIC6",'ДЛЯ ЗАПОЛНЕНИЯ'!B$20))))))</f>
        <v>3</v>
      </c>
      <c r="BS11" s="22" t="str">
        <f aca="false">IF(BQ11="WIC1",'ДЛЯ ЗАПОЛНЕНИЯ'!C$2,IF(BQ11="WIC2",'ДЛЯ ЗАПОЛНЕНИЯ'!C$4,IF(BQ11="WIC3",'ДЛЯ ЗАПОЛНЕНИЯ'!C$10,IF(BQ11="WIC4",'ДЛЯ ЗАПОЛНЕНИЯ'!C$14,IF(BQ11="WIC5",'ДЛЯ ЗАПОЛНЕНИЯ'!C$18,IF(BQ11="WIC6",'ДЛЯ ЗАПОЛНЕНИЯ'!C$20))))))</f>
        <v>WIC3_MI03_TVAC</v>
      </c>
      <c r="BT11" s="21" t="s">
        <v>85</v>
      </c>
      <c r="BU11" s="18" t="n">
        <f aca="false">IF(BT11="WOC1",'ДЛЯ ЗАПОЛНЕНИЯ'!B$24,IF(BT11="WOC2",'ДЛЯ ЗАПОЛНЕНИЯ'!B$38,IF(BT11="WOC3",'ДЛЯ ЗАПОЛНЕНИЯ'!B$42,)))</f>
        <v>3</v>
      </c>
      <c r="BV11" s="22" t="str">
        <f aca="false">IF(BT11="WOC1",'ДЛЯ ЗАПОЛНЕНИЯ'!C$24,IF(BT11="WOC2",'ДЛЯ ЗАПОЛНЕНИЯ'!C$38,IF(BT11="WOC3",'ДЛЯ ЗАПОЛНЕНИЯ'!C$42,)))</f>
        <v>WOC3_MO03_TVAC</v>
      </c>
      <c r="BW11" s="23" t="n">
        <f aca="false">'ДЛЯ ЗАПОЛНЕНИЯ'!E11</f>
        <v>41.34</v>
      </c>
      <c r="BX11" s="18" t="n">
        <f aca="false">AM11+BW11+3</f>
        <v>-0.659999999999997</v>
      </c>
      <c r="BY11" s="18" t="n">
        <f aca="false">BX11-15</f>
        <v>-15.66</v>
      </c>
      <c r="BZ11" s="18" t="n">
        <f aca="false">IF(AND(BX11&lt;=10,BY11&gt;=-15),ATT!A$3,IF(AND(BX11&lt;=0,BY11&gt;=-25),ATT!A$4,IF(AND(BX11&lt;=-11,BY11&gt;=-35),ATT!A$5,IF(AND(BX11&lt;=-21,BY11&gt;=-45),ATT!A$6,IF(AND(BX11&lt;=-31,BY11&gt;=-55),ATT!A$7)))))</f>
        <v>10</v>
      </c>
      <c r="CA11" s="24" t="n">
        <v>10</v>
      </c>
      <c r="CB11" s="25" t="n">
        <f aca="false">-BZ11-5</f>
        <v>-15</v>
      </c>
      <c r="CC11" s="18" t="str">
        <f aca="false">"AFC_"&amp;AK11&amp;"_"&amp;AL11&amp;"_"&amp;BO11&amp;"_att"&amp;BZ11</f>
        <v>AFC_6600_32625_250_att10</v>
      </c>
      <c r="CD11" s="18" t="str">
        <f aca="false">"GD_"&amp;AK11&amp;"_"&amp;AL11&amp;"_"&amp;BO11&amp;"_att"&amp;BZ11</f>
        <v>GD_6600_32625_250_att10</v>
      </c>
      <c r="CE11" s="28" t="s">
        <v>68</v>
      </c>
      <c r="CH11" s="18" t="str">
        <f aca="false">BQ11&amp;"_"&amp;BT11&amp;"_"&amp;AK11&amp;"_"&amp;AL11&amp;"_"&amp;BO11&amp;"_att"&amp;BZ11&amp;"_AFC_TVAC"</f>
        <v>WIC3_WOC3_6600_32625_250_att10_AFC_TVAC</v>
      </c>
      <c r="CI11" s="26" t="str">
        <f aca="false">BQ11&amp;"_"&amp;BT11&amp;"_"&amp;AK11&amp;"_"&amp;AL11&amp;"_"&amp;BO11&amp;"_att"&amp;BZ11&amp;"_GD_TVAC"</f>
        <v>WIC3_WOC3_6600_32625_250_att10_GD_TVAC</v>
      </c>
      <c r="CJ11" s="26" t="s">
        <v>68</v>
      </c>
      <c r="CK11" s="1" t="s">
        <v>68</v>
      </c>
      <c r="CM11" s="1" t="str">
        <f aca="false">BQ11&amp;"_"&amp;BT11&amp;"_"&amp;AK11&amp;"_"&amp;AL11&amp;"_"&amp;BO11&amp;"_att"&amp;BZ11</f>
        <v>WIC3_WOC3_6600_32625_250_att10</v>
      </c>
    </row>
    <row r="12" customFormat="false" ht="15" hidden="false" customHeight="false" outlineLevel="0" collapsed="false">
      <c r="A12" s="18" t="n">
        <v>3662</v>
      </c>
      <c r="B12" s="18" t="s">
        <v>68</v>
      </c>
      <c r="C12" s="18" t="s">
        <v>68</v>
      </c>
      <c r="D12" s="18" t="s">
        <v>68</v>
      </c>
      <c r="E12" s="18" t="s">
        <v>68</v>
      </c>
      <c r="F12" s="18" t="s">
        <v>68</v>
      </c>
      <c r="G12" s="18" t="s">
        <v>68</v>
      </c>
      <c r="H12" s="18" t="s">
        <v>68</v>
      </c>
      <c r="I12" s="18" t="s">
        <v>68</v>
      </c>
      <c r="J12" s="18" t="s">
        <v>68</v>
      </c>
      <c r="K12" s="18" t="s">
        <v>68</v>
      </c>
      <c r="L12" s="18"/>
      <c r="M12" s="18" t="n">
        <v>40</v>
      </c>
      <c r="N12" s="18" t="n">
        <v>5050</v>
      </c>
      <c r="O12" s="18" t="n">
        <v>18460</v>
      </c>
      <c r="P12" s="18" t="s">
        <v>69</v>
      </c>
      <c r="Q12" s="18" t="s">
        <v>70</v>
      </c>
      <c r="R12" s="18" t="n">
        <v>0</v>
      </c>
      <c r="S12" s="18" t="n">
        <v>35</v>
      </c>
      <c r="T12" s="18" t="n">
        <v>41</v>
      </c>
      <c r="U12" s="18" t="n">
        <v>1</v>
      </c>
      <c r="V12" s="18" t="s">
        <v>69</v>
      </c>
      <c r="W12" s="18" t="n">
        <v>0</v>
      </c>
      <c r="X12" s="18" t="n">
        <v>0</v>
      </c>
      <c r="Y12" s="18" t="n">
        <v>0</v>
      </c>
      <c r="Z12" s="18" t="n">
        <v>1</v>
      </c>
      <c r="AA12" s="18"/>
      <c r="AB12" s="18"/>
      <c r="AC12" s="18" t="n">
        <v>-26</v>
      </c>
      <c r="AD12" s="18" t="n">
        <v>-320</v>
      </c>
      <c r="AE12" s="18" t="n">
        <v>0</v>
      </c>
      <c r="AF12" s="18" t="n">
        <v>0</v>
      </c>
      <c r="AG12" s="18" t="n">
        <v>1</v>
      </c>
      <c r="AH12" s="18"/>
      <c r="AI12" s="18" t="n">
        <v>5725</v>
      </c>
      <c r="AJ12" s="18" t="n">
        <v>250</v>
      </c>
      <c r="AK12" s="18" t="n">
        <f aca="false">AI12+BO12/2</f>
        <v>5850</v>
      </c>
      <c r="AL12" s="18" t="n">
        <f aca="false">BL12+BO12/2</f>
        <v>20785</v>
      </c>
      <c r="AM12" s="18" t="n">
        <v>-45</v>
      </c>
      <c r="AN12" s="18" t="s">
        <v>71</v>
      </c>
      <c r="AO12" s="18"/>
      <c r="AP12" s="18" t="s">
        <v>72</v>
      </c>
      <c r="AQ12" s="18" t="s">
        <v>86</v>
      </c>
      <c r="AR12" s="18" t="n">
        <v>20668</v>
      </c>
      <c r="AS12" s="18" t="s">
        <v>74</v>
      </c>
      <c r="AT12" s="18"/>
      <c r="AU12" s="18" t="n">
        <v>8350</v>
      </c>
      <c r="AV12" s="18" t="n">
        <v>7775</v>
      </c>
      <c r="AW12" s="18" t="n">
        <v>1845</v>
      </c>
      <c r="AX12" s="18"/>
      <c r="AY12" s="18" t="s">
        <v>68</v>
      </c>
      <c r="AZ12" s="18" t="s">
        <v>68</v>
      </c>
      <c r="BA12" s="19" t="n">
        <f aca="false">AI12</f>
        <v>5725</v>
      </c>
      <c r="BB12" s="19" t="n">
        <f aca="false">BA12-N12</f>
        <v>675</v>
      </c>
      <c r="BC12" s="18" t="n">
        <f aca="false">BB12+AJ12/2</f>
        <v>800</v>
      </c>
      <c r="BD12" s="19" t="n">
        <f aca="false">BB12+AJ12</f>
        <v>925</v>
      </c>
      <c r="BE12" s="19" t="n">
        <f aca="false">BB12+AD12</f>
        <v>355</v>
      </c>
      <c r="BF12" s="18" t="n">
        <f aca="false">BE12+AJ12/2</f>
        <v>480</v>
      </c>
      <c r="BG12" s="19" t="n">
        <f aca="false">BE12+AJ12</f>
        <v>605</v>
      </c>
      <c r="BH12" s="19" t="n">
        <f aca="false">BE12+AW12</f>
        <v>2200</v>
      </c>
      <c r="BI12" s="18" t="n">
        <f aca="false">BH12+O12</f>
        <v>20660</v>
      </c>
      <c r="BJ12" s="18" t="s">
        <v>68</v>
      </c>
      <c r="BK12" s="18"/>
      <c r="BL12" s="18" t="n">
        <f aca="false">BI12</f>
        <v>20660</v>
      </c>
      <c r="BM12" s="18" t="n">
        <f aca="false">BL12+AJ12</f>
        <v>20910</v>
      </c>
      <c r="BN12" s="18" t="n">
        <f aca="false">BL12-AI12</f>
        <v>14935</v>
      </c>
      <c r="BO12" s="18" t="n">
        <v>250</v>
      </c>
      <c r="BP12" s="20" t="n">
        <f aca="false">IF(BO12=250,801,IF(BO12=234,801,IF(BO12=80,201,IF(BO12=235,801))))</f>
        <v>801</v>
      </c>
      <c r="BQ12" s="21" t="s">
        <v>84</v>
      </c>
      <c r="BR12" s="18" t="n">
        <f aca="false">IF(BQ12="WIC1",'ДЛЯ ЗАПОЛНЕНИЯ'!B$2,IF(BQ12="WIC2",'ДЛЯ ЗАПОЛНЕНИЯ'!B$4,IF(BQ12="WIC3",'ДЛЯ ЗАПОЛНЕНИЯ'!B$10,IF(BQ12="WIC4",'ДЛЯ ЗАПОЛНЕНИЯ'!B$14,IF(BQ12="WIC5",'ДЛЯ ЗАПОЛНЕНИЯ'!B$18,IF(BQ12="WIC6",'ДЛЯ ЗАПОЛНЕНИЯ'!B$20))))))</f>
        <v>3</v>
      </c>
      <c r="BS12" s="22" t="str">
        <f aca="false">IF(BQ12="WIC1",'ДЛЯ ЗАПОЛНЕНИЯ'!C$2,IF(BQ12="WIC2",'ДЛЯ ЗАПОЛНЕНИЯ'!C$4,IF(BQ12="WIC3",'ДЛЯ ЗАПОЛНЕНИЯ'!C$10,IF(BQ12="WIC4",'ДЛЯ ЗАПОЛНЕНИЯ'!C$14,IF(BQ12="WIC5",'ДЛЯ ЗАПОЛНЕНИЯ'!C$18,IF(BQ12="WIC6",'ДЛЯ ЗАПОЛНЕНИЯ'!C$20))))))</f>
        <v>WIC3_MI03_TVAC</v>
      </c>
      <c r="BT12" s="21" t="s">
        <v>76</v>
      </c>
      <c r="BU12" s="18" t="n">
        <f aca="false">IF(BT12="WOC1",'ДЛЯ ЗАПОЛНЕНИЯ'!B$24,IF(BT12="WOC2",'ДЛЯ ЗАПОЛНЕНИЯ'!B$38,IF(BT12="WOC3",'ДЛЯ ЗАПОЛНЕНИЯ'!B$42,)))</f>
        <v>1</v>
      </c>
      <c r="BV12" s="22" t="str">
        <f aca="false">IF(BT12="WOC1",'ДЛЯ ЗАПОЛНЕНИЯ'!C$24,IF(BT12="WOC2",'ДЛЯ ЗАПОЛНЕНИЯ'!C$38,IF(BT12="WOC3",'ДЛЯ ЗАПОЛНЕНИЯ'!C$42,)))</f>
        <v>WOC1_MO01_TVAC</v>
      </c>
      <c r="BW12" s="23" t="n">
        <f aca="false">'ДЛЯ ЗАПОЛНЕНИЯ'!E12</f>
        <v>40.61</v>
      </c>
      <c r="BX12" s="18" t="n">
        <f aca="false">AM12+BW12+3</f>
        <v>-1.39</v>
      </c>
      <c r="BY12" s="18" t="n">
        <f aca="false">BX12-15</f>
        <v>-16.39</v>
      </c>
      <c r="BZ12" s="18" t="n">
        <f aca="false">IF(AND(BX12&lt;=10,BY12&gt;=-15),ATT!A$3,IF(AND(BX12&lt;=0,BY12&gt;=-25),ATT!A$4,IF(AND(BX12&lt;=-11,BY12&gt;=-35),ATT!A$5,IF(AND(BX12&lt;=-21,BY12&gt;=-45),ATT!A$6,IF(AND(BX12&lt;=-31,BY12&gt;=-55),ATT!A$7)))))</f>
        <v>10</v>
      </c>
      <c r="CA12" s="24" t="n">
        <v>10</v>
      </c>
      <c r="CB12" s="25" t="n">
        <f aca="false">-BZ12-5</f>
        <v>-15</v>
      </c>
      <c r="CC12" s="18" t="str">
        <f aca="false">"AFC_"&amp;AK12&amp;"_"&amp;AL12&amp;"_"&amp;BO12&amp;"_att"&amp;BZ12</f>
        <v>AFC_5850_20785_250_att10</v>
      </c>
      <c r="CD12" s="18" t="str">
        <f aca="false">"GD_"&amp;AK12&amp;"_"&amp;AL12&amp;"_"&amp;BO12&amp;"_att"&amp;BZ12</f>
        <v>GD_5850_20785_250_att10</v>
      </c>
      <c r="CE12" s="18" t="str">
        <f aca="false">"IMD_"&amp;AK12&amp;"_"&amp;AL12&amp;"_"&amp;BO12&amp;"_att"&amp;BZ12</f>
        <v>IMD_5850_20785_250_att10</v>
      </c>
      <c r="CH12" s="18" t="str">
        <f aca="false">BQ12&amp;"_"&amp;BT12&amp;"_"&amp;AK12&amp;"_"&amp;AL12&amp;"_"&amp;BO12&amp;"_att"&amp;BZ12&amp;"_AFC_TVAC"</f>
        <v>WIC3_WOC1_5850_20785_250_att10_AFC_TVAC</v>
      </c>
      <c r="CI12" s="26" t="str">
        <f aca="false">BQ12&amp;"_"&amp;BT12&amp;"_"&amp;AK12&amp;"_"&amp;AL12&amp;"_"&amp;BO12&amp;"_att"&amp;BZ12&amp;"_GD_TVAC"</f>
        <v>WIC3_WOC1_5850_20785_250_att10_GD_TVAC</v>
      </c>
      <c r="CJ12" s="26" t="str">
        <f aca="false">BQ12&amp;"_"&amp;BT12&amp;"_"&amp;AK12&amp;"_"&amp;AL12&amp;"_"&amp;BO12&amp;"_att"&amp;BZ12&amp;"_IMD_TVAC"</f>
        <v>WIC3_WOC1_5850_20785_250_att10_IMD_TVAC</v>
      </c>
      <c r="CK12" s="1" t="str">
        <f aca="false">BQ12&amp;"_"&amp;BT12&amp;"_"&amp;AK12&amp;"_"&amp;AL12&amp;"_"&amp;BO12&amp;"_att"&amp;BZ12&amp;"_PN_TVAC"</f>
        <v>WIC3_WOC1_5850_20785_250_att10_PN_TVAC</v>
      </c>
      <c r="CM12" s="1" t="str">
        <f aca="false">BQ12&amp;"_"&amp;BT12&amp;"_"&amp;AK12&amp;"_"&amp;AL12&amp;"_"&amp;BO12&amp;"_att"&amp;BZ12</f>
        <v>WIC3_WOC1_5850_20785_250_att10</v>
      </c>
    </row>
    <row r="13" customFormat="false" ht="15" hidden="false" customHeight="false" outlineLevel="0" collapsed="false">
      <c r="A13" s="18" t="n">
        <v>3664</v>
      </c>
      <c r="B13" s="18" t="s">
        <v>68</v>
      </c>
      <c r="C13" s="18" t="s">
        <v>68</v>
      </c>
      <c r="D13" s="18" t="s">
        <v>68</v>
      </c>
      <c r="E13" s="18" t="s">
        <v>68</v>
      </c>
      <c r="F13" s="18" t="s">
        <v>68</v>
      </c>
      <c r="G13" s="18" t="s">
        <v>68</v>
      </c>
      <c r="H13" s="18" t="s">
        <v>68</v>
      </c>
      <c r="I13" s="18" t="s">
        <v>68</v>
      </c>
      <c r="J13" s="18" t="s">
        <v>68</v>
      </c>
      <c r="K13" s="18" t="s">
        <v>68</v>
      </c>
      <c r="L13" s="18"/>
      <c r="M13" s="18" t="n">
        <v>40</v>
      </c>
      <c r="N13" s="18" t="n">
        <v>5800</v>
      </c>
      <c r="O13" s="18" t="n">
        <v>18460</v>
      </c>
      <c r="P13" s="18" t="s">
        <v>69</v>
      </c>
      <c r="Q13" s="18" t="s">
        <v>70</v>
      </c>
      <c r="R13" s="18" t="n">
        <v>0</v>
      </c>
      <c r="S13" s="18" t="n">
        <v>35</v>
      </c>
      <c r="T13" s="18" t="n">
        <v>41</v>
      </c>
      <c r="U13" s="18" t="n">
        <v>1</v>
      </c>
      <c r="V13" s="18" t="s">
        <v>69</v>
      </c>
      <c r="W13" s="18" t="n">
        <v>0</v>
      </c>
      <c r="X13" s="18" t="n">
        <v>0</v>
      </c>
      <c r="Y13" s="18" t="n">
        <v>0</v>
      </c>
      <c r="Z13" s="18" t="n">
        <v>1</v>
      </c>
      <c r="AA13" s="18"/>
      <c r="AB13" s="18"/>
      <c r="AC13" s="18" t="n">
        <v>-26</v>
      </c>
      <c r="AD13" s="18" t="n">
        <v>-320</v>
      </c>
      <c r="AE13" s="18" t="n">
        <v>0</v>
      </c>
      <c r="AF13" s="18" t="n">
        <v>0</v>
      </c>
      <c r="AG13" s="18" t="n">
        <v>1</v>
      </c>
      <c r="AH13" s="18"/>
      <c r="AI13" s="18" t="n">
        <v>6475</v>
      </c>
      <c r="AJ13" s="18" t="n">
        <v>250</v>
      </c>
      <c r="AK13" s="18" t="n">
        <f aca="false">AI13+BO13/2</f>
        <v>6600</v>
      </c>
      <c r="AL13" s="18" t="n">
        <f aca="false">BL13+BO13/2</f>
        <v>20785</v>
      </c>
      <c r="AM13" s="18" t="n">
        <v>-45</v>
      </c>
      <c r="AN13" s="18" t="s">
        <v>71</v>
      </c>
      <c r="AO13" s="18"/>
      <c r="AP13" s="18" t="s">
        <v>72</v>
      </c>
      <c r="AQ13" s="18" t="s">
        <v>86</v>
      </c>
      <c r="AR13" s="18" t="n">
        <v>20668</v>
      </c>
      <c r="AS13" s="18" t="s">
        <v>74</v>
      </c>
      <c r="AT13" s="18"/>
      <c r="AU13" s="18" t="n">
        <v>8350</v>
      </c>
      <c r="AV13" s="18" t="n">
        <v>7775</v>
      </c>
      <c r="AW13" s="18" t="n">
        <v>1845</v>
      </c>
      <c r="AX13" s="18"/>
      <c r="AY13" s="18" t="s">
        <v>68</v>
      </c>
      <c r="AZ13" s="18" t="s">
        <v>68</v>
      </c>
      <c r="BA13" s="19" t="n">
        <f aca="false">AI13</f>
        <v>6475</v>
      </c>
      <c r="BB13" s="19" t="n">
        <f aca="false">BA13-N13</f>
        <v>675</v>
      </c>
      <c r="BC13" s="18" t="n">
        <f aca="false">BB13+AJ13/2</f>
        <v>800</v>
      </c>
      <c r="BD13" s="19" t="n">
        <f aca="false">BB13+AJ13</f>
        <v>925</v>
      </c>
      <c r="BE13" s="19" t="n">
        <f aca="false">BB13+AD13</f>
        <v>355</v>
      </c>
      <c r="BF13" s="18" t="n">
        <f aca="false">BE13+AJ13/2</f>
        <v>480</v>
      </c>
      <c r="BG13" s="19" t="n">
        <f aca="false">BE13+AJ13</f>
        <v>605</v>
      </c>
      <c r="BH13" s="19" t="n">
        <f aca="false">BE13+AW13</f>
        <v>2200</v>
      </c>
      <c r="BI13" s="18" t="n">
        <f aca="false">BH13+O13</f>
        <v>20660</v>
      </c>
      <c r="BJ13" s="18" t="s">
        <v>68</v>
      </c>
      <c r="BK13" s="18"/>
      <c r="BL13" s="18" t="n">
        <f aca="false">BI13</f>
        <v>20660</v>
      </c>
      <c r="BM13" s="18" t="n">
        <f aca="false">BL13+AJ13</f>
        <v>20910</v>
      </c>
      <c r="BN13" s="18" t="n">
        <f aca="false">BL13-AI13</f>
        <v>14185</v>
      </c>
      <c r="BO13" s="18" t="n">
        <v>250</v>
      </c>
      <c r="BP13" s="20" t="n">
        <f aca="false">IF(BO13=250,801,IF(BO13=234,801,IF(BO13=80,201,IF(BO13=235,801))))</f>
        <v>801</v>
      </c>
      <c r="BQ13" s="21" t="s">
        <v>84</v>
      </c>
      <c r="BR13" s="18" t="n">
        <f aca="false">IF(BQ13="WIC1",'ДЛЯ ЗАПОЛНЕНИЯ'!B$2,IF(BQ13="WIC2",'ДЛЯ ЗАПОЛНЕНИЯ'!B$4,IF(BQ13="WIC3",'ДЛЯ ЗАПОЛНЕНИЯ'!B$10,IF(BQ13="WIC4",'ДЛЯ ЗАПОЛНЕНИЯ'!B$14,IF(BQ13="WIC5",'ДЛЯ ЗАПОЛНЕНИЯ'!B$18,IF(BQ13="WIC6",'ДЛЯ ЗАПОЛНЕНИЯ'!B$20))))))</f>
        <v>3</v>
      </c>
      <c r="BS13" s="22" t="str">
        <f aca="false">IF(BQ13="WIC1",'ДЛЯ ЗАПОЛНЕНИЯ'!C$2,IF(BQ13="WIC2",'ДЛЯ ЗАПОЛНЕНИЯ'!C$4,IF(BQ13="WIC3",'ДЛЯ ЗАПОЛНЕНИЯ'!C$10,IF(BQ13="WIC4",'ДЛЯ ЗАПОЛНЕНИЯ'!C$14,IF(BQ13="WIC5",'ДЛЯ ЗАПОЛНЕНИЯ'!C$18,IF(BQ13="WIC6",'ДЛЯ ЗАПОЛНЕНИЯ'!C$20))))))</f>
        <v>WIC3_MI03_TVAC</v>
      </c>
      <c r="BT13" s="21" t="s">
        <v>76</v>
      </c>
      <c r="BU13" s="18" t="n">
        <f aca="false">IF(BT13="WOC1",'ДЛЯ ЗАПОЛНЕНИЯ'!B$24,IF(BT13="WOC2",'ДЛЯ ЗАПОЛНЕНИЯ'!B$38,IF(BT13="WOC3",'ДЛЯ ЗАПОЛНЕНИЯ'!B$42,)))</f>
        <v>1</v>
      </c>
      <c r="BV13" s="22" t="str">
        <f aca="false">IF(BT13="WOC1",'ДЛЯ ЗАПОЛНЕНИЯ'!C$24,IF(BT13="WOC2",'ДЛЯ ЗАПОЛНЕНИЯ'!C$38,IF(BT13="WOC3",'ДЛЯ ЗАПОЛНЕНИЯ'!C$42,)))</f>
        <v>WOC1_MO01_TVAC</v>
      </c>
      <c r="BW13" s="23" t="n">
        <f aca="false">'ДЛЯ ЗАПОЛНЕНИЯ'!E13</f>
        <v>41.34</v>
      </c>
      <c r="BX13" s="18" t="n">
        <f aca="false">AM13+BW13+3</f>
        <v>-0.659999999999997</v>
      </c>
      <c r="BY13" s="18" t="n">
        <f aca="false">BX13-15</f>
        <v>-15.66</v>
      </c>
      <c r="BZ13" s="18" t="n">
        <f aca="false">IF(AND(BX13&lt;=10,BY13&gt;=-15),ATT!A$3,IF(AND(BX13&lt;=0,BY13&gt;=-25),ATT!A$4,IF(AND(BX13&lt;=-11,BY13&gt;=-35),ATT!A$5,IF(AND(BX13&lt;=-21,BY13&gt;=-45),ATT!A$6,IF(AND(BX13&lt;=-31,BY13&gt;=-55),ATT!A$7)))))</f>
        <v>10</v>
      </c>
      <c r="CA13" s="24" t="n">
        <v>10</v>
      </c>
      <c r="CB13" s="25" t="n">
        <f aca="false">-BZ13-5</f>
        <v>-15</v>
      </c>
      <c r="CC13" s="18" t="str">
        <f aca="false">"AFC_"&amp;AK13&amp;"_"&amp;AL13&amp;"_"&amp;BO13&amp;"_att"&amp;BZ13</f>
        <v>AFC_6600_20785_250_att10</v>
      </c>
      <c r="CD13" s="18" t="str">
        <f aca="false">"GD_"&amp;AK13&amp;"_"&amp;AL13&amp;"_"&amp;BO13&amp;"_att"&amp;BZ13</f>
        <v>GD_6600_20785_250_att10</v>
      </c>
      <c r="CE13" s="28" t="s">
        <v>68</v>
      </c>
      <c r="CH13" s="18" t="str">
        <f aca="false">BQ13&amp;"_"&amp;BT13&amp;"_"&amp;AK13&amp;"_"&amp;AL13&amp;"_"&amp;BO13&amp;"_att"&amp;BZ13&amp;"_AFC_TVAC"</f>
        <v>WIC3_WOC1_6600_20785_250_att10_AFC_TVAC</v>
      </c>
      <c r="CI13" s="26" t="str">
        <f aca="false">BQ13&amp;"_"&amp;BT13&amp;"_"&amp;AK13&amp;"_"&amp;AL13&amp;"_"&amp;BO13&amp;"_att"&amp;BZ13&amp;"_GD_TVAC"</f>
        <v>WIC3_WOC1_6600_20785_250_att10_GD_TVAC</v>
      </c>
      <c r="CJ13" s="26" t="s">
        <v>68</v>
      </c>
      <c r="CK13" s="1" t="s">
        <v>68</v>
      </c>
      <c r="CM13" s="1" t="str">
        <f aca="false">BQ13&amp;"_"&amp;BT13&amp;"_"&amp;AK13&amp;"_"&amp;AL13&amp;"_"&amp;BO13&amp;"_att"&amp;BZ13</f>
        <v>WIC3_WOC1_6600_20785_250_att10</v>
      </c>
    </row>
    <row r="14" customFormat="false" ht="15" hidden="false" customHeight="false" outlineLevel="0" collapsed="false">
      <c r="A14" s="18" t="n">
        <v>3668</v>
      </c>
      <c r="B14" s="18" t="s">
        <v>68</v>
      </c>
      <c r="C14" s="18" t="s">
        <v>68</v>
      </c>
      <c r="D14" s="18" t="s">
        <v>68</v>
      </c>
      <c r="E14" s="18" t="s">
        <v>68</v>
      </c>
      <c r="F14" s="18" t="s">
        <v>68</v>
      </c>
      <c r="G14" s="18" t="s">
        <v>68</v>
      </c>
      <c r="H14" s="18" t="s">
        <v>68</v>
      </c>
      <c r="I14" s="18" t="s">
        <v>68</v>
      </c>
      <c r="J14" s="18" t="s">
        <v>68</v>
      </c>
      <c r="K14" s="18" t="s">
        <v>68</v>
      </c>
      <c r="L14" s="18"/>
      <c r="M14" s="18" t="n">
        <v>40</v>
      </c>
      <c r="N14" s="18" t="n">
        <v>5050</v>
      </c>
      <c r="O14" s="18" t="n">
        <v>18020</v>
      </c>
      <c r="P14" s="18" t="s">
        <v>69</v>
      </c>
      <c r="Q14" s="18" t="s">
        <v>70</v>
      </c>
      <c r="R14" s="18" t="n">
        <v>0</v>
      </c>
      <c r="S14" s="18" t="n">
        <v>35</v>
      </c>
      <c r="T14" s="18" t="n">
        <v>41</v>
      </c>
      <c r="U14" s="18" t="n">
        <v>1</v>
      </c>
      <c r="V14" s="18" t="s">
        <v>69</v>
      </c>
      <c r="W14" s="18" t="n">
        <v>0</v>
      </c>
      <c r="X14" s="18" t="n">
        <v>0</v>
      </c>
      <c r="Y14" s="18" t="n">
        <v>0</v>
      </c>
      <c r="Z14" s="18" t="n">
        <v>1</v>
      </c>
      <c r="AA14" s="18"/>
      <c r="AB14" s="18"/>
      <c r="AC14" s="18" t="n">
        <v>-26</v>
      </c>
      <c r="AD14" s="18" t="n">
        <v>-230</v>
      </c>
      <c r="AE14" s="18" t="n">
        <v>0</v>
      </c>
      <c r="AF14" s="18" t="n">
        <v>0</v>
      </c>
      <c r="AG14" s="18" t="n">
        <v>1</v>
      </c>
      <c r="AH14" s="18"/>
      <c r="AI14" s="18" t="n">
        <v>5725</v>
      </c>
      <c r="AJ14" s="18" t="n">
        <v>80</v>
      </c>
      <c r="AK14" s="18" t="n">
        <f aca="false">AI14+BO14/2</f>
        <v>5765</v>
      </c>
      <c r="AL14" s="18" t="n">
        <f aca="false">BL14+BO14/2</f>
        <v>20350</v>
      </c>
      <c r="AM14" s="18" t="n">
        <v>-45</v>
      </c>
      <c r="AN14" s="18" t="s">
        <v>71</v>
      </c>
      <c r="AO14" s="18"/>
      <c r="AP14" s="18" t="s">
        <v>72</v>
      </c>
      <c r="AQ14" s="18" t="s">
        <v>87</v>
      </c>
      <c r="AR14" s="18" t="n">
        <v>20310</v>
      </c>
      <c r="AS14" s="18" t="s">
        <v>74</v>
      </c>
      <c r="AT14" s="18"/>
      <c r="AU14" s="18" t="n">
        <v>8350</v>
      </c>
      <c r="AV14" s="18" t="n">
        <v>7775</v>
      </c>
      <c r="AW14" s="18" t="n">
        <v>1845</v>
      </c>
      <c r="AX14" s="18"/>
      <c r="AY14" s="18" t="s">
        <v>68</v>
      </c>
      <c r="AZ14" s="18" t="s">
        <v>68</v>
      </c>
      <c r="BA14" s="19" t="n">
        <f aca="false">AI14</f>
        <v>5725</v>
      </c>
      <c r="BB14" s="19" t="n">
        <f aca="false">BA14-N14</f>
        <v>675</v>
      </c>
      <c r="BC14" s="18" t="n">
        <f aca="false">BB14+AJ14/2</f>
        <v>715</v>
      </c>
      <c r="BD14" s="19" t="n">
        <f aca="false">BB14+AJ14</f>
        <v>755</v>
      </c>
      <c r="BE14" s="19" t="n">
        <f aca="false">BB14+AD14</f>
        <v>445</v>
      </c>
      <c r="BF14" s="18" t="n">
        <f aca="false">BE14+AJ14/2</f>
        <v>485</v>
      </c>
      <c r="BG14" s="19" t="n">
        <f aca="false">BE14+AJ14</f>
        <v>525</v>
      </c>
      <c r="BH14" s="19" t="n">
        <f aca="false">BE14+AW14</f>
        <v>2290</v>
      </c>
      <c r="BI14" s="18" t="n">
        <f aca="false">BH14+O14</f>
        <v>20310</v>
      </c>
      <c r="BJ14" s="18" t="s">
        <v>68</v>
      </c>
      <c r="BK14" s="18"/>
      <c r="BL14" s="18" t="n">
        <f aca="false">BI14</f>
        <v>20310</v>
      </c>
      <c r="BM14" s="18" t="n">
        <f aca="false">BL14+AJ14</f>
        <v>20390</v>
      </c>
      <c r="BN14" s="18" t="n">
        <f aca="false">BL14-AI14</f>
        <v>14585</v>
      </c>
      <c r="BO14" s="18" t="n">
        <v>80</v>
      </c>
      <c r="BP14" s="20" t="n">
        <f aca="false">IF(BO14=250,801,IF(BO14=234,801,IF(BO14=80,201,IF(BO14=235,801))))</f>
        <v>201</v>
      </c>
      <c r="BQ14" s="21" t="s">
        <v>88</v>
      </c>
      <c r="BR14" s="18" t="n">
        <f aca="false">IF(BQ14="WIC1",'ДЛЯ ЗАПОЛНЕНИЯ'!B$2,IF(BQ14="WIC2",'ДЛЯ ЗАПОЛНЕНИЯ'!B$4,IF(BQ14="WIC3",'ДЛЯ ЗАПОЛНЕНИЯ'!B$10,IF(BQ14="WIC4",'ДЛЯ ЗАПОЛНЕНИЯ'!B$14,IF(BQ14="WIC5",'ДЛЯ ЗАПОЛНЕНИЯ'!B$18,IF(BQ14="WIC6",'ДЛЯ ЗАПОЛНЕНИЯ'!B$20))))))</f>
        <v>7</v>
      </c>
      <c r="BS14" s="22" t="str">
        <f aca="false">IF(BQ14="WIC1",'ДЛЯ ЗАПОЛНЕНИЯ'!C$2,IF(BQ14="WIC2",'ДЛЯ ЗАПОЛНЕНИЯ'!C$4,IF(BQ14="WIC3",'ДЛЯ ЗАПОЛНЕНИЯ'!C$10,IF(BQ14="WIC4",'ДЛЯ ЗАПОЛНЕНИЯ'!C$14,IF(BQ14="WIC5",'ДЛЯ ЗАПОЛНЕНИЯ'!C$18,IF(BQ14="WIC6",'ДЛЯ ЗАПОЛНЕНИЯ'!C$20))))))</f>
        <v>WIC4_MI07_TVAC</v>
      </c>
      <c r="BT14" s="21" t="s">
        <v>76</v>
      </c>
      <c r="BU14" s="18" t="n">
        <f aca="false">IF(BT14="WOC1",'ДЛЯ ЗАПОЛНЕНИЯ'!B$24,IF(BT14="WOC2",'ДЛЯ ЗАПОЛНЕНИЯ'!B$38,IF(BT14="WOC3",'ДЛЯ ЗАПОЛНЕНИЯ'!B$42,)))</f>
        <v>1</v>
      </c>
      <c r="BV14" s="22" t="str">
        <f aca="false">IF(BT14="WOC1",'ДЛЯ ЗАПОЛНЕНИЯ'!C$24,IF(BT14="WOC2",'ДЛЯ ЗАПОЛНЕНИЯ'!C$38,IF(BT14="WOC3",'ДЛЯ ЗАПОЛНЕНИЯ'!C$42,)))</f>
        <v>WOC1_MO01_TVAC</v>
      </c>
      <c r="BW14" s="23" t="n">
        <f aca="false">'ДЛЯ ЗАПОЛНЕНИЯ'!E14</f>
        <v>48.66</v>
      </c>
      <c r="BX14" s="18" t="n">
        <f aca="false">AM14+BW14+3</f>
        <v>6.66</v>
      </c>
      <c r="BY14" s="18" t="n">
        <f aca="false">BX14-15</f>
        <v>-8.34</v>
      </c>
      <c r="BZ14" s="18" t="n">
        <f aca="false">IF(AND(BX14&lt;=10,BY14&gt;=-15),ATT!A$3,IF(AND(BX14&lt;=0,BY14&gt;=-25),ATT!A$4,IF(AND(BX14&lt;=-11,BY14&gt;=-35),ATT!A$5,IF(AND(BX14&lt;=-21,BY14&gt;=-45),ATT!A$6,IF(AND(BX14&lt;=-31,BY14&gt;=-55),ATT!A$7)))))</f>
        <v>0</v>
      </c>
      <c r="CA14" s="24" t="n">
        <v>10</v>
      </c>
      <c r="CB14" s="25" t="n">
        <f aca="false">-BZ14-5</f>
        <v>-5</v>
      </c>
      <c r="CC14" s="18" t="str">
        <f aca="false">"AFC_"&amp;AK14&amp;"_"&amp;AL14&amp;"_"&amp;BO14&amp;"_att"&amp;BZ14</f>
        <v>AFC_5765_20350_80_att0</v>
      </c>
      <c r="CD14" s="18" t="str">
        <f aca="false">"GD_"&amp;AK14&amp;"_"&amp;AL14&amp;"_"&amp;BO14&amp;"_att"&amp;BZ14</f>
        <v>GD_5765_20350_80_att0</v>
      </c>
      <c r="CE14" s="18" t="str">
        <f aca="false">"IMD_"&amp;AK14&amp;"_"&amp;AL14&amp;"_"&amp;BO14&amp;"_att"&amp;BZ14</f>
        <v>IMD_5765_20350_80_att0</v>
      </c>
      <c r="CH14" s="18" t="str">
        <f aca="false">BQ14&amp;"_"&amp;BT14&amp;"_"&amp;AK14&amp;"_"&amp;AL14&amp;"_"&amp;BO14&amp;"_att"&amp;BZ14&amp;"_AFC_TVAC"</f>
        <v>WIC4_WOC1_5765_20350_80_att0_AFC_TVAC</v>
      </c>
      <c r="CI14" s="26" t="str">
        <f aca="false">BQ14&amp;"_"&amp;BT14&amp;"_"&amp;AK14&amp;"_"&amp;AL14&amp;"_"&amp;BO14&amp;"_att"&amp;BZ14&amp;"_GD_TVAC"</f>
        <v>WIC4_WOC1_5765_20350_80_att0_GD_TVAC</v>
      </c>
      <c r="CJ14" s="26" t="str">
        <f aca="false">BQ14&amp;"_"&amp;BT14&amp;"_"&amp;AK14&amp;"_"&amp;AL14&amp;"_"&amp;BO14&amp;"_att"&amp;BZ14&amp;"_IMD_TVAC"</f>
        <v>WIC4_WOC1_5765_20350_80_att0_IMD_TVAC</v>
      </c>
      <c r="CK14" s="1" t="str">
        <f aca="false">BQ14&amp;"_"&amp;BT14&amp;"_"&amp;AK14&amp;"_"&amp;AL14&amp;"_"&amp;BO14&amp;"_att"&amp;BZ14&amp;"_PN_TVAC"</f>
        <v>WIC4_WOC1_5765_20350_80_att0_PN_TVAC</v>
      </c>
      <c r="CM14" s="1" t="str">
        <f aca="false">BQ14&amp;"_"&amp;BT14&amp;"_"&amp;AK14&amp;"_"&amp;AL14&amp;"_"&amp;BO14&amp;"_att"&amp;BZ14</f>
        <v>WIC4_WOC1_5765_20350_80_att0</v>
      </c>
    </row>
    <row r="15" customFormat="false" ht="15" hidden="false" customHeight="false" outlineLevel="0" collapsed="false">
      <c r="A15" s="18" t="n">
        <v>3670</v>
      </c>
      <c r="B15" s="18" t="s">
        <v>68</v>
      </c>
      <c r="C15" s="18" t="s">
        <v>68</v>
      </c>
      <c r="D15" s="18" t="s">
        <v>68</v>
      </c>
      <c r="E15" s="18" t="s">
        <v>68</v>
      </c>
      <c r="F15" s="18" t="s">
        <v>68</v>
      </c>
      <c r="G15" s="18" t="s">
        <v>68</v>
      </c>
      <c r="H15" s="18" t="s">
        <v>68</v>
      </c>
      <c r="I15" s="18" t="s">
        <v>68</v>
      </c>
      <c r="J15" s="18" t="s">
        <v>68</v>
      </c>
      <c r="K15" s="18" t="s">
        <v>68</v>
      </c>
      <c r="L15" s="18"/>
      <c r="M15" s="18" t="n">
        <v>40</v>
      </c>
      <c r="N15" s="18" t="n">
        <v>5800</v>
      </c>
      <c r="O15" s="18" t="n">
        <v>18020</v>
      </c>
      <c r="P15" s="18" t="s">
        <v>69</v>
      </c>
      <c r="Q15" s="18" t="s">
        <v>70</v>
      </c>
      <c r="R15" s="18" t="n">
        <v>0</v>
      </c>
      <c r="S15" s="18" t="n">
        <v>35</v>
      </c>
      <c r="T15" s="18" t="n">
        <v>41</v>
      </c>
      <c r="U15" s="18" t="n">
        <v>1</v>
      </c>
      <c r="V15" s="18" t="s">
        <v>69</v>
      </c>
      <c r="W15" s="18" t="n">
        <v>0</v>
      </c>
      <c r="X15" s="18" t="n">
        <v>0</v>
      </c>
      <c r="Y15" s="18" t="n">
        <v>0</v>
      </c>
      <c r="Z15" s="18" t="n">
        <v>1</v>
      </c>
      <c r="AA15" s="18"/>
      <c r="AB15" s="18"/>
      <c r="AC15" s="18" t="n">
        <v>-26</v>
      </c>
      <c r="AD15" s="18" t="n">
        <v>-400</v>
      </c>
      <c r="AE15" s="18" t="n">
        <v>0</v>
      </c>
      <c r="AF15" s="18" t="n">
        <v>0</v>
      </c>
      <c r="AG15" s="18" t="n">
        <v>1</v>
      </c>
      <c r="AH15" s="18"/>
      <c r="AI15" s="18" t="n">
        <v>6645</v>
      </c>
      <c r="AJ15" s="18" t="n">
        <v>80</v>
      </c>
      <c r="AK15" s="18" t="n">
        <f aca="false">AI15+BO15/2</f>
        <v>6685</v>
      </c>
      <c r="AL15" s="18" t="n">
        <f aca="false">BL15+BO15/2</f>
        <v>20350</v>
      </c>
      <c r="AM15" s="18" t="n">
        <v>-45</v>
      </c>
      <c r="AN15" s="18" t="s">
        <v>71</v>
      </c>
      <c r="AO15" s="18"/>
      <c r="AP15" s="18" t="s">
        <v>72</v>
      </c>
      <c r="AQ15" s="18" t="s">
        <v>87</v>
      </c>
      <c r="AR15" s="18" t="n">
        <v>20310</v>
      </c>
      <c r="AS15" s="18" t="s">
        <v>74</v>
      </c>
      <c r="AT15" s="18"/>
      <c r="AU15" s="18" t="n">
        <v>8350</v>
      </c>
      <c r="AV15" s="18" t="n">
        <v>7775</v>
      </c>
      <c r="AW15" s="18" t="n">
        <v>1845</v>
      </c>
      <c r="AX15" s="18"/>
      <c r="AY15" s="18" t="s">
        <v>68</v>
      </c>
      <c r="AZ15" s="18" t="s">
        <v>68</v>
      </c>
      <c r="BA15" s="19" t="n">
        <f aca="false">AI15</f>
        <v>6645</v>
      </c>
      <c r="BB15" s="19" t="n">
        <f aca="false">BA15-N15</f>
        <v>845</v>
      </c>
      <c r="BC15" s="18" t="n">
        <f aca="false">BB15+AJ15/2</f>
        <v>885</v>
      </c>
      <c r="BD15" s="19" t="n">
        <f aca="false">BB15+AJ15</f>
        <v>925</v>
      </c>
      <c r="BE15" s="19" t="n">
        <f aca="false">BB15+AD15</f>
        <v>445</v>
      </c>
      <c r="BF15" s="18" t="n">
        <f aca="false">BE15+AJ15/2</f>
        <v>485</v>
      </c>
      <c r="BG15" s="19" t="n">
        <f aca="false">BE15+AJ15</f>
        <v>525</v>
      </c>
      <c r="BH15" s="19" t="n">
        <f aca="false">BE15+AW15</f>
        <v>2290</v>
      </c>
      <c r="BI15" s="18" t="n">
        <f aca="false">BH15+O15</f>
        <v>20310</v>
      </c>
      <c r="BJ15" s="18" t="s">
        <v>68</v>
      </c>
      <c r="BK15" s="18"/>
      <c r="BL15" s="18" t="n">
        <f aca="false">BI15</f>
        <v>20310</v>
      </c>
      <c r="BM15" s="18" t="n">
        <f aca="false">BL15+AJ15</f>
        <v>20390</v>
      </c>
      <c r="BN15" s="18" t="n">
        <f aca="false">BL15-AI15</f>
        <v>13665</v>
      </c>
      <c r="BO15" s="18" t="n">
        <v>80</v>
      </c>
      <c r="BP15" s="20" t="n">
        <f aca="false">IF(BO15=250,801,IF(BO15=234,801,IF(BO15=80,201,IF(BO15=235,801))))</f>
        <v>201</v>
      </c>
      <c r="BQ15" s="21" t="s">
        <v>88</v>
      </c>
      <c r="BR15" s="18" t="n">
        <f aca="false">IF(BQ15="WIC1",'ДЛЯ ЗАПОЛНЕНИЯ'!B$2,IF(BQ15="WIC2",'ДЛЯ ЗАПОЛНЕНИЯ'!B$4,IF(BQ15="WIC3",'ДЛЯ ЗАПОЛНЕНИЯ'!B$10,IF(BQ15="WIC4",'ДЛЯ ЗАПОЛНЕНИЯ'!B$14,IF(BQ15="WIC5",'ДЛЯ ЗАПОЛНЕНИЯ'!B$18,IF(BQ15="WIC6",'ДЛЯ ЗАПОЛНЕНИЯ'!B$20))))))</f>
        <v>7</v>
      </c>
      <c r="BS15" s="22" t="str">
        <f aca="false">IF(BQ15="WIC1",'ДЛЯ ЗАПОЛНЕНИЯ'!C$2,IF(BQ15="WIC2",'ДЛЯ ЗАПОЛНЕНИЯ'!C$4,IF(BQ15="WIC3",'ДЛЯ ЗАПОЛНЕНИЯ'!C$10,IF(BQ15="WIC4",'ДЛЯ ЗАПОЛНЕНИЯ'!C$14,IF(BQ15="WIC5",'ДЛЯ ЗАПОЛНЕНИЯ'!C$18,IF(BQ15="WIC6",'ДЛЯ ЗАПОЛНЕНИЯ'!C$20))))))</f>
        <v>WIC4_MI07_TVAC</v>
      </c>
      <c r="BT15" s="21" t="s">
        <v>76</v>
      </c>
      <c r="BU15" s="18" t="n">
        <f aca="false">IF(BT15="WOC1",'ДЛЯ ЗАПОЛНЕНИЯ'!B$24,IF(BT15="WOC2",'ДЛЯ ЗАПОЛНЕНИЯ'!B$38,IF(BT15="WOC3",'ДЛЯ ЗАПОЛНЕНИЯ'!B$42,)))</f>
        <v>1</v>
      </c>
      <c r="BV15" s="22" t="str">
        <f aca="false">IF(BT15="WOC1",'ДЛЯ ЗАПОЛНЕНИЯ'!C$24,IF(BT15="WOC2",'ДЛЯ ЗАПОЛНЕНИЯ'!C$38,IF(BT15="WOC3",'ДЛЯ ЗАПОЛНЕНИЯ'!C$42,)))</f>
        <v>WOC1_MO01_TVAC</v>
      </c>
      <c r="BW15" s="23" t="n">
        <f aca="false">'ДЛЯ ЗАПОЛНЕНИЯ'!E15</f>
        <v>48.52</v>
      </c>
      <c r="BX15" s="18" t="n">
        <f aca="false">AM15+BW15+3</f>
        <v>6.52</v>
      </c>
      <c r="BY15" s="18" t="n">
        <f aca="false">BX15-15</f>
        <v>-8.48</v>
      </c>
      <c r="BZ15" s="18" t="n">
        <f aca="false">IF(AND(BX15&lt;=10,BY15&gt;=-15),ATT!A$3,IF(AND(BX15&lt;=0,BY15&gt;=-25),ATT!A$4,IF(AND(BX15&lt;=-11,BY15&gt;=-35),ATT!A$5,IF(AND(BX15&lt;=-21,BY15&gt;=-45),ATT!A$6,IF(AND(BX15&lt;=-31,BY15&gt;=-55),ATT!A$7)))))</f>
        <v>0</v>
      </c>
      <c r="CA15" s="24" t="n">
        <v>10</v>
      </c>
      <c r="CB15" s="25" t="n">
        <f aca="false">-BZ15-5</f>
        <v>-5</v>
      </c>
      <c r="CC15" s="18" t="str">
        <f aca="false">"AFC_"&amp;AK15&amp;"_"&amp;AL15&amp;"_"&amp;BO15&amp;"_att"&amp;BZ15</f>
        <v>AFC_6685_20350_80_att0</v>
      </c>
      <c r="CD15" s="18" t="str">
        <f aca="false">"GD_"&amp;AK15&amp;"_"&amp;AL15&amp;"_"&amp;BO15&amp;"_att"&amp;BZ15</f>
        <v>GD_6685_20350_80_att0</v>
      </c>
      <c r="CE15" s="18" t="s">
        <v>68</v>
      </c>
      <c r="CH15" s="18" t="str">
        <f aca="false">BQ15&amp;"_"&amp;BT15&amp;"_"&amp;AK15&amp;"_"&amp;AL15&amp;"_"&amp;BO15&amp;"_att"&amp;BZ15&amp;"_AFC_TVAC"</f>
        <v>WIC4_WOC1_6685_20350_80_att0_AFC_TVAC</v>
      </c>
      <c r="CI15" s="26" t="str">
        <f aca="false">BQ15&amp;"_"&amp;BT15&amp;"_"&amp;AK15&amp;"_"&amp;AL15&amp;"_"&amp;BO15&amp;"_att"&amp;BZ15&amp;"_GD_TVAC"</f>
        <v>WIC4_WOC1_6685_20350_80_att0_GD_TVAC</v>
      </c>
      <c r="CJ15" s="26" t="s">
        <v>68</v>
      </c>
      <c r="CK15" s="1" t="s">
        <v>68</v>
      </c>
      <c r="CM15" s="1" t="str">
        <f aca="false">BQ15&amp;"_"&amp;BT15&amp;"_"&amp;AK15&amp;"_"&amp;AL15&amp;"_"&amp;BO15&amp;"_att"&amp;BZ15</f>
        <v>WIC4_WOC1_6685_20350_80_att0</v>
      </c>
    </row>
    <row r="16" customFormat="false" ht="15" hidden="false" customHeight="false" outlineLevel="0" collapsed="false">
      <c r="A16" s="18" t="n">
        <v>3674</v>
      </c>
      <c r="B16" s="18" t="s">
        <v>68</v>
      </c>
      <c r="C16" s="18" t="s">
        <v>68</v>
      </c>
      <c r="D16" s="18" t="s">
        <v>68</v>
      </c>
      <c r="E16" s="18" t="s">
        <v>68</v>
      </c>
      <c r="F16" s="18" t="s">
        <v>68</v>
      </c>
      <c r="G16" s="18" t="s">
        <v>68</v>
      </c>
      <c r="H16" s="18" t="s">
        <v>68</v>
      </c>
      <c r="I16" s="18" t="s">
        <v>68</v>
      </c>
      <c r="J16" s="18" t="s">
        <v>68</v>
      </c>
      <c r="K16" s="18" t="s">
        <v>68</v>
      </c>
      <c r="L16" s="18"/>
      <c r="M16" s="18" t="n">
        <v>40</v>
      </c>
      <c r="N16" s="18" t="n">
        <v>5050</v>
      </c>
      <c r="O16" s="18" t="n">
        <v>18460</v>
      </c>
      <c r="P16" s="18" t="n">
        <v>11840</v>
      </c>
      <c r="Q16" s="18" t="s">
        <v>69</v>
      </c>
      <c r="R16" s="18" t="n">
        <v>0</v>
      </c>
      <c r="S16" s="18" t="n">
        <v>0</v>
      </c>
      <c r="T16" s="18" t="n">
        <v>0</v>
      </c>
      <c r="U16" s="18" t="n">
        <v>1</v>
      </c>
      <c r="V16" s="18" t="s">
        <v>70</v>
      </c>
      <c r="W16" s="18" t="n">
        <v>0</v>
      </c>
      <c r="X16" s="18" t="n">
        <v>0</v>
      </c>
      <c r="Y16" s="18" t="n">
        <v>0</v>
      </c>
      <c r="Z16" s="18" t="n">
        <v>1</v>
      </c>
      <c r="AA16" s="18"/>
      <c r="AB16" s="18"/>
      <c r="AC16" s="18" t="n">
        <v>-26</v>
      </c>
      <c r="AD16" s="18" t="n">
        <v>-320</v>
      </c>
      <c r="AE16" s="18" t="n">
        <v>0</v>
      </c>
      <c r="AF16" s="18" t="n">
        <v>0</v>
      </c>
      <c r="AG16" s="18" t="n">
        <v>1</v>
      </c>
      <c r="AH16" s="18"/>
      <c r="AI16" s="18" t="n">
        <v>5725</v>
      </c>
      <c r="AJ16" s="18" t="n">
        <v>250</v>
      </c>
      <c r="AK16" s="18" t="n">
        <f aca="false">AI16+BO16/2</f>
        <v>5850</v>
      </c>
      <c r="AL16" s="18" t="n">
        <f aca="false">BL16+BO16/2</f>
        <v>32625</v>
      </c>
      <c r="AM16" s="18" t="n">
        <v>-45</v>
      </c>
      <c r="AN16" s="18" t="s">
        <v>71</v>
      </c>
      <c r="AO16" s="18"/>
      <c r="AP16" s="18" t="s">
        <v>72</v>
      </c>
      <c r="AQ16" s="18" t="s">
        <v>83</v>
      </c>
      <c r="AR16" s="18" t="n">
        <v>20668</v>
      </c>
      <c r="AS16" s="18" t="s">
        <v>80</v>
      </c>
      <c r="AT16" s="18"/>
      <c r="AU16" s="18" t="n">
        <v>8350</v>
      </c>
      <c r="AV16" s="18" t="n">
        <v>7775</v>
      </c>
      <c r="AW16" s="18" t="n">
        <v>1845</v>
      </c>
      <c r="AX16" s="18"/>
      <c r="AY16" s="18" t="s">
        <v>68</v>
      </c>
      <c r="AZ16" s="18" t="s">
        <v>68</v>
      </c>
      <c r="BA16" s="19" t="n">
        <f aca="false">AI16</f>
        <v>5725</v>
      </c>
      <c r="BB16" s="19" t="n">
        <f aca="false">BA16-N16</f>
        <v>675</v>
      </c>
      <c r="BC16" s="18" t="n">
        <f aca="false">BB16+AJ16/2</f>
        <v>800</v>
      </c>
      <c r="BD16" s="19" t="n">
        <f aca="false">BB16+AJ16</f>
        <v>925</v>
      </c>
      <c r="BE16" s="19" t="n">
        <f aca="false">BB16+AD16</f>
        <v>355</v>
      </c>
      <c r="BF16" s="18" t="n">
        <f aca="false">BE16+AJ16/2</f>
        <v>480</v>
      </c>
      <c r="BG16" s="19" t="n">
        <f aca="false">BE16+AJ16</f>
        <v>605</v>
      </c>
      <c r="BH16" s="19" t="n">
        <f aca="false">BE16+AW16</f>
        <v>2200</v>
      </c>
      <c r="BI16" s="18" t="n">
        <f aca="false">BH16+O16</f>
        <v>20660</v>
      </c>
      <c r="BJ16" s="18" t="n">
        <f aca="false">BI16+P16</f>
        <v>32500</v>
      </c>
      <c r="BK16" s="18"/>
      <c r="BL16" s="18" t="n">
        <f aca="false">BJ16</f>
        <v>32500</v>
      </c>
      <c r="BM16" s="18" t="n">
        <f aca="false">BL16+AJ16</f>
        <v>32750</v>
      </c>
      <c r="BN16" s="18" t="n">
        <f aca="false">BL16-AI16</f>
        <v>26775</v>
      </c>
      <c r="BO16" s="18" t="n">
        <v>250</v>
      </c>
      <c r="BP16" s="20" t="n">
        <f aca="false">IF(BO16=250,801,IF(BO16=234,801,IF(BO16=80,201,IF(BO16=235,801))))</f>
        <v>801</v>
      </c>
      <c r="BQ16" s="21" t="s">
        <v>88</v>
      </c>
      <c r="BR16" s="18" t="n">
        <f aca="false">IF(BQ16="WIC1",'ДЛЯ ЗАПОЛНЕНИЯ'!B$2,IF(BQ16="WIC2",'ДЛЯ ЗАПОЛНЕНИЯ'!B$4,IF(BQ16="WIC3",'ДЛЯ ЗАПОЛНЕНИЯ'!B$10,IF(BQ16="WIC4",'ДЛЯ ЗАПОЛНЕНИЯ'!B$14,IF(BQ16="WIC5",'ДЛЯ ЗАПОЛНЕНИЯ'!B$18,IF(BQ16="WIC6",'ДЛЯ ЗАПОЛНЕНИЯ'!B$20))))))</f>
        <v>7</v>
      </c>
      <c r="BS16" s="22" t="str">
        <f aca="false">IF(BQ16="WIC1",'ДЛЯ ЗАПОЛНЕНИЯ'!C$2,IF(BQ16="WIC2",'ДЛЯ ЗАПОЛНЕНИЯ'!C$4,IF(BQ16="WIC3",'ДЛЯ ЗАПОЛНЕНИЯ'!C$10,IF(BQ16="WIC4",'ДЛЯ ЗАПОЛНЕНИЯ'!C$14,IF(BQ16="WIC5",'ДЛЯ ЗАПОЛНЕНИЯ'!C$18,IF(BQ16="WIC6",'ДЛЯ ЗАПОЛНЕНИЯ'!C$20))))))</f>
        <v>WIC4_MI07_TVAC</v>
      </c>
      <c r="BT16" s="21" t="s">
        <v>81</v>
      </c>
      <c r="BU16" s="18" t="n">
        <f aca="false">IF(BT16="WOC1",'ДЛЯ ЗАПОЛНЕНИЯ'!B$24,IF(BT16="WOC2",'ДЛЯ ЗАПОЛНЕНИЯ'!B$38,IF(BT16="WOC3",'ДЛЯ ЗАПОЛНЕНИЯ'!B$42,)))</f>
        <v>2</v>
      </c>
      <c r="BV16" s="22" t="str">
        <f aca="false">IF(BT16="WOC1",'ДЛЯ ЗАПОЛНЕНИЯ'!C$24,IF(BT16="WOC2",'ДЛЯ ЗАПОЛНЕНИЯ'!C$38,IF(BT16="WOC3",'ДЛЯ ЗАПОЛНЕНИЯ'!C$42,)))</f>
        <v>WOC2_MO02_TVAC</v>
      </c>
      <c r="BW16" s="23" t="n">
        <f aca="false">'ДЛЯ ЗАПОЛНЕНИЯ'!E16</f>
        <v>47.77</v>
      </c>
      <c r="BX16" s="18" t="n">
        <f aca="false">AM16+BW16+3</f>
        <v>5.77</v>
      </c>
      <c r="BY16" s="18" t="n">
        <f aca="false">BX16-15</f>
        <v>-9.23</v>
      </c>
      <c r="BZ16" s="18" t="n">
        <f aca="false">IF(AND(BX16&lt;=10,BY16&gt;=-15),ATT!A$3,IF(AND(BX16&lt;=0,BY16&gt;=-25),ATT!A$4,IF(AND(BX16&lt;=-11,BY16&gt;=-35),ATT!A$5,IF(AND(BX16&lt;=-21,BY16&gt;=-45),ATT!A$6,IF(AND(BX16&lt;=-31,BY16&gt;=-55),ATT!A$7)))))</f>
        <v>0</v>
      </c>
      <c r="CA16" s="24" t="n">
        <v>10</v>
      </c>
      <c r="CB16" s="25" t="n">
        <f aca="false">-BZ16-5</f>
        <v>-5</v>
      </c>
      <c r="CC16" s="18" t="str">
        <f aca="false">"AFC_"&amp;AK16&amp;"_"&amp;AL16&amp;"_"&amp;BO16&amp;"_att"&amp;BZ16</f>
        <v>AFC_5850_32625_250_att0</v>
      </c>
      <c r="CD16" s="18" t="str">
        <f aca="false">"GD_"&amp;AK16&amp;"_"&amp;AL16&amp;"_"&amp;BO16&amp;"_att"&amp;BZ16</f>
        <v>GD_5850_32625_250_att0</v>
      </c>
      <c r="CE16" s="18" t="str">
        <f aca="false">"IMD_"&amp;AK16&amp;"_"&amp;AL16&amp;"_"&amp;BO16&amp;"_att"&amp;BZ16</f>
        <v>IMD_5850_32625_250_att0</v>
      </c>
      <c r="CH16" s="18" t="str">
        <f aca="false">BQ16&amp;"_"&amp;BT16&amp;"_"&amp;AK16&amp;"_"&amp;AL16&amp;"_"&amp;BO16&amp;"_att"&amp;BZ16&amp;"_AFC_TVAC"</f>
        <v>WIC4_WOC2_5850_32625_250_att0_AFC_TVAC</v>
      </c>
      <c r="CI16" s="26" t="str">
        <f aca="false">BQ16&amp;"_"&amp;BT16&amp;"_"&amp;AK16&amp;"_"&amp;AL16&amp;"_"&amp;BO16&amp;"_att"&amp;BZ16&amp;"_GD_TVAC"</f>
        <v>WIC4_WOC2_5850_32625_250_att0_GD_TVAC</v>
      </c>
      <c r="CJ16" s="26" t="str">
        <f aca="false">BQ16&amp;"_"&amp;BT16&amp;"_"&amp;AK16&amp;"_"&amp;AL16&amp;"_"&amp;BO16&amp;"_att"&amp;BZ16&amp;"_IMD_TVAC"</f>
        <v>WIC4_WOC2_5850_32625_250_att0_IMD_TVAC</v>
      </c>
      <c r="CK16" s="1" t="str">
        <f aca="false">BQ16&amp;"_"&amp;BT16&amp;"_"&amp;AK16&amp;"_"&amp;AL16&amp;"_"&amp;BO16&amp;"_att"&amp;BZ16&amp;"_PN_TVAC"</f>
        <v>WIC4_WOC2_5850_32625_250_att0_PN_TVAC</v>
      </c>
      <c r="CM16" s="1" t="str">
        <f aca="false">BQ16&amp;"_"&amp;BT16&amp;"_"&amp;AK16&amp;"_"&amp;AL16&amp;"_"&amp;BO16&amp;"_att"&amp;BZ16</f>
        <v>WIC4_WOC2_5850_32625_250_att0</v>
      </c>
    </row>
    <row r="17" customFormat="false" ht="15" hidden="false" customHeight="false" outlineLevel="0" collapsed="false">
      <c r="A17" s="18" t="n">
        <v>3676</v>
      </c>
      <c r="B17" s="18" t="s">
        <v>68</v>
      </c>
      <c r="C17" s="18" t="s">
        <v>68</v>
      </c>
      <c r="D17" s="18" t="s">
        <v>68</v>
      </c>
      <c r="E17" s="18" t="s">
        <v>68</v>
      </c>
      <c r="F17" s="18" t="s">
        <v>68</v>
      </c>
      <c r="G17" s="18" t="s">
        <v>68</v>
      </c>
      <c r="H17" s="18" t="s">
        <v>68</v>
      </c>
      <c r="I17" s="18" t="s">
        <v>68</v>
      </c>
      <c r="J17" s="18" t="s">
        <v>68</v>
      </c>
      <c r="K17" s="18" t="s">
        <v>68</v>
      </c>
      <c r="L17" s="18"/>
      <c r="M17" s="18" t="n">
        <v>40</v>
      </c>
      <c r="N17" s="18" t="n">
        <v>5800</v>
      </c>
      <c r="O17" s="18" t="n">
        <v>18460</v>
      </c>
      <c r="P17" s="18" t="n">
        <v>11840</v>
      </c>
      <c r="Q17" s="18" t="s">
        <v>69</v>
      </c>
      <c r="R17" s="18" t="n">
        <v>0</v>
      </c>
      <c r="S17" s="18" t="n">
        <v>0</v>
      </c>
      <c r="T17" s="18" t="n">
        <v>0</v>
      </c>
      <c r="U17" s="18" t="n">
        <v>1</v>
      </c>
      <c r="V17" s="18" t="s">
        <v>70</v>
      </c>
      <c r="W17" s="18" t="n">
        <v>0</v>
      </c>
      <c r="X17" s="18" t="n">
        <v>0</v>
      </c>
      <c r="Y17" s="18" t="n">
        <v>0</v>
      </c>
      <c r="Z17" s="18" t="n">
        <v>1</v>
      </c>
      <c r="AA17" s="18"/>
      <c r="AB17" s="18"/>
      <c r="AC17" s="18" t="n">
        <v>-26</v>
      </c>
      <c r="AD17" s="18" t="n">
        <v>-320</v>
      </c>
      <c r="AE17" s="18" t="n">
        <v>0</v>
      </c>
      <c r="AF17" s="18" t="n">
        <v>0</v>
      </c>
      <c r="AG17" s="18" t="n">
        <v>1</v>
      </c>
      <c r="AH17" s="18"/>
      <c r="AI17" s="18" t="n">
        <v>6475</v>
      </c>
      <c r="AJ17" s="18" t="n">
        <v>250</v>
      </c>
      <c r="AK17" s="18" t="n">
        <f aca="false">AI17+BO17/2</f>
        <v>6600</v>
      </c>
      <c r="AL17" s="18" t="n">
        <f aca="false">BL17+BO17/2</f>
        <v>32625</v>
      </c>
      <c r="AM17" s="18" t="n">
        <v>-45</v>
      </c>
      <c r="AN17" s="18" t="s">
        <v>71</v>
      </c>
      <c r="AO17" s="18"/>
      <c r="AP17" s="18" t="s">
        <v>72</v>
      </c>
      <c r="AQ17" s="18" t="s">
        <v>83</v>
      </c>
      <c r="AR17" s="18" t="n">
        <v>20668</v>
      </c>
      <c r="AS17" s="18" t="s">
        <v>80</v>
      </c>
      <c r="AT17" s="18"/>
      <c r="AU17" s="18" t="n">
        <v>8350</v>
      </c>
      <c r="AV17" s="18" t="n">
        <v>7775</v>
      </c>
      <c r="AW17" s="18" t="n">
        <v>1845</v>
      </c>
      <c r="AX17" s="18"/>
      <c r="AY17" s="18" t="s">
        <v>68</v>
      </c>
      <c r="AZ17" s="18" t="s">
        <v>68</v>
      </c>
      <c r="BA17" s="19" t="n">
        <f aca="false">AI17</f>
        <v>6475</v>
      </c>
      <c r="BB17" s="19" t="n">
        <f aca="false">BA17-N17</f>
        <v>675</v>
      </c>
      <c r="BC17" s="18" t="n">
        <f aca="false">BB17+AJ17/2</f>
        <v>800</v>
      </c>
      <c r="BD17" s="19" t="n">
        <f aca="false">BB17+AJ17</f>
        <v>925</v>
      </c>
      <c r="BE17" s="19" t="n">
        <f aca="false">BB17+AD17</f>
        <v>355</v>
      </c>
      <c r="BF17" s="18" t="n">
        <f aca="false">BE17+AJ17/2</f>
        <v>480</v>
      </c>
      <c r="BG17" s="19" t="n">
        <f aca="false">BE17+AJ17</f>
        <v>605</v>
      </c>
      <c r="BH17" s="19" t="n">
        <f aca="false">BE17+AW17</f>
        <v>2200</v>
      </c>
      <c r="BI17" s="18" t="n">
        <f aca="false">BH17+O17</f>
        <v>20660</v>
      </c>
      <c r="BJ17" s="18" t="n">
        <f aca="false">BI17+P17</f>
        <v>32500</v>
      </c>
      <c r="BK17" s="18"/>
      <c r="BL17" s="18" t="n">
        <f aca="false">BJ17</f>
        <v>32500</v>
      </c>
      <c r="BM17" s="18" t="n">
        <f aca="false">BL17+AJ17</f>
        <v>32750</v>
      </c>
      <c r="BN17" s="18" t="n">
        <f aca="false">BL17-AI17</f>
        <v>26025</v>
      </c>
      <c r="BO17" s="18" t="n">
        <v>250</v>
      </c>
      <c r="BP17" s="20" t="n">
        <f aca="false">IF(BO17=250,801,IF(BO17=234,801,IF(BO17=80,201,IF(BO17=235,801))))</f>
        <v>801</v>
      </c>
      <c r="BQ17" s="21" t="s">
        <v>88</v>
      </c>
      <c r="BR17" s="18" t="n">
        <f aca="false">IF(BQ17="WIC1",'ДЛЯ ЗАПОЛНЕНИЯ'!B$2,IF(BQ17="WIC2",'ДЛЯ ЗАПОЛНЕНИЯ'!B$4,IF(BQ17="WIC3",'ДЛЯ ЗАПОЛНЕНИЯ'!B$10,IF(BQ17="WIC4",'ДЛЯ ЗАПОЛНЕНИЯ'!B$14,IF(BQ17="WIC5",'ДЛЯ ЗАПОЛНЕНИЯ'!B$18,IF(BQ17="WIC6",'ДЛЯ ЗАПОЛНЕНИЯ'!B$20))))))</f>
        <v>7</v>
      </c>
      <c r="BS17" s="22" t="str">
        <f aca="false">IF(BQ17="WIC1",'ДЛЯ ЗАПОЛНЕНИЯ'!C$2,IF(BQ17="WIC2",'ДЛЯ ЗАПОЛНЕНИЯ'!C$4,IF(BQ17="WIC3",'ДЛЯ ЗАПОЛНЕНИЯ'!C$10,IF(BQ17="WIC4",'ДЛЯ ЗАПОЛНЕНИЯ'!C$14,IF(BQ17="WIC5",'ДЛЯ ЗАПОЛНЕНИЯ'!C$18,IF(BQ17="WIC6",'ДЛЯ ЗАПОЛНЕНИЯ'!C$20))))))</f>
        <v>WIC4_MI07_TVAC</v>
      </c>
      <c r="BT17" s="21" t="s">
        <v>81</v>
      </c>
      <c r="BU17" s="18" t="n">
        <f aca="false">IF(BT17="WOC1",'ДЛЯ ЗАПОЛНЕНИЯ'!B$24,IF(BT17="WOC2",'ДЛЯ ЗАПОЛНЕНИЯ'!B$38,IF(BT17="WOC3",'ДЛЯ ЗАПОЛНЕНИЯ'!B$42,)))</f>
        <v>2</v>
      </c>
      <c r="BV17" s="22" t="str">
        <f aca="false">IF(BT17="WOC1",'ДЛЯ ЗАПОЛНЕНИЯ'!C$24,IF(BT17="WOC2",'ДЛЯ ЗАПОЛНЕНИЯ'!C$38,IF(BT17="WOC3",'ДЛЯ ЗАПОЛНЕНИЯ'!C$42,)))</f>
        <v>WOC2_MO02_TVAC</v>
      </c>
      <c r="BW17" s="23" t="n">
        <f aca="false">'ДЛЯ ЗАПОЛНЕНИЯ'!E17</f>
        <v>48.34</v>
      </c>
      <c r="BX17" s="18" t="n">
        <f aca="false">AM17+BW17+3</f>
        <v>6.34</v>
      </c>
      <c r="BY17" s="18" t="n">
        <f aca="false">BX17-15</f>
        <v>-8.66</v>
      </c>
      <c r="BZ17" s="18" t="n">
        <f aca="false">IF(AND(BX17&lt;=10,BY17&gt;=-15),ATT!A$3,IF(AND(BX17&lt;=0,BY17&gt;=-25),ATT!A$4,IF(AND(BX17&lt;=-11,BY17&gt;=-35),ATT!A$5,IF(AND(BX17&lt;=-21,BY17&gt;=-45),ATT!A$6,IF(AND(BX17&lt;=-31,BY17&gt;=-55),ATT!A$7)))))</f>
        <v>0</v>
      </c>
      <c r="CA17" s="24" t="n">
        <v>10</v>
      </c>
      <c r="CB17" s="25" t="n">
        <f aca="false">-BZ17-5</f>
        <v>-5</v>
      </c>
      <c r="CC17" s="18" t="str">
        <f aca="false">"AFC_"&amp;AK17&amp;"_"&amp;AL17&amp;"_"&amp;BO17&amp;"_att"&amp;BZ17</f>
        <v>AFC_6600_32625_250_att0</v>
      </c>
      <c r="CD17" s="18" t="str">
        <f aca="false">"GD_"&amp;AK17&amp;"_"&amp;AL17&amp;"_"&amp;BO17&amp;"_att"&amp;BZ17</f>
        <v>GD_6600_32625_250_att0</v>
      </c>
      <c r="CE17" s="18" t="s">
        <v>68</v>
      </c>
      <c r="CH17" s="18" t="str">
        <f aca="false">BQ17&amp;"_"&amp;BT17&amp;"_"&amp;AK17&amp;"_"&amp;AL17&amp;"_"&amp;BO17&amp;"_att"&amp;BZ17&amp;"_AFC_TVAC"</f>
        <v>WIC4_WOC2_6600_32625_250_att0_AFC_TVAC</v>
      </c>
      <c r="CI17" s="26" t="str">
        <f aca="false">BQ17&amp;"_"&amp;BT17&amp;"_"&amp;AK17&amp;"_"&amp;AL17&amp;"_"&amp;BO17&amp;"_att"&amp;BZ17&amp;"_GD_TVAC"</f>
        <v>WIC4_WOC2_6600_32625_250_att0_GD_TVAC</v>
      </c>
      <c r="CJ17" s="26" t="s">
        <v>68</v>
      </c>
      <c r="CK17" s="1" t="s">
        <v>68</v>
      </c>
      <c r="CM17" s="1" t="str">
        <f aca="false">BQ17&amp;"_"&amp;BT17&amp;"_"&amp;AK17&amp;"_"&amp;AL17&amp;"_"&amp;BO17&amp;"_att"&amp;BZ17</f>
        <v>WIC4_WOC2_6600_32625_250_att0</v>
      </c>
    </row>
    <row r="18" customFormat="false" ht="15" hidden="false" customHeight="false" outlineLevel="0" collapsed="false">
      <c r="A18" s="18" t="n">
        <v>3680</v>
      </c>
      <c r="B18" s="18" t="s">
        <v>68</v>
      </c>
      <c r="C18" s="18" t="s">
        <v>68</v>
      </c>
      <c r="D18" s="18" t="s">
        <v>68</v>
      </c>
      <c r="E18" s="18" t="s">
        <v>68</v>
      </c>
      <c r="F18" s="18" t="s">
        <v>68</v>
      </c>
      <c r="G18" s="18" t="s">
        <v>68</v>
      </c>
      <c r="H18" s="18" t="s">
        <v>68</v>
      </c>
      <c r="I18" s="18" t="s">
        <v>68</v>
      </c>
      <c r="J18" s="18" t="s">
        <v>68</v>
      </c>
      <c r="K18" s="18" t="s">
        <v>68</v>
      </c>
      <c r="L18" s="18"/>
      <c r="M18" s="18" t="n">
        <v>40</v>
      </c>
      <c r="N18" s="18" t="n">
        <v>5050</v>
      </c>
      <c r="O18" s="18" t="n">
        <v>18120</v>
      </c>
      <c r="P18" s="18" t="s">
        <v>69</v>
      </c>
      <c r="Q18" s="18" t="s">
        <v>70</v>
      </c>
      <c r="R18" s="18" t="n">
        <v>0</v>
      </c>
      <c r="S18" s="18" t="n">
        <v>35</v>
      </c>
      <c r="T18" s="18" t="n">
        <v>41</v>
      </c>
      <c r="U18" s="18" t="n">
        <v>1</v>
      </c>
      <c r="V18" s="18" t="s">
        <v>69</v>
      </c>
      <c r="W18" s="18" t="n">
        <v>0</v>
      </c>
      <c r="X18" s="18" t="n">
        <v>0</v>
      </c>
      <c r="Y18" s="18" t="n">
        <v>0</v>
      </c>
      <c r="Z18" s="18" t="n">
        <v>1</v>
      </c>
      <c r="AA18" s="18"/>
      <c r="AB18" s="18"/>
      <c r="AC18" s="18" t="n">
        <v>-26</v>
      </c>
      <c r="AD18" s="18" t="n">
        <v>-235</v>
      </c>
      <c r="AE18" s="18" t="n">
        <v>0</v>
      </c>
      <c r="AF18" s="18" t="n">
        <v>0</v>
      </c>
      <c r="AG18" s="18" t="n">
        <v>1</v>
      </c>
      <c r="AH18" s="18"/>
      <c r="AI18" s="18" t="n">
        <v>5725</v>
      </c>
      <c r="AJ18" s="18" t="n">
        <v>80</v>
      </c>
      <c r="AK18" s="18" t="n">
        <f aca="false">AI18+BO18/2</f>
        <v>5765</v>
      </c>
      <c r="AL18" s="18" t="n">
        <f aca="false">BL18+BO18/2</f>
        <v>20445</v>
      </c>
      <c r="AM18" s="18" t="n">
        <v>-45</v>
      </c>
      <c r="AN18" s="18" t="s">
        <v>71</v>
      </c>
      <c r="AO18" s="18"/>
      <c r="AP18" s="18" t="s">
        <v>72</v>
      </c>
      <c r="AQ18" s="18" t="s">
        <v>89</v>
      </c>
      <c r="AR18" s="18" t="n">
        <v>20405</v>
      </c>
      <c r="AS18" s="18" t="s">
        <v>74</v>
      </c>
      <c r="AT18" s="18"/>
      <c r="AU18" s="18" t="n">
        <v>8350</v>
      </c>
      <c r="AV18" s="18" t="n">
        <v>7775</v>
      </c>
      <c r="AW18" s="18" t="n">
        <v>1845</v>
      </c>
      <c r="AX18" s="18"/>
      <c r="AY18" s="18" t="s">
        <v>68</v>
      </c>
      <c r="AZ18" s="18" t="s">
        <v>68</v>
      </c>
      <c r="BA18" s="19" t="n">
        <f aca="false">AI18</f>
        <v>5725</v>
      </c>
      <c r="BB18" s="19" t="n">
        <f aca="false">BA18-N18</f>
        <v>675</v>
      </c>
      <c r="BC18" s="18" t="n">
        <f aca="false">BB18+AJ18/2</f>
        <v>715</v>
      </c>
      <c r="BD18" s="19" t="n">
        <f aca="false">BB18+AJ18</f>
        <v>755</v>
      </c>
      <c r="BE18" s="19" t="n">
        <f aca="false">BB18+AD18</f>
        <v>440</v>
      </c>
      <c r="BF18" s="18" t="n">
        <f aca="false">BE18+AJ18/2</f>
        <v>480</v>
      </c>
      <c r="BG18" s="19" t="n">
        <f aca="false">BE18+AJ18</f>
        <v>520</v>
      </c>
      <c r="BH18" s="19" t="n">
        <f aca="false">BE18+AW18</f>
        <v>2285</v>
      </c>
      <c r="BI18" s="18" t="n">
        <f aca="false">BH18+O18</f>
        <v>20405</v>
      </c>
      <c r="BJ18" s="18" t="s">
        <v>68</v>
      </c>
      <c r="BK18" s="18"/>
      <c r="BL18" s="18" t="n">
        <f aca="false">BI18</f>
        <v>20405</v>
      </c>
      <c r="BM18" s="18" t="n">
        <f aca="false">BL18+AJ18</f>
        <v>20485</v>
      </c>
      <c r="BN18" s="18" t="n">
        <f aca="false">BL18-AI18</f>
        <v>14680</v>
      </c>
      <c r="BO18" s="18" t="n">
        <v>80</v>
      </c>
      <c r="BP18" s="20" t="n">
        <f aca="false">IF(BO18=250,801,IF(BO18=234,801,IF(BO18=80,201,IF(BO18=235,801))))</f>
        <v>201</v>
      </c>
      <c r="BQ18" s="21" t="s">
        <v>90</v>
      </c>
      <c r="BR18" s="18" t="n">
        <f aca="false">IF(BQ18="WIC1",'ДЛЯ ЗАПОЛНЕНИЯ'!B$2,IF(BQ18="WIC2",'ДЛЯ ЗАПОЛНЕНИЯ'!B$4,IF(BQ18="WIC3",'ДЛЯ ЗАПОЛНЕНИЯ'!B$10,IF(BQ18="WIC4",'ДЛЯ ЗАПОЛНЕНИЯ'!B$14,IF(BQ18="WIC5",'ДЛЯ ЗАПОЛНЕНИЯ'!B$18,IF(BQ18="WIC6",'ДЛЯ ЗАПОЛНЕНИЯ'!B$20))))))</f>
        <v>5</v>
      </c>
      <c r="BS18" s="22" t="str">
        <f aca="false">IF(BQ18="WIC1",'ДЛЯ ЗАПОЛНЕНИЯ'!C$2,IF(BQ18="WIC2",'ДЛЯ ЗАПОЛНЕНИЯ'!C$4,IF(BQ18="WIC3",'ДЛЯ ЗАПОЛНЕНИЯ'!C$10,IF(BQ18="WIC4",'ДЛЯ ЗАПОЛНЕНИЯ'!C$14,IF(BQ18="WIC5",'ДЛЯ ЗАПОЛНЕНИЯ'!C$18,IF(BQ18="WIC6",'ДЛЯ ЗАПОЛНЕНИЯ'!C$20))))))</f>
        <v>WIC5_MI05_TVAC</v>
      </c>
      <c r="BT18" s="21" t="s">
        <v>76</v>
      </c>
      <c r="BU18" s="18" t="n">
        <f aca="false">IF(BT18="WOC1",'ДЛЯ ЗАПОЛНЕНИЯ'!B$24,IF(BT18="WOC2",'ДЛЯ ЗАПОЛНЕНИЯ'!B$38,IF(BT18="WOC3",'ДЛЯ ЗАПОЛНЕНИЯ'!B$42,)))</f>
        <v>1</v>
      </c>
      <c r="BV18" s="22" t="str">
        <f aca="false">IF(BT18="WOC1",'ДЛЯ ЗАПОЛНЕНИЯ'!C$24,IF(BT18="WOC2",'ДЛЯ ЗАПОЛНЕНИЯ'!C$38,IF(BT18="WOC3",'ДЛЯ ЗАПОЛНЕНИЯ'!C$42,)))</f>
        <v>WOC1_MO01_TVAC</v>
      </c>
      <c r="BW18" s="23" t="n">
        <f aca="false">'ДЛЯ ЗАПОЛНЕНИЯ'!E18</f>
        <v>41.1</v>
      </c>
      <c r="BX18" s="18" t="n">
        <f aca="false">AM18+BW18+3</f>
        <v>-0.899999999999999</v>
      </c>
      <c r="BY18" s="18" t="n">
        <f aca="false">BX18-15</f>
        <v>-15.9</v>
      </c>
      <c r="BZ18" s="18" t="n">
        <f aca="false">IF(AND(BX18&lt;=10,BY18&gt;=-15),ATT!A$3,IF(AND(BX18&lt;=0,BY18&gt;=-25),ATT!A$4,IF(AND(BX18&lt;=-11,BY18&gt;=-35),ATT!A$5,IF(AND(BX18&lt;=-21,BY18&gt;=-45),ATT!A$6,IF(AND(BX18&lt;=-31,BY18&gt;=-55),ATT!A$7)))))</f>
        <v>10</v>
      </c>
      <c r="CA18" s="24" t="n">
        <v>10</v>
      </c>
      <c r="CB18" s="25" t="n">
        <f aca="false">-BZ18-5</f>
        <v>-15</v>
      </c>
      <c r="CC18" s="18" t="str">
        <f aca="false">"AFC_"&amp;AK18&amp;"_"&amp;AL18&amp;"_"&amp;BO18&amp;"_att"&amp;BZ18</f>
        <v>AFC_5765_20445_80_att10</v>
      </c>
      <c r="CD18" s="18" t="str">
        <f aca="false">"GD_"&amp;AK18&amp;"_"&amp;AL18&amp;"_"&amp;BO18&amp;"_att"&amp;BZ18</f>
        <v>GD_5765_20445_80_att10</v>
      </c>
      <c r="CE18" s="18" t="str">
        <f aca="false">"IMD_"&amp;AK18&amp;"_"&amp;AL18&amp;"_"&amp;BO18&amp;"_att"&amp;BZ18</f>
        <v>IMD_5765_20445_80_att10</v>
      </c>
      <c r="CH18" s="18" t="str">
        <f aca="false">BQ18&amp;"_"&amp;BT18&amp;"_"&amp;AK18&amp;"_"&amp;AL18&amp;"_"&amp;BO18&amp;"_att"&amp;BZ18&amp;"_AFC_TVAC"</f>
        <v>WIC5_WOC1_5765_20445_80_att10_AFC_TVAC</v>
      </c>
      <c r="CI18" s="26" t="str">
        <f aca="false">BQ18&amp;"_"&amp;BT18&amp;"_"&amp;AK18&amp;"_"&amp;AL18&amp;"_"&amp;BO18&amp;"_att"&amp;BZ18&amp;"_GD_TVAC"</f>
        <v>WIC5_WOC1_5765_20445_80_att10_GD_TVAC</v>
      </c>
      <c r="CJ18" s="26" t="str">
        <f aca="false">BQ18&amp;"_"&amp;BT18&amp;"_"&amp;AK18&amp;"_"&amp;AL18&amp;"_"&amp;BO18&amp;"_att"&amp;BZ18&amp;"_IMD_TVAC"</f>
        <v>WIC5_WOC1_5765_20445_80_att10_IMD_TVAC</v>
      </c>
      <c r="CK18" s="1" t="str">
        <f aca="false">BQ18&amp;"_"&amp;BT18&amp;"_"&amp;AK18&amp;"_"&amp;AL18&amp;"_"&amp;BO18&amp;"_att"&amp;BZ18&amp;"_PN_TVAC"</f>
        <v>WIC5_WOC1_5765_20445_80_att10_PN_TVAC</v>
      </c>
      <c r="CM18" s="1" t="str">
        <f aca="false">BQ18&amp;"_"&amp;BT18&amp;"_"&amp;AK18&amp;"_"&amp;AL18&amp;"_"&amp;BO18&amp;"_att"&amp;BZ18</f>
        <v>WIC5_WOC1_5765_20445_80_att10</v>
      </c>
    </row>
    <row r="19" customFormat="false" ht="15" hidden="false" customHeight="false" outlineLevel="0" collapsed="false">
      <c r="A19" s="18" t="n">
        <v>3682</v>
      </c>
      <c r="B19" s="18" t="s">
        <v>68</v>
      </c>
      <c r="C19" s="18" t="s">
        <v>68</v>
      </c>
      <c r="D19" s="18" t="s">
        <v>68</v>
      </c>
      <c r="E19" s="18" t="s">
        <v>68</v>
      </c>
      <c r="F19" s="18" t="s">
        <v>68</v>
      </c>
      <c r="G19" s="18" t="s">
        <v>68</v>
      </c>
      <c r="H19" s="18" t="s">
        <v>68</v>
      </c>
      <c r="I19" s="18" t="s">
        <v>68</v>
      </c>
      <c r="J19" s="18" t="s">
        <v>68</v>
      </c>
      <c r="K19" s="18" t="s">
        <v>68</v>
      </c>
      <c r="L19" s="18"/>
      <c r="M19" s="18" t="n">
        <v>40</v>
      </c>
      <c r="N19" s="18" t="n">
        <v>5800</v>
      </c>
      <c r="O19" s="18" t="n">
        <v>18120</v>
      </c>
      <c r="P19" s="18" t="s">
        <v>69</v>
      </c>
      <c r="Q19" s="18" t="s">
        <v>70</v>
      </c>
      <c r="R19" s="18" t="n">
        <v>0</v>
      </c>
      <c r="S19" s="18" t="n">
        <v>35</v>
      </c>
      <c r="T19" s="18" t="n">
        <v>41</v>
      </c>
      <c r="U19" s="18" t="n">
        <v>1</v>
      </c>
      <c r="V19" s="18" t="s">
        <v>69</v>
      </c>
      <c r="W19" s="18" t="n">
        <v>0</v>
      </c>
      <c r="X19" s="18" t="n">
        <v>0</v>
      </c>
      <c r="Y19" s="18" t="n">
        <v>0</v>
      </c>
      <c r="Z19" s="18" t="n">
        <v>1</v>
      </c>
      <c r="AA19" s="18"/>
      <c r="AB19" s="18"/>
      <c r="AC19" s="18" t="n">
        <v>-26</v>
      </c>
      <c r="AD19" s="18" t="n">
        <v>-405</v>
      </c>
      <c r="AE19" s="18" t="n">
        <v>0</v>
      </c>
      <c r="AF19" s="18" t="n">
        <v>0</v>
      </c>
      <c r="AG19" s="18" t="n">
        <v>1</v>
      </c>
      <c r="AH19" s="18"/>
      <c r="AI19" s="18" t="n">
        <v>6645</v>
      </c>
      <c r="AJ19" s="18" t="n">
        <v>80</v>
      </c>
      <c r="AK19" s="18" t="n">
        <f aca="false">AI19+BO19/2</f>
        <v>6685</v>
      </c>
      <c r="AL19" s="18" t="n">
        <f aca="false">BL19+BO19/2</f>
        <v>20445</v>
      </c>
      <c r="AM19" s="18" t="n">
        <v>-45</v>
      </c>
      <c r="AN19" s="18" t="s">
        <v>71</v>
      </c>
      <c r="AO19" s="18"/>
      <c r="AP19" s="18" t="s">
        <v>72</v>
      </c>
      <c r="AQ19" s="18" t="s">
        <v>89</v>
      </c>
      <c r="AR19" s="18" t="n">
        <v>20405</v>
      </c>
      <c r="AS19" s="18" t="s">
        <v>74</v>
      </c>
      <c r="AT19" s="18"/>
      <c r="AU19" s="18" t="n">
        <v>8350</v>
      </c>
      <c r="AV19" s="18" t="n">
        <v>7775</v>
      </c>
      <c r="AW19" s="18" t="n">
        <v>1845</v>
      </c>
      <c r="AX19" s="18"/>
      <c r="AY19" s="18" t="s">
        <v>68</v>
      </c>
      <c r="AZ19" s="18" t="s">
        <v>68</v>
      </c>
      <c r="BA19" s="19" t="n">
        <f aca="false">AI19</f>
        <v>6645</v>
      </c>
      <c r="BB19" s="19" t="n">
        <f aca="false">BA19-N19</f>
        <v>845</v>
      </c>
      <c r="BC19" s="18" t="n">
        <f aca="false">BB19+AJ19/2</f>
        <v>885</v>
      </c>
      <c r="BD19" s="19" t="n">
        <f aca="false">BB19+AJ19</f>
        <v>925</v>
      </c>
      <c r="BE19" s="19" t="n">
        <f aca="false">BB19+AD19</f>
        <v>440</v>
      </c>
      <c r="BF19" s="18" t="n">
        <f aca="false">BE19+AJ19/2</f>
        <v>480</v>
      </c>
      <c r="BG19" s="19" t="n">
        <f aca="false">BE19+AJ19</f>
        <v>520</v>
      </c>
      <c r="BH19" s="19" t="n">
        <f aca="false">BE19+AW19</f>
        <v>2285</v>
      </c>
      <c r="BI19" s="18" t="n">
        <f aca="false">BH19+O19</f>
        <v>20405</v>
      </c>
      <c r="BJ19" s="18" t="s">
        <v>68</v>
      </c>
      <c r="BK19" s="18"/>
      <c r="BL19" s="18" t="n">
        <f aca="false">BI19</f>
        <v>20405</v>
      </c>
      <c r="BM19" s="18" t="n">
        <f aca="false">BL19+AJ19</f>
        <v>20485</v>
      </c>
      <c r="BN19" s="18" t="n">
        <f aca="false">BL19-AI19</f>
        <v>13760</v>
      </c>
      <c r="BO19" s="18" t="n">
        <v>80</v>
      </c>
      <c r="BP19" s="20" t="n">
        <f aca="false">IF(BO19=250,801,IF(BO19=234,801,IF(BO19=80,201,IF(BO19=235,801))))</f>
        <v>201</v>
      </c>
      <c r="BQ19" s="21" t="s">
        <v>90</v>
      </c>
      <c r="BR19" s="18" t="n">
        <f aca="false">IF(BQ19="WIC1",'ДЛЯ ЗАПОЛНЕНИЯ'!B$2,IF(BQ19="WIC2",'ДЛЯ ЗАПОЛНЕНИЯ'!B$4,IF(BQ19="WIC3",'ДЛЯ ЗАПОЛНЕНИЯ'!B$10,IF(BQ19="WIC4",'ДЛЯ ЗАПОЛНЕНИЯ'!B$14,IF(BQ19="WIC5",'ДЛЯ ЗАПОЛНЕНИЯ'!B$18,IF(BQ19="WIC6",'ДЛЯ ЗАПОЛНЕНИЯ'!B$20))))))</f>
        <v>5</v>
      </c>
      <c r="BS19" s="22" t="str">
        <f aca="false">IF(BQ19="WIC1",'ДЛЯ ЗАПОЛНЕНИЯ'!C$2,IF(BQ19="WIC2",'ДЛЯ ЗАПОЛНЕНИЯ'!C$4,IF(BQ19="WIC3",'ДЛЯ ЗАПОЛНЕНИЯ'!C$10,IF(BQ19="WIC4",'ДЛЯ ЗАПОЛНЕНИЯ'!C$14,IF(BQ19="WIC5",'ДЛЯ ЗАПОЛНЕНИЯ'!C$18,IF(BQ19="WIC6",'ДЛЯ ЗАПОЛНЕНИЯ'!C$20))))))</f>
        <v>WIC5_MI05_TVAC</v>
      </c>
      <c r="BT19" s="21" t="s">
        <v>76</v>
      </c>
      <c r="BU19" s="18" t="n">
        <f aca="false">IF(BT19="WOC1",'ДЛЯ ЗАПОЛНЕНИЯ'!B$24,IF(BT19="WOC2",'ДЛЯ ЗАПОЛНЕНИЯ'!B$38,IF(BT19="WOC3",'ДЛЯ ЗАПОЛНЕНИЯ'!B$42,)))</f>
        <v>1</v>
      </c>
      <c r="BV19" s="22" t="str">
        <f aca="false">IF(BT19="WOC1",'ДЛЯ ЗАПОЛНЕНИЯ'!C$24,IF(BT19="WOC2",'ДЛЯ ЗАПОЛНЕНИЯ'!C$38,IF(BT19="WOC3",'ДЛЯ ЗАПОЛНЕНИЯ'!C$42,)))</f>
        <v>WOC1_MO01_TVAC</v>
      </c>
      <c r="BW19" s="23" t="n">
        <f aca="false">'ДЛЯ ЗАПОЛНЕНИЯ'!E19</f>
        <v>41.99</v>
      </c>
      <c r="BX19" s="18" t="n">
        <f aca="false">AM19+BW19+3</f>
        <v>-0.00999999999999801</v>
      </c>
      <c r="BY19" s="18" t="n">
        <f aca="false">BX19-15</f>
        <v>-15.01</v>
      </c>
      <c r="BZ19" s="18" t="n">
        <f aca="false">IF(AND(BX19&lt;=10,BY19&gt;=-15),ATT!A$3,IF(AND(BX19&lt;=0,BY19&gt;=-25),ATT!A$4,IF(AND(BX19&lt;=-11,BY19&gt;=-35),ATT!A$5,IF(AND(BX19&lt;=-21,BY19&gt;=-45),ATT!A$6,IF(AND(BX19&lt;=-31,BY19&gt;=-55),ATT!A$7)))))</f>
        <v>10</v>
      </c>
      <c r="CA19" s="24" t="n">
        <v>10</v>
      </c>
      <c r="CB19" s="25" t="n">
        <f aca="false">-BZ19-5</f>
        <v>-15</v>
      </c>
      <c r="CC19" s="18" t="str">
        <f aca="false">"AFC_"&amp;AK19&amp;"_"&amp;AL19&amp;"_"&amp;BO19&amp;"_att"&amp;BZ19</f>
        <v>AFC_6685_20445_80_att10</v>
      </c>
      <c r="CD19" s="18" t="str">
        <f aca="false">"GD_"&amp;AK19&amp;"_"&amp;AL19&amp;"_"&amp;BO19&amp;"_att"&amp;BZ19</f>
        <v>GD_6685_20445_80_att10</v>
      </c>
      <c r="CE19" s="28" t="s">
        <v>68</v>
      </c>
      <c r="CH19" s="18" t="str">
        <f aca="false">BQ19&amp;"_"&amp;BT19&amp;"_"&amp;AK19&amp;"_"&amp;AL19&amp;"_"&amp;BO19&amp;"_att"&amp;BZ19&amp;"_AFC_TVAC"</f>
        <v>WIC5_WOC1_6685_20445_80_att10_AFC_TVAC</v>
      </c>
      <c r="CI19" s="26" t="str">
        <f aca="false">BQ19&amp;"_"&amp;BT19&amp;"_"&amp;AK19&amp;"_"&amp;AL19&amp;"_"&amp;BO19&amp;"_att"&amp;BZ19&amp;"_GD_TVAC"</f>
        <v>WIC5_WOC1_6685_20445_80_att10_GD_TVAC</v>
      </c>
      <c r="CJ19" s="26" t="s">
        <v>68</v>
      </c>
      <c r="CK19" s="1" t="s">
        <v>68</v>
      </c>
      <c r="CM19" s="1" t="str">
        <f aca="false">BQ19&amp;"_"&amp;BT19&amp;"_"&amp;AK19&amp;"_"&amp;AL19&amp;"_"&amp;BO19&amp;"_att"&amp;BZ19</f>
        <v>WIC5_WOC1_6685_20445_80_att10</v>
      </c>
    </row>
    <row r="20" customFormat="false" ht="15" hidden="false" customHeight="false" outlineLevel="0" collapsed="false">
      <c r="A20" s="18" t="n">
        <v>3686</v>
      </c>
      <c r="B20" s="18" t="s">
        <v>68</v>
      </c>
      <c r="C20" s="18" t="s">
        <v>68</v>
      </c>
      <c r="D20" s="18" t="s">
        <v>68</v>
      </c>
      <c r="E20" s="18" t="s">
        <v>68</v>
      </c>
      <c r="F20" s="18" t="s">
        <v>68</v>
      </c>
      <c r="G20" s="18" t="s">
        <v>68</v>
      </c>
      <c r="H20" s="18" t="s">
        <v>68</v>
      </c>
      <c r="I20" s="18" t="s">
        <v>68</v>
      </c>
      <c r="J20" s="18" t="s">
        <v>68</v>
      </c>
      <c r="K20" s="18" t="s">
        <v>68</v>
      </c>
      <c r="L20" s="18"/>
      <c r="M20" s="18" t="n">
        <v>40</v>
      </c>
      <c r="N20" s="18" t="n">
        <v>5050</v>
      </c>
      <c r="O20" s="18" t="n">
        <v>17980</v>
      </c>
      <c r="P20" s="18" t="s">
        <v>69</v>
      </c>
      <c r="Q20" s="18" t="s">
        <v>70</v>
      </c>
      <c r="R20" s="18" t="n">
        <v>0</v>
      </c>
      <c r="S20" s="18" t="n">
        <v>35</v>
      </c>
      <c r="T20" s="18" t="n">
        <v>41</v>
      </c>
      <c r="U20" s="18" t="n">
        <v>1</v>
      </c>
      <c r="V20" s="18" t="s">
        <v>69</v>
      </c>
      <c r="W20" s="18" t="n">
        <v>0</v>
      </c>
      <c r="X20" s="18" t="n">
        <v>0</v>
      </c>
      <c r="Y20" s="18" t="n">
        <v>0</v>
      </c>
      <c r="Z20" s="18" t="n">
        <v>1</v>
      </c>
      <c r="AA20" s="18"/>
      <c r="AB20" s="18"/>
      <c r="AC20" s="18" t="n">
        <v>-26</v>
      </c>
      <c r="AD20" s="18" t="n">
        <v>-285</v>
      </c>
      <c r="AE20" s="18" t="n">
        <v>0</v>
      </c>
      <c r="AF20" s="18" t="n">
        <v>0</v>
      </c>
      <c r="AG20" s="18" t="n">
        <v>1</v>
      </c>
      <c r="AH20" s="18"/>
      <c r="AI20" s="18" t="n">
        <v>5725</v>
      </c>
      <c r="AJ20" s="18" t="n">
        <v>80</v>
      </c>
      <c r="AK20" s="18" t="n">
        <f aca="false">AI20+BO20/2</f>
        <v>5765</v>
      </c>
      <c r="AL20" s="18" t="n">
        <f aca="false">BL20+BO20/2</f>
        <v>20255</v>
      </c>
      <c r="AM20" s="18" t="n">
        <v>-45</v>
      </c>
      <c r="AN20" s="18" t="s">
        <v>71</v>
      </c>
      <c r="AO20" s="18"/>
      <c r="AP20" s="18" t="s">
        <v>72</v>
      </c>
      <c r="AQ20" s="18" t="s">
        <v>82</v>
      </c>
      <c r="AR20" s="18" t="n">
        <v>20215</v>
      </c>
      <c r="AS20" s="18" t="s">
        <v>74</v>
      </c>
      <c r="AT20" s="18"/>
      <c r="AU20" s="18" t="n">
        <v>8350</v>
      </c>
      <c r="AV20" s="18" t="n">
        <v>7775</v>
      </c>
      <c r="AW20" s="18" t="n">
        <v>1845</v>
      </c>
      <c r="AX20" s="18"/>
      <c r="AY20" s="18" t="s">
        <v>68</v>
      </c>
      <c r="AZ20" s="18" t="s">
        <v>68</v>
      </c>
      <c r="BA20" s="19" t="n">
        <f aca="false">AI20</f>
        <v>5725</v>
      </c>
      <c r="BB20" s="19" t="n">
        <f aca="false">BA20-N20</f>
        <v>675</v>
      </c>
      <c r="BC20" s="18" t="n">
        <f aca="false">BB20+AJ20/2</f>
        <v>715</v>
      </c>
      <c r="BD20" s="19" t="n">
        <f aca="false">BB20+AJ20</f>
        <v>755</v>
      </c>
      <c r="BE20" s="19" t="n">
        <f aca="false">BB20+AD20</f>
        <v>390</v>
      </c>
      <c r="BF20" s="18" t="n">
        <f aca="false">BE20+AJ20/2</f>
        <v>430</v>
      </c>
      <c r="BG20" s="19" t="n">
        <f aca="false">BE20+AJ20</f>
        <v>470</v>
      </c>
      <c r="BH20" s="19" t="n">
        <f aca="false">BE20+AW20</f>
        <v>2235</v>
      </c>
      <c r="BI20" s="18" t="n">
        <f aca="false">BH20+O20</f>
        <v>20215</v>
      </c>
      <c r="BJ20" s="18" t="s">
        <v>68</v>
      </c>
      <c r="BK20" s="18"/>
      <c r="BL20" s="18" t="n">
        <f aca="false">BI20</f>
        <v>20215</v>
      </c>
      <c r="BM20" s="18" t="n">
        <f aca="false">BL20+AJ20</f>
        <v>20295</v>
      </c>
      <c r="BN20" s="18" t="n">
        <f aca="false">BL20-AI20</f>
        <v>14490</v>
      </c>
      <c r="BO20" s="18" t="n">
        <v>80</v>
      </c>
      <c r="BP20" s="20" t="n">
        <f aca="false">IF(BO20=250,801,IF(BO20=234,801,IF(BO20=80,201,IF(BO20=235,801))))</f>
        <v>201</v>
      </c>
      <c r="BQ20" s="21" t="s">
        <v>91</v>
      </c>
      <c r="BR20" s="18" t="n">
        <f aca="false">IF(BQ20="WIC1",'ДЛЯ ЗАПОЛНЕНИЯ'!B$2,IF(BQ20="WIC2",'ДЛЯ ЗАПОЛНЕНИЯ'!B$4,IF(BQ20="WIC3",'ДЛЯ ЗАПОЛНЕНИЯ'!B$10,IF(BQ20="WIC4",'ДЛЯ ЗАПОЛНЕНИЯ'!B$14,IF(BQ20="WIC5",'ДЛЯ ЗАПОЛНЕНИЯ'!B$18,IF(BQ20="WIC6",'ДЛЯ ЗАПОЛНЕНИЯ'!B$20))))))</f>
        <v>6</v>
      </c>
      <c r="BS20" s="22" t="str">
        <f aca="false">IF(BQ20="WIC1",'ДЛЯ ЗАПОЛНЕНИЯ'!C$2,IF(BQ20="WIC2",'ДЛЯ ЗАПОЛНЕНИЯ'!C$4,IF(BQ20="WIC3",'ДЛЯ ЗАПОЛНЕНИЯ'!C$10,IF(BQ20="WIC4",'ДЛЯ ЗАПОЛНЕНИЯ'!C$14,IF(BQ20="WIC5",'ДЛЯ ЗАПОЛНЕНИЯ'!C$18,IF(BQ20="WIC6",'ДЛЯ ЗАПОЛНЕНИЯ'!C$20))))))</f>
        <v>WIC6_MI06_TVAC</v>
      </c>
      <c r="BT20" s="21" t="s">
        <v>76</v>
      </c>
      <c r="BU20" s="18" t="n">
        <f aca="false">IF(BT20="WOC1",'ДЛЯ ЗАПОЛНЕНИЯ'!B$24,IF(BT20="WOC2",'ДЛЯ ЗАПОЛНЕНИЯ'!B$38,IF(BT20="WOC3",'ДЛЯ ЗАПОЛНЕНИЯ'!B$42,)))</f>
        <v>1</v>
      </c>
      <c r="BV20" s="22" t="str">
        <f aca="false">IF(BT20="WOC1",'ДЛЯ ЗАПОЛНЕНИЯ'!C$24,IF(BT20="WOC2",'ДЛЯ ЗАПОЛНЕНИЯ'!C$38,IF(BT20="WOC3",'ДЛЯ ЗАПОЛНЕНИЯ'!C$42,)))</f>
        <v>WOC1_MO01_TVAC</v>
      </c>
      <c r="BW20" s="23" t="n">
        <f aca="false">'ДЛЯ ЗАПОЛНЕНИЯ'!E20</f>
        <v>41.36</v>
      </c>
      <c r="BX20" s="18" t="n">
        <f aca="false">AM20+BW20+3</f>
        <v>-0.640000000000001</v>
      </c>
      <c r="BY20" s="18" t="n">
        <f aca="false">BX20-15</f>
        <v>-15.64</v>
      </c>
      <c r="BZ20" s="18" t="n">
        <f aca="false">IF(AND(BX20&lt;=10,BY20&gt;=-15),ATT!A$3,IF(AND(BX20&lt;=0,BY20&gt;=-25),ATT!A$4,IF(AND(BX20&lt;=-11,BY20&gt;=-35),ATT!A$5,IF(AND(BX20&lt;=-21,BY20&gt;=-45),ATT!A$6,IF(AND(BX20&lt;=-31,BY20&gt;=-55),ATT!A$7)))))</f>
        <v>10</v>
      </c>
      <c r="CA20" s="24" t="n">
        <v>10</v>
      </c>
      <c r="CB20" s="25" t="n">
        <f aca="false">-BZ20-5</f>
        <v>-15</v>
      </c>
      <c r="CC20" s="18" t="str">
        <f aca="false">"AFC_"&amp;AK20&amp;"_"&amp;AL20&amp;"_"&amp;BO20&amp;"_att"&amp;BZ20</f>
        <v>AFC_5765_20255_80_att10</v>
      </c>
      <c r="CD20" s="18" t="str">
        <f aca="false">"GD_"&amp;AK20&amp;"_"&amp;AL20&amp;"_"&amp;BO20&amp;"_att"&amp;BZ20</f>
        <v>GD_5765_20255_80_att10</v>
      </c>
      <c r="CE20" s="18" t="str">
        <f aca="false">"IMD_"&amp;AK20&amp;"_"&amp;AL20&amp;"_"&amp;BO20&amp;"_att"&amp;BZ20</f>
        <v>IMD_5765_20255_80_att10</v>
      </c>
      <c r="CH20" s="18" t="str">
        <f aca="false">BQ20&amp;"_"&amp;BT20&amp;"_"&amp;AK20&amp;"_"&amp;AL20&amp;"_"&amp;BO20&amp;"_att"&amp;BZ20&amp;"_AFC_TVAC"</f>
        <v>WIC6_WOC1_5765_20255_80_att10_AFC_TVAC</v>
      </c>
      <c r="CI20" s="26" t="str">
        <f aca="false">BQ20&amp;"_"&amp;BT20&amp;"_"&amp;AK20&amp;"_"&amp;AL20&amp;"_"&amp;BO20&amp;"_att"&amp;BZ20&amp;"_GD_TVAC"</f>
        <v>WIC6_WOC1_5765_20255_80_att10_GD_TVAC</v>
      </c>
      <c r="CJ20" s="26" t="str">
        <f aca="false">BQ20&amp;"_"&amp;BT20&amp;"_"&amp;AK20&amp;"_"&amp;AL20&amp;"_"&amp;BO20&amp;"_att"&amp;BZ20&amp;"_IMD_TVAC"</f>
        <v>WIC6_WOC1_5765_20255_80_att10_IMD_TVAC</v>
      </c>
      <c r="CK20" s="1" t="str">
        <f aca="false">BQ20&amp;"_"&amp;BT20&amp;"_"&amp;AK20&amp;"_"&amp;AL20&amp;"_"&amp;BO20&amp;"_att"&amp;BZ20&amp;"_PN_TVAC"</f>
        <v>WIC6_WOC1_5765_20255_80_att10_PN_TVAC</v>
      </c>
      <c r="CM20" s="1" t="str">
        <f aca="false">BQ20&amp;"_"&amp;BT20&amp;"_"&amp;AK20&amp;"_"&amp;AL20&amp;"_"&amp;BO20&amp;"_att"&amp;BZ20</f>
        <v>WIC6_WOC1_5765_20255_80_att10</v>
      </c>
    </row>
    <row r="21" customFormat="false" ht="15" hidden="false" customHeight="false" outlineLevel="0" collapsed="false">
      <c r="A21" s="18" t="n">
        <v>3688</v>
      </c>
      <c r="B21" s="18" t="s">
        <v>68</v>
      </c>
      <c r="C21" s="18" t="s">
        <v>68</v>
      </c>
      <c r="D21" s="18" t="s">
        <v>68</v>
      </c>
      <c r="E21" s="18" t="s">
        <v>68</v>
      </c>
      <c r="F21" s="18" t="s">
        <v>68</v>
      </c>
      <c r="G21" s="18" t="s">
        <v>68</v>
      </c>
      <c r="H21" s="18" t="s">
        <v>68</v>
      </c>
      <c r="I21" s="18" t="s">
        <v>68</v>
      </c>
      <c r="J21" s="18" t="s">
        <v>68</v>
      </c>
      <c r="K21" s="18" t="s">
        <v>68</v>
      </c>
      <c r="L21" s="18"/>
      <c r="M21" s="18" t="n">
        <v>40</v>
      </c>
      <c r="N21" s="18" t="n">
        <v>5800</v>
      </c>
      <c r="O21" s="18" t="n">
        <v>17980</v>
      </c>
      <c r="P21" s="18" t="s">
        <v>69</v>
      </c>
      <c r="Q21" s="18" t="s">
        <v>70</v>
      </c>
      <c r="R21" s="18" t="n">
        <v>0</v>
      </c>
      <c r="S21" s="18" t="n">
        <v>35</v>
      </c>
      <c r="T21" s="18" t="n">
        <v>41</v>
      </c>
      <c r="U21" s="18" t="n">
        <v>1</v>
      </c>
      <c r="V21" s="18" t="s">
        <v>69</v>
      </c>
      <c r="W21" s="18" t="n">
        <v>0</v>
      </c>
      <c r="X21" s="18" t="n">
        <v>0</v>
      </c>
      <c r="Y21" s="18" t="n">
        <v>0</v>
      </c>
      <c r="Z21" s="18" t="n">
        <v>1</v>
      </c>
      <c r="AA21" s="18"/>
      <c r="AB21" s="18"/>
      <c r="AC21" s="18" t="n">
        <v>-26</v>
      </c>
      <c r="AD21" s="18" t="n">
        <v>-455</v>
      </c>
      <c r="AE21" s="18" t="n">
        <v>0</v>
      </c>
      <c r="AF21" s="18" t="n">
        <v>0</v>
      </c>
      <c r="AG21" s="18" t="n">
        <v>1</v>
      </c>
      <c r="AH21" s="18"/>
      <c r="AI21" s="18" t="n">
        <v>6645</v>
      </c>
      <c r="AJ21" s="18" t="n">
        <v>80</v>
      </c>
      <c r="AK21" s="18" t="n">
        <f aca="false">AI21+BO21/2</f>
        <v>6685</v>
      </c>
      <c r="AL21" s="18" t="n">
        <f aca="false">BL21+BO21/2</f>
        <v>20255</v>
      </c>
      <c r="AM21" s="18" t="n">
        <v>-45</v>
      </c>
      <c r="AN21" s="18" t="s">
        <v>71</v>
      </c>
      <c r="AO21" s="18"/>
      <c r="AP21" s="18" t="s">
        <v>72</v>
      </c>
      <c r="AQ21" s="18" t="s">
        <v>82</v>
      </c>
      <c r="AR21" s="18" t="n">
        <v>20215</v>
      </c>
      <c r="AS21" s="18" t="s">
        <v>74</v>
      </c>
      <c r="AT21" s="18"/>
      <c r="AU21" s="18" t="n">
        <v>8350</v>
      </c>
      <c r="AV21" s="18" t="n">
        <v>7775</v>
      </c>
      <c r="AW21" s="18" t="n">
        <v>1845</v>
      </c>
      <c r="AX21" s="18"/>
      <c r="AY21" s="18" t="s">
        <v>68</v>
      </c>
      <c r="AZ21" s="18" t="s">
        <v>68</v>
      </c>
      <c r="BA21" s="19" t="n">
        <f aca="false">AI21</f>
        <v>6645</v>
      </c>
      <c r="BB21" s="19" t="n">
        <f aca="false">BA21-N21</f>
        <v>845</v>
      </c>
      <c r="BC21" s="18" t="n">
        <f aca="false">BB21+AJ21/2</f>
        <v>885</v>
      </c>
      <c r="BD21" s="19" t="n">
        <f aca="false">BB21+AJ21</f>
        <v>925</v>
      </c>
      <c r="BE21" s="19" t="n">
        <f aca="false">BB21+AD21</f>
        <v>390</v>
      </c>
      <c r="BF21" s="18" t="n">
        <f aca="false">BE21+AJ21/2</f>
        <v>430</v>
      </c>
      <c r="BG21" s="19" t="n">
        <f aca="false">BE21+AJ21</f>
        <v>470</v>
      </c>
      <c r="BH21" s="19" t="n">
        <f aca="false">BE21+AW21</f>
        <v>2235</v>
      </c>
      <c r="BI21" s="18" t="n">
        <f aca="false">BH21+O21</f>
        <v>20215</v>
      </c>
      <c r="BJ21" s="18" t="s">
        <v>68</v>
      </c>
      <c r="BK21" s="18"/>
      <c r="BL21" s="18" t="n">
        <f aca="false">BI21</f>
        <v>20215</v>
      </c>
      <c r="BM21" s="18" t="n">
        <f aca="false">BL21+AJ21</f>
        <v>20295</v>
      </c>
      <c r="BN21" s="18" t="n">
        <f aca="false">BL21-AI21</f>
        <v>13570</v>
      </c>
      <c r="BO21" s="18" t="n">
        <v>80</v>
      </c>
      <c r="BP21" s="20" t="n">
        <f aca="false">IF(BO21=250,801,IF(BO21=234,801,IF(BO21=80,201,IF(BO21=235,801))))</f>
        <v>201</v>
      </c>
      <c r="BQ21" s="21" t="s">
        <v>91</v>
      </c>
      <c r="BR21" s="18" t="n">
        <f aca="false">IF(BQ21="WIC1",'ДЛЯ ЗАПОЛНЕНИЯ'!B$2,IF(BQ21="WIC2",'ДЛЯ ЗАПОЛНЕНИЯ'!B$4,IF(BQ21="WIC3",'ДЛЯ ЗАПОЛНЕНИЯ'!B$10,IF(BQ21="WIC4",'ДЛЯ ЗАПОЛНЕНИЯ'!B$14,IF(BQ21="WIC5",'ДЛЯ ЗАПОЛНЕНИЯ'!B$18,IF(BQ21="WIC6",'ДЛЯ ЗАПОЛНЕНИЯ'!B$20))))))</f>
        <v>6</v>
      </c>
      <c r="BS21" s="22" t="str">
        <f aca="false">IF(BQ21="WIC1",'ДЛЯ ЗАПОЛНЕНИЯ'!C$2,IF(BQ21="WIC2",'ДЛЯ ЗАПОЛНЕНИЯ'!C$4,IF(BQ21="WIC3",'ДЛЯ ЗАПОЛНЕНИЯ'!C$10,IF(BQ21="WIC4",'ДЛЯ ЗАПОЛНЕНИЯ'!C$14,IF(BQ21="WIC5",'ДЛЯ ЗАПОЛНЕНИЯ'!C$18,IF(BQ21="WIC6",'ДЛЯ ЗАПОЛНЕНИЯ'!C$20))))))</f>
        <v>WIC6_MI06_TVAC</v>
      </c>
      <c r="BT21" s="21" t="s">
        <v>76</v>
      </c>
      <c r="BU21" s="18" t="n">
        <f aca="false">IF(BT21="WOC1",'ДЛЯ ЗАПОЛНЕНИЯ'!B$24,IF(BT21="WOC2",'ДЛЯ ЗАПОЛНЕНИЯ'!B$38,IF(BT21="WOC3",'ДЛЯ ЗАПОЛНЕНИЯ'!B$42,)))</f>
        <v>1</v>
      </c>
      <c r="BV21" s="22" t="str">
        <f aca="false">IF(BT21="WOC1",'ДЛЯ ЗАПОЛНЕНИЯ'!C$24,IF(BT21="WOC2",'ДЛЯ ЗАПОЛНЕНИЯ'!C$38,IF(BT21="WOC3",'ДЛЯ ЗАПОЛНЕНИЯ'!C$42,)))</f>
        <v>WOC1_MO01_TVAC</v>
      </c>
      <c r="BW21" s="23" t="n">
        <f aca="false">'ДЛЯ ЗАПОЛНЕНИЯ'!E21</f>
        <v>42.27</v>
      </c>
      <c r="BX21" s="18" t="n">
        <f aca="false">AM21+BW21+3</f>
        <v>0.270000000000003</v>
      </c>
      <c r="BY21" s="18" t="n">
        <f aca="false">BX21-15</f>
        <v>-14.73</v>
      </c>
      <c r="BZ21" s="18" t="n">
        <f aca="false">IF(AND(BX21&lt;=10,BY21&gt;=-15),ATT!A$3,IF(AND(BX21&lt;=0,BY21&gt;=-25),ATT!A$4,IF(AND(BX21&lt;=-11,BY21&gt;=-35),ATT!A$5,IF(AND(BX21&lt;=-21,BY21&gt;=-45),ATT!A$6,IF(AND(BX21&lt;=-31,BY21&gt;=-55),ATT!A$7)))))</f>
        <v>0</v>
      </c>
      <c r="CA21" s="24" t="n">
        <v>10</v>
      </c>
      <c r="CB21" s="25" t="n">
        <f aca="false">-BZ21-5</f>
        <v>-5</v>
      </c>
      <c r="CC21" s="18" t="str">
        <f aca="false">"AFC_"&amp;AK21&amp;"_"&amp;AL21&amp;"_"&amp;BO21&amp;"_att"&amp;BZ21</f>
        <v>AFC_6685_20255_80_att0</v>
      </c>
      <c r="CD21" s="18" t="str">
        <f aca="false">"GD_"&amp;AK21&amp;"_"&amp;AL21&amp;"_"&amp;BO21&amp;"_att"&amp;BZ21</f>
        <v>GD_6685_20255_80_att0</v>
      </c>
      <c r="CE21" s="18" t="s">
        <v>68</v>
      </c>
      <c r="CH21" s="18" t="str">
        <f aca="false">BQ21&amp;"_"&amp;BT21&amp;"_"&amp;AK21&amp;"_"&amp;AL21&amp;"_"&amp;BO21&amp;"_att"&amp;BZ21&amp;"_AFC_TVAC"</f>
        <v>WIC6_WOC1_6685_20255_80_att0_AFC_TVAC</v>
      </c>
      <c r="CI21" s="26" t="str">
        <f aca="false">BQ21&amp;"_"&amp;BT21&amp;"_"&amp;AK21&amp;"_"&amp;AL21&amp;"_"&amp;BO21&amp;"_att"&amp;BZ21&amp;"_GD_TVAC"</f>
        <v>WIC6_WOC1_6685_20255_80_att0_GD_TVAC</v>
      </c>
      <c r="CJ21" s="26" t="s">
        <v>68</v>
      </c>
      <c r="CK21" s="1" t="s">
        <v>68</v>
      </c>
      <c r="CM21" s="1" t="str">
        <f aca="false">BQ21&amp;"_"&amp;BT21&amp;"_"&amp;AK21&amp;"_"&amp;AL21&amp;"_"&amp;BO21&amp;"_att"&amp;BZ21</f>
        <v>WIC6_WOC1_6685_20255_80_att0</v>
      </c>
    </row>
    <row r="22" customFormat="false" ht="15" hidden="false" customHeight="false" outlineLevel="0" collapsed="false">
      <c r="A22" s="18" t="n">
        <v>3692</v>
      </c>
      <c r="B22" s="18" t="s">
        <v>68</v>
      </c>
      <c r="C22" s="18" t="s">
        <v>68</v>
      </c>
      <c r="D22" s="18" t="s">
        <v>68</v>
      </c>
      <c r="E22" s="18" t="s">
        <v>68</v>
      </c>
      <c r="F22" s="18" t="s">
        <v>68</v>
      </c>
      <c r="G22" s="18" t="s">
        <v>68</v>
      </c>
      <c r="H22" s="18" t="s">
        <v>68</v>
      </c>
      <c r="I22" s="18" t="s">
        <v>68</v>
      </c>
      <c r="J22" s="18" t="s">
        <v>68</v>
      </c>
      <c r="K22" s="18" t="s">
        <v>68</v>
      </c>
      <c r="L22" s="18"/>
      <c r="M22" s="18" t="n">
        <v>40</v>
      </c>
      <c r="N22" s="18" t="n">
        <v>5050</v>
      </c>
      <c r="O22" s="18" t="n">
        <v>18740</v>
      </c>
      <c r="P22" s="18" t="s">
        <v>69</v>
      </c>
      <c r="Q22" s="18" t="s">
        <v>70</v>
      </c>
      <c r="R22" s="18" t="n">
        <v>0</v>
      </c>
      <c r="S22" s="18" t="n">
        <v>35</v>
      </c>
      <c r="T22" s="18" t="n">
        <v>41</v>
      </c>
      <c r="U22" s="18" t="n">
        <v>1</v>
      </c>
      <c r="V22" s="18" t="s">
        <v>69</v>
      </c>
      <c r="W22" s="18" t="n">
        <v>0</v>
      </c>
      <c r="X22" s="18" t="n">
        <v>0</v>
      </c>
      <c r="Y22" s="18" t="n">
        <v>0</v>
      </c>
      <c r="Z22" s="18" t="n">
        <v>1</v>
      </c>
      <c r="AA22" s="18"/>
      <c r="AB22" s="18"/>
      <c r="AC22" s="18" t="n">
        <v>-26</v>
      </c>
      <c r="AD22" s="18" t="n">
        <v>-320</v>
      </c>
      <c r="AE22" s="18" t="n">
        <v>0</v>
      </c>
      <c r="AF22" s="18" t="n">
        <v>0</v>
      </c>
      <c r="AG22" s="18" t="n">
        <v>1</v>
      </c>
      <c r="AH22" s="18"/>
      <c r="AI22" s="18" t="n">
        <v>5725</v>
      </c>
      <c r="AJ22" s="18" t="n">
        <v>250</v>
      </c>
      <c r="AK22" s="18" t="n">
        <f aca="false">AI22+BO22/2</f>
        <v>5850</v>
      </c>
      <c r="AL22" s="18" t="n">
        <f aca="false">BL22+BO22/2</f>
        <v>21065</v>
      </c>
      <c r="AM22" s="18" t="n">
        <v>-45</v>
      </c>
      <c r="AN22" s="18" t="s">
        <v>71</v>
      </c>
      <c r="AO22" s="18"/>
      <c r="AP22" s="18" t="s">
        <v>72</v>
      </c>
      <c r="AQ22" s="18" t="s">
        <v>77</v>
      </c>
      <c r="AR22" s="18" t="n">
        <v>20938</v>
      </c>
      <c r="AS22" s="18" t="s">
        <v>74</v>
      </c>
      <c r="AT22" s="18"/>
      <c r="AU22" s="18" t="n">
        <v>8350</v>
      </c>
      <c r="AV22" s="18" t="n">
        <v>7775</v>
      </c>
      <c r="AW22" s="18" t="n">
        <v>1845</v>
      </c>
      <c r="AX22" s="18"/>
      <c r="AY22" s="18" t="s">
        <v>68</v>
      </c>
      <c r="AZ22" s="18" t="s">
        <v>68</v>
      </c>
      <c r="BA22" s="19" t="n">
        <f aca="false">AI22</f>
        <v>5725</v>
      </c>
      <c r="BB22" s="19" t="n">
        <f aca="false">BA22-N22</f>
        <v>675</v>
      </c>
      <c r="BC22" s="18" t="n">
        <f aca="false">BB22+AJ22/2</f>
        <v>800</v>
      </c>
      <c r="BD22" s="19" t="n">
        <f aca="false">BB22+AJ22</f>
        <v>925</v>
      </c>
      <c r="BE22" s="19" t="n">
        <f aca="false">BB22+AD22</f>
        <v>355</v>
      </c>
      <c r="BF22" s="18" t="n">
        <f aca="false">BE22+AJ22/2</f>
        <v>480</v>
      </c>
      <c r="BG22" s="19" t="n">
        <f aca="false">BE22+AJ22</f>
        <v>605</v>
      </c>
      <c r="BH22" s="19" t="n">
        <f aca="false">BE22+AW22</f>
        <v>2200</v>
      </c>
      <c r="BI22" s="18" t="n">
        <f aca="false">BH22+O22</f>
        <v>20940</v>
      </c>
      <c r="BJ22" s="18" t="s">
        <v>68</v>
      </c>
      <c r="BK22" s="18"/>
      <c r="BL22" s="18" t="n">
        <f aca="false">BI22</f>
        <v>20940</v>
      </c>
      <c r="BM22" s="18" t="n">
        <f aca="false">BL22+AJ22</f>
        <v>21190</v>
      </c>
      <c r="BN22" s="18" t="n">
        <f aca="false">BL22-AI22</f>
        <v>15215</v>
      </c>
      <c r="BO22" s="18" t="n">
        <v>250</v>
      </c>
      <c r="BP22" s="20" t="n">
        <f aca="false">IF(BO22=250,801,IF(BO22=234,801,IF(BO22=80,201,IF(BO22=235,801))))</f>
        <v>801</v>
      </c>
      <c r="BQ22" s="21" t="s">
        <v>91</v>
      </c>
      <c r="BR22" s="18" t="n">
        <f aca="false">IF(BQ22="WIC1",'ДЛЯ ЗАПОЛНЕНИЯ'!B$2,IF(BQ22="WIC2",'ДЛЯ ЗАПОЛНЕНИЯ'!B$4,IF(BQ22="WIC3",'ДЛЯ ЗАПОЛНЕНИЯ'!B$10,IF(BQ22="WIC4",'ДЛЯ ЗАПОЛНЕНИЯ'!B$14,IF(BQ22="WIC5",'ДЛЯ ЗАПОЛНЕНИЯ'!B$18,IF(BQ22="WIC6",'ДЛЯ ЗАПОЛНЕНИЯ'!B$20))))))</f>
        <v>6</v>
      </c>
      <c r="BS22" s="22" t="str">
        <f aca="false">IF(BQ22="WIC1",'ДЛЯ ЗАПОЛНЕНИЯ'!C$2,IF(BQ22="WIC2",'ДЛЯ ЗАПОЛНЕНИЯ'!C$4,IF(BQ22="WIC3",'ДЛЯ ЗАПОЛНЕНИЯ'!C$10,IF(BQ22="WIC4",'ДЛЯ ЗАПОЛНЕНИЯ'!C$14,IF(BQ22="WIC5",'ДЛЯ ЗАПОЛНЕНИЯ'!C$18,IF(BQ22="WIC6",'ДЛЯ ЗАПОЛНЕНИЯ'!C$20))))))</f>
        <v>WIC6_MI06_TVAC</v>
      </c>
      <c r="BT22" s="21" t="s">
        <v>76</v>
      </c>
      <c r="BU22" s="18" t="n">
        <f aca="false">IF(BT22="WOC1",'ДЛЯ ЗАПОЛНЕНИЯ'!B$24,IF(BT22="WOC2",'ДЛЯ ЗАПОЛНЕНИЯ'!B$38,IF(BT22="WOC3",'ДЛЯ ЗАПОЛНЕНИЯ'!B$42,)))</f>
        <v>1</v>
      </c>
      <c r="BV22" s="22" t="str">
        <f aca="false">IF(BT22="WOC1",'ДЛЯ ЗАПОЛНЕНИЯ'!C$24,IF(BT22="WOC2",'ДЛЯ ЗАПОЛНЕНИЯ'!C$38,IF(BT22="WOC3",'ДЛЯ ЗАПОЛНЕНИЯ'!C$42,)))</f>
        <v>WOC1_MO01_TVAC</v>
      </c>
      <c r="BW22" s="23" t="n">
        <f aca="false">'ДЛЯ ЗАПОЛНЕНИЯ'!E22</f>
        <v>41.28</v>
      </c>
      <c r="BX22" s="18" t="n">
        <f aca="false">AM22+BW22+3</f>
        <v>-0.719999999999999</v>
      </c>
      <c r="BY22" s="18" t="n">
        <f aca="false">BX22-15</f>
        <v>-15.72</v>
      </c>
      <c r="BZ22" s="18" t="n">
        <f aca="false">IF(AND(BX22&lt;=10,BY22&gt;=-15),ATT!A$3,IF(AND(BX22&lt;=0,BY22&gt;=-25),ATT!A$4,IF(AND(BX22&lt;=-11,BY22&gt;=-35),ATT!A$5,IF(AND(BX22&lt;=-21,BY22&gt;=-45),ATT!A$6,IF(AND(BX22&lt;=-31,BY22&gt;=-55),ATT!A$7)))))</f>
        <v>10</v>
      </c>
      <c r="CA22" s="24" t="n">
        <v>10</v>
      </c>
      <c r="CB22" s="25" t="n">
        <f aca="false">-BZ22-5</f>
        <v>-15</v>
      </c>
      <c r="CC22" s="18" t="str">
        <f aca="false">"AFC_"&amp;AK22&amp;"_"&amp;AL22&amp;"_"&amp;BO22&amp;"_att"&amp;BZ22</f>
        <v>AFC_5850_21065_250_att10</v>
      </c>
      <c r="CD22" s="18" t="str">
        <f aca="false">"GD_"&amp;AK22&amp;"_"&amp;AL22&amp;"_"&amp;BO22&amp;"_att"&amp;BZ22</f>
        <v>GD_5850_21065_250_att10</v>
      </c>
      <c r="CE22" s="18" t="str">
        <f aca="false">"IMD_"&amp;AK22&amp;"_"&amp;AL22&amp;"_"&amp;BO22&amp;"_att"&amp;BZ22</f>
        <v>IMD_5850_21065_250_att10</v>
      </c>
      <c r="CH22" s="18" t="str">
        <f aca="false">BQ22&amp;"_"&amp;BT22&amp;"_"&amp;AK22&amp;"_"&amp;AL22&amp;"_"&amp;BO22&amp;"_att"&amp;BZ22&amp;"_AFC_TVAC"</f>
        <v>WIC6_WOC1_5850_21065_250_att10_AFC_TVAC</v>
      </c>
      <c r="CI22" s="26" t="str">
        <f aca="false">BQ22&amp;"_"&amp;BT22&amp;"_"&amp;AK22&amp;"_"&amp;AL22&amp;"_"&amp;BO22&amp;"_att"&amp;BZ22&amp;"_GD_TVAC"</f>
        <v>WIC6_WOC1_5850_21065_250_att10_GD_TVAC</v>
      </c>
      <c r="CJ22" s="26" t="str">
        <f aca="false">BQ22&amp;"_"&amp;BT22&amp;"_"&amp;AK22&amp;"_"&amp;AL22&amp;"_"&amp;BO22&amp;"_att"&amp;BZ22&amp;"_IMD_TVAC"</f>
        <v>WIC6_WOC1_5850_21065_250_att10_IMD_TVAC</v>
      </c>
      <c r="CK22" s="1" t="str">
        <f aca="false">BQ22&amp;"_"&amp;BT22&amp;"_"&amp;AK22&amp;"_"&amp;AL22&amp;"_"&amp;BO22&amp;"_att"&amp;BZ22&amp;"_PN_TVAC"</f>
        <v>WIC6_WOC1_5850_21065_250_att10_PN_TVAC</v>
      </c>
      <c r="CM22" s="1" t="str">
        <f aca="false">BQ22&amp;"_"&amp;BT22&amp;"_"&amp;AK22&amp;"_"&amp;AL22&amp;"_"&amp;BO22&amp;"_att"&amp;BZ22</f>
        <v>WIC6_WOC1_5850_21065_250_att10</v>
      </c>
    </row>
    <row r="23" customFormat="false" ht="15" hidden="false" customHeight="false" outlineLevel="0" collapsed="false">
      <c r="A23" s="18" t="n">
        <v>3694</v>
      </c>
      <c r="B23" s="18" t="s">
        <v>68</v>
      </c>
      <c r="C23" s="18" t="s">
        <v>68</v>
      </c>
      <c r="D23" s="18" t="s">
        <v>68</v>
      </c>
      <c r="E23" s="18" t="s">
        <v>68</v>
      </c>
      <c r="F23" s="18" t="s">
        <v>68</v>
      </c>
      <c r="G23" s="18" t="s">
        <v>68</v>
      </c>
      <c r="H23" s="18" t="s">
        <v>68</v>
      </c>
      <c r="I23" s="18" t="s">
        <v>68</v>
      </c>
      <c r="J23" s="18" t="s">
        <v>68</v>
      </c>
      <c r="K23" s="18" t="s">
        <v>68</v>
      </c>
      <c r="L23" s="18"/>
      <c r="M23" s="18" t="n">
        <v>40</v>
      </c>
      <c r="N23" s="18" t="n">
        <v>5800</v>
      </c>
      <c r="O23" s="18" t="n">
        <v>18740</v>
      </c>
      <c r="P23" s="18" t="s">
        <v>69</v>
      </c>
      <c r="Q23" s="18" t="s">
        <v>70</v>
      </c>
      <c r="R23" s="18" t="n">
        <v>0</v>
      </c>
      <c r="S23" s="18" t="n">
        <v>35</v>
      </c>
      <c r="T23" s="18" t="n">
        <v>41</v>
      </c>
      <c r="U23" s="18" t="n">
        <v>1</v>
      </c>
      <c r="V23" s="18" t="s">
        <v>69</v>
      </c>
      <c r="W23" s="18" t="n">
        <v>0</v>
      </c>
      <c r="X23" s="18" t="n">
        <v>0</v>
      </c>
      <c r="Y23" s="18" t="n">
        <v>0</v>
      </c>
      <c r="Z23" s="18" t="n">
        <v>1</v>
      </c>
      <c r="AA23" s="18"/>
      <c r="AB23" s="18"/>
      <c r="AC23" s="18" t="n">
        <v>-26</v>
      </c>
      <c r="AD23" s="18" t="n">
        <v>-320</v>
      </c>
      <c r="AE23" s="18" t="n">
        <v>0</v>
      </c>
      <c r="AF23" s="18" t="n">
        <v>0</v>
      </c>
      <c r="AG23" s="18" t="n">
        <v>1</v>
      </c>
      <c r="AH23" s="18"/>
      <c r="AI23" s="18" t="n">
        <v>6475</v>
      </c>
      <c r="AJ23" s="18" t="n">
        <v>250</v>
      </c>
      <c r="AK23" s="18" t="n">
        <f aca="false">AI23+BO23/2</f>
        <v>6600</v>
      </c>
      <c r="AL23" s="18" t="n">
        <f aca="false">BL23+BO23/2</f>
        <v>21065</v>
      </c>
      <c r="AM23" s="18" t="n">
        <v>-45</v>
      </c>
      <c r="AN23" s="18" t="s">
        <v>71</v>
      </c>
      <c r="AO23" s="18"/>
      <c r="AP23" s="18" t="s">
        <v>72</v>
      </c>
      <c r="AQ23" s="18" t="s">
        <v>77</v>
      </c>
      <c r="AR23" s="18" t="n">
        <v>20938</v>
      </c>
      <c r="AS23" s="18" t="s">
        <v>74</v>
      </c>
      <c r="AT23" s="18"/>
      <c r="AU23" s="18" t="n">
        <v>8350</v>
      </c>
      <c r="AV23" s="18" t="n">
        <v>7775</v>
      </c>
      <c r="AW23" s="18" t="n">
        <v>1845</v>
      </c>
      <c r="AX23" s="18"/>
      <c r="AY23" s="18" t="s">
        <v>68</v>
      </c>
      <c r="AZ23" s="18" t="s">
        <v>68</v>
      </c>
      <c r="BA23" s="19" t="n">
        <f aca="false">AI23</f>
        <v>6475</v>
      </c>
      <c r="BB23" s="19" t="n">
        <f aca="false">BA23-N23</f>
        <v>675</v>
      </c>
      <c r="BC23" s="18" t="n">
        <f aca="false">BB23+AJ23/2</f>
        <v>800</v>
      </c>
      <c r="BD23" s="19" t="n">
        <f aca="false">BB23+AJ23</f>
        <v>925</v>
      </c>
      <c r="BE23" s="19" t="n">
        <f aca="false">BB23+AD23</f>
        <v>355</v>
      </c>
      <c r="BF23" s="18" t="n">
        <f aca="false">BE23+AJ23/2</f>
        <v>480</v>
      </c>
      <c r="BG23" s="19" t="n">
        <f aca="false">BE23+AJ23</f>
        <v>605</v>
      </c>
      <c r="BH23" s="19" t="n">
        <f aca="false">BE23+AW23</f>
        <v>2200</v>
      </c>
      <c r="BI23" s="18" t="n">
        <f aca="false">BH23+O23</f>
        <v>20940</v>
      </c>
      <c r="BJ23" s="18" t="s">
        <v>68</v>
      </c>
      <c r="BK23" s="18"/>
      <c r="BL23" s="18" t="n">
        <f aca="false">BI23</f>
        <v>20940</v>
      </c>
      <c r="BM23" s="18" t="n">
        <f aca="false">BL23+AJ23</f>
        <v>21190</v>
      </c>
      <c r="BN23" s="18" t="n">
        <f aca="false">BL23-AI23</f>
        <v>14465</v>
      </c>
      <c r="BO23" s="18" t="n">
        <v>250</v>
      </c>
      <c r="BP23" s="20" t="n">
        <f aca="false">IF(BO23=250,801,IF(BO23=234,801,IF(BO23=80,201,IF(BO23=235,801))))</f>
        <v>801</v>
      </c>
      <c r="BQ23" s="21" t="s">
        <v>91</v>
      </c>
      <c r="BR23" s="18" t="n">
        <f aca="false">IF(BQ23="WIC1",'ДЛЯ ЗАПОЛНЕНИЯ'!B$2,IF(BQ23="WIC2",'ДЛЯ ЗАПОЛНЕНИЯ'!B$4,IF(BQ23="WIC3",'ДЛЯ ЗАПОЛНЕНИЯ'!B$10,IF(BQ23="WIC4",'ДЛЯ ЗАПОЛНЕНИЯ'!B$14,IF(BQ23="WIC5",'ДЛЯ ЗАПОЛНЕНИЯ'!B$18,IF(BQ23="WIC6",'ДЛЯ ЗАПОЛНЕНИЯ'!B$20))))))</f>
        <v>6</v>
      </c>
      <c r="BS23" s="22" t="str">
        <f aca="false">IF(BQ23="WIC1",'ДЛЯ ЗАПОЛНЕНИЯ'!C$2,IF(BQ23="WIC2",'ДЛЯ ЗАПОЛНЕНИЯ'!C$4,IF(BQ23="WIC3",'ДЛЯ ЗАПОЛНЕНИЯ'!C$10,IF(BQ23="WIC4",'ДЛЯ ЗАПОЛНЕНИЯ'!C$14,IF(BQ23="WIC5",'ДЛЯ ЗАПОЛНЕНИЯ'!C$18,IF(BQ23="WIC6",'ДЛЯ ЗАПОЛНЕНИЯ'!C$20))))))</f>
        <v>WIC6_MI06_TVAC</v>
      </c>
      <c r="BT23" s="21" t="s">
        <v>76</v>
      </c>
      <c r="BU23" s="18" t="n">
        <f aca="false">IF(BT23="WOC1",'ДЛЯ ЗАПОЛНЕНИЯ'!B$24,IF(BT23="WOC2",'ДЛЯ ЗАПОЛНЕНИЯ'!B$38,IF(BT23="WOC3",'ДЛЯ ЗАПОЛНЕНИЯ'!B$42,)))</f>
        <v>1</v>
      </c>
      <c r="BV23" s="22" t="str">
        <f aca="false">IF(BT23="WOC1",'ДЛЯ ЗАПОЛНЕНИЯ'!C$24,IF(BT23="WOC2",'ДЛЯ ЗАПОЛНЕНИЯ'!C$38,IF(BT23="WOC3",'ДЛЯ ЗАПОЛНЕНИЯ'!C$42,)))</f>
        <v>WOC1_MO01_TVAC</v>
      </c>
      <c r="BW23" s="23" t="n">
        <f aca="false">'ДЛЯ ЗАПОЛНЕНИЯ'!E23</f>
        <v>42.22</v>
      </c>
      <c r="BX23" s="18" t="n">
        <f aca="false">AM23+BW23+3</f>
        <v>0.219999999999999</v>
      </c>
      <c r="BY23" s="18" t="n">
        <f aca="false">BX23-15</f>
        <v>-14.78</v>
      </c>
      <c r="BZ23" s="18" t="n">
        <f aca="false">IF(AND(BX23&lt;=10,BY23&gt;=-15),ATT!A$3,IF(AND(BX23&lt;=0,BY23&gt;=-25),ATT!A$4,IF(AND(BX23&lt;=-11,BY23&gt;=-35),ATT!A$5,IF(AND(BX23&lt;=-21,BY23&gt;=-45),ATT!A$6,IF(AND(BX23&lt;=-31,BY23&gt;=-55),ATT!A$7)))))</f>
        <v>0</v>
      </c>
      <c r="CA23" s="24" t="n">
        <v>10</v>
      </c>
      <c r="CB23" s="25" t="n">
        <f aca="false">-BZ23-5</f>
        <v>-5</v>
      </c>
      <c r="CC23" s="18" t="str">
        <f aca="false">"AFC_"&amp;AK23&amp;"_"&amp;AL23&amp;"_"&amp;BO23&amp;"_att"&amp;BZ23</f>
        <v>AFC_6600_21065_250_att0</v>
      </c>
      <c r="CD23" s="18" t="str">
        <f aca="false">"GD_"&amp;AK23&amp;"_"&amp;AL23&amp;"_"&amp;BO23&amp;"_att"&amp;BZ23</f>
        <v>GD_6600_21065_250_att0</v>
      </c>
      <c r="CE23" s="18" t="s">
        <v>68</v>
      </c>
      <c r="CH23" s="18" t="str">
        <f aca="false">BQ23&amp;"_"&amp;BT23&amp;"_"&amp;AK23&amp;"_"&amp;AL23&amp;"_"&amp;BO23&amp;"_att"&amp;BZ23&amp;"_AFC_TVAC"</f>
        <v>WIC6_WOC1_6600_21065_250_att0_AFC_TVAC</v>
      </c>
      <c r="CI23" s="26" t="str">
        <f aca="false">BQ23&amp;"_"&amp;BT23&amp;"_"&amp;AK23&amp;"_"&amp;AL23&amp;"_"&amp;BO23&amp;"_att"&amp;BZ23&amp;"_GD_TVAC"</f>
        <v>WIC6_WOC1_6600_21065_250_att0_GD_TVAC</v>
      </c>
      <c r="CJ23" s="26" t="s">
        <v>68</v>
      </c>
      <c r="CK23" s="1" t="s">
        <v>68</v>
      </c>
      <c r="CM23" s="1" t="str">
        <f aca="false">BQ23&amp;"_"&amp;BT23&amp;"_"&amp;AK23&amp;"_"&amp;AL23&amp;"_"&amp;BO23&amp;"_att"&amp;BZ23</f>
        <v>WIC6_WOC1_6600_21065_250_att0</v>
      </c>
    </row>
    <row r="24" customFormat="false" ht="15" hidden="false" customHeight="false" outlineLevel="0" collapsed="false">
      <c r="A24" s="18" t="n">
        <v>36321</v>
      </c>
      <c r="B24" s="18" t="s">
        <v>68</v>
      </c>
      <c r="C24" s="18" t="s">
        <v>68</v>
      </c>
      <c r="D24" s="18" t="s">
        <v>68</v>
      </c>
      <c r="E24" s="18" t="s">
        <v>68</v>
      </c>
      <c r="F24" s="18" t="s">
        <v>68</v>
      </c>
      <c r="G24" s="18" t="s">
        <v>68</v>
      </c>
      <c r="H24" s="18" t="s">
        <v>68</v>
      </c>
      <c r="I24" s="18" t="s">
        <v>68</v>
      </c>
      <c r="J24" s="18" t="s">
        <v>68</v>
      </c>
      <c r="K24" s="18" t="s">
        <v>68</v>
      </c>
      <c r="L24" s="18"/>
      <c r="M24" s="18" t="n">
        <v>40</v>
      </c>
      <c r="N24" s="18" t="n">
        <v>5050</v>
      </c>
      <c r="O24" s="18" t="n">
        <v>18220</v>
      </c>
      <c r="P24" s="18" t="s">
        <v>69</v>
      </c>
      <c r="Q24" s="18" t="s">
        <v>70</v>
      </c>
      <c r="R24" s="18" t="n">
        <v>0</v>
      </c>
      <c r="S24" s="18" t="n">
        <v>35</v>
      </c>
      <c r="T24" s="18" t="n">
        <v>41</v>
      </c>
      <c r="U24" s="18" t="n">
        <v>1</v>
      </c>
      <c r="V24" s="18" t="s">
        <v>69</v>
      </c>
      <c r="W24" s="18" t="n">
        <v>0</v>
      </c>
      <c r="X24" s="18" t="n">
        <v>0</v>
      </c>
      <c r="Y24" s="18" t="n">
        <v>0</v>
      </c>
      <c r="Z24" s="18" t="n">
        <v>1</v>
      </c>
      <c r="AA24" s="18"/>
      <c r="AB24" s="18"/>
      <c r="AC24" s="18" t="n">
        <v>-26</v>
      </c>
      <c r="AD24" s="18" t="n">
        <v>-240</v>
      </c>
      <c r="AE24" s="18" t="n">
        <v>0</v>
      </c>
      <c r="AF24" s="18" t="n">
        <v>0</v>
      </c>
      <c r="AG24" s="18" t="n">
        <v>1</v>
      </c>
      <c r="AH24" s="18"/>
      <c r="AI24" s="18" t="n">
        <v>5725</v>
      </c>
      <c r="AJ24" s="18" t="n">
        <v>80</v>
      </c>
      <c r="AK24" s="18" t="n">
        <v>5765</v>
      </c>
      <c r="AL24" s="18" t="n">
        <v>20540</v>
      </c>
      <c r="AM24" s="18" t="n">
        <v>-45</v>
      </c>
      <c r="AN24" s="18" t="s">
        <v>71</v>
      </c>
      <c r="AO24" s="18"/>
      <c r="AP24" s="18" t="s">
        <v>72</v>
      </c>
      <c r="AQ24" s="18" t="s">
        <v>73</v>
      </c>
      <c r="AR24" s="18" t="n">
        <v>20500</v>
      </c>
      <c r="AS24" s="18" t="s">
        <v>74</v>
      </c>
      <c r="AT24" s="18"/>
      <c r="AU24" s="18" t="n">
        <v>8350</v>
      </c>
      <c r="AV24" s="18" t="n">
        <v>7775</v>
      </c>
      <c r="AW24" s="18" t="n">
        <v>1845</v>
      </c>
      <c r="AX24" s="18"/>
      <c r="AY24" s="18" t="s">
        <v>68</v>
      </c>
      <c r="AZ24" s="18" t="s">
        <v>68</v>
      </c>
      <c r="BA24" s="18" t="n">
        <v>5725</v>
      </c>
      <c r="BB24" s="18" t="n">
        <v>675</v>
      </c>
      <c r="BC24" s="18" t="n">
        <v>715</v>
      </c>
      <c r="BD24" s="18" t="n">
        <v>755</v>
      </c>
      <c r="BE24" s="18" t="n">
        <v>435</v>
      </c>
      <c r="BF24" s="18" t="n">
        <v>475</v>
      </c>
      <c r="BG24" s="18" t="n">
        <v>515</v>
      </c>
      <c r="BH24" s="18" t="n">
        <v>2280</v>
      </c>
      <c r="BI24" s="18" t="n">
        <v>20500</v>
      </c>
      <c r="BJ24" s="18" t="s">
        <v>68</v>
      </c>
      <c r="BK24" s="18"/>
      <c r="BL24" s="18" t="n">
        <v>20500</v>
      </c>
      <c r="BM24" s="18" t="n">
        <v>20580</v>
      </c>
      <c r="BN24" s="18" t="n">
        <v>14775</v>
      </c>
      <c r="BO24" s="18" t="n">
        <v>80</v>
      </c>
      <c r="BP24" s="20" t="n">
        <f aca="false">IF(BO24=250,801,IF(BO24=234,801,IF(BO24=80,201,IF(BO24=235,801))))</f>
        <v>201</v>
      </c>
      <c r="BQ24" s="21" t="s">
        <v>75</v>
      </c>
      <c r="BR24" s="18" t="n">
        <f aca="false">IF(BQ24="WIC1",'ДЛЯ ЗАПОЛНЕНИЯ'!B$2,IF(BQ24="WIC2",'ДЛЯ ЗАПОЛНЕНИЯ'!B$4,IF(BQ24="WIC3",'ДЛЯ ЗАПОЛНЕНИЯ'!B$10,IF(BQ24="WIC4",'ДЛЯ ЗАПОЛНЕНИЯ'!B$14,IF(BQ24="WIC5",'ДЛЯ ЗАПОЛНЕНИЯ'!B$18,IF(BQ24="WIC6",'ДЛЯ ЗАПОЛНЕНИЯ'!B$20))))))</f>
        <v>1</v>
      </c>
      <c r="BS24" s="22" t="str">
        <f aca="false">IF(BQ24="WIC1",'ДЛЯ ЗАПОЛНЕНИЯ'!C$2,IF(BQ24="WIC2",'ДЛЯ ЗАПОЛНЕНИЯ'!C$4,IF(BQ24="WIC3",'ДЛЯ ЗАПОЛНЕНИЯ'!C$10,IF(BQ24="WIC4",'ДЛЯ ЗАПОЛНЕНИЯ'!C$14,IF(BQ24="WIC5",'ДЛЯ ЗАПОЛНЕНИЯ'!C$18,IF(BQ24="WIC6",'ДЛЯ ЗАПОЛНЕНИЯ'!C$20))))))</f>
        <v>WIC1_MI01_TVAC</v>
      </c>
      <c r="BT24" s="21" t="s">
        <v>76</v>
      </c>
      <c r="BU24" s="18" t="n">
        <f aca="false">IF(BT24="WOC1",'ДЛЯ ЗАПОЛНЕНИЯ'!B$24,IF(BT24="WOC2",'ДЛЯ ЗАПОЛНЕНИЯ'!B$38,IF(BT24="WOC3",'ДЛЯ ЗАПОЛНЕНИЯ'!B$42,)))</f>
        <v>1</v>
      </c>
      <c r="BV24" s="22" t="str">
        <f aca="false">IF(BT24="WOC1",'ДЛЯ ЗАПОЛНЕНИЯ'!C$24,IF(BT24="WOC2",'ДЛЯ ЗАПОЛНЕНИЯ'!C$38,IF(BT24="WOC3",'ДЛЯ ЗАПОЛНЕНИЯ'!C$42,)))</f>
        <v>WOC1_MO01_TVAC</v>
      </c>
      <c r="BW24" s="23" t="n">
        <f aca="false">'ДЛЯ ЗАПОЛНЕНИЯ'!E2</f>
        <v>42.97</v>
      </c>
      <c r="BX24" s="18" t="n">
        <f aca="false">AM24+BW24+3</f>
        <v>0.969999999999999</v>
      </c>
      <c r="BY24" s="18" t="n">
        <f aca="false">BX24-15</f>
        <v>-14.03</v>
      </c>
      <c r="BZ24" s="18" t="n">
        <f aca="false">IF(AND(BX24&lt;=10,BY24&gt;=-15),ATT!A$3,IF(AND(BX24&lt;=0,BY24&gt;=-25),ATT!A$4,IF(AND(BX24&lt;=-11,BY24&gt;=-35),ATT!A$5,IF(AND(BX24&lt;=-21,BY24&gt;=-45),ATT!A$6,IF(AND(BX24&lt;=-31,BY24&gt;=-55),ATT!A$7)))))</f>
        <v>0</v>
      </c>
      <c r="CA24" s="24" t="n">
        <v>10</v>
      </c>
      <c r="CB24" s="25" t="n">
        <f aca="false">-BZ24-5</f>
        <v>-5</v>
      </c>
      <c r="CC24" s="18" t="str">
        <f aca="false">"AFC_"&amp;AK24&amp;"_"&amp;AL24&amp;"_"&amp;BO24&amp;"_att"&amp;BZ24</f>
        <v>AFC_5765_20540_80_att0</v>
      </c>
      <c r="CD24" s="18" t="str">
        <f aca="false">"GD_"&amp;AK24&amp;"_"&amp;AL24&amp;"_"&amp;BO24&amp;"_att"&amp;BZ24</f>
        <v>GD_5765_20540_80_att0</v>
      </c>
      <c r="CE24" s="18" t="str">
        <f aca="false">"IMD_"&amp;AK24&amp;"_"&amp;AL24&amp;"_"&amp;BO24&amp;"_att"&amp;BZ24</f>
        <v>IMD_5765_20540_80_att0</v>
      </c>
      <c r="CH24" s="18" t="str">
        <f aca="false">BQ24&amp;"_"&amp;BT24&amp;"_"&amp;AK24&amp;"_"&amp;AL24&amp;"_"&amp;BO24&amp;"_att"&amp;BZ24&amp;"_AFC_TVAC"</f>
        <v>WIC1_WOC1_5765_20540_80_att0_AFC_TVAC</v>
      </c>
      <c r="CI24" s="26" t="str">
        <f aca="false">BQ24&amp;"_"&amp;BT24&amp;"_"&amp;AK24&amp;"_"&amp;AL24&amp;"_"&amp;BO24&amp;"_att"&amp;BZ24&amp;"_GD_TVAC"</f>
        <v>WIC1_WOC1_5765_20540_80_att0_GD_TVAC</v>
      </c>
      <c r="CJ24" s="26" t="str">
        <f aca="false">BQ24&amp;"_"&amp;BT24&amp;"_"&amp;AK24&amp;"_"&amp;AL24&amp;"_"&amp;BO24&amp;"_att"&amp;BZ24&amp;"_IMD_TVAC"</f>
        <v>WIC1_WOC1_5765_20540_80_att0_IMD_TVAC</v>
      </c>
      <c r="CK24" s="1" t="str">
        <f aca="false">BQ24&amp;"_"&amp;BT24&amp;"_"&amp;AK24&amp;"_"&amp;AL24&amp;"_"&amp;BO24&amp;"_att"&amp;BZ24&amp;"_PN_TVAC"</f>
        <v>WIC1_WOC1_5765_20540_80_att0_PN_TVAC</v>
      </c>
      <c r="CM24" s="1" t="str">
        <f aca="false">BQ24&amp;"_"&amp;BT24&amp;"_"&amp;AK24&amp;"_"&amp;AL24&amp;"_"&amp;BO24&amp;"_att"&amp;BZ24</f>
        <v>WIC1_WOC1_5765_20540_80_att0</v>
      </c>
    </row>
    <row r="25" customFormat="false" ht="15" hidden="false" customHeight="false" outlineLevel="0" collapsed="false">
      <c r="A25" s="18" t="n">
        <v>36341</v>
      </c>
      <c r="B25" s="18" t="s">
        <v>68</v>
      </c>
      <c r="C25" s="18" t="s">
        <v>68</v>
      </c>
      <c r="D25" s="18" t="s">
        <v>68</v>
      </c>
      <c r="E25" s="18" t="s">
        <v>68</v>
      </c>
      <c r="F25" s="18" t="s">
        <v>68</v>
      </c>
      <c r="G25" s="18" t="s">
        <v>68</v>
      </c>
      <c r="H25" s="18" t="s">
        <v>68</v>
      </c>
      <c r="I25" s="18" t="s">
        <v>68</v>
      </c>
      <c r="J25" s="18" t="s">
        <v>68</v>
      </c>
      <c r="K25" s="18" t="s">
        <v>68</v>
      </c>
      <c r="L25" s="18"/>
      <c r="M25" s="18" t="n">
        <v>40</v>
      </c>
      <c r="N25" s="18" t="n">
        <v>5800</v>
      </c>
      <c r="O25" s="18" t="n">
        <v>18220</v>
      </c>
      <c r="P25" s="18" t="s">
        <v>69</v>
      </c>
      <c r="Q25" s="18" t="s">
        <v>70</v>
      </c>
      <c r="R25" s="18" t="n">
        <v>0</v>
      </c>
      <c r="S25" s="18" t="n">
        <v>35</v>
      </c>
      <c r="T25" s="18" t="n">
        <v>41</v>
      </c>
      <c r="U25" s="18" t="n">
        <v>1</v>
      </c>
      <c r="V25" s="18" t="s">
        <v>69</v>
      </c>
      <c r="W25" s="18" t="n">
        <v>0</v>
      </c>
      <c r="X25" s="18" t="n">
        <v>0</v>
      </c>
      <c r="Y25" s="18" t="n">
        <v>0</v>
      </c>
      <c r="Z25" s="18" t="n">
        <v>1</v>
      </c>
      <c r="AA25" s="18"/>
      <c r="AB25" s="18"/>
      <c r="AC25" s="18" t="n">
        <v>-26</v>
      </c>
      <c r="AD25" s="18" t="n">
        <v>-410</v>
      </c>
      <c r="AE25" s="18" t="n">
        <v>0</v>
      </c>
      <c r="AF25" s="18" t="n">
        <v>0</v>
      </c>
      <c r="AG25" s="18" t="n">
        <v>1</v>
      </c>
      <c r="AH25" s="18"/>
      <c r="AI25" s="18" t="n">
        <v>6645</v>
      </c>
      <c r="AJ25" s="18" t="n">
        <v>80</v>
      </c>
      <c r="AK25" s="18" t="n">
        <v>6685</v>
      </c>
      <c r="AL25" s="18" t="n">
        <v>20540</v>
      </c>
      <c r="AM25" s="18" t="n">
        <v>-45</v>
      </c>
      <c r="AN25" s="18" t="s">
        <v>71</v>
      </c>
      <c r="AO25" s="18"/>
      <c r="AP25" s="18" t="s">
        <v>72</v>
      </c>
      <c r="AQ25" s="18" t="s">
        <v>73</v>
      </c>
      <c r="AR25" s="18" t="n">
        <v>20500</v>
      </c>
      <c r="AS25" s="18" t="s">
        <v>74</v>
      </c>
      <c r="AT25" s="18"/>
      <c r="AU25" s="18" t="n">
        <v>8350</v>
      </c>
      <c r="AV25" s="18" t="n">
        <v>7775</v>
      </c>
      <c r="AW25" s="18" t="n">
        <v>1845</v>
      </c>
      <c r="AX25" s="18"/>
      <c r="AY25" s="18" t="s">
        <v>68</v>
      </c>
      <c r="AZ25" s="18" t="s">
        <v>68</v>
      </c>
      <c r="BA25" s="18" t="n">
        <v>6645</v>
      </c>
      <c r="BB25" s="18" t="n">
        <v>845</v>
      </c>
      <c r="BC25" s="18" t="n">
        <v>885</v>
      </c>
      <c r="BD25" s="18" t="n">
        <v>925</v>
      </c>
      <c r="BE25" s="18" t="n">
        <v>435</v>
      </c>
      <c r="BF25" s="18" t="n">
        <v>475</v>
      </c>
      <c r="BG25" s="18" t="n">
        <v>515</v>
      </c>
      <c r="BH25" s="18" t="n">
        <v>2280</v>
      </c>
      <c r="BI25" s="18" t="n">
        <v>20500</v>
      </c>
      <c r="BJ25" s="18" t="s">
        <v>68</v>
      </c>
      <c r="BK25" s="18"/>
      <c r="BL25" s="18" t="n">
        <v>20500</v>
      </c>
      <c r="BM25" s="18" t="n">
        <v>20580</v>
      </c>
      <c r="BN25" s="18" t="n">
        <v>13855</v>
      </c>
      <c r="BO25" s="18" t="n">
        <v>80</v>
      </c>
      <c r="BP25" s="20" t="n">
        <f aca="false">IF(BO25=250,801,IF(BO25=234,801,IF(BO25=80,201,IF(BO25=235,801))))</f>
        <v>201</v>
      </c>
      <c r="BQ25" s="21" t="s">
        <v>75</v>
      </c>
      <c r="BR25" s="18" t="n">
        <f aca="false">IF(BQ25="WIC1",'ДЛЯ ЗАПОЛНЕНИЯ'!B$2,IF(BQ25="WIC2",'ДЛЯ ЗАПОЛНЕНИЯ'!B$4,IF(BQ25="WIC3",'ДЛЯ ЗАПОЛНЕНИЯ'!B$10,IF(BQ25="WIC4",'ДЛЯ ЗАПОЛНЕНИЯ'!B$14,IF(BQ25="WIC5",'ДЛЯ ЗАПОЛНЕНИЯ'!B$18,IF(BQ25="WIC6",'ДЛЯ ЗАПОЛНЕНИЯ'!B$20))))))</f>
        <v>1</v>
      </c>
      <c r="BS25" s="22" t="str">
        <f aca="false">IF(BQ25="WIC1",'ДЛЯ ЗАПОЛНЕНИЯ'!C$2,IF(BQ25="WIC2",'ДЛЯ ЗАПОЛНЕНИЯ'!C$4,IF(BQ25="WIC3",'ДЛЯ ЗАПОЛНЕНИЯ'!C$10,IF(BQ25="WIC4",'ДЛЯ ЗАПОЛНЕНИЯ'!C$14,IF(BQ25="WIC5",'ДЛЯ ЗАПОЛНЕНИЯ'!C$18,IF(BQ25="WIC6",'ДЛЯ ЗАПОЛНЕНИЯ'!C$20))))))</f>
        <v>WIC1_MI01_TVAC</v>
      </c>
      <c r="BT25" s="21" t="s">
        <v>76</v>
      </c>
      <c r="BU25" s="18" t="n">
        <f aca="false">IF(BT25="WOC1",'ДЛЯ ЗАПОЛНЕНИЯ'!B$24,IF(BT25="WOC2",'ДЛЯ ЗАПОЛНЕНИЯ'!B$38,IF(BT25="WOC3",'ДЛЯ ЗАПОЛНЕНИЯ'!B$42,)))</f>
        <v>1</v>
      </c>
      <c r="BV25" s="22" t="str">
        <f aca="false">IF(BT25="WOC1",'ДЛЯ ЗАПОЛНЕНИЯ'!C$24,IF(BT25="WOC2",'ДЛЯ ЗАПОЛНЕНИЯ'!C$38,IF(BT25="WOC3",'ДЛЯ ЗАПОЛНЕНИЯ'!C$42,)))</f>
        <v>WOC1_MO01_TVAC</v>
      </c>
      <c r="BW25" s="23" t="n">
        <f aca="false">'ДЛЯ ЗАПОЛНЕНИЯ'!E3</f>
        <v>43.72</v>
      </c>
      <c r="BX25" s="18" t="n">
        <f aca="false">AM25+BW25+3</f>
        <v>1.72</v>
      </c>
      <c r="BY25" s="18" t="n">
        <f aca="false">BX25-15</f>
        <v>-13.28</v>
      </c>
      <c r="BZ25" s="18" t="n">
        <f aca="false">IF(AND(BX25&lt;=10,BY25&gt;=-15),ATT!A$3,IF(AND(BX25&lt;=0,BY25&gt;=-25),ATT!A$4,IF(AND(BX25&lt;=-11,BY25&gt;=-35),ATT!A$5,IF(AND(BX25&lt;=-21,BY25&gt;=-45),ATT!A$6,IF(AND(BX25&lt;=-31,BY25&gt;=-55),ATT!A$7)))))</f>
        <v>0</v>
      </c>
      <c r="CA25" s="24" t="n">
        <v>10</v>
      </c>
      <c r="CB25" s="25" t="n">
        <f aca="false">-BZ25-5</f>
        <v>-5</v>
      </c>
      <c r="CC25" s="18" t="str">
        <f aca="false">"AFC_"&amp;AK25&amp;"_"&amp;AL25&amp;"_"&amp;BO25&amp;"_att"&amp;BZ25</f>
        <v>AFC_6685_20540_80_att0</v>
      </c>
      <c r="CD25" s="18" t="str">
        <f aca="false">"GD_"&amp;AK25&amp;"_"&amp;AL25&amp;"_"&amp;BO25&amp;"_att"&amp;BZ25</f>
        <v>GD_6685_20540_80_att0</v>
      </c>
      <c r="CE25" s="18" t="s">
        <v>68</v>
      </c>
      <c r="CH25" s="18" t="str">
        <f aca="false">BQ25&amp;"_"&amp;BT25&amp;"_"&amp;AK25&amp;"_"&amp;AL25&amp;"_"&amp;BO25&amp;"_att"&amp;BZ25&amp;"_AFC_TVAC"</f>
        <v>WIC1_WOC1_6685_20540_80_att0_AFC_TVAC</v>
      </c>
      <c r="CI25" s="26" t="str">
        <f aca="false">BQ25&amp;"_"&amp;BT25&amp;"_"&amp;AK25&amp;"_"&amp;AL25&amp;"_"&amp;BO25&amp;"_att"&amp;BZ25&amp;"_GD_TVAC"</f>
        <v>WIC1_WOC1_6685_20540_80_att0_GD_TVAC</v>
      </c>
      <c r="CJ25" s="26" t="s">
        <v>68</v>
      </c>
      <c r="CK25" s="1" t="s">
        <v>68</v>
      </c>
      <c r="CM25" s="1" t="str">
        <f aca="false">BQ25&amp;"_"&amp;BT25&amp;"_"&amp;AK25&amp;"_"&amp;AL25&amp;"_"&amp;BO25&amp;"_att"&amp;BZ25</f>
        <v>WIC1_WOC1_6685_20540_80_att0</v>
      </c>
    </row>
    <row r="26" customFormat="false" ht="14.9" hidden="false" customHeight="false" outlineLevel="0" collapsed="false">
      <c r="A26" s="18" t="n">
        <v>36861</v>
      </c>
      <c r="B26" s="18" t="s">
        <v>68</v>
      </c>
      <c r="C26" s="18" t="s">
        <v>68</v>
      </c>
      <c r="D26" s="18" t="s">
        <v>68</v>
      </c>
      <c r="E26" s="18" t="s">
        <v>68</v>
      </c>
      <c r="F26" s="18" t="s">
        <v>68</v>
      </c>
      <c r="G26" s="18" t="s">
        <v>68</v>
      </c>
      <c r="H26" s="18" t="s">
        <v>68</v>
      </c>
      <c r="I26" s="18" t="s">
        <v>68</v>
      </c>
      <c r="J26" s="18" t="s">
        <v>68</v>
      </c>
      <c r="K26" s="18" t="s">
        <v>68</v>
      </c>
      <c r="L26" s="18"/>
      <c r="M26" s="18" t="n">
        <v>40</v>
      </c>
      <c r="N26" s="18" t="n">
        <v>5050</v>
      </c>
      <c r="O26" s="18" t="n">
        <v>17980</v>
      </c>
      <c r="P26" s="18" t="s">
        <v>69</v>
      </c>
      <c r="Q26" s="18" t="s">
        <v>70</v>
      </c>
      <c r="R26" s="18" t="n">
        <v>0</v>
      </c>
      <c r="S26" s="18" t="n">
        <v>35</v>
      </c>
      <c r="T26" s="18" t="n">
        <v>41</v>
      </c>
      <c r="U26" s="18" t="n">
        <v>1</v>
      </c>
      <c r="V26" s="18" t="s">
        <v>69</v>
      </c>
      <c r="W26" s="18" t="n">
        <v>0</v>
      </c>
      <c r="X26" s="18" t="n">
        <v>0</v>
      </c>
      <c r="Y26" s="18" t="n">
        <v>0</v>
      </c>
      <c r="Z26" s="18" t="n">
        <v>1</v>
      </c>
      <c r="AA26" s="18"/>
      <c r="AB26" s="18"/>
      <c r="AC26" s="18" t="n">
        <v>-26</v>
      </c>
      <c r="AD26" s="18" t="n">
        <v>-285</v>
      </c>
      <c r="AE26" s="18" t="n">
        <v>0</v>
      </c>
      <c r="AF26" s="18" t="n">
        <v>0</v>
      </c>
      <c r="AG26" s="18" t="n">
        <v>1</v>
      </c>
      <c r="AH26" s="18"/>
      <c r="AI26" s="18" t="n">
        <v>5725</v>
      </c>
      <c r="AJ26" s="18" t="n">
        <v>80</v>
      </c>
      <c r="AK26" s="18" t="n">
        <v>5765</v>
      </c>
      <c r="AL26" s="18" t="n">
        <v>20255</v>
      </c>
      <c r="AM26" s="18" t="n">
        <v>-45</v>
      </c>
      <c r="AN26" s="18" t="s">
        <v>71</v>
      </c>
      <c r="AO26" s="18"/>
      <c r="AP26" s="18" t="s">
        <v>72</v>
      </c>
      <c r="AQ26" s="18" t="s">
        <v>82</v>
      </c>
      <c r="AR26" s="18" t="n">
        <v>20215</v>
      </c>
      <c r="AS26" s="18" t="s">
        <v>74</v>
      </c>
      <c r="AT26" s="18"/>
      <c r="AU26" s="18" t="n">
        <v>8350</v>
      </c>
      <c r="AV26" s="18" t="n">
        <v>7775</v>
      </c>
      <c r="AW26" s="18" t="n">
        <v>1845</v>
      </c>
      <c r="AX26" s="18"/>
      <c r="AY26" s="18" t="s">
        <v>68</v>
      </c>
      <c r="AZ26" s="18" t="s">
        <v>68</v>
      </c>
      <c r="BA26" s="19" t="n">
        <v>5725</v>
      </c>
      <c r="BB26" s="19" t="n">
        <v>675</v>
      </c>
      <c r="BC26" s="18" t="n">
        <v>715</v>
      </c>
      <c r="BD26" s="19" t="n">
        <v>755</v>
      </c>
      <c r="BE26" s="19" t="n">
        <v>390</v>
      </c>
      <c r="BF26" s="18" t="n">
        <v>430</v>
      </c>
      <c r="BG26" s="19" t="n">
        <v>470</v>
      </c>
      <c r="BH26" s="19" t="n">
        <v>2235</v>
      </c>
      <c r="BI26" s="18" t="n">
        <v>20215</v>
      </c>
      <c r="BJ26" s="18" t="s">
        <v>68</v>
      </c>
      <c r="BK26" s="18"/>
      <c r="BL26" s="18" t="n">
        <v>20215</v>
      </c>
      <c r="BM26" s="18" t="n">
        <v>20295</v>
      </c>
      <c r="BN26" s="18" t="n">
        <v>14490</v>
      </c>
      <c r="BO26" s="18" t="n">
        <v>80</v>
      </c>
      <c r="BP26" s="20" t="n">
        <f aca="false">IF(BO26=250,801,IF(BO26=234,801,IF(BO26=80,201,IF(BO26=235,801))))</f>
        <v>201</v>
      </c>
      <c r="BQ26" s="21" t="s">
        <v>91</v>
      </c>
      <c r="BR26" s="18" t="n">
        <f aca="false">IF(BQ26="WIC1",'ДЛЯ ЗАПОЛНЕНИЯ'!B$2,IF(BQ26="WIC2",'ДЛЯ ЗАПОЛНЕНИЯ'!B$4,IF(BQ26="WIC3",'ДЛЯ ЗАПОЛНЕНИЯ'!B$10,IF(BQ26="WIC4",'ДЛЯ ЗАПОЛНЕНИЯ'!B$14,IF(BQ26="WIC5",'ДЛЯ ЗАПОЛНЕНИЯ'!B$18,IF(BQ26="WIC6",'ДЛЯ ЗАПОЛНЕНИЯ'!B$20))))))</f>
        <v>6</v>
      </c>
      <c r="BS26" s="22" t="str">
        <f aca="false">IF(BQ26="WIC1",'ДЛЯ ЗАПОЛНЕНИЯ'!C$2,IF(BQ26="WIC2",'ДЛЯ ЗАПОЛНЕНИЯ'!C$4,IF(BQ26="WIC3",'ДЛЯ ЗАПОЛНЕНИЯ'!C$10,IF(BQ26="WIC4",'ДЛЯ ЗАПОЛНЕНИЯ'!C$14,IF(BQ26="WIC5",'ДЛЯ ЗАПОЛНЕНИЯ'!C$18,IF(BQ26="WIC6",'ДЛЯ ЗАПОЛНЕНИЯ'!C$20))))))</f>
        <v>WIC6_MI06_TVAC</v>
      </c>
      <c r="BT26" s="21" t="s">
        <v>76</v>
      </c>
      <c r="BU26" s="18" t="n">
        <f aca="false">IF(BT26="WOC1",'ДЛЯ ЗАПОЛНЕНИЯ'!B$24,IF(BT26="WOC2",'ДЛЯ ЗАПОЛНЕНИЯ'!B$38,IF(BT26="WOC3",'ДЛЯ ЗАПОЛНЕНИЯ'!B$42,)))</f>
        <v>1</v>
      </c>
      <c r="BV26" s="22" t="str">
        <f aca="false">IF(BT26="WOC1",'ДЛЯ ЗАПОЛНЕНИЯ'!C$24,IF(BT26="WOC2",'ДЛЯ ЗАПОЛНЕНИЯ'!C$38,IF(BT26="WOC3",'ДЛЯ ЗАПОЛНЕНИЯ'!C$42,)))</f>
        <v>WOC1_MO01_TVAC</v>
      </c>
      <c r="BW26" s="23" t="n">
        <f aca="false">'ДЛЯ ЗАПОЛНЕНИЯ'!E20</f>
        <v>41.36</v>
      </c>
      <c r="BX26" s="18" t="n">
        <f aca="false">AM26+BW26+3</f>
        <v>-0.640000000000001</v>
      </c>
      <c r="BY26" s="18" t="n">
        <f aca="false">BX26-15</f>
        <v>-15.64</v>
      </c>
      <c r="BZ26" s="18" t="n">
        <f aca="false">IF(AND(BX26&lt;=10,BY26&gt;=-15),ATT!A$3,IF(AND(BX26&lt;=0,BY26&gt;=-25),ATT!A$4,IF(AND(BX26&lt;=-11,BY26&gt;=-35),ATT!A$5,IF(AND(BX26&lt;=-21,BY26&gt;=-45),ATT!A$6,IF(AND(BX26&lt;=-31,BY26&gt;=-55),ATT!A$7)))))</f>
        <v>10</v>
      </c>
      <c r="CA26" s="24" t="n">
        <v>10</v>
      </c>
      <c r="CB26" s="25" t="n">
        <f aca="false">-BZ26-5</f>
        <v>-15</v>
      </c>
      <c r="CC26" s="18" t="str">
        <f aca="false">"AFC_"&amp;AK26&amp;"_"&amp;AL26&amp;"_"&amp;BO26&amp;"_att"&amp;BZ26</f>
        <v>AFC_5765_20255_80_att10</v>
      </c>
      <c r="CD26" s="18" t="str">
        <f aca="false">"GD_"&amp;AK26&amp;"_"&amp;AL26&amp;"_"&amp;BO26&amp;"_att"&amp;BZ26</f>
        <v>GD_5765_20255_80_att10</v>
      </c>
      <c r="CE26" s="18" t="str">
        <f aca="false">"IMD_"&amp;AK26&amp;"_"&amp;AL26&amp;"_"&amp;BO26&amp;"_att"&amp;BZ26</f>
        <v>IMD_5765_20255_80_att10</v>
      </c>
      <c r="CH26" s="18" t="str">
        <f aca="false">BQ26&amp;"_"&amp;BT26&amp;"_"&amp;AK26&amp;"_"&amp;AL26&amp;"_"&amp;BO26&amp;"_att"&amp;BZ26&amp;"_AFC_TVAC"</f>
        <v>WIC6_WOC1_5765_20255_80_att10_AFC_TVAC</v>
      </c>
      <c r="CI26" s="26" t="str">
        <f aca="false">BQ26&amp;"_"&amp;BT26&amp;"_"&amp;AK26&amp;"_"&amp;AL26&amp;"_"&amp;BO26&amp;"_att"&amp;BZ26&amp;"_GD_TVAC"</f>
        <v>WIC6_WOC1_5765_20255_80_att10_GD_TVAC</v>
      </c>
      <c r="CJ26" s="26" t="str">
        <f aca="false">BQ26&amp;"_"&amp;BT26&amp;"_"&amp;AK26&amp;"_"&amp;AL26&amp;"_"&amp;BO26&amp;"_att"&amp;BZ26&amp;"_IMD_TVAC"</f>
        <v>WIC6_WOC1_5765_20255_80_att10_IMD_TVAC</v>
      </c>
      <c r="CK26" s="1" t="str">
        <f aca="false">BQ26&amp;"_"&amp;BT26&amp;"_"&amp;AK26&amp;"_"&amp;AL26&amp;"_"&amp;BO26&amp;"_att"&amp;BZ26&amp;"_PN_TVAC"</f>
        <v>WIC6_WOC1_5765_20255_80_att10_PN_TVAC</v>
      </c>
      <c r="CM26" s="1" t="str">
        <f aca="false">BQ26&amp;"_"&amp;BT26&amp;"_"&amp;AK26&amp;"_"&amp;AL26&amp;"_"&amp;BO26&amp;"_att"&amp;BZ26</f>
        <v>WIC6_WOC1_5765_20255_80_att10</v>
      </c>
    </row>
    <row r="27" customFormat="false" ht="14.9" hidden="false" customHeight="false" outlineLevel="0" collapsed="false">
      <c r="A27" s="18" t="n">
        <v>36881</v>
      </c>
      <c r="B27" s="18" t="s">
        <v>68</v>
      </c>
      <c r="C27" s="18" t="s">
        <v>68</v>
      </c>
      <c r="D27" s="18" t="s">
        <v>68</v>
      </c>
      <c r="E27" s="18" t="s">
        <v>68</v>
      </c>
      <c r="F27" s="18" t="s">
        <v>68</v>
      </c>
      <c r="G27" s="18" t="s">
        <v>68</v>
      </c>
      <c r="H27" s="18" t="s">
        <v>68</v>
      </c>
      <c r="I27" s="18" t="s">
        <v>68</v>
      </c>
      <c r="J27" s="18" t="s">
        <v>68</v>
      </c>
      <c r="K27" s="18" t="s">
        <v>68</v>
      </c>
      <c r="L27" s="18"/>
      <c r="M27" s="18" t="n">
        <v>40</v>
      </c>
      <c r="N27" s="18" t="n">
        <v>5800</v>
      </c>
      <c r="O27" s="18" t="n">
        <v>17980</v>
      </c>
      <c r="P27" s="18" t="s">
        <v>69</v>
      </c>
      <c r="Q27" s="18" t="s">
        <v>70</v>
      </c>
      <c r="R27" s="18" t="n">
        <v>0</v>
      </c>
      <c r="S27" s="18" t="n">
        <v>35</v>
      </c>
      <c r="T27" s="18" t="n">
        <v>41</v>
      </c>
      <c r="U27" s="18" t="n">
        <v>1</v>
      </c>
      <c r="V27" s="18" t="s">
        <v>69</v>
      </c>
      <c r="W27" s="18" t="n">
        <v>0</v>
      </c>
      <c r="X27" s="18" t="n">
        <v>0</v>
      </c>
      <c r="Y27" s="18" t="n">
        <v>0</v>
      </c>
      <c r="Z27" s="18" t="n">
        <v>1</v>
      </c>
      <c r="AA27" s="18"/>
      <c r="AB27" s="18"/>
      <c r="AC27" s="18" t="n">
        <v>-26</v>
      </c>
      <c r="AD27" s="18" t="n">
        <v>-455</v>
      </c>
      <c r="AE27" s="18" t="n">
        <v>0</v>
      </c>
      <c r="AF27" s="18" t="n">
        <v>0</v>
      </c>
      <c r="AG27" s="18" t="n">
        <v>1</v>
      </c>
      <c r="AH27" s="18"/>
      <c r="AI27" s="18" t="n">
        <v>6645</v>
      </c>
      <c r="AJ27" s="18" t="n">
        <v>80</v>
      </c>
      <c r="AK27" s="18" t="n">
        <v>6685</v>
      </c>
      <c r="AL27" s="18" t="n">
        <v>20255</v>
      </c>
      <c r="AM27" s="18" t="n">
        <v>-45</v>
      </c>
      <c r="AN27" s="18" t="s">
        <v>71</v>
      </c>
      <c r="AO27" s="18"/>
      <c r="AP27" s="18" t="s">
        <v>72</v>
      </c>
      <c r="AQ27" s="18" t="s">
        <v>82</v>
      </c>
      <c r="AR27" s="18" t="n">
        <v>20215</v>
      </c>
      <c r="AS27" s="18" t="s">
        <v>74</v>
      </c>
      <c r="AT27" s="18"/>
      <c r="AU27" s="18" t="n">
        <v>8350</v>
      </c>
      <c r="AV27" s="18" t="n">
        <v>7775</v>
      </c>
      <c r="AW27" s="18" t="n">
        <v>1845</v>
      </c>
      <c r="AX27" s="18"/>
      <c r="AY27" s="18" t="s">
        <v>68</v>
      </c>
      <c r="AZ27" s="18" t="s">
        <v>68</v>
      </c>
      <c r="BA27" s="19" t="n">
        <v>6645</v>
      </c>
      <c r="BB27" s="19" t="n">
        <v>845</v>
      </c>
      <c r="BC27" s="18" t="n">
        <v>885</v>
      </c>
      <c r="BD27" s="19" t="n">
        <v>925</v>
      </c>
      <c r="BE27" s="19" t="n">
        <v>390</v>
      </c>
      <c r="BF27" s="18" t="n">
        <v>430</v>
      </c>
      <c r="BG27" s="19" t="n">
        <v>470</v>
      </c>
      <c r="BH27" s="19" t="n">
        <v>2235</v>
      </c>
      <c r="BI27" s="18" t="n">
        <v>20215</v>
      </c>
      <c r="BJ27" s="18" t="s">
        <v>68</v>
      </c>
      <c r="BK27" s="18"/>
      <c r="BL27" s="18" t="n">
        <v>20215</v>
      </c>
      <c r="BM27" s="18" t="n">
        <v>20295</v>
      </c>
      <c r="BN27" s="18" t="n">
        <v>13570</v>
      </c>
      <c r="BO27" s="18" t="n">
        <v>80</v>
      </c>
      <c r="BP27" s="20" t="n">
        <f aca="false">IF(BO27=250,801,IF(BO27=234,801,IF(BO27=80,201,IF(BO27=235,801))))</f>
        <v>201</v>
      </c>
      <c r="BQ27" s="21" t="s">
        <v>91</v>
      </c>
      <c r="BR27" s="18" t="n">
        <f aca="false">IF(BQ27="WIC1",'ДЛЯ ЗАПОЛНЕНИЯ'!B$2,IF(BQ27="WIC2",'ДЛЯ ЗАПОЛНЕНИЯ'!B$4,IF(BQ27="WIC3",'ДЛЯ ЗАПОЛНЕНИЯ'!B$10,IF(BQ27="WIC4",'ДЛЯ ЗАПОЛНЕНИЯ'!B$14,IF(BQ27="WIC5",'ДЛЯ ЗАПОЛНЕНИЯ'!B$18,IF(BQ27="WIC6",'ДЛЯ ЗАПОЛНЕНИЯ'!B$20))))))</f>
        <v>6</v>
      </c>
      <c r="BS27" s="22" t="str">
        <f aca="false">IF(BQ27="WIC1",'ДЛЯ ЗАПОЛНЕНИЯ'!C$2,IF(BQ27="WIC2",'ДЛЯ ЗАПОЛНЕНИЯ'!C$4,IF(BQ27="WIC3",'ДЛЯ ЗАПОЛНЕНИЯ'!C$10,IF(BQ27="WIC4",'ДЛЯ ЗАПОЛНЕНИЯ'!C$14,IF(BQ27="WIC5",'ДЛЯ ЗАПОЛНЕНИЯ'!C$18,IF(BQ27="WIC6",'ДЛЯ ЗАПОЛНЕНИЯ'!C$20))))))</f>
        <v>WIC6_MI06_TVAC</v>
      </c>
      <c r="BT27" s="21" t="s">
        <v>76</v>
      </c>
      <c r="BU27" s="18" t="n">
        <f aca="false">IF(BT27="WOC1",'ДЛЯ ЗАПОЛНЕНИЯ'!B$24,IF(BT27="WOC2",'ДЛЯ ЗАПОЛНЕНИЯ'!B$38,IF(BT27="WOC3",'ДЛЯ ЗАПОЛНЕНИЯ'!B$42,)))</f>
        <v>1</v>
      </c>
      <c r="BV27" s="22" t="str">
        <f aca="false">IF(BT27="WOC1",'ДЛЯ ЗАПОЛНЕНИЯ'!C$24,IF(BT27="WOC2",'ДЛЯ ЗАПОЛНЕНИЯ'!C$38,IF(BT27="WOC3",'ДЛЯ ЗАПОЛНЕНИЯ'!C$42,)))</f>
        <v>WOC1_MO01_TVAC</v>
      </c>
      <c r="BW27" s="23" t="n">
        <f aca="false">'ДЛЯ ЗАПОЛНЕНИЯ'!E21</f>
        <v>42.27</v>
      </c>
      <c r="BX27" s="18" t="n">
        <f aca="false">AM27+BW27+3</f>
        <v>0.270000000000003</v>
      </c>
      <c r="BY27" s="18" t="n">
        <f aca="false">BX27-15</f>
        <v>-14.73</v>
      </c>
      <c r="BZ27" s="18" t="n">
        <f aca="false">IF(AND(BX27&lt;=10,BY27&gt;=-15),ATT!A$3,IF(AND(BX27&lt;=0,BY27&gt;=-25),ATT!A$4,IF(AND(BX27&lt;=-11,BY27&gt;=-35),ATT!A$5,IF(AND(BX27&lt;=-21,BY27&gt;=-45),ATT!A$6,IF(AND(BX27&lt;=-31,BY27&gt;=-55),ATT!A$7)))))</f>
        <v>0</v>
      </c>
      <c r="CA27" s="24" t="n">
        <v>10</v>
      </c>
      <c r="CB27" s="25" t="n">
        <f aca="false">-BZ27-5</f>
        <v>-5</v>
      </c>
      <c r="CC27" s="28" t="str">
        <f aca="false">"AFC_"&amp;AK27&amp;"_"&amp;AL27&amp;"_"&amp;BO27&amp;"_att"&amp;BZ27</f>
        <v>AFC_6685_20255_80_att0</v>
      </c>
      <c r="CD27" s="28" t="str">
        <f aca="false">"GD_"&amp;AK27&amp;"_"&amp;AL27&amp;"_"&amp;BO27&amp;"_att"&amp;BZ27</f>
        <v>GD_6685_20255_80_att0</v>
      </c>
      <c r="CE27" s="18" t="s">
        <v>68</v>
      </c>
      <c r="CH27" s="18" t="str">
        <f aca="false">BQ27&amp;"_"&amp;BT27&amp;"_"&amp;AK27&amp;"_"&amp;AL27&amp;"_"&amp;BO27&amp;"_att"&amp;BZ27&amp;"_AFC_TVAC"</f>
        <v>WIC6_WOC1_6685_20255_80_att0_AFC_TVAC</v>
      </c>
      <c r="CI27" s="26" t="str">
        <f aca="false">BQ27&amp;"_"&amp;BT27&amp;"_"&amp;AK27&amp;"_"&amp;AL27&amp;"_"&amp;BO27&amp;"_att"&amp;BZ27&amp;"_GD_TVAC"</f>
        <v>WIC6_WOC1_6685_20255_80_att0_GD_TVAC</v>
      </c>
      <c r="CJ27" s="26" t="s">
        <v>68</v>
      </c>
      <c r="CK27" s="1" t="s">
        <v>68</v>
      </c>
      <c r="CM27" s="1" t="str">
        <f aca="false">BQ27&amp;"_"&amp;BT27&amp;"_"&amp;AK27&amp;"_"&amp;AL27&amp;"_"&amp;BO27&amp;"_att"&amp;BZ27</f>
        <v>WIC6_WOC1_6685_20255_80_att0</v>
      </c>
    </row>
    <row r="28" customFormat="false" ht="13.8" hidden="false" customHeight="false" outlineLevel="0" collapsed="false">
      <c r="A28" s="18" t="n">
        <v>3707</v>
      </c>
      <c r="B28" s="18" t="s">
        <v>68</v>
      </c>
      <c r="C28" s="18" t="s">
        <v>68</v>
      </c>
      <c r="D28" s="18" t="s">
        <v>68</v>
      </c>
      <c r="E28" s="18" t="s">
        <v>68</v>
      </c>
      <c r="F28" s="18" t="s">
        <v>68</v>
      </c>
      <c r="G28" s="18" t="s">
        <v>68</v>
      </c>
      <c r="H28" s="18" t="s">
        <v>68</v>
      </c>
      <c r="I28" s="18" t="s">
        <v>68</v>
      </c>
      <c r="J28" s="18" t="s">
        <v>68</v>
      </c>
      <c r="K28" s="18" t="s">
        <v>68</v>
      </c>
      <c r="L28" s="18"/>
      <c r="M28" s="18" t="n">
        <v>40</v>
      </c>
      <c r="N28" s="18" t="s">
        <v>69</v>
      </c>
      <c r="O28" s="18" t="s">
        <v>69</v>
      </c>
      <c r="P28" s="18" t="s">
        <v>69</v>
      </c>
      <c r="Q28" s="18" t="s">
        <v>70</v>
      </c>
      <c r="R28" s="18" t="n">
        <v>0</v>
      </c>
      <c r="S28" s="18" t="n">
        <v>35</v>
      </c>
      <c r="T28" s="18" t="n">
        <v>41</v>
      </c>
      <c r="U28" s="18" t="n">
        <v>1</v>
      </c>
      <c r="V28" s="18" t="s">
        <v>69</v>
      </c>
      <c r="W28" s="18" t="n">
        <v>0</v>
      </c>
      <c r="X28" s="18" t="n">
        <v>0</v>
      </c>
      <c r="Y28" s="18" t="n">
        <v>0</v>
      </c>
      <c r="Z28" s="18" t="n">
        <v>1</v>
      </c>
      <c r="AA28" s="18"/>
      <c r="AB28" s="18"/>
      <c r="AC28" s="18" t="n">
        <v>-26</v>
      </c>
      <c r="AD28" s="18" t="n">
        <v>-320</v>
      </c>
      <c r="AE28" s="18" t="n">
        <v>0</v>
      </c>
      <c r="AF28" s="18" t="n">
        <v>0</v>
      </c>
      <c r="AG28" s="18" t="n">
        <v>1</v>
      </c>
      <c r="AH28" s="18"/>
      <c r="AI28" s="18" t="n">
        <v>20624.5</v>
      </c>
      <c r="AJ28" s="18" t="n">
        <v>1</v>
      </c>
      <c r="AK28" s="18" t="n">
        <f aca="false">AI28+BO28/2</f>
        <v>20625</v>
      </c>
      <c r="AL28" s="18" t="n">
        <f aca="false">BL28+BO28/2</f>
        <v>20625</v>
      </c>
      <c r="AM28" s="18" t="n">
        <v>18</v>
      </c>
      <c r="AN28" s="18" t="s">
        <v>35</v>
      </c>
      <c r="AO28" s="18"/>
      <c r="AP28" s="18" t="s">
        <v>92</v>
      </c>
      <c r="AQ28" s="18" t="s">
        <v>93</v>
      </c>
      <c r="AR28" s="18" t="n">
        <v>20625</v>
      </c>
      <c r="AS28" s="18" t="s">
        <v>74</v>
      </c>
      <c r="AT28" s="18"/>
      <c r="AU28" s="18" t="n">
        <v>8350</v>
      </c>
      <c r="AV28" s="18" t="n">
        <v>7775</v>
      </c>
      <c r="AW28" s="18" t="n">
        <v>1845</v>
      </c>
      <c r="AX28" s="18"/>
      <c r="AY28" s="18" t="s">
        <v>68</v>
      </c>
      <c r="AZ28" s="18" t="s">
        <v>68</v>
      </c>
      <c r="BA28" s="19"/>
      <c r="BB28" s="19"/>
      <c r="BC28" s="18"/>
      <c r="BD28" s="19"/>
      <c r="BE28" s="19"/>
      <c r="BF28" s="18"/>
      <c r="BG28" s="19"/>
      <c r="BH28" s="19"/>
      <c r="BI28" s="18" t="n">
        <f aca="false">AI28</f>
        <v>20624.5</v>
      </c>
      <c r="BJ28" s="18"/>
      <c r="BK28" s="18"/>
      <c r="BL28" s="18" t="n">
        <f aca="false">BI28</f>
        <v>20624.5</v>
      </c>
      <c r="BM28" s="18" t="n">
        <f aca="false">BL28+AJ28</f>
        <v>20625.5</v>
      </c>
      <c r="BN28" s="18" t="n">
        <f aca="false">BL28-AI28</f>
        <v>0</v>
      </c>
      <c r="BO28" s="18" t="n">
        <v>1</v>
      </c>
      <c r="BP28" s="20" t="s">
        <v>68</v>
      </c>
      <c r="BQ28" s="29" t="s">
        <v>94</v>
      </c>
      <c r="BR28" s="30" t="s">
        <v>68</v>
      </c>
      <c r="BS28" s="31" t="s">
        <v>68</v>
      </c>
      <c r="BT28" s="29" t="s">
        <v>76</v>
      </c>
      <c r="BU28" s="30" t="n">
        <f aca="false">IF(BT28="WOC1",'ДЛЯ ЗАПОЛНЕНИЯ'!B$24,IF(BT28="WOC2",'ДЛЯ ЗАПОЛНЕНИЯ'!B$38,IF(BT28="WOC3",'ДЛЯ ЗАПОЛНЕНИЯ'!B$42,)))</f>
        <v>1</v>
      </c>
      <c r="BV28" s="31" t="str">
        <f aca="false">'ДЛЯ ЗАПОЛНЕНИЯ'!C65</f>
        <v>Port2_87</v>
      </c>
      <c r="BW28" s="23" t="s">
        <v>68</v>
      </c>
      <c r="BX28" s="18" t="s">
        <v>68</v>
      </c>
      <c r="BY28" s="18" t="s">
        <v>68</v>
      </c>
      <c r="BZ28" s="18" t="s">
        <v>68</v>
      </c>
      <c r="CA28" s="24"/>
      <c r="CB28" s="18" t="s">
        <v>68</v>
      </c>
      <c r="CC28" s="18" t="s">
        <v>68</v>
      </c>
      <c r="CD28" s="18" t="s">
        <v>68</v>
      </c>
      <c r="CE28" s="18" t="s">
        <v>68</v>
      </c>
      <c r="CH28" s="18" t="s">
        <v>68</v>
      </c>
      <c r="CI28" s="18" t="s">
        <v>68</v>
      </c>
      <c r="CJ28" s="18" t="s">
        <v>68</v>
      </c>
      <c r="CK28" s="18" t="s">
        <v>68</v>
      </c>
      <c r="CM28" s="1"/>
    </row>
    <row r="29" customFormat="false" ht="15" hidden="false" customHeight="false" outlineLevel="0" collapsed="false">
      <c r="BQ29" s="32"/>
      <c r="BR29" s="32"/>
      <c r="BS29" s="32"/>
      <c r="BT29" s="32"/>
      <c r="BU29" s="32"/>
      <c r="BV29" s="32"/>
    </row>
  </sheetData>
  <autoFilter ref="AQ1:AQ28"/>
  <conditionalFormatting sqref="BD2:BD4 BB2:BB4 BD6:BD23 BB6:BB23 BB26:BB28 BD26:BD28">
    <cfRule type="cellIs" priority="2" operator="notBetween" aboveAverage="0" equalAverage="0" bottom="0" percent="0" rank="0" text="" dxfId="0">
      <formula>675</formula>
      <formula>925</formula>
    </cfRule>
  </conditionalFormatting>
  <conditionalFormatting sqref="BH2:BH4 BH6:BH23 BH26:BH28">
    <cfRule type="cellIs" priority="3" operator="notBetween" aboveAverage="0" equalAverage="0" bottom="0" percent="0" rank="0" text="" dxfId="1">
      <formula>2200</formula>
      <formula>2450</formula>
    </cfRule>
  </conditionalFormatting>
  <conditionalFormatting sqref="BA2:BA4 BA6:BA23 BA26:BA28">
    <cfRule type="cellIs" priority="4" operator="notBetween" aboveAverage="0" equalAverage="0" bottom="0" percent="0" rank="0" text="" dxfId="2">
      <formula>5725</formula>
      <formula>6725</formula>
    </cfRule>
  </conditionalFormatting>
  <conditionalFormatting sqref="BG2:BG4 BE2:BE4 BG6:BG23 BE6:BE23 BE26:BE28 BG26:BG28">
    <cfRule type="cellIs" priority="5" operator="notBetween" aboveAverage="0" equalAverage="0" bottom="0" percent="0" rank="0" text="" dxfId="3">
      <formula>355</formula>
      <formula>605</formula>
    </cfRule>
  </conditionalFormatting>
  <conditionalFormatting sqref="BB5 BD5">
    <cfRule type="cellIs" priority="6" operator="notBetween" aboveAverage="0" equalAverage="0" bottom="0" percent="0" rank="0" text="" dxfId="4">
      <formula>675</formula>
      <formula>925</formula>
    </cfRule>
  </conditionalFormatting>
  <conditionalFormatting sqref="BH5">
    <cfRule type="cellIs" priority="7" operator="notBetween" aboveAverage="0" equalAverage="0" bottom="0" percent="0" rank="0" text="" dxfId="5">
      <formula>2200</formula>
      <formula>2450</formula>
    </cfRule>
  </conditionalFormatting>
  <conditionalFormatting sqref="BA5">
    <cfRule type="cellIs" priority="8" operator="notBetween" aboveAverage="0" equalAverage="0" bottom="0" percent="0" rank="0" text="" dxfId="6">
      <formula>5725</formula>
      <formula>6725</formula>
    </cfRule>
  </conditionalFormatting>
  <conditionalFormatting sqref="BE5 BG5">
    <cfRule type="cellIs" priority="9" operator="notBetween" aboveAverage="0" equalAverage="0" bottom="0" percent="0" rank="0" text="" dxfId="7">
      <formula>355</formula>
      <formula>605</formula>
    </cfRule>
  </conditionalFormatting>
  <conditionalFormatting sqref="BD24:BD25 BB24:BB25">
    <cfRule type="cellIs" priority="10" operator="notBetween" aboveAverage="0" equalAverage="0" bottom="0" percent="0" rank="0" text="" dxfId="8">
      <formula>675</formula>
      <formula>925</formula>
    </cfRule>
  </conditionalFormatting>
  <conditionalFormatting sqref="BH24:BH25">
    <cfRule type="cellIs" priority="11" operator="notBetween" aboveAverage="0" equalAverage="0" bottom="0" percent="0" rank="0" text="" dxfId="9">
      <formula>2200</formula>
      <formula>2450</formula>
    </cfRule>
  </conditionalFormatting>
  <conditionalFormatting sqref="BA24:BA25">
    <cfRule type="cellIs" priority="12" operator="notBetween" aboveAverage="0" equalAverage="0" bottom="0" percent="0" rank="0" text="" dxfId="10">
      <formula>5725</formula>
      <formula>6725</formula>
    </cfRule>
  </conditionalFormatting>
  <conditionalFormatting sqref="BG24:BG25 BE24:BE25">
    <cfRule type="cellIs" priority="13" operator="notBetween" aboveAverage="0" equalAverage="0" bottom="0" percent="0" rank="0" text="" dxfId="11">
      <formula>355</formula>
      <formula>605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9" activeCellId="0" sqref="F9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1.85"/>
  </cols>
  <sheetData>
    <row r="2" customFormat="false" ht="15" hidden="false" customHeight="false" outlineLevel="0" collapsed="false">
      <c r="A2" s="33" t="s">
        <v>95</v>
      </c>
      <c r="B2" s="33" t="s">
        <v>96</v>
      </c>
      <c r="C2" s="33" t="s">
        <v>97</v>
      </c>
    </row>
    <row r="3" customFormat="false" ht="15" hidden="false" customHeight="false" outlineLevel="0" collapsed="false">
      <c r="A3" s="34" t="n">
        <v>0</v>
      </c>
      <c r="B3" s="34" t="n">
        <v>-15</v>
      </c>
      <c r="C3" s="34" t="n">
        <v>10</v>
      </c>
    </row>
    <row r="4" customFormat="false" ht="15" hidden="false" customHeight="false" outlineLevel="0" collapsed="false">
      <c r="A4" s="34" t="n">
        <v>10</v>
      </c>
      <c r="B4" s="34" t="n">
        <v>-25</v>
      </c>
      <c r="C4" s="34" t="n">
        <v>0</v>
      </c>
    </row>
    <row r="5" customFormat="false" ht="15" hidden="false" customHeight="false" outlineLevel="0" collapsed="false">
      <c r="A5" s="34" t="n">
        <v>20</v>
      </c>
      <c r="B5" s="34" t="n">
        <v>-35</v>
      </c>
      <c r="C5" s="34" t="n">
        <v>-10</v>
      </c>
    </row>
    <row r="6" customFormat="false" ht="15" hidden="false" customHeight="false" outlineLevel="0" collapsed="false">
      <c r="A6" s="34" t="n">
        <v>30</v>
      </c>
      <c r="B6" s="34" t="n">
        <v>-45</v>
      </c>
      <c r="C6" s="34" t="n">
        <v>-20</v>
      </c>
    </row>
    <row r="7" customFormat="false" ht="15" hidden="false" customHeight="false" outlineLevel="0" collapsed="false">
      <c r="A7" s="34" t="n">
        <v>40</v>
      </c>
      <c r="B7" s="34" t="n">
        <v>-55</v>
      </c>
      <c r="C7" s="34" t="n">
        <v>-30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B1:N6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8" activeCellId="0" sqref="G18"/>
    </sheetView>
  </sheetViews>
  <sheetFormatPr defaultColWidth="9.14453125" defaultRowHeight="12" zeroHeight="false" outlineLevelRow="0" outlineLevelCol="0"/>
  <cols>
    <col collapsed="false" customWidth="false" hidden="false" outlineLevel="0" max="1" min="1" style="35" width="9.14"/>
    <col collapsed="false" customWidth="true" hidden="false" outlineLevel="0" max="2" min="2" style="36" width="9"/>
    <col collapsed="false" customWidth="true" hidden="false" outlineLevel="0" max="3" min="3" style="37" width="22.57"/>
    <col collapsed="false" customWidth="true" hidden="false" outlineLevel="0" max="4" min="4" style="38" width="12.57"/>
    <col collapsed="false" customWidth="true" hidden="false" outlineLevel="0" max="5" min="5" style="37" width="11"/>
    <col collapsed="false" customWidth="false" hidden="false" outlineLevel="0" max="1024" min="6" style="35" width="9.14"/>
  </cols>
  <sheetData>
    <row r="1" s="39" customFormat="true" ht="24.75" hidden="false" customHeight="false" outlineLevel="0" collapsed="false">
      <c r="B1" s="40" t="s">
        <v>98</v>
      </c>
      <c r="C1" s="41" t="s">
        <v>99</v>
      </c>
      <c r="D1" s="41" t="s">
        <v>100</v>
      </c>
      <c r="E1" s="41" t="s">
        <v>101</v>
      </c>
    </row>
    <row r="2" customFormat="false" ht="12" hidden="false" customHeight="false" outlineLevel="0" collapsed="false">
      <c r="B2" s="42" t="n">
        <v>1</v>
      </c>
      <c r="C2" s="43" t="s">
        <v>102</v>
      </c>
      <c r="D2" s="44" t="n">
        <v>5765</v>
      </c>
      <c r="E2" s="45" t="n">
        <v>42.97</v>
      </c>
      <c r="G2" s="46"/>
      <c r="H2" s="47"/>
    </row>
    <row r="3" customFormat="false" ht="12.75" hidden="false" customHeight="false" outlineLevel="0" collapsed="false">
      <c r="B3" s="48"/>
      <c r="C3" s="49"/>
      <c r="D3" s="50" t="n">
        <v>6685</v>
      </c>
      <c r="E3" s="51" t="n">
        <v>43.72</v>
      </c>
      <c r="G3" s="47"/>
      <c r="H3" s="47"/>
    </row>
    <row r="4" customFormat="false" ht="12" hidden="false" customHeight="false" outlineLevel="0" collapsed="false">
      <c r="B4" s="42" t="n">
        <v>2</v>
      </c>
      <c r="C4" s="43" t="s">
        <v>103</v>
      </c>
      <c r="D4" s="44" t="n">
        <v>5850</v>
      </c>
      <c r="E4" s="45" t="n">
        <v>42.93</v>
      </c>
      <c r="G4" s="46"/>
      <c r="H4" s="47"/>
      <c r="J4" s="46"/>
      <c r="K4" s="46"/>
      <c r="L4" s="52"/>
      <c r="M4" s="52"/>
      <c r="N4" s="46"/>
    </row>
    <row r="5" customFormat="false" ht="12" hidden="false" customHeight="false" outlineLevel="0" collapsed="false">
      <c r="B5" s="48"/>
      <c r="C5" s="49"/>
      <c r="D5" s="50" t="n">
        <v>6600</v>
      </c>
      <c r="E5" s="51" t="n">
        <v>43.84</v>
      </c>
      <c r="G5" s="46"/>
      <c r="H5" s="47"/>
      <c r="J5" s="46"/>
      <c r="K5" s="46"/>
      <c r="L5" s="52"/>
      <c r="M5" s="52"/>
      <c r="N5" s="46"/>
    </row>
    <row r="6" customFormat="false" ht="12" hidden="false" customHeight="false" outlineLevel="0" collapsed="false">
      <c r="B6" s="48"/>
      <c r="C6" s="49"/>
      <c r="D6" s="50" t="n">
        <v>5850</v>
      </c>
      <c r="E6" s="51" t="n">
        <v>42.93</v>
      </c>
      <c r="G6" s="46"/>
      <c r="H6" s="47"/>
      <c r="J6" s="46"/>
      <c r="K6" s="46"/>
      <c r="L6" s="52"/>
      <c r="M6" s="52"/>
      <c r="N6" s="46"/>
    </row>
    <row r="7" customFormat="false" ht="12" hidden="false" customHeight="false" outlineLevel="0" collapsed="false">
      <c r="B7" s="48"/>
      <c r="C7" s="49"/>
      <c r="D7" s="50" t="n">
        <v>6600</v>
      </c>
      <c r="E7" s="51" t="n">
        <v>43.84</v>
      </c>
      <c r="G7" s="46"/>
      <c r="H7" s="47"/>
      <c r="J7" s="46"/>
      <c r="K7" s="53"/>
      <c r="L7" s="54"/>
      <c r="M7" s="52"/>
      <c r="N7" s="46"/>
    </row>
    <row r="8" customFormat="false" ht="12" hidden="false" customHeight="false" outlineLevel="0" collapsed="false">
      <c r="B8" s="48"/>
      <c r="C8" s="49"/>
      <c r="D8" s="50" t="n">
        <v>5765</v>
      </c>
      <c r="E8" s="51" t="n">
        <v>42.92</v>
      </c>
      <c r="G8" s="46"/>
      <c r="H8" s="47"/>
      <c r="J8" s="46"/>
      <c r="K8" s="53"/>
      <c r="L8" s="54"/>
      <c r="M8" s="52"/>
      <c r="N8" s="46"/>
    </row>
    <row r="9" customFormat="false" ht="12.75" hidden="false" customHeight="false" outlineLevel="0" collapsed="false">
      <c r="B9" s="48"/>
      <c r="C9" s="49"/>
      <c r="D9" s="50" t="n">
        <v>6685</v>
      </c>
      <c r="E9" s="51" t="n">
        <v>43.98</v>
      </c>
      <c r="G9" s="46"/>
      <c r="H9" s="47"/>
      <c r="J9" s="46"/>
      <c r="K9" s="53"/>
      <c r="L9" s="54"/>
      <c r="M9" s="52"/>
      <c r="N9" s="46"/>
    </row>
    <row r="10" customFormat="false" ht="12" hidden="false" customHeight="false" outlineLevel="0" collapsed="false">
      <c r="B10" s="42" t="n">
        <v>3</v>
      </c>
      <c r="C10" s="43" t="s">
        <v>104</v>
      </c>
      <c r="D10" s="44" t="n">
        <v>5850</v>
      </c>
      <c r="E10" s="45" t="n">
        <v>40.61</v>
      </c>
      <c r="G10" s="46"/>
      <c r="H10" s="47"/>
      <c r="J10" s="46"/>
      <c r="K10" s="53"/>
      <c r="L10" s="54"/>
      <c r="M10" s="52"/>
      <c r="N10" s="46"/>
    </row>
    <row r="11" customFormat="false" ht="12" hidden="false" customHeight="false" outlineLevel="0" collapsed="false">
      <c r="B11" s="48"/>
      <c r="C11" s="49"/>
      <c r="D11" s="50" t="n">
        <v>6600</v>
      </c>
      <c r="E11" s="51" t="n">
        <v>41.34</v>
      </c>
      <c r="G11" s="46"/>
      <c r="H11" s="47"/>
      <c r="J11" s="46"/>
      <c r="K11" s="53"/>
      <c r="L11" s="54"/>
      <c r="M11" s="52"/>
      <c r="N11" s="46"/>
    </row>
    <row r="12" customFormat="false" ht="12" hidden="false" customHeight="false" outlineLevel="0" collapsed="false">
      <c r="B12" s="48"/>
      <c r="C12" s="49"/>
      <c r="D12" s="50" t="n">
        <v>5850</v>
      </c>
      <c r="E12" s="51" t="n">
        <v>40.61</v>
      </c>
      <c r="G12" s="46"/>
      <c r="H12" s="47"/>
      <c r="J12" s="46"/>
      <c r="K12" s="53"/>
      <c r="L12" s="54"/>
      <c r="M12" s="52"/>
      <c r="N12" s="46"/>
    </row>
    <row r="13" customFormat="false" ht="12.75" hidden="false" customHeight="false" outlineLevel="0" collapsed="false">
      <c r="B13" s="48"/>
      <c r="C13" s="49"/>
      <c r="D13" s="50" t="n">
        <v>6600</v>
      </c>
      <c r="E13" s="51" t="n">
        <v>41.34</v>
      </c>
      <c r="G13" s="46"/>
      <c r="H13" s="47"/>
      <c r="J13" s="46"/>
      <c r="K13" s="53"/>
      <c r="L13" s="54"/>
      <c r="M13" s="52"/>
      <c r="N13" s="46"/>
    </row>
    <row r="14" customFormat="false" ht="12" hidden="false" customHeight="false" outlineLevel="0" collapsed="false">
      <c r="B14" s="42" t="n">
        <v>7</v>
      </c>
      <c r="C14" s="43" t="s">
        <v>105</v>
      </c>
      <c r="D14" s="44" t="n">
        <v>5765</v>
      </c>
      <c r="E14" s="55" t="n">
        <v>48.66</v>
      </c>
      <c r="G14" s="46"/>
      <c r="H14" s="47"/>
      <c r="J14" s="46"/>
      <c r="K14" s="53"/>
      <c r="L14" s="54"/>
      <c r="M14" s="52"/>
      <c r="N14" s="46"/>
    </row>
    <row r="15" customFormat="false" ht="12" hidden="false" customHeight="false" outlineLevel="0" collapsed="false">
      <c r="B15" s="48"/>
      <c r="C15" s="49"/>
      <c r="D15" s="50" t="n">
        <v>6685</v>
      </c>
      <c r="E15" s="56" t="n">
        <v>48.52</v>
      </c>
      <c r="G15" s="46"/>
      <c r="H15" s="47"/>
      <c r="J15" s="46"/>
      <c r="K15" s="53"/>
      <c r="L15" s="54"/>
      <c r="M15" s="52"/>
      <c r="N15" s="46"/>
    </row>
    <row r="16" customFormat="false" ht="12" hidden="false" customHeight="false" outlineLevel="0" collapsed="false">
      <c r="B16" s="48"/>
      <c r="C16" s="49"/>
      <c r="D16" s="50" t="n">
        <v>5850</v>
      </c>
      <c r="E16" s="56" t="n">
        <v>47.77</v>
      </c>
      <c r="G16" s="46"/>
      <c r="H16" s="47"/>
      <c r="J16" s="46"/>
      <c r="K16" s="53"/>
      <c r="L16" s="54"/>
      <c r="M16" s="52"/>
      <c r="N16" s="46"/>
    </row>
    <row r="17" customFormat="false" ht="12.75" hidden="false" customHeight="false" outlineLevel="0" collapsed="false">
      <c r="B17" s="48"/>
      <c r="C17" s="49"/>
      <c r="D17" s="50" t="n">
        <v>6600</v>
      </c>
      <c r="E17" s="56" t="n">
        <v>48.34</v>
      </c>
      <c r="G17" s="46"/>
      <c r="H17" s="47"/>
      <c r="J17" s="46"/>
      <c r="K17" s="53"/>
      <c r="L17" s="54"/>
      <c r="M17" s="52"/>
      <c r="N17" s="46"/>
    </row>
    <row r="18" customFormat="false" ht="12" hidden="false" customHeight="false" outlineLevel="0" collapsed="false">
      <c r="B18" s="42" t="n">
        <v>5</v>
      </c>
      <c r="C18" s="43" t="s">
        <v>106</v>
      </c>
      <c r="D18" s="44" t="n">
        <v>5765</v>
      </c>
      <c r="E18" s="45" t="n">
        <v>41.1</v>
      </c>
      <c r="G18" s="46"/>
      <c r="H18" s="47"/>
      <c r="J18" s="46"/>
      <c r="K18" s="53"/>
      <c r="L18" s="54"/>
      <c r="M18" s="52"/>
      <c r="N18" s="46"/>
    </row>
    <row r="19" customFormat="false" ht="12.75" hidden="false" customHeight="false" outlineLevel="0" collapsed="false">
      <c r="B19" s="48"/>
      <c r="C19" s="49"/>
      <c r="D19" s="50" t="n">
        <v>6685</v>
      </c>
      <c r="E19" s="51" t="n">
        <v>41.99</v>
      </c>
      <c r="G19" s="46"/>
      <c r="H19" s="47"/>
      <c r="J19" s="46"/>
      <c r="K19" s="53"/>
      <c r="L19" s="54"/>
      <c r="M19" s="52"/>
      <c r="N19" s="46"/>
    </row>
    <row r="20" customFormat="false" ht="12" hidden="false" customHeight="false" outlineLevel="0" collapsed="false">
      <c r="B20" s="42" t="n">
        <v>6</v>
      </c>
      <c r="C20" s="43" t="s">
        <v>107</v>
      </c>
      <c r="D20" s="44" t="n">
        <v>5765</v>
      </c>
      <c r="E20" s="45" t="n">
        <v>41.36</v>
      </c>
      <c r="G20" s="46"/>
      <c r="H20" s="47"/>
      <c r="J20" s="46"/>
      <c r="K20" s="53"/>
      <c r="L20" s="54"/>
      <c r="M20" s="52"/>
      <c r="N20" s="46"/>
    </row>
    <row r="21" customFormat="false" ht="12" hidden="false" customHeight="false" outlineLevel="0" collapsed="false">
      <c r="B21" s="48"/>
      <c r="C21" s="49"/>
      <c r="D21" s="50" t="n">
        <v>6685</v>
      </c>
      <c r="E21" s="51" t="n">
        <v>42.27</v>
      </c>
      <c r="G21" s="46"/>
      <c r="H21" s="47"/>
      <c r="J21" s="46"/>
      <c r="K21" s="53"/>
      <c r="L21" s="54"/>
      <c r="M21" s="52"/>
      <c r="N21" s="46"/>
    </row>
    <row r="22" customFormat="false" ht="12" hidden="false" customHeight="false" outlineLevel="0" collapsed="false">
      <c r="B22" s="48"/>
      <c r="C22" s="49"/>
      <c r="D22" s="50" t="n">
        <v>5850</v>
      </c>
      <c r="E22" s="51" t="n">
        <v>41.28</v>
      </c>
      <c r="G22" s="46"/>
      <c r="H22" s="47"/>
      <c r="J22" s="46"/>
      <c r="K22" s="53"/>
      <c r="L22" s="54"/>
      <c r="M22" s="52"/>
      <c r="N22" s="46"/>
    </row>
    <row r="23" customFormat="false" ht="12.75" hidden="false" customHeight="false" outlineLevel="0" collapsed="false">
      <c r="B23" s="48"/>
      <c r="C23" s="49"/>
      <c r="D23" s="50" t="n">
        <v>6600</v>
      </c>
      <c r="E23" s="51" t="n">
        <v>42.22</v>
      </c>
      <c r="G23" s="46"/>
      <c r="H23" s="47"/>
      <c r="J23" s="46"/>
      <c r="K23" s="53"/>
      <c r="L23" s="54"/>
      <c r="M23" s="52"/>
      <c r="N23" s="46"/>
    </row>
    <row r="24" customFormat="false" ht="12" hidden="false" customHeight="false" outlineLevel="0" collapsed="false">
      <c r="B24" s="42" t="n">
        <v>1</v>
      </c>
      <c r="C24" s="43" t="s">
        <v>108</v>
      </c>
      <c r="D24" s="57" t="n">
        <v>20540</v>
      </c>
      <c r="E24" s="45" t="n">
        <v>52.18</v>
      </c>
      <c r="G24" s="46"/>
      <c r="H24" s="47"/>
      <c r="J24" s="46"/>
      <c r="K24" s="53"/>
      <c r="L24" s="54"/>
      <c r="M24" s="52"/>
      <c r="N24" s="46"/>
    </row>
    <row r="25" customFormat="false" ht="12" hidden="false" customHeight="false" outlineLevel="0" collapsed="false">
      <c r="B25" s="48"/>
      <c r="C25" s="49"/>
      <c r="D25" s="58" t="n">
        <v>21065</v>
      </c>
      <c r="E25" s="51" t="n">
        <v>52.38</v>
      </c>
      <c r="G25" s="46"/>
      <c r="H25" s="47"/>
      <c r="J25" s="46"/>
      <c r="K25" s="53"/>
      <c r="L25" s="54"/>
      <c r="M25" s="52"/>
      <c r="N25" s="46"/>
    </row>
    <row r="26" customFormat="false" ht="12" hidden="false" customHeight="false" outlineLevel="0" collapsed="false">
      <c r="B26" s="48"/>
      <c r="C26" s="49"/>
      <c r="D26" s="58" t="n">
        <v>20255</v>
      </c>
      <c r="E26" s="51" t="n">
        <v>51.97</v>
      </c>
      <c r="G26" s="46"/>
      <c r="H26" s="47"/>
      <c r="J26" s="46"/>
      <c r="K26" s="53"/>
      <c r="L26" s="54"/>
      <c r="M26" s="52"/>
      <c r="N26" s="46"/>
    </row>
    <row r="27" customFormat="false" ht="12" hidden="false" customHeight="false" outlineLevel="0" collapsed="false">
      <c r="B27" s="48"/>
      <c r="C27" s="49"/>
      <c r="D27" s="58" t="n">
        <v>20785</v>
      </c>
      <c r="E27" s="51" t="n">
        <v>52.26</v>
      </c>
      <c r="G27" s="46"/>
      <c r="H27" s="47"/>
      <c r="J27" s="46"/>
      <c r="K27" s="53"/>
      <c r="L27" s="54"/>
      <c r="M27" s="52"/>
      <c r="N27" s="46"/>
    </row>
    <row r="28" customFormat="false" ht="12" hidden="false" customHeight="false" outlineLevel="0" collapsed="false">
      <c r="B28" s="48"/>
      <c r="C28" s="49"/>
      <c r="D28" s="58" t="n">
        <v>20350</v>
      </c>
      <c r="E28" s="51" t="n">
        <v>52.03</v>
      </c>
      <c r="G28" s="46"/>
      <c r="H28" s="47"/>
      <c r="J28" s="46"/>
      <c r="K28" s="53"/>
      <c r="L28" s="54"/>
      <c r="M28" s="52"/>
      <c r="N28" s="46"/>
    </row>
    <row r="29" customFormat="false" ht="12" hidden="false" customHeight="false" outlineLevel="0" collapsed="false">
      <c r="B29" s="48"/>
      <c r="C29" s="49"/>
      <c r="D29" s="58" t="n">
        <v>20445</v>
      </c>
      <c r="E29" s="51" t="n">
        <v>52.07</v>
      </c>
      <c r="G29" s="46"/>
      <c r="H29" s="47"/>
      <c r="J29" s="46"/>
      <c r="K29" s="53"/>
      <c r="L29" s="54"/>
      <c r="M29" s="52"/>
      <c r="N29" s="46"/>
    </row>
    <row r="30" customFormat="false" ht="12.75" hidden="false" customHeight="false" outlineLevel="0" collapsed="false">
      <c r="B30" s="59"/>
      <c r="C30" s="60"/>
      <c r="D30" s="61" t="n">
        <v>20625</v>
      </c>
      <c r="E30" s="62" t="n">
        <v>52.23</v>
      </c>
      <c r="G30" s="46"/>
      <c r="H30" s="47"/>
      <c r="J30" s="46"/>
      <c r="K30" s="53"/>
      <c r="L30" s="54"/>
      <c r="M30" s="52"/>
      <c r="N30" s="46"/>
    </row>
    <row r="31" customFormat="false" ht="12" hidden="false" customHeight="false" outlineLevel="0" collapsed="false">
      <c r="B31" s="42" t="s">
        <v>68</v>
      </c>
      <c r="C31" s="43" t="s">
        <v>109</v>
      </c>
      <c r="D31" s="57" t="n">
        <v>20540</v>
      </c>
      <c r="E31" s="45" t="n">
        <v>45.13</v>
      </c>
      <c r="G31" s="46"/>
      <c r="H31" s="47"/>
      <c r="J31" s="46"/>
      <c r="K31" s="53"/>
      <c r="L31" s="54"/>
      <c r="M31" s="52"/>
      <c r="N31" s="46"/>
    </row>
    <row r="32" customFormat="false" ht="12" hidden="false" customHeight="false" outlineLevel="0" collapsed="false">
      <c r="B32" s="48"/>
      <c r="C32" s="49"/>
      <c r="D32" s="58" t="n">
        <v>21065</v>
      </c>
      <c r="E32" s="51" t="n">
        <v>45.27</v>
      </c>
      <c r="G32" s="46"/>
      <c r="H32" s="47"/>
      <c r="J32" s="46"/>
      <c r="K32" s="53"/>
      <c r="L32" s="54"/>
      <c r="M32" s="52"/>
      <c r="N32" s="46"/>
    </row>
    <row r="33" customFormat="false" ht="12" hidden="false" customHeight="false" outlineLevel="0" collapsed="false">
      <c r="B33" s="48"/>
      <c r="C33" s="49"/>
      <c r="D33" s="58" t="n">
        <v>20255</v>
      </c>
      <c r="E33" s="51" t="n">
        <v>45.01</v>
      </c>
      <c r="G33" s="46"/>
      <c r="H33" s="47"/>
      <c r="J33" s="46"/>
      <c r="K33" s="53"/>
      <c r="L33" s="54"/>
      <c r="M33" s="52"/>
      <c r="N33" s="46"/>
    </row>
    <row r="34" customFormat="false" ht="12" hidden="false" customHeight="false" outlineLevel="0" collapsed="false">
      <c r="B34" s="48"/>
      <c r="C34" s="49"/>
      <c r="D34" s="58" t="n">
        <v>20785</v>
      </c>
      <c r="E34" s="51" t="n">
        <v>45.18</v>
      </c>
      <c r="G34" s="46"/>
      <c r="H34" s="47"/>
      <c r="J34" s="46"/>
      <c r="K34" s="63"/>
      <c r="L34" s="64"/>
      <c r="M34" s="64"/>
      <c r="N34" s="63"/>
    </row>
    <row r="35" customFormat="false" ht="12" hidden="false" customHeight="false" outlineLevel="0" collapsed="false">
      <c r="B35" s="48"/>
      <c r="C35" s="49"/>
      <c r="D35" s="58" t="n">
        <v>20350</v>
      </c>
      <c r="E35" s="51" t="n">
        <v>45.05</v>
      </c>
      <c r="G35" s="46"/>
      <c r="H35" s="47"/>
      <c r="J35" s="46"/>
      <c r="K35" s="63"/>
      <c r="L35" s="64"/>
      <c r="M35" s="64"/>
      <c r="N35" s="63"/>
    </row>
    <row r="36" customFormat="false" ht="12" hidden="false" customHeight="false" outlineLevel="0" collapsed="false">
      <c r="B36" s="48"/>
      <c r="C36" s="49"/>
      <c r="D36" s="58" t="n">
        <v>20445</v>
      </c>
      <c r="E36" s="51" t="n">
        <v>45.09</v>
      </c>
      <c r="G36" s="46"/>
      <c r="H36" s="47"/>
      <c r="J36" s="46"/>
      <c r="K36" s="63"/>
      <c r="L36" s="64"/>
      <c r="M36" s="64"/>
      <c r="N36" s="63"/>
    </row>
    <row r="37" customFormat="false" ht="12.75" hidden="false" customHeight="false" outlineLevel="0" collapsed="false">
      <c r="B37" s="59"/>
      <c r="C37" s="60"/>
      <c r="D37" s="61" t="n">
        <v>20625</v>
      </c>
      <c r="E37" s="62" t="n">
        <v>45.15</v>
      </c>
      <c r="G37" s="46"/>
      <c r="H37" s="47"/>
      <c r="J37" s="46"/>
      <c r="K37" s="63"/>
      <c r="L37" s="64"/>
      <c r="M37" s="64"/>
      <c r="N37" s="63"/>
    </row>
    <row r="38" customFormat="false" ht="12" hidden="false" customHeight="false" outlineLevel="0" collapsed="false">
      <c r="B38" s="65" t="n">
        <v>2</v>
      </c>
      <c r="C38" s="66" t="s">
        <v>110</v>
      </c>
      <c r="D38" s="67" t="n">
        <v>32635</v>
      </c>
      <c r="E38" s="68" t="n">
        <v>63.61</v>
      </c>
      <c r="G38" s="46"/>
      <c r="H38" s="47"/>
      <c r="J38" s="46"/>
      <c r="K38" s="63"/>
      <c r="L38" s="64"/>
      <c r="M38" s="64"/>
      <c r="N38" s="63"/>
    </row>
    <row r="39" customFormat="false" ht="12.75" hidden="false" customHeight="false" outlineLevel="0" collapsed="false">
      <c r="B39" s="59"/>
      <c r="C39" s="60"/>
      <c r="D39" s="61" t="n">
        <v>32625</v>
      </c>
      <c r="E39" s="62" t="n">
        <v>63.66</v>
      </c>
      <c r="G39" s="46"/>
      <c r="H39" s="47"/>
      <c r="J39" s="46"/>
      <c r="K39" s="63"/>
      <c r="L39" s="69"/>
      <c r="M39" s="69"/>
      <c r="N39" s="63"/>
    </row>
    <row r="40" customFormat="false" ht="12" hidden="false" customHeight="false" outlineLevel="0" collapsed="false">
      <c r="B40" s="42" t="s">
        <v>68</v>
      </c>
      <c r="C40" s="43" t="s">
        <v>111</v>
      </c>
      <c r="D40" s="57" t="n">
        <v>32635</v>
      </c>
      <c r="E40" s="45" t="n">
        <v>54.3</v>
      </c>
      <c r="G40" s="46"/>
      <c r="H40" s="47"/>
      <c r="J40" s="46"/>
      <c r="K40" s="63"/>
      <c r="L40" s="69"/>
      <c r="M40" s="69"/>
      <c r="N40" s="63"/>
    </row>
    <row r="41" customFormat="false" ht="12.75" hidden="false" customHeight="false" outlineLevel="0" collapsed="false">
      <c r="B41" s="59"/>
      <c r="C41" s="60"/>
      <c r="D41" s="61" t="n">
        <v>32625</v>
      </c>
      <c r="E41" s="62" t="n">
        <v>54.32</v>
      </c>
      <c r="G41" s="46"/>
      <c r="H41" s="47"/>
      <c r="J41" s="46"/>
      <c r="K41" s="63"/>
      <c r="L41" s="69"/>
      <c r="M41" s="69"/>
      <c r="N41" s="63"/>
    </row>
    <row r="42" customFormat="false" ht="12.75" hidden="false" customHeight="false" outlineLevel="0" collapsed="false">
      <c r="B42" s="70" t="n">
        <v>3</v>
      </c>
      <c r="C42" s="71" t="s">
        <v>112</v>
      </c>
      <c r="D42" s="72" t="n">
        <v>32625</v>
      </c>
      <c r="E42" s="73" t="n">
        <v>61.91</v>
      </c>
      <c r="G42" s="46"/>
      <c r="H42" s="47"/>
      <c r="J42" s="46"/>
      <c r="K42" s="63"/>
      <c r="L42" s="69"/>
      <c r="M42" s="69"/>
      <c r="N42" s="63"/>
    </row>
    <row r="43" customFormat="false" ht="12.75" hidden="false" customHeight="false" outlineLevel="0" collapsed="false">
      <c r="B43" s="70" t="s">
        <v>68</v>
      </c>
      <c r="C43" s="71" t="s">
        <v>113</v>
      </c>
      <c r="D43" s="72" t="n">
        <v>32625</v>
      </c>
      <c r="E43" s="73" t="n">
        <v>52.64</v>
      </c>
      <c r="G43" s="46"/>
      <c r="H43" s="47"/>
      <c r="J43" s="46"/>
      <c r="K43" s="63"/>
      <c r="L43" s="69"/>
      <c r="M43" s="69"/>
      <c r="N43" s="63"/>
    </row>
    <row r="44" customFormat="false" ht="12" hidden="false" customHeight="false" outlineLevel="0" collapsed="false">
      <c r="B44" s="65" t="n">
        <v>8</v>
      </c>
      <c r="C44" s="66" t="s">
        <v>114</v>
      </c>
      <c r="D44" s="74"/>
      <c r="E44" s="68"/>
      <c r="G44" s="46"/>
      <c r="H44" s="47"/>
      <c r="J44" s="46"/>
      <c r="K44" s="63"/>
      <c r="L44" s="63"/>
      <c r="M44" s="69"/>
      <c r="N44" s="63"/>
    </row>
    <row r="45" customFormat="false" ht="12" hidden="false" customHeight="false" outlineLevel="0" collapsed="false">
      <c r="B45" s="48" t="n">
        <v>9</v>
      </c>
      <c r="C45" s="49" t="s">
        <v>115</v>
      </c>
      <c r="D45" s="38" t="n">
        <v>29550</v>
      </c>
      <c r="E45" s="51" t="n">
        <v>72.01</v>
      </c>
      <c r="G45" s="46"/>
      <c r="H45" s="47"/>
      <c r="J45" s="46"/>
      <c r="K45" s="63"/>
      <c r="L45" s="63"/>
      <c r="M45" s="63"/>
      <c r="N45" s="63"/>
    </row>
    <row r="46" customFormat="false" ht="12" hidden="false" customHeight="false" outlineLevel="0" collapsed="false">
      <c r="B46" s="48" t="n">
        <v>10</v>
      </c>
      <c r="C46" s="49" t="s">
        <v>116</v>
      </c>
      <c r="E46" s="51"/>
      <c r="G46" s="46"/>
      <c r="H46" s="47"/>
      <c r="J46" s="46"/>
      <c r="K46" s="63"/>
      <c r="L46" s="63"/>
      <c r="M46" s="63"/>
      <c r="N46" s="63"/>
    </row>
    <row r="47" customFormat="false" ht="12" hidden="false" customHeight="false" outlineLevel="0" collapsed="false">
      <c r="B47" s="48" t="n">
        <v>11</v>
      </c>
      <c r="C47" s="49" t="s">
        <v>117</v>
      </c>
      <c r="D47" s="38" t="n">
        <v>28000</v>
      </c>
      <c r="E47" s="51" t="n">
        <v>71.22</v>
      </c>
      <c r="G47" s="46"/>
      <c r="H47" s="47"/>
      <c r="K47" s="75"/>
      <c r="L47" s="75"/>
      <c r="M47" s="75"/>
      <c r="N47" s="75"/>
    </row>
    <row r="48" customFormat="false" ht="12" hidden="false" customHeight="false" outlineLevel="0" collapsed="false">
      <c r="B48" s="48" t="n">
        <v>12</v>
      </c>
      <c r="C48" s="49" t="s">
        <v>118</v>
      </c>
      <c r="E48" s="51"/>
      <c r="G48" s="46"/>
      <c r="H48" s="47"/>
      <c r="K48" s="75"/>
      <c r="L48" s="75"/>
      <c r="M48" s="75"/>
      <c r="N48" s="75"/>
    </row>
    <row r="49" customFormat="false" ht="12" hidden="false" customHeight="false" outlineLevel="0" collapsed="false">
      <c r="B49" s="48" t="n">
        <v>13</v>
      </c>
      <c r="C49" s="49" t="s">
        <v>119</v>
      </c>
      <c r="D49" s="38" t="n">
        <v>28000</v>
      </c>
      <c r="E49" s="51" t="n">
        <v>70.15</v>
      </c>
      <c r="G49" s="46"/>
      <c r="H49" s="47"/>
      <c r="K49" s="75"/>
      <c r="L49" s="75"/>
      <c r="M49" s="75"/>
      <c r="N49" s="75"/>
    </row>
    <row r="50" customFormat="false" ht="12" hidden="false" customHeight="false" outlineLevel="0" collapsed="false">
      <c r="B50" s="48" t="n">
        <v>14</v>
      </c>
      <c r="C50" s="49" t="s">
        <v>120</v>
      </c>
      <c r="E50" s="51"/>
      <c r="G50" s="46"/>
      <c r="H50" s="47"/>
      <c r="K50" s="75"/>
      <c r="L50" s="75"/>
      <c r="M50" s="75"/>
      <c r="N50" s="75"/>
    </row>
    <row r="51" customFormat="false" ht="12.75" hidden="false" customHeight="false" outlineLevel="0" collapsed="false">
      <c r="B51" s="59" t="n">
        <v>15</v>
      </c>
      <c r="C51" s="60" t="s">
        <v>121</v>
      </c>
      <c r="D51" s="76" t="n">
        <v>29550</v>
      </c>
      <c r="E51" s="62" t="n">
        <v>71.52</v>
      </c>
      <c r="G51" s="46"/>
      <c r="H51" s="47"/>
      <c r="K51" s="75"/>
      <c r="L51" s="75"/>
      <c r="M51" s="75"/>
      <c r="N51" s="75"/>
    </row>
    <row r="52" customFormat="false" ht="12" hidden="false" customHeight="false" outlineLevel="0" collapsed="false">
      <c r="B52" s="77"/>
      <c r="C52" s="66" t="n">
        <v>70</v>
      </c>
      <c r="D52" s="74"/>
      <c r="E52" s="78"/>
      <c r="G52" s="46"/>
      <c r="H52" s="47"/>
      <c r="K52" s="75"/>
      <c r="L52" s="75"/>
      <c r="M52" s="75"/>
      <c r="N52" s="75"/>
    </row>
    <row r="53" customFormat="false" ht="12" hidden="false" customHeight="false" outlineLevel="0" collapsed="false">
      <c r="C53" s="49" t="n">
        <v>75</v>
      </c>
      <c r="G53" s="46"/>
      <c r="H53" s="47"/>
      <c r="I53" s="46"/>
    </row>
    <row r="54" customFormat="false" ht="12" hidden="false" customHeight="false" outlineLevel="0" collapsed="false">
      <c r="C54" s="49" t="n">
        <v>151</v>
      </c>
      <c r="G54" s="47"/>
      <c r="H54" s="47"/>
      <c r="I54" s="46"/>
    </row>
    <row r="55" customFormat="false" ht="12" hidden="false" customHeight="false" outlineLevel="0" collapsed="false">
      <c r="C55" s="49" t="n">
        <v>154</v>
      </c>
      <c r="G55" s="47"/>
      <c r="H55" s="47"/>
      <c r="I55" s="46"/>
    </row>
    <row r="56" customFormat="false" ht="12" hidden="false" customHeight="false" outlineLevel="0" collapsed="false">
      <c r="C56" s="49" t="s">
        <v>122</v>
      </c>
      <c r="G56" s="47"/>
      <c r="H56" s="47"/>
      <c r="I56" s="46"/>
    </row>
    <row r="57" customFormat="false" ht="12.75" hidden="false" customHeight="false" outlineLevel="0" collapsed="false">
      <c r="B57" s="79"/>
      <c r="C57" s="80" t="s">
        <v>123</v>
      </c>
      <c r="D57" s="81"/>
      <c r="E57" s="82"/>
      <c r="G57" s="47"/>
      <c r="H57" s="47"/>
      <c r="I57" s="46"/>
    </row>
    <row r="58" customFormat="false" ht="12.75" hidden="false" customHeight="false" outlineLevel="0" collapsed="false">
      <c r="B58" s="83" t="s">
        <v>124</v>
      </c>
      <c r="C58" s="71" t="s">
        <v>125</v>
      </c>
      <c r="D58" s="84" t="n">
        <v>6135</v>
      </c>
      <c r="E58" s="73" t="n">
        <v>42.89</v>
      </c>
      <c r="G58" s="47"/>
      <c r="H58" s="47"/>
      <c r="I58" s="46"/>
    </row>
    <row r="59" customFormat="false" ht="12.75" hidden="false" customHeight="false" outlineLevel="0" collapsed="false">
      <c r="B59" s="83" t="s">
        <v>126</v>
      </c>
      <c r="C59" s="71" t="s">
        <v>127</v>
      </c>
      <c r="D59" s="84" t="n">
        <v>6220</v>
      </c>
      <c r="E59" s="73" t="n">
        <v>43.37</v>
      </c>
      <c r="G59" s="47"/>
      <c r="H59" s="47"/>
      <c r="I59" s="46"/>
    </row>
    <row r="60" customFormat="false" ht="12.75" hidden="false" customHeight="false" outlineLevel="0" collapsed="false">
      <c r="B60" s="85" t="s">
        <v>128</v>
      </c>
      <c r="C60" s="86" t="s">
        <v>129</v>
      </c>
      <c r="D60" s="87" t="n">
        <v>6220</v>
      </c>
      <c r="E60" s="88" t="n">
        <v>40.82</v>
      </c>
      <c r="G60" s="47"/>
      <c r="H60" s="47"/>
      <c r="I60" s="46"/>
    </row>
    <row r="61" customFormat="false" ht="12" hidden="false" customHeight="false" outlineLevel="0" collapsed="false">
      <c r="B61" s="89" t="s">
        <v>130</v>
      </c>
      <c r="C61" s="43" t="s">
        <v>131</v>
      </c>
      <c r="D61" s="90" t="n">
        <v>6135</v>
      </c>
      <c r="E61" s="45" t="n">
        <v>46.98</v>
      </c>
      <c r="G61" s="46"/>
      <c r="H61" s="46"/>
      <c r="I61" s="46"/>
    </row>
    <row r="62" customFormat="false" ht="12.75" hidden="false" customHeight="false" outlineLevel="0" collapsed="false">
      <c r="B62" s="91"/>
      <c r="C62" s="60"/>
      <c r="D62" s="76" t="n">
        <v>6220</v>
      </c>
      <c r="E62" s="62" t="n">
        <v>48.6</v>
      </c>
      <c r="G62" s="46"/>
      <c r="H62" s="46"/>
      <c r="I62" s="46"/>
    </row>
    <row r="63" customFormat="false" ht="12.75" hidden="false" customHeight="false" outlineLevel="0" collapsed="false">
      <c r="B63" s="92" t="s">
        <v>132</v>
      </c>
      <c r="C63" s="93" t="s">
        <v>133</v>
      </c>
      <c r="D63" s="94" t="n">
        <v>6135</v>
      </c>
      <c r="E63" s="95" t="n">
        <v>41.29</v>
      </c>
      <c r="G63" s="46"/>
      <c r="H63" s="46"/>
      <c r="I63" s="46"/>
    </row>
    <row r="64" customFormat="false" ht="12.75" hidden="false" customHeight="false" outlineLevel="0" collapsed="false">
      <c r="B64" s="83" t="s">
        <v>134</v>
      </c>
      <c r="C64" s="71" t="s">
        <v>135</v>
      </c>
      <c r="D64" s="84" t="n">
        <v>6135</v>
      </c>
      <c r="E64" s="73" t="n">
        <v>41.64</v>
      </c>
      <c r="G64" s="46"/>
      <c r="H64" s="46"/>
      <c r="I64" s="46"/>
    </row>
    <row r="65" customFormat="false" ht="12" hidden="false" customHeight="false" outlineLevel="0" collapsed="false">
      <c r="B65" s="77"/>
      <c r="C65" s="66" t="s">
        <v>136</v>
      </c>
      <c r="D65" s="74"/>
      <c r="E65" s="78" t="n">
        <v>19.98</v>
      </c>
      <c r="G65" s="46"/>
      <c r="H65" s="46"/>
      <c r="I65" s="46"/>
    </row>
    <row r="66" customFormat="false" ht="12" hidden="false" customHeight="false" outlineLevel="0" collapsed="false">
      <c r="G66" s="46"/>
      <c r="H66" s="46"/>
      <c r="I66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8" activeCellId="0" sqref="J8"/>
    </sheetView>
  </sheetViews>
  <sheetFormatPr defaultColWidth="9.14453125" defaultRowHeight="15" zeroHeight="false" outlineLevelRow="0" outlineLevelCol="0"/>
  <cols>
    <col collapsed="false" customWidth="false" hidden="false" outlineLevel="0" max="3" min="1" style="96" width="9.14"/>
    <col collapsed="false" customWidth="false" hidden="true" outlineLevel="0" max="4" min="4" style="96" width="9.14"/>
    <col collapsed="false" customWidth="false" hidden="false" outlineLevel="0" max="7" min="5" style="96" width="9.14"/>
    <col collapsed="false" customWidth="true" hidden="false" outlineLevel="0" max="8" min="8" style="96" width="12.14"/>
    <col collapsed="false" customWidth="false" hidden="false" outlineLevel="0" max="10" min="9" style="96" width="9.14"/>
    <col collapsed="false" customWidth="true" hidden="false" outlineLevel="0" max="11" min="11" style="96" width="17.43"/>
    <col collapsed="false" customWidth="false" hidden="false" outlineLevel="0" max="1024" min="12" style="96" width="9.14"/>
  </cols>
  <sheetData>
    <row r="2" s="97" customFormat="true" ht="15" hidden="false" customHeight="false" outlineLevel="0" collapsed="false">
      <c r="B2" s="98" t="s">
        <v>137</v>
      </c>
      <c r="C2" s="99" t="s">
        <v>138</v>
      </c>
      <c r="D2" s="100" t="s">
        <v>25</v>
      </c>
      <c r="E2" s="100" t="s">
        <v>139</v>
      </c>
      <c r="F2" s="100" t="s">
        <v>26</v>
      </c>
      <c r="G2" s="101" t="s">
        <v>140</v>
      </c>
      <c r="H2" s="100" t="s">
        <v>141</v>
      </c>
      <c r="J2" s="102" t="s">
        <v>142</v>
      </c>
      <c r="K2" s="102" t="s">
        <v>143</v>
      </c>
    </row>
    <row r="3" customFormat="false" ht="15" hidden="false" customHeight="false" outlineLevel="0" collapsed="false">
      <c r="B3" s="103" t="n">
        <v>3690</v>
      </c>
      <c r="C3" s="103" t="s">
        <v>91</v>
      </c>
      <c r="D3" s="103" t="n">
        <v>6095</v>
      </c>
      <c r="E3" s="103" t="n">
        <f aca="false">D3+F3/2</f>
        <v>6135</v>
      </c>
      <c r="F3" s="104" t="n">
        <v>80</v>
      </c>
      <c r="G3" s="104" t="n">
        <v>20255</v>
      </c>
      <c r="H3" s="104" t="n">
        <v>-71</v>
      </c>
      <c r="J3" s="3" t="n">
        <f aca="false">'ДЛЯ ЗАПОЛНЕНИЯ'!E64</f>
        <v>41.64</v>
      </c>
      <c r="K3" s="3" t="n">
        <f aca="false">H3+J3</f>
        <v>-29.36</v>
      </c>
    </row>
    <row r="4" customFormat="false" ht="15" hidden="false" customHeight="false" outlineLevel="0" collapsed="false">
      <c r="B4" s="103" t="n">
        <v>3672</v>
      </c>
      <c r="C4" s="103" t="s">
        <v>88</v>
      </c>
      <c r="D4" s="103" t="n">
        <v>6095</v>
      </c>
      <c r="E4" s="103" t="n">
        <f aca="false">D4+F4/2</f>
        <v>6135</v>
      </c>
      <c r="F4" s="104" t="n">
        <v>80</v>
      </c>
      <c r="G4" s="104" t="n">
        <v>20350</v>
      </c>
      <c r="H4" s="104" t="n">
        <v>-71</v>
      </c>
      <c r="J4" s="3" t="n">
        <f aca="false">'ДЛЯ ЗАПОЛНЕНИЯ'!E61</f>
        <v>46.98</v>
      </c>
      <c r="K4" s="3" t="n">
        <f aca="false">H4+J4</f>
        <v>-24.02</v>
      </c>
    </row>
    <row r="5" customFormat="false" ht="15" hidden="false" customHeight="false" outlineLevel="0" collapsed="false">
      <c r="B5" s="103" t="n">
        <v>3684</v>
      </c>
      <c r="C5" s="103" t="s">
        <v>90</v>
      </c>
      <c r="D5" s="103" t="n">
        <v>6095</v>
      </c>
      <c r="E5" s="103" t="n">
        <f aca="false">D5+F5/2</f>
        <v>6135</v>
      </c>
      <c r="F5" s="104" t="n">
        <v>80</v>
      </c>
      <c r="G5" s="104" t="n">
        <v>20445</v>
      </c>
      <c r="H5" s="104" t="n">
        <v>-71</v>
      </c>
      <c r="J5" s="3" t="n">
        <f aca="false">'ДЛЯ ЗАПОЛНЕНИЯ'!E63</f>
        <v>41.29</v>
      </c>
      <c r="K5" s="3" t="n">
        <f aca="false">H5+J5</f>
        <v>-29.71</v>
      </c>
    </row>
    <row r="6" customFormat="false" ht="15" hidden="false" customHeight="false" outlineLevel="0" collapsed="false">
      <c r="B6" s="103" t="n">
        <v>3636</v>
      </c>
      <c r="C6" s="103" t="s">
        <v>75</v>
      </c>
      <c r="D6" s="103" t="n">
        <v>6095</v>
      </c>
      <c r="E6" s="103" t="n">
        <f aca="false">D6+F6/2</f>
        <v>6135</v>
      </c>
      <c r="F6" s="104" t="n">
        <v>80</v>
      </c>
      <c r="G6" s="104" t="n">
        <v>20530</v>
      </c>
      <c r="H6" s="104" t="n">
        <v>-71</v>
      </c>
      <c r="J6" s="3" t="n">
        <f aca="false">'ДЛЯ ЗАПОЛНЕНИЯ'!E58</f>
        <v>42.89</v>
      </c>
      <c r="K6" s="3" t="n">
        <f aca="false">H6+J6</f>
        <v>-28.11</v>
      </c>
    </row>
    <row r="7" customFormat="false" ht="15" hidden="false" customHeight="false" outlineLevel="0" collapsed="false">
      <c r="B7" s="103" t="n">
        <v>3666</v>
      </c>
      <c r="C7" s="103" t="s">
        <v>84</v>
      </c>
      <c r="D7" s="103" t="n">
        <v>6095</v>
      </c>
      <c r="E7" s="103" t="n">
        <f aca="false">D7+F7/2</f>
        <v>6220</v>
      </c>
      <c r="F7" s="104" t="n">
        <v>250</v>
      </c>
      <c r="G7" s="104" t="n">
        <v>20785</v>
      </c>
      <c r="H7" s="104" t="n">
        <v>-71</v>
      </c>
      <c r="J7" s="3" t="n">
        <f aca="false">'ДЛЯ ЗАПОЛНЕНИЯ'!E60</f>
        <v>40.82</v>
      </c>
      <c r="K7" s="3" t="n">
        <f aca="false">H7+J7</f>
        <v>-30.18</v>
      </c>
    </row>
    <row r="8" customFormat="false" ht="15" hidden="false" customHeight="false" outlineLevel="0" collapsed="false">
      <c r="B8" s="103" t="n">
        <v>3707</v>
      </c>
      <c r="C8" s="103" t="s">
        <v>94</v>
      </c>
      <c r="D8" s="103" t="n">
        <v>20624.5</v>
      </c>
      <c r="E8" s="103" t="n">
        <f aca="false">D8+F8/2</f>
        <v>20625</v>
      </c>
      <c r="F8" s="104" t="n">
        <v>1</v>
      </c>
      <c r="G8" s="105" t="n">
        <v>20625</v>
      </c>
      <c r="H8" s="104" t="n">
        <v>18</v>
      </c>
      <c r="J8" s="3" t="n">
        <f aca="false">'ДЛЯ ЗАПОЛНЕНИЯ'!E65</f>
        <v>19.98</v>
      </c>
      <c r="K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37" activeCellId="0" sqref="J37"/>
    </sheetView>
  </sheetViews>
  <sheetFormatPr defaultColWidth="9.14453125" defaultRowHeight="15" zeroHeight="false" outlineLevelRow="0" outlineLevelCol="0"/>
  <cols>
    <col collapsed="false" customWidth="false" hidden="false" outlineLevel="0" max="3" min="1" style="106" width="9.14"/>
    <col collapsed="false" customWidth="true" hidden="true" outlineLevel="0" max="4" min="4" style="106" width="9.71"/>
    <col collapsed="false" customWidth="true" hidden="false" outlineLevel="0" max="5" min="5" style="106" width="9.71"/>
    <col collapsed="false" customWidth="false" hidden="false" outlineLevel="0" max="10" min="6" style="106" width="9.14"/>
    <col collapsed="false" customWidth="true" hidden="false" outlineLevel="0" max="11" min="11" style="106" width="17.43"/>
    <col collapsed="false" customWidth="false" hidden="false" outlineLevel="0" max="1024" min="12" style="106" width="9.14"/>
  </cols>
  <sheetData>
    <row r="2" s="107" customFormat="true" ht="15" hidden="false" customHeight="false" outlineLevel="0" collapsed="false">
      <c r="B2" s="108" t="s">
        <v>137</v>
      </c>
      <c r="C2" s="108" t="s">
        <v>138</v>
      </c>
      <c r="D2" s="108" t="s">
        <v>25</v>
      </c>
      <c r="E2" s="108" t="s">
        <v>139</v>
      </c>
      <c r="F2" s="108" t="s">
        <v>26</v>
      </c>
      <c r="G2" s="108" t="s">
        <v>140</v>
      </c>
      <c r="H2" s="108" t="s">
        <v>141</v>
      </c>
      <c r="J2" s="108" t="s">
        <v>142</v>
      </c>
      <c r="K2" s="108" t="s">
        <v>143</v>
      </c>
    </row>
    <row r="3" customFormat="false" ht="15" hidden="false" customHeight="false" outlineLevel="0" collapsed="false">
      <c r="B3" s="34" t="n">
        <v>3648</v>
      </c>
      <c r="C3" s="34" t="s">
        <v>78</v>
      </c>
      <c r="D3" s="34" t="n">
        <v>6095</v>
      </c>
      <c r="E3" s="34" t="n">
        <f aca="false">D3+F3/2</f>
        <v>6220</v>
      </c>
      <c r="F3" s="34" t="n">
        <v>250</v>
      </c>
      <c r="G3" s="34" t="n">
        <v>32635</v>
      </c>
      <c r="H3" s="34" t="n">
        <v>-71</v>
      </c>
      <c r="J3" s="34" t="n">
        <f aca="false">'ДЛЯ ЗАПОЛНЕНИЯ'!E59</f>
        <v>43.37</v>
      </c>
      <c r="K3" s="34" t="n">
        <f aca="false">H3+J3</f>
        <v>-27.63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9" activeCellId="0" sqref="J9"/>
    </sheetView>
  </sheetViews>
  <sheetFormatPr defaultColWidth="9.14453125" defaultRowHeight="15" zeroHeight="false" outlineLevelRow="0" outlineLevelCol="0"/>
  <cols>
    <col collapsed="false" customWidth="false" hidden="false" outlineLevel="0" max="3" min="1" style="106" width="9.14"/>
    <col collapsed="false" customWidth="false" hidden="true" outlineLevel="0" max="4" min="4" style="106" width="9.14"/>
    <col collapsed="false" customWidth="false" hidden="false" outlineLevel="0" max="10" min="5" style="106" width="9.14"/>
    <col collapsed="false" customWidth="true" hidden="false" outlineLevel="0" max="11" min="11" style="106" width="17.43"/>
    <col collapsed="false" customWidth="false" hidden="false" outlineLevel="0" max="1024" min="12" style="106" width="9.14"/>
  </cols>
  <sheetData>
    <row r="2" s="107" customFormat="true" ht="15" hidden="false" customHeight="false" outlineLevel="0" collapsed="false">
      <c r="B2" s="108" t="s">
        <v>137</v>
      </c>
      <c r="C2" s="108" t="s">
        <v>138</v>
      </c>
      <c r="D2" s="108" t="s">
        <v>25</v>
      </c>
      <c r="E2" s="108" t="s">
        <v>139</v>
      </c>
      <c r="F2" s="108" t="s">
        <v>26</v>
      </c>
      <c r="G2" s="108" t="s">
        <v>140</v>
      </c>
      <c r="H2" s="108" t="s">
        <v>141</v>
      </c>
      <c r="J2" s="108" t="s">
        <v>142</v>
      </c>
      <c r="K2" s="108" t="s">
        <v>143</v>
      </c>
    </row>
    <row r="3" customFormat="false" ht="15" hidden="false" customHeight="false" outlineLevel="0" collapsed="false">
      <c r="B3" s="34" t="n">
        <v>3690</v>
      </c>
      <c r="C3" s="34" t="s">
        <v>91</v>
      </c>
      <c r="D3" s="34" t="n">
        <v>6095</v>
      </c>
      <c r="E3" s="34" t="n">
        <f aca="false">D3+F3/2</f>
        <v>6135</v>
      </c>
      <c r="F3" s="34" t="n">
        <v>80</v>
      </c>
      <c r="G3" s="34" t="n">
        <v>20255</v>
      </c>
      <c r="H3" s="34" t="n">
        <v>-71</v>
      </c>
      <c r="J3" s="34" t="n">
        <f aca="false">'ДЛЯ ЗАПОЛНЕНИЯ'!E64</f>
        <v>41.64</v>
      </c>
      <c r="K3" s="34" t="n">
        <f aca="false">H3+J3</f>
        <v>-29.36</v>
      </c>
    </row>
    <row r="4" customFormat="false" ht="15" hidden="false" customHeight="false" outlineLevel="0" collapsed="false">
      <c r="B4" s="34" t="n">
        <v>36721</v>
      </c>
      <c r="C4" s="34" t="s">
        <v>88</v>
      </c>
      <c r="D4" s="34" t="n">
        <v>6095</v>
      </c>
      <c r="E4" s="34" t="n">
        <f aca="false">D4+F4/2</f>
        <v>6135</v>
      </c>
      <c r="F4" s="34" t="n">
        <v>80</v>
      </c>
      <c r="G4" s="34" t="n">
        <v>20350</v>
      </c>
      <c r="H4" s="34" t="n">
        <v>-71</v>
      </c>
      <c r="J4" s="34" t="n">
        <f aca="false">'ДЛЯ ЗАПОЛНЕНИЯ'!E61</f>
        <v>46.98</v>
      </c>
      <c r="K4" s="34" t="n">
        <f aca="false">H4+J4</f>
        <v>-24.02</v>
      </c>
    </row>
    <row r="5" customFormat="false" ht="15" hidden="false" customHeight="false" outlineLevel="0" collapsed="false">
      <c r="B5" s="34" t="n">
        <v>3684</v>
      </c>
      <c r="C5" s="34" t="s">
        <v>90</v>
      </c>
      <c r="D5" s="34" t="n">
        <v>6095</v>
      </c>
      <c r="E5" s="34" t="n">
        <f aca="false">D5+F5/2</f>
        <v>6135</v>
      </c>
      <c r="F5" s="34" t="n">
        <v>80</v>
      </c>
      <c r="G5" s="34" t="n">
        <v>20445</v>
      </c>
      <c r="H5" s="34" t="n">
        <v>-71</v>
      </c>
      <c r="J5" s="34" t="n">
        <f aca="false">'ДЛЯ ЗАПОЛНЕНИЯ'!E63</f>
        <v>41.29</v>
      </c>
      <c r="K5" s="34" t="n">
        <f aca="false">H5+J5</f>
        <v>-29.71</v>
      </c>
    </row>
    <row r="6" customFormat="false" ht="15" hidden="false" customHeight="false" outlineLevel="0" collapsed="false">
      <c r="B6" s="34" t="n">
        <v>3636</v>
      </c>
      <c r="C6" s="34" t="s">
        <v>75</v>
      </c>
      <c r="D6" s="34" t="n">
        <v>6095</v>
      </c>
      <c r="E6" s="34" t="n">
        <f aca="false">D6+F6/2</f>
        <v>6135</v>
      </c>
      <c r="F6" s="34" t="n">
        <v>80</v>
      </c>
      <c r="G6" s="34" t="n">
        <v>20530</v>
      </c>
      <c r="H6" s="34" t="n">
        <v>-71</v>
      </c>
      <c r="J6" s="34" t="n">
        <f aca="false">'ДЛЯ ЗАПОЛНЕНИЯ'!E58</f>
        <v>42.89</v>
      </c>
      <c r="K6" s="34" t="n">
        <f aca="false">H6+J6</f>
        <v>-28.11</v>
      </c>
    </row>
    <row r="7" customFormat="false" ht="15" hidden="false" customHeight="false" outlineLevel="0" collapsed="false">
      <c r="B7" s="34" t="n">
        <v>36421</v>
      </c>
      <c r="C7" s="34" t="s">
        <v>78</v>
      </c>
      <c r="D7" s="34" t="n">
        <v>6095</v>
      </c>
      <c r="E7" s="34" t="n">
        <f aca="false">D7+F7/2</f>
        <v>6220</v>
      </c>
      <c r="F7" s="34" t="n">
        <v>250</v>
      </c>
      <c r="G7" s="34" t="n">
        <v>21065</v>
      </c>
      <c r="H7" s="34" t="n">
        <v>-71</v>
      </c>
      <c r="J7" s="34" t="n">
        <f aca="false">'ДЛЯ ЗАПОЛНЕНИЯ'!E59</f>
        <v>43.37</v>
      </c>
      <c r="K7" s="34" t="n">
        <f aca="false">H7+J7</f>
        <v>-27.63</v>
      </c>
    </row>
    <row r="8" customFormat="false" ht="15" hidden="false" customHeight="false" outlineLevel="0" collapsed="false">
      <c r="B8" s="34" t="n">
        <v>3707</v>
      </c>
      <c r="C8" s="34" t="s">
        <v>94</v>
      </c>
      <c r="D8" s="34" t="n">
        <v>20624.5</v>
      </c>
      <c r="E8" s="34" t="n">
        <f aca="false">D8+F8/2</f>
        <v>20625</v>
      </c>
      <c r="F8" s="34" t="n">
        <v>1</v>
      </c>
      <c r="G8" s="34" t="n">
        <v>20625</v>
      </c>
      <c r="H8" s="34" t="n">
        <v>18</v>
      </c>
      <c r="J8" s="34" t="n">
        <f aca="false">'ДЛЯ ЗАПОЛНЕНИЯ'!E65</f>
        <v>19.98</v>
      </c>
      <c r="K8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4" activeCellId="0" sqref="K4"/>
    </sheetView>
  </sheetViews>
  <sheetFormatPr defaultColWidth="9.14453125" defaultRowHeight="15" zeroHeight="false" outlineLevelRow="0" outlineLevelCol="0"/>
  <cols>
    <col collapsed="false" customWidth="false" hidden="false" outlineLevel="0" max="3" min="1" style="106" width="9.14"/>
    <col collapsed="false" customWidth="false" hidden="true" outlineLevel="0" max="4" min="4" style="106" width="9.14"/>
    <col collapsed="false" customWidth="false" hidden="false" outlineLevel="0" max="10" min="5" style="106" width="9.14"/>
    <col collapsed="false" customWidth="true" hidden="false" outlineLevel="0" max="11" min="11" style="106" width="17.43"/>
    <col collapsed="false" customWidth="false" hidden="false" outlineLevel="0" max="1024" min="12" style="106" width="9.14"/>
  </cols>
  <sheetData>
    <row r="2" s="107" customFormat="true" ht="15" hidden="false" customHeight="false" outlineLevel="0" collapsed="false">
      <c r="B2" s="108" t="s">
        <v>137</v>
      </c>
      <c r="C2" s="108" t="s">
        <v>138</v>
      </c>
      <c r="D2" s="108" t="s">
        <v>25</v>
      </c>
      <c r="E2" s="108" t="s">
        <v>139</v>
      </c>
      <c r="F2" s="108" t="s">
        <v>26</v>
      </c>
      <c r="G2" s="108" t="s">
        <v>140</v>
      </c>
      <c r="H2" s="108" t="s">
        <v>141</v>
      </c>
      <c r="J2" s="108" t="s">
        <v>142</v>
      </c>
      <c r="K2" s="108" t="s">
        <v>143</v>
      </c>
    </row>
    <row r="3" customFormat="false" ht="15" hidden="false" customHeight="false" outlineLevel="0" collapsed="false">
      <c r="B3" s="34" t="n">
        <v>3678</v>
      </c>
      <c r="C3" s="34" t="s">
        <v>88</v>
      </c>
      <c r="D3" s="34" t="n">
        <v>6095</v>
      </c>
      <c r="E3" s="34" t="n">
        <f aca="false">D3+F3/2</f>
        <v>6220</v>
      </c>
      <c r="F3" s="34" t="n">
        <v>250</v>
      </c>
      <c r="G3" s="34" t="n">
        <v>32625</v>
      </c>
      <c r="H3" s="34" t="n">
        <v>-71</v>
      </c>
      <c r="J3" s="34" t="n">
        <f aca="false">'ДЛЯ ЗАПОЛНЕНИЯ'!E62</f>
        <v>48.6</v>
      </c>
      <c r="K3" s="34" t="n">
        <f aca="false">H3+J3</f>
        <v>-22.4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2020-07-03T15:18:29Z</dcterms:created>
  <dc:creator>Ксения Шугурова</dc:creator>
  <dc:description/>
  <dc:language>ru-RU</dc:language>
  <cp:lastModifiedBy/>
  <dcterms:modified xsi:type="dcterms:W3CDTF">2020-12-24T11:31:46Z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