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1715" windowHeight="5310" tabRatio="369"/>
  </bookViews>
  <sheets>
    <sheet name="Petunjuk" sheetId="4" r:id="rId1"/>
    <sheet name="Pontren" sheetId="1" r:id="rId2"/>
    <sheet name="Validasi Data" sheetId="3" r:id="rId3"/>
  </sheets>
  <calcPr calcId="144525" concurrentCalc="0"/>
</workbook>
</file>

<file path=xl/calcChain.xml><?xml version="1.0" encoding="utf-8"?>
<calcChain xmlns="http://schemas.openxmlformats.org/spreadsheetml/2006/main">
  <c r="P8" i="3" l="1"/>
  <c r="CU8" i="3"/>
  <c r="CT8" i="3"/>
  <c r="CS8" i="3"/>
  <c r="CN8" i="3"/>
  <c r="CM8" i="3"/>
  <c r="CG8" i="3"/>
  <c r="CF8" i="3"/>
  <c r="CE8" i="3"/>
  <c r="CD8" i="3"/>
  <c r="CC8" i="3"/>
  <c r="CB8" i="3"/>
  <c r="CA8" i="3"/>
  <c r="BZ8" i="3"/>
  <c r="BY8" i="3"/>
  <c r="BX8" i="3"/>
  <c r="BW8" i="3"/>
  <c r="BV8" i="3"/>
  <c r="BR8" i="3"/>
  <c r="BQ8" i="3"/>
  <c r="AY8" i="3"/>
  <c r="AX8" i="3"/>
  <c r="AO8" i="3"/>
  <c r="AN8" i="3"/>
  <c r="AE8" i="3"/>
  <c r="AD8" i="3"/>
  <c r="AC8" i="3"/>
  <c r="BO8" i="3"/>
  <c r="BN8" i="3"/>
  <c r="U8" i="3"/>
  <c r="N8" i="3"/>
  <c r="M8" i="3"/>
  <c r="J8" i="3"/>
  <c r="I8" i="3"/>
  <c r="CL8" i="3"/>
  <c r="O8" i="3"/>
  <c r="BM8" i="3"/>
  <c r="BK8" i="3"/>
  <c r="BI8" i="3"/>
  <c r="BG8" i="3"/>
  <c r="BE8" i="3"/>
  <c r="BD8" i="3"/>
  <c r="BL8" i="3"/>
  <c r="BJ8" i="3"/>
  <c r="BH8" i="3"/>
  <c r="BF8" i="3"/>
  <c r="BC8" i="3"/>
  <c r="BB8" i="3"/>
  <c r="BA8" i="3"/>
  <c r="AZ8" i="3"/>
  <c r="AW8" i="3"/>
  <c r="AV8" i="3"/>
  <c r="AU8" i="3"/>
  <c r="AT8" i="3"/>
  <c r="AS8" i="3"/>
  <c r="AR8" i="3"/>
  <c r="AQ8" i="3"/>
  <c r="AP8" i="3"/>
  <c r="DI8" i="3"/>
  <c r="DH8" i="3"/>
  <c r="DG8" i="3"/>
  <c r="AB8" i="3"/>
  <c r="AA8" i="3"/>
  <c r="Z8" i="3"/>
  <c r="Y8" i="3"/>
  <c r="X8" i="3"/>
  <c r="W8" i="3"/>
  <c r="V8" i="3"/>
  <c r="CV8" i="3"/>
  <c r="CW8" i="3"/>
  <c r="CQ8" i="3"/>
  <c r="CP8" i="3"/>
  <c r="CO8" i="3"/>
  <c r="CK8" i="3"/>
  <c r="CJ8" i="3"/>
  <c r="CR8" i="3"/>
  <c r="CI8" i="3"/>
  <c r="BU8" i="3"/>
  <c r="BT8" i="3"/>
  <c r="BS8" i="3"/>
  <c r="BP8" i="3"/>
  <c r="EV8" i="3"/>
  <c r="EU8" i="3"/>
  <c r="EO8" i="3"/>
  <c r="EQ8" i="3"/>
  <c r="EC8" i="3"/>
  <c r="ED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F8" i="3"/>
  <c r="DE8" i="3"/>
  <c r="DD8" i="3"/>
  <c r="DC8" i="3"/>
  <c r="DB8" i="3"/>
  <c r="DA8" i="3"/>
  <c r="CZ8" i="3"/>
  <c r="CY8" i="3"/>
  <c r="CX8" i="3"/>
  <c r="CH8" i="3"/>
  <c r="AM8" i="3"/>
  <c r="AL8" i="3"/>
  <c r="AK8" i="3"/>
  <c r="AJ8" i="3"/>
  <c r="AI8" i="3"/>
  <c r="AH8" i="3"/>
  <c r="AG8" i="3"/>
  <c r="AF8" i="3"/>
  <c r="T8" i="3"/>
  <c r="S8" i="3"/>
  <c r="R8" i="3"/>
  <c r="Q8" i="3"/>
  <c r="H8" i="3"/>
  <c r="G8" i="3"/>
  <c r="F8" i="3"/>
  <c r="E8" i="3"/>
  <c r="D8" i="3"/>
  <c r="C8" i="3"/>
  <c r="B8" i="3"/>
  <c r="A8" i="3"/>
  <c r="EP8" i="3"/>
  <c r="ER8" i="3"/>
  <c r="ES8" i="3"/>
  <c r="L8" i="3"/>
  <c r="EE8" i="3"/>
  <c r="EF8" i="3"/>
  <c r="EG8" i="3"/>
  <c r="EI8" i="1"/>
  <c r="EH8" i="1"/>
  <c r="EG8" i="1"/>
  <c r="EF8" i="1"/>
  <c r="EJ8" i="3"/>
  <c r="EH8" i="3"/>
  <c r="EI8" i="3"/>
  <c r="EK8" i="3"/>
  <c r="EL8" i="3"/>
  <c r="K8" i="3"/>
</calcChain>
</file>

<file path=xl/sharedStrings.xml><?xml version="1.0" encoding="utf-8"?>
<sst xmlns="http://schemas.openxmlformats.org/spreadsheetml/2006/main" count="1151" uniqueCount="673">
  <si>
    <t>Alamat</t>
  </si>
  <si>
    <t>Kecamatan</t>
  </si>
  <si>
    <t>Latitude</t>
  </si>
  <si>
    <t>Longitude</t>
  </si>
  <si>
    <t>NSPP</t>
  </si>
  <si>
    <t>Tipe</t>
  </si>
  <si>
    <t>Paket A</t>
  </si>
  <si>
    <t>Paket B</t>
  </si>
  <si>
    <t>Paket C</t>
  </si>
  <si>
    <t>S1</t>
  </si>
  <si>
    <t>≥ S2</t>
  </si>
  <si>
    <t>Baik</t>
  </si>
  <si>
    <t>Takhasus</t>
  </si>
  <si>
    <t>Tahun
Berdiri</t>
  </si>
  <si>
    <t>Rusak
Ringan</t>
  </si>
  <si>
    <t>Rusak
Berat</t>
  </si>
  <si>
    <t>Nama Pondok Pesantren</t>
  </si>
  <si>
    <t>Kab./Kota</t>
  </si>
  <si>
    <t>Telepon</t>
  </si>
  <si>
    <t>Jenis
Kelamin</t>
  </si>
  <si>
    <t>Lk.</t>
  </si>
  <si>
    <t>Pr.</t>
  </si>
  <si>
    <t>Status
Kepegawaian</t>
  </si>
  <si>
    <t>Ruang TU/Adminsitrasi (unit)</t>
  </si>
  <si>
    <t>Ruang Perpustakaan (unit)</t>
  </si>
  <si>
    <t>Ruang Ustadz (unit)</t>
  </si>
  <si>
    <t>Ruang Pimpinan (unit)</t>
  </si>
  <si>
    <t>1.</t>
  </si>
  <si>
    <t>Kode</t>
  </si>
  <si>
    <t>Jenis Kelamin</t>
  </si>
  <si>
    <t>L</t>
  </si>
  <si>
    <t>Laki-laki</t>
  </si>
  <si>
    <t>P</t>
  </si>
  <si>
    <t>Perempuan</t>
  </si>
  <si>
    <t>1</t>
  </si>
  <si>
    <t>2</t>
  </si>
  <si>
    <t>2.</t>
  </si>
  <si>
    <t>3.</t>
  </si>
  <si>
    <t>PNS</t>
  </si>
  <si>
    <t>Non-PNS</t>
  </si>
  <si>
    <t>D1</t>
  </si>
  <si>
    <t>D2</t>
  </si>
  <si>
    <t>D3</t>
  </si>
  <si>
    <t>D4</t>
  </si>
  <si>
    <t>S2</t>
  </si>
  <si>
    <t>S3</t>
  </si>
  <si>
    <t>4.</t>
  </si>
  <si>
    <t>5.</t>
  </si>
  <si>
    <t>0</t>
  </si>
  <si>
    <t>6.</t>
  </si>
  <si>
    <t>3</t>
  </si>
  <si>
    <t>4</t>
  </si>
  <si>
    <t>PLN/PLTD</t>
  </si>
  <si>
    <t>Mesin Diesel/Generator</t>
  </si>
  <si>
    <t>Status Kepegawaian</t>
  </si>
  <si>
    <t>Tipe Pondok Pesantren</t>
  </si>
  <si>
    <t>Identitas Lembaga Pondok Pesantren</t>
  </si>
  <si>
    <t>Hadits</t>
  </si>
  <si>
    <t>Tafsir</t>
  </si>
  <si>
    <t>Tasawuf</t>
  </si>
  <si>
    <t>Lainnya</t>
  </si>
  <si>
    <t>7.</t>
  </si>
  <si>
    <t>8.</t>
  </si>
  <si>
    <t>9.</t>
  </si>
  <si>
    <t>Aceh</t>
  </si>
  <si>
    <t>nspp</t>
  </si>
  <si>
    <t>namapp</t>
  </si>
  <si>
    <t>tipe</t>
  </si>
  <si>
    <t>alamat</t>
  </si>
  <si>
    <t>telp</t>
  </si>
  <si>
    <t>prop</t>
  </si>
  <si>
    <t>kab</t>
  </si>
  <si>
    <t>kec</t>
  </si>
  <si>
    <t>lat</t>
  </si>
  <si>
    <t>long</t>
  </si>
  <si>
    <t>namapim</t>
  </si>
  <si>
    <t>kelpim</t>
  </si>
  <si>
    <t>statpim</t>
  </si>
  <si>
    <t>pendpim</t>
  </si>
  <si>
    <t>kyaitdk1</t>
  </si>
  <si>
    <t>kyaitdk0</t>
  </si>
  <si>
    <t>kyaislta1</t>
  </si>
  <si>
    <t>kyaislta0</t>
  </si>
  <si>
    <t>kyais11</t>
  </si>
  <si>
    <t>kyais10</t>
  </si>
  <si>
    <t>kyais21</t>
  </si>
  <si>
    <t>kyais20</t>
  </si>
  <si>
    <t>bkyaitdk1</t>
  </si>
  <si>
    <t>bkyaitdk0</t>
  </si>
  <si>
    <t>bkyaislta1</t>
  </si>
  <si>
    <t>bkyaislta0</t>
  </si>
  <si>
    <t>bkyais11</t>
  </si>
  <si>
    <t>bkyais10</t>
  </si>
  <si>
    <t>bkyais21</t>
  </si>
  <si>
    <t>bkyais20</t>
  </si>
  <si>
    <t>usttdk1</t>
  </si>
  <si>
    <t>usttdk0</t>
  </si>
  <si>
    <t>ustslta1</t>
  </si>
  <si>
    <t>ustslta0</t>
  </si>
  <si>
    <t>usts11</t>
  </si>
  <si>
    <t>usts10</t>
  </si>
  <si>
    <t>usts21</t>
  </si>
  <si>
    <t>usts20</t>
  </si>
  <si>
    <t>sanmuk1</t>
  </si>
  <si>
    <t>sanmuk0</t>
  </si>
  <si>
    <t>santmuk1</t>
  </si>
  <si>
    <t>santmuk0</t>
  </si>
  <si>
    <t>sanmad1</t>
  </si>
  <si>
    <t>sanmad0</t>
  </si>
  <si>
    <t>sansek1</t>
  </si>
  <si>
    <t>sansek0</t>
  </si>
  <si>
    <t>sanpt1</t>
  </si>
  <si>
    <t>sanpt0</t>
  </si>
  <si>
    <t>sanngaji1</t>
  </si>
  <si>
    <t>sanngaji0</t>
  </si>
  <si>
    <t>penypkta</t>
  </si>
  <si>
    <t>sanpkta</t>
  </si>
  <si>
    <t>ustpktaslta</t>
  </si>
  <si>
    <t>ustpktas1</t>
  </si>
  <si>
    <t>ustpktas2</t>
  </si>
  <si>
    <t>penypktb</t>
  </si>
  <si>
    <t>sanpktb</t>
  </si>
  <si>
    <t>ustpktbslta</t>
  </si>
  <si>
    <t>ustpktbs1</t>
  </si>
  <si>
    <t>ustpktbs2</t>
  </si>
  <si>
    <t>penypktc</t>
  </si>
  <si>
    <t>sanpktc</t>
  </si>
  <si>
    <t>ustpktcslta</t>
  </si>
  <si>
    <t>ustpktcs1</t>
  </si>
  <si>
    <t>ustpktcs2</t>
  </si>
  <si>
    <t>penymah</t>
  </si>
  <si>
    <t>thnmah</t>
  </si>
  <si>
    <t>namamah</t>
  </si>
  <si>
    <t>namamudir</t>
  </si>
  <si>
    <t>takh</t>
  </si>
  <si>
    <t>sanmah</t>
  </si>
  <si>
    <t>ustmahslta</t>
  </si>
  <si>
    <t>ustmahs1</t>
  </si>
  <si>
    <t>ustmahs2</t>
  </si>
  <si>
    <t>ltanah</t>
  </si>
  <si>
    <t>lbang</t>
  </si>
  <si>
    <t>asr1_b</t>
  </si>
  <si>
    <t>asr1_rr</t>
  </si>
  <si>
    <t>asr1_rb</t>
  </si>
  <si>
    <t>asr0_b</t>
  </si>
  <si>
    <t>asr0_rr</t>
  </si>
  <si>
    <t>asr0_rb</t>
  </si>
  <si>
    <t>rbel_b</t>
  </si>
  <si>
    <t>rbel_rr</t>
  </si>
  <si>
    <t>rbel_rb</t>
  </si>
  <si>
    <t>rpim_b</t>
  </si>
  <si>
    <t>rpim_rr</t>
  </si>
  <si>
    <t>rpim_rb</t>
  </si>
  <si>
    <t>rust_b</t>
  </si>
  <si>
    <t>rust_rr</t>
  </si>
  <si>
    <t>rust_rb</t>
  </si>
  <si>
    <t>rtu_b</t>
  </si>
  <si>
    <t>rtu_rr</t>
  </si>
  <si>
    <t>rtu_rb</t>
  </si>
  <si>
    <t>rpust_b</t>
  </si>
  <si>
    <t>rpust_rr</t>
  </si>
  <si>
    <t>rpust_rb</t>
  </si>
  <si>
    <t>rtoilpeg_b</t>
  </si>
  <si>
    <t>rtoilpeg_rr</t>
  </si>
  <si>
    <t>rtoilpeg_rb</t>
  </si>
  <si>
    <t>rtoilsan_b</t>
  </si>
  <si>
    <t>rtoilsan_rr</t>
  </si>
  <si>
    <t>rtoilsan_rb</t>
  </si>
  <si>
    <t>smbrpen</t>
  </si>
  <si>
    <t>Hanya menyelenggarakan Kajian Kitab</t>
  </si>
  <si>
    <t>Menyelenggarakan Kajian Kitab &amp; Layanan Pendidikan lainnya</t>
  </si>
  <si>
    <t>&lt;= SLTA</t>
  </si>
  <si>
    <t>Tidak memiliki pendidikan formal</t>
  </si>
  <si>
    <t>sanlk1</t>
  </si>
  <si>
    <t>sanpr1</t>
  </si>
  <si>
    <t>sanlk2</t>
  </si>
  <si>
    <t>sanpr2</t>
  </si>
  <si>
    <t>File ini terdiri dari 3 sheet :</t>
  </si>
  <si>
    <t>Jangan mengisi data pada baris data yang tidak memiliki format (border).</t>
  </si>
  <si>
    <t>10.</t>
  </si>
  <si>
    <t>11.</t>
  </si>
  <si>
    <t>12.</t>
  </si>
  <si>
    <t>Jumlah Pendidik pada Ma'had Aly
Menurut Pendidikan</t>
  </si>
  <si>
    <t>Nama Ma'had Aly</t>
  </si>
  <si>
    <t>Jumlah Tutor Paket C
Menurut Pendidikan</t>
  </si>
  <si>
    <t>Jumlah Tutor Paket B
Menurut Pendidikan</t>
  </si>
  <si>
    <t>Jumlah Tutor Paket A
Menurut Pendidikan</t>
  </si>
  <si>
    <t>Santri Menurut Pendidikan Formal Yang Sedang Diikuti</t>
  </si>
  <si>
    <t>|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</si>
  <si>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</si>
  <si>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</si>
  <si>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</si>
  <si>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</si>
  <si>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</si>
  <si>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</si>
  <si>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</si>
  <si>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</si>
  <si>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</si>
  <si>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</si>
  <si>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</si>
  <si>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Aqidah/Tauhid</t>
  </si>
  <si>
    <t>Fiqh/Ushul Fiqh</t>
  </si>
  <si>
    <t>Ilmu Hisab/Falak</t>
  </si>
  <si>
    <t>Bahasa Arab</t>
  </si>
  <si>
    <t>Pendidikan Kader Ulama/Ustadz</t>
  </si>
  <si>
    <t>Peternakan</t>
  </si>
  <si>
    <t>Nahwu/Sharaf</t>
  </si>
  <si>
    <t>Nama
Pondok
Pesantren</t>
  </si>
  <si>
    <t>Toilet Pegawai (unit)</t>
  </si>
  <si>
    <t>Toilet Santri (unit)</t>
  </si>
  <si>
    <t>Luas
Bangunan
(m2)</t>
  </si>
  <si>
    <t>Titik Koordinat
Pondok Pesantren</t>
  </si>
  <si>
    <t>Ruang Belajar (unit)</t>
  </si>
  <si>
    <t>Kamar Asrama Putri (unit)</t>
  </si>
  <si>
    <t>Kamar Asrama Putra (unit)</t>
  </si>
  <si>
    <t>Tidak Berpendidikan Formal</t>
  </si>
  <si>
    <t>Bersekolah di
Sekolah Umum</t>
  </si>
  <si>
    <t>Bersekolah di
RA/Madrasah</t>
  </si>
  <si>
    <t>Program Yang Diselenggarakan</t>
  </si>
  <si>
    <t>Program Paket</t>
  </si>
  <si>
    <t>Ma'had Aly</t>
  </si>
  <si>
    <t>Tahfidzul Qur'an</t>
  </si>
  <si>
    <t>Sarana Pendukung Belajar Mengajar</t>
  </si>
  <si>
    <t>Jumlah Santri Pondok Pesantren</t>
  </si>
  <si>
    <t>i).</t>
  </si>
  <si>
    <t>ii).</t>
  </si>
  <si>
    <t>iii).</t>
  </si>
  <si>
    <t>Tidak diperkenankan untuk membuat format pendataan sendiri atau memodifikasi format pendataan ini baik menghapus dan/atau menambah kolom.</t>
  </si>
  <si>
    <t>Untuk setiap kata atau nama yang mengandung karakter tanda petik, penulisan mohon menggunakan karakter tanda petik (`) di bawah tombol Esc.</t>
  </si>
  <si>
    <t>Jika jumlah baris data yang berformat kurang, hubungi Kankemenag Kab./Kota atau Kanwil Kemenag setempat. Selanjutnya Kanwil Kemenag dimohon</t>
  </si>
  <si>
    <t>untuk menginformasikannya kepada EMIS Pusat.</t>
  </si>
  <si>
    <r>
      <t xml:space="preserve">Petunjuk pengisian data juga dapat dibaca pada setiap kolom </t>
    </r>
    <r>
      <rPr>
        <b/>
        <i/>
        <sz val="11"/>
        <color theme="1"/>
        <rFont val="Calibri"/>
        <family val="2"/>
        <scheme val="minor"/>
      </rPr>
      <t xml:space="preserve">cell </t>
    </r>
    <r>
      <rPr>
        <b/>
        <sz val="11"/>
        <color theme="1"/>
        <rFont val="Calibri"/>
        <family val="2"/>
        <scheme val="minor"/>
      </rPr>
      <t>yang akan diisi. Mohon dibaca dengan seksama.</t>
    </r>
  </si>
  <si>
    <r>
      <t>P</t>
    </r>
    <r>
      <rPr>
        <b/>
        <sz val="11"/>
        <color indexed="8"/>
        <rFont val="Calibri"/>
        <family val="2"/>
        <scheme val="minor"/>
      </rPr>
      <t>emeriksaan hasil pengisian data pada sheet "</t>
    </r>
    <r>
      <rPr>
        <b/>
        <sz val="11"/>
        <color indexed="56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", harus dimulai dari kolom yang paling kiri, seterusnya hingga kolom yang paling kanan.</t>
    </r>
  </si>
  <si>
    <r>
      <t>dan perbaiki data pada kolom tersebut sesuai dengan petunjuk. Keterangan data pada sheet "</t>
    </r>
    <r>
      <rPr>
        <b/>
        <sz val="11"/>
        <color theme="3" tint="-0.499984740745262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 :</t>
    </r>
  </si>
  <si>
    <r>
      <t>"</t>
    </r>
    <r>
      <rPr>
        <b/>
        <sz val="11"/>
        <color indexed="10"/>
        <rFont val="Calibri"/>
        <family val="2"/>
      </rPr>
      <t>-</t>
    </r>
    <r>
      <rPr>
        <b/>
        <sz val="11"/>
        <color indexed="8"/>
        <rFont val="Calibri"/>
        <family val="2"/>
      </rPr>
      <t>" (</t>
    </r>
    <r>
      <rPr>
        <b/>
        <sz val="11"/>
        <color indexed="10"/>
        <rFont val="Calibri"/>
        <family val="2"/>
      </rPr>
      <t>Tanda strip</t>
    </r>
    <r>
      <rPr>
        <b/>
        <sz val="11"/>
        <color indexed="8"/>
        <rFont val="Calibri"/>
        <family val="2"/>
      </rPr>
      <t>)</t>
    </r>
  </si>
  <si>
    <t>:</t>
  </si>
  <si>
    <t>Belum ada data yang diinputkan.</t>
  </si>
  <si>
    <r>
      <t>"</t>
    </r>
    <r>
      <rPr>
        <b/>
        <sz val="11"/>
        <color indexed="10"/>
        <rFont val="Calibri"/>
        <family val="2"/>
      </rPr>
      <t>OK</t>
    </r>
    <r>
      <rPr>
        <b/>
        <sz val="11"/>
        <color indexed="8"/>
        <rFont val="Calibri"/>
        <family val="2"/>
      </rPr>
      <t>"</t>
    </r>
  </si>
  <si>
    <t>Pengisian data sudah dianggap betul dan sesuai dengan petunjuk.</t>
  </si>
  <si>
    <r>
      <t>"</t>
    </r>
    <r>
      <rPr>
        <b/>
        <sz val="11"/>
        <color indexed="10"/>
        <rFont val="Calibri"/>
        <family val="2"/>
      </rPr>
      <t>Tidak Valid</t>
    </r>
    <r>
      <rPr>
        <b/>
        <sz val="11"/>
        <color indexed="8"/>
        <rFont val="Calibri"/>
        <family val="2"/>
      </rPr>
      <t>"</t>
    </r>
  </si>
  <si>
    <t>Pengisian data tidak sesuai dengan petunjuk dan harus diperbaiki.</t>
  </si>
  <si>
    <t>iv).</t>
  </si>
  <si>
    <r>
      <t>"</t>
    </r>
    <r>
      <rPr>
        <b/>
        <sz val="11"/>
        <color indexed="10"/>
        <rFont val="Calibri"/>
        <family val="2"/>
      </rPr>
      <t>#VALUE!</t>
    </r>
    <r>
      <rPr>
        <b/>
        <sz val="11"/>
        <color indexed="8"/>
        <rFont val="Calibri"/>
        <family val="2"/>
      </rPr>
      <t>"</t>
    </r>
  </si>
  <si>
    <t>v).</t>
  </si>
  <si>
    <r>
      <t>"</t>
    </r>
    <r>
      <rPr>
        <b/>
        <sz val="11"/>
        <color indexed="10"/>
        <rFont val="Calibri"/>
        <family val="2"/>
      </rPr>
      <t>Harap diisi</t>
    </r>
    <r>
      <rPr>
        <b/>
        <sz val="11"/>
        <color indexed="8"/>
        <rFont val="Calibri"/>
        <family val="2"/>
      </rPr>
      <t>"</t>
    </r>
  </si>
  <si>
    <t>Kolom data ini harus diisi.</t>
  </si>
  <si>
    <t>vi).</t>
  </si>
  <si>
    <r>
      <t>"</t>
    </r>
    <r>
      <rPr>
        <b/>
        <sz val="11"/>
        <color indexed="10"/>
        <rFont val="Calibri"/>
        <family val="2"/>
      </rPr>
      <t>Harap dikosongkan</t>
    </r>
    <r>
      <rPr>
        <b/>
        <sz val="11"/>
        <color indexed="8"/>
        <rFont val="Calibri"/>
        <family val="2"/>
      </rPr>
      <t>"</t>
    </r>
  </si>
  <si>
    <t>Kolom data ini harap dikosongkan (isinya mohon dihapus).</t>
  </si>
  <si>
    <t>vii).</t>
  </si>
  <si>
    <r>
      <t>"</t>
    </r>
    <r>
      <rPr>
        <b/>
        <sz val="11"/>
        <color indexed="10"/>
        <rFont val="Calibri"/>
        <family val="2"/>
      </rPr>
      <t>Cek lagi</t>
    </r>
    <r>
      <rPr>
        <b/>
        <sz val="11"/>
        <color indexed="8"/>
        <rFont val="Calibri"/>
        <family val="2"/>
      </rPr>
      <t>"</t>
    </r>
  </si>
  <si>
    <t>Pengisian data dianggap masih meragukan. Periksa kembali pengisian dari kolom data tersebut. Jika setelah</t>
  </si>
  <si>
    <r>
      <t>Setelah tidak ada satupun pengisian data yang salah dan meragukan, simpan file ini ke dalam format file Excel (</t>
    </r>
    <r>
      <rPr>
        <b/>
        <sz val="11"/>
        <rFont val="Calibri"/>
        <family val="2"/>
        <scheme val="minor"/>
      </rPr>
      <t xml:space="preserve">boleh </t>
    </r>
    <r>
      <rPr>
        <b/>
        <sz val="11"/>
        <color theme="1"/>
        <rFont val="Calibri"/>
        <family val="2"/>
        <scheme val="minor"/>
      </rPr>
      <t>berekstensi "</t>
    </r>
    <r>
      <rPr>
        <b/>
        <sz val="11"/>
        <color theme="4" tint="-0.499984740745262"/>
        <rFont val="Calibri"/>
        <family val="2"/>
        <scheme val="minor"/>
      </rPr>
      <t>xlsx</t>
    </r>
    <r>
      <rPr>
        <b/>
        <sz val="11"/>
        <color theme="1"/>
        <rFont val="Calibri"/>
        <family val="2"/>
        <scheme val="minor"/>
      </rPr>
      <t>" atau "</t>
    </r>
    <r>
      <rPr>
        <b/>
        <sz val="11"/>
        <color theme="3" tint="-0.249977111117893"/>
        <rFont val="Calibri"/>
        <family val="2"/>
        <scheme val="minor"/>
      </rPr>
      <t>xls</t>
    </r>
    <r>
      <rPr>
        <b/>
        <sz val="11"/>
        <color theme="1"/>
        <rFont val="Calibri"/>
        <family val="2"/>
        <scheme val="minor"/>
      </rPr>
      <t>").</t>
    </r>
  </si>
  <si>
    <t>13.</t>
  </si>
  <si>
    <t>14.</t>
  </si>
  <si>
    <t>15.</t>
  </si>
  <si>
    <t>16.</t>
  </si>
  <si>
    <t>17.</t>
  </si>
  <si>
    <t>Penjelasan Kolom-Kolom Data (Mohon Dibaca Dengan Teliti) :</t>
  </si>
  <si>
    <t>Kolom A</t>
  </si>
  <si>
    <t>Kolom B</t>
  </si>
  <si>
    <t>Kolom C</t>
  </si>
  <si>
    <t>Kolom D</t>
  </si>
  <si>
    <t>Kolom E</t>
  </si>
  <si>
    <t>Kolom F</t>
  </si>
  <si>
    <t>Kolom G</t>
  </si>
  <si>
    <t>Kolom H</t>
  </si>
  <si>
    <t>Kolom I</t>
  </si>
  <si>
    <t>Kolom J</t>
  </si>
  <si>
    <t>Kolom K</t>
  </si>
  <si>
    <t>Kolom L</t>
  </si>
  <si>
    <t>Kolom M</t>
  </si>
  <si>
    <t>Kolom N</t>
  </si>
  <si>
    <t>Kolom O</t>
  </si>
  <si>
    <t>Kolom P</t>
  </si>
  <si>
    <t>Kolom Q</t>
  </si>
  <si>
    <t>Jenjang Pendidikan Terakhir</t>
  </si>
  <si>
    <t>Status Bangunan</t>
  </si>
  <si>
    <t>Kondisi fisik bangunan masih cukup baik dan layak pakai.</t>
  </si>
  <si>
    <t>Kondisi fisik bangunan mengalami kerusakan namun masih dapat digunakan.</t>
  </si>
  <si>
    <t>Kondisi fisik bangunan mengalami kerusakan cukup parah. Jika digunakan dapat menimbulkan resiko buruk.</t>
  </si>
  <si>
    <r>
      <t>Sheet "</t>
    </r>
    <r>
      <rPr>
        <b/>
        <sz val="11"/>
        <color indexed="18"/>
        <rFont val="Calibri"/>
        <family val="2"/>
        <scheme val="minor"/>
      </rPr>
      <t>Pontren</t>
    </r>
    <r>
      <rPr>
        <b/>
        <sz val="11"/>
        <color indexed="8"/>
        <rFont val="Calibri"/>
        <family val="2"/>
        <scheme val="minor"/>
      </rPr>
      <t>" : berisi format pendataan yang harus diisi dan dilengkapi oleh setiap Pondok Pesantren</t>
    </r>
  </si>
  <si>
    <r>
      <t>Sheet "</t>
    </r>
    <r>
      <rPr>
        <b/>
        <sz val="11"/>
        <color indexed="18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 : berisi hasil validasi terhadap pengisian data pada sheet "</t>
    </r>
    <r>
      <rPr>
        <b/>
        <sz val="11"/>
        <color indexed="18"/>
        <rFont val="Calibri"/>
        <family val="2"/>
        <scheme val="minor"/>
      </rPr>
      <t>Pontren</t>
    </r>
    <r>
      <rPr>
        <b/>
        <sz val="11"/>
        <color indexed="8"/>
        <rFont val="Calibri"/>
        <family val="2"/>
        <scheme val="minor"/>
      </rPr>
      <t>"</t>
    </r>
  </si>
  <si>
    <r>
      <t>Setelah melengkapi seluruh data pada sheet "</t>
    </r>
    <r>
      <rPr>
        <b/>
        <sz val="11"/>
        <color indexed="56"/>
        <rFont val="Calibri"/>
        <family val="2"/>
        <scheme val="minor"/>
      </rPr>
      <t>Pontren</t>
    </r>
    <r>
      <rPr>
        <b/>
        <sz val="11"/>
        <color indexed="8"/>
        <rFont val="Calibri"/>
        <family val="2"/>
        <scheme val="minor"/>
      </rPr>
      <t>", periksa hasil validasinya pada sheet "</t>
    </r>
    <r>
      <rPr>
        <b/>
        <sz val="11"/>
        <color indexed="56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".</t>
    </r>
  </si>
  <si>
    <r>
      <t>Jika pada sheet "</t>
    </r>
    <r>
      <rPr>
        <b/>
        <sz val="11"/>
        <color indexed="56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 masih terdapat kolom yang datanya dianggap tidak sesuai atau meragukan, mohon periksa kembali sheet "</t>
    </r>
    <r>
      <rPr>
        <b/>
        <sz val="11"/>
        <color theme="3" tint="-0.499984740745262"/>
        <rFont val="Calibri"/>
        <family val="2"/>
        <scheme val="minor"/>
      </rPr>
      <t>Pontren</t>
    </r>
    <r>
      <rPr>
        <b/>
        <sz val="11"/>
        <color indexed="8"/>
        <rFont val="Calibri"/>
        <family val="2"/>
        <scheme val="minor"/>
      </rPr>
      <t>"</t>
    </r>
  </si>
  <si>
    <r>
      <t xml:space="preserve">diperiksa ternyata datanya sudah betul, abaikan peringatan ini. Contoh : </t>
    </r>
    <r>
      <rPr>
        <b/>
        <sz val="11"/>
        <color theme="3" tint="-0.249977111117893"/>
        <rFont val="Calibri"/>
        <family val="2"/>
        <scheme val="minor"/>
      </rPr>
      <t>pada kolom nama pimpinan/kyai</t>
    </r>
    <r>
      <rPr>
        <b/>
        <sz val="11"/>
        <color theme="1"/>
        <rFont val="Calibri"/>
        <family val="2"/>
        <scheme val="minor"/>
      </rPr>
      <t>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</si>
  <si>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Statistik Pontren </t>
    </r>
    <r>
      <rPr>
        <sz val="11"/>
        <color theme="1"/>
        <rFont val="Calibri"/>
        <family val="2"/>
        <scheme val="minor"/>
      </rPr>
      <t>(terdiri dari 12 digit angka) sesuai dengan Pedoman Penyusunan Nomor Statistik Tahun 2008.</t>
    </r>
  </si>
  <si>
    <r>
      <t xml:space="preserve">Diisi dengan Nama </t>
    </r>
    <r>
      <rPr>
        <b/>
        <sz val="11"/>
        <color theme="1"/>
        <rFont val="Calibri"/>
        <family val="2"/>
        <scheme val="minor"/>
      </rPr>
      <t xml:space="preserve">Kabupaten/Kota </t>
    </r>
    <r>
      <rPr>
        <sz val="11"/>
        <color theme="1"/>
        <rFont val="Calibri"/>
        <family val="2"/>
        <scheme val="minor"/>
      </rPr>
      <t>dimana Pondok Pesantren tersebut berlokasi</t>
    </r>
  </si>
  <si>
    <r>
      <t xml:space="preserve">Diisi dengan Nama </t>
    </r>
    <r>
      <rPr>
        <b/>
        <sz val="11"/>
        <color theme="1"/>
        <rFont val="Calibri"/>
        <family val="2"/>
        <scheme val="minor"/>
      </rPr>
      <t xml:space="preserve">Kecamatan </t>
    </r>
    <r>
      <rPr>
        <sz val="11"/>
        <color theme="1"/>
        <rFont val="Calibri"/>
        <family val="2"/>
        <scheme val="minor"/>
      </rPr>
      <t>dimana Pondok Pesantren tersebut berlokasi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</si>
  <si>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Tipe Pondok Pesantren</t>
    </r>
    <r>
      <rPr>
        <sz val="11"/>
        <color theme="1"/>
        <rFont val="Calibri"/>
        <family val="2"/>
        <scheme val="minor"/>
      </rPr>
      <t>, diisi dengan pilihan kode :</t>
    </r>
    <r>
      <rPr>
        <b/>
        <sz val="11"/>
        <color theme="1"/>
        <rFont val="Calibri"/>
        <family val="2"/>
        <scheme val="minor"/>
      </rPr>
      <t/>
    </r>
  </si>
  <si>
    <t>Jumlah Kyai</t>
  </si>
  <si>
    <t>Jumlah Badal Kyai</t>
  </si>
  <si>
    <t>Jumlah Ustadz</t>
  </si>
  <si>
    <t>Santri Menurut Kategori Tempat Tinggal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</si>
  <si>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Luas Bangunan </t>
    </r>
    <r>
      <rPr>
        <sz val="11"/>
        <color theme="1"/>
        <rFont val="Calibri"/>
        <family val="2"/>
        <scheme val="minor"/>
      </rPr>
      <t>yang digunakan untuk menunjang kegiatan belajar mengajar pada Pontren (dalam satuan meter persegi)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</si>
  <si>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Letak Titik Koordinat </t>
    </r>
    <r>
      <rPr>
        <sz val="11"/>
        <color theme="1"/>
        <rFont val="Calibri"/>
        <family val="2"/>
        <scheme val="minor"/>
      </rPr>
      <t xml:space="preserve">dari Pondok Pesantren tersebut </t>
    </r>
    <r>
      <rPr>
        <b/>
        <sz val="11"/>
        <color theme="1"/>
        <rFont val="Calibri"/>
        <family val="2"/>
        <scheme val="minor"/>
      </rPr>
      <t>pada Garis Lintang Bumi (Latitude)</t>
    </r>
    <r>
      <rPr>
        <sz val="11"/>
        <color theme="1"/>
        <rFont val="Calibri"/>
        <family val="2"/>
        <scheme val="minor"/>
      </rPr>
      <t>, dengan ketentuan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</si>
  <si>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Letak Titik Koordinat </t>
    </r>
    <r>
      <rPr>
        <sz val="11"/>
        <color theme="1"/>
        <rFont val="Calibri"/>
        <family val="2"/>
        <scheme val="minor"/>
      </rPr>
      <t xml:space="preserve">dari Pondok Pesantren tersebut </t>
    </r>
    <r>
      <rPr>
        <b/>
        <sz val="11"/>
        <color theme="1"/>
        <rFont val="Calibri"/>
        <family val="2"/>
        <scheme val="minor"/>
      </rPr>
      <t>pada Garis Bujur Bumi (Longitude)</t>
    </r>
    <r>
      <rPr>
        <sz val="11"/>
        <color theme="1"/>
        <rFont val="Calibri"/>
        <family val="2"/>
        <scheme val="minor"/>
      </rPr>
      <t>, dengan ketentuan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</si>
  <si>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Sarana Prasarana Penunjang Belajar Mengajar pada Pondok Pesantren </t>
    </r>
    <r>
      <rPr>
        <sz val="11"/>
        <color theme="1"/>
        <rFont val="Calibri"/>
        <family val="2"/>
        <scheme val="minor"/>
      </rPr>
      <t>berdasarkan jenis ruang dan kondisi fisik.</t>
    </r>
  </si>
  <si>
    <t>Keterangan Kondisi Fisik Bangunan :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</si>
  <si>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Alamat </t>
    </r>
    <r>
      <rPr>
        <sz val="11"/>
        <color theme="1"/>
        <rFont val="Calibri"/>
        <family val="2"/>
        <scheme val="minor"/>
      </rPr>
      <t xml:space="preserve">dimana Pondok Pesantren tersebut berlokasi. Tuliskan </t>
    </r>
    <r>
      <rPr>
        <b/>
        <u/>
        <sz val="11"/>
        <color theme="1"/>
        <rFont val="Calibri"/>
        <family val="2"/>
        <scheme val="minor"/>
      </rPr>
      <t>nama jalan, nomor, nama kota dan kode pos</t>
    </r>
    <r>
      <rPr>
        <sz val="11"/>
        <color theme="1"/>
        <rFont val="Calibri"/>
        <family val="2"/>
        <scheme val="minor"/>
      </rPr>
      <t xml:space="preserve"> atau </t>
    </r>
    <r>
      <rPr>
        <b/>
        <u/>
        <sz val="11"/>
        <color theme="1"/>
        <rFont val="Calibri"/>
        <family val="2"/>
        <scheme val="minor"/>
      </rPr>
      <t>nama</t>
    </r>
    <r>
      <rPr>
        <b/>
        <sz val="11"/>
        <color theme="1"/>
        <rFont val="Calibri"/>
        <family val="2"/>
        <scheme val="minor"/>
      </rPr>
      <t xml:space="preserve"> </t>
    </r>
  </si>
  <si>
    <r>
      <rPr>
        <b/>
        <u/>
        <sz val="11"/>
        <color theme="1"/>
        <rFont val="Calibri"/>
        <family val="2"/>
        <scheme val="minor"/>
      </rPr>
      <t>kampung, RT/RW, nama desa/kelurahan dan kode pos</t>
    </r>
    <r>
      <rPr>
        <sz val="11"/>
        <color theme="1"/>
        <rFont val="Calibri"/>
        <family val="2"/>
        <scheme val="minor"/>
      </rPr>
      <t>.</t>
    </r>
  </si>
  <si>
    <r>
      <rPr>
        <i/>
        <sz val="11"/>
        <color theme="1"/>
        <rFont val="Calibri"/>
        <family val="2"/>
        <scheme val="minor"/>
      </rPr>
      <t xml:space="preserve">Contoh (1) : </t>
    </r>
    <r>
      <rPr>
        <b/>
        <sz val="11"/>
        <color theme="1"/>
        <rFont val="Calibri"/>
        <family val="2"/>
        <scheme val="minor"/>
      </rPr>
      <t>Jl. Raya Siliwangi No. 24 Pamulang 15417</t>
    </r>
  </si>
  <si>
    <r>
      <rPr>
        <i/>
        <sz val="11"/>
        <color theme="1"/>
        <rFont val="Calibri"/>
        <family val="2"/>
        <scheme val="minor"/>
      </rPr>
      <t xml:space="preserve">Contoh (2) : </t>
    </r>
    <r>
      <rPr>
        <b/>
        <sz val="11"/>
        <color theme="1"/>
        <rFont val="Calibri"/>
        <family val="2"/>
        <scheme val="minor"/>
      </rPr>
      <t>Kp. Bojong RT. 001 RW. 12 Desa Sukamaju 16726</t>
    </r>
  </si>
  <si>
    <r>
      <t xml:space="preserve">Diisi dengan Nama </t>
    </r>
    <r>
      <rPr>
        <b/>
        <sz val="11"/>
        <color theme="1"/>
        <rFont val="Calibri"/>
        <family val="2"/>
        <scheme val="minor"/>
      </rPr>
      <t xml:space="preserve">Propinsi </t>
    </r>
    <r>
      <rPr>
        <sz val="11"/>
        <color theme="1"/>
        <rFont val="Calibri"/>
        <family val="2"/>
        <scheme val="minor"/>
      </rPr>
      <t>dimana Pondok Pesantren tersebut berlokasi dengan cara memilih pada pilihan yang tersedia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</si>
  <si>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Telepon </t>
    </r>
    <r>
      <rPr>
        <sz val="11"/>
        <color theme="1"/>
        <rFont val="Calibri"/>
        <family val="2"/>
        <scheme val="minor"/>
      </rPr>
      <t xml:space="preserve">dari Pondok Pesantren tersebut (diawali dengan kode area). </t>
    </r>
    <r>
      <rPr>
        <i/>
        <sz val="11"/>
        <color theme="1"/>
        <rFont val="Calibri"/>
        <family val="2"/>
        <scheme val="minor"/>
      </rPr>
      <t xml:space="preserve">Contoh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0251-8320871</t>
    </r>
  </si>
  <si>
    <t>00</t>
  </si>
  <si>
    <t>Santri Kuliah di
Perguruan Tinggi</t>
  </si>
  <si>
    <t>Kategori
Ruang
Belajar</t>
  </si>
  <si>
    <t>Santri Mukim
(Tinggal di Asrama)</t>
  </si>
  <si>
    <t>Santri Tidak Mukim
(Tidak Tinggal di Asrama)</t>
  </si>
  <si>
    <t>Menyelenggarakan Ma'had Aly</t>
  </si>
  <si>
    <t>Tidak menyelenggarakan Ma'had Aly</t>
  </si>
  <si>
    <t>Menyelenggarakan Paket C</t>
  </si>
  <si>
    <t>Tidak menyelenggarakan Paket C</t>
  </si>
  <si>
    <t>Tidak menyelenggarakan Paket B</t>
  </si>
  <si>
    <t>Menyelenggarakan Paket B</t>
  </si>
  <si>
    <t>Tidak menyelenggarakan Paket A</t>
  </si>
  <si>
    <t>Menyelenggarakan Paket A</t>
  </si>
  <si>
    <t>(1) Baik</t>
  </si>
  <si>
    <t>(2) Rusak Ringan</t>
  </si>
  <si>
    <t>(3) Rusak Berat</t>
  </si>
  <si>
    <t>PETUNJUK PENGISIAN FORMAT PENDATAAN LEMBAGA PONDOK PESANTREN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</si>
  <si>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Nama Pondok Pesantren  </t>
    </r>
    <r>
      <rPr>
        <sz val="11"/>
        <color theme="1"/>
        <rFont val="Calibri"/>
        <family val="2"/>
        <scheme val="minor"/>
      </rPr>
      <t>(tanpa perlu menuliskan kata "Pontren" atau "PP" di awal nama Pondok Pesantren).</t>
    </r>
  </si>
  <si>
    <t>Santri Belajar pada Program Pendidikan Kesetaraan</t>
  </si>
  <si>
    <t>Ttd</t>
  </si>
  <si>
    <t>Subbag Sistem Informasi (EMIS)</t>
  </si>
  <si>
    <t>Setditjen Pendidikan Islam - Kemenag R.I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</si>
  <si>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Bangunan </t>
    </r>
    <r>
      <rPr>
        <sz val="11"/>
        <color theme="1"/>
        <rFont val="Calibri"/>
        <family val="2"/>
        <scheme val="minor"/>
      </rPr>
      <t>yang digunakan untuk menunjang kegiatan belajar mengajar pada Pontren, diisi dengan kode :</t>
    </r>
  </si>
  <si>
    <t>Sewa/Kontrak</t>
  </si>
  <si>
    <t>Pinjam/Menumpang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</si>
  <si>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Kategori Ruang Belajar </t>
    </r>
    <r>
      <rPr>
        <sz val="11"/>
        <color theme="1"/>
        <rFont val="Calibri"/>
        <family val="2"/>
        <scheme val="minor"/>
      </rPr>
      <t>yang digunakan untuk pelaksanaan kegiatan belajar mengajar pada Pontren, diisi dengan kode :</t>
    </r>
  </si>
  <si>
    <t>Kategori Ruang Belajar</t>
  </si>
  <si>
    <t>Ruang Kelas</t>
  </si>
  <si>
    <t>Masjid</t>
  </si>
  <si>
    <t>Musholla/Langgar</t>
  </si>
  <si>
    <t>Rumah Pribadi</t>
  </si>
  <si>
    <t>Jika bangunannya lebih dari 1 lantai, luas bangunan yang dihitung adalah hanya luas bangunan lantai dasarnya saja.</t>
  </si>
  <si>
    <t>Milik Pesantren/Yayasan</t>
  </si>
  <si>
    <t>Tidak Ada</t>
  </si>
  <si>
    <t>Jumlah Tutor Paket A
Menurut Pendidikan Terakhir</t>
  </si>
  <si>
    <t>S1/D4</t>
  </si>
  <si>
    <t>Jumlah Tutor Paket B
Menurut Pendidikan Terakhir</t>
  </si>
  <si>
    <t>Jumlah Tutor Paket C
Menurut Pendidikan Terakhir</t>
  </si>
  <si>
    <t>Jumlah Pendidik pada Ma'had Aly
Menurut Pendidikan Terakhir</t>
  </si>
  <si>
    <t>Kolom CJ</t>
  </si>
  <si>
    <t>Kolom CK</t>
  </si>
  <si>
    <t>Kolom CL</t>
  </si>
  <si>
    <t>Kolom CM</t>
  </si>
  <si>
    <t>Bidang Takhasus/Kekhususan</t>
  </si>
  <si>
    <t>Sumber
Penerangan</t>
  </si>
  <si>
    <t>Masjid / Musholla (unit)</t>
  </si>
  <si>
    <t>proses backup data dengan menggunakan fasilitas backup data pada Aplikasi Desktop EMIS, sehingga akan terbentuk file backup data Pontren Umum.</t>
  </si>
  <si>
    <t>Operator lembaga Pondok Pesantren harus melakukan upload file excel data Pontren Umum ini ke dalam Aplikasi Desktop EMIS untuk proses validasi</t>
  </si>
  <si>
    <t>kami sampaikan sesegera mungkin.</t>
  </si>
  <si>
    <t>Uploadkan file backup data Pontren Umum yang dihasilkan dari Aplikasi Desktop EMIS melalui Aplikasi EMIS Online. Proses upload ke Aplikasi EMIS</t>
  </si>
  <si>
    <r>
      <rPr>
        <b/>
        <sz val="11"/>
        <rFont val="Calibri"/>
        <family val="2"/>
        <scheme val="minor"/>
      </rPr>
      <t xml:space="preserve">Online dapat dibantu oleh Operator Kankemenag Kab./Kota </t>
    </r>
    <r>
      <rPr>
        <b/>
        <sz val="11"/>
        <color rgb="FFC00000"/>
        <rFont val="Calibri"/>
        <family val="2"/>
        <scheme val="minor"/>
      </rPr>
      <t>(link web Aplikasi EMIS Online menyusul). Informasi selengkapnya mengenai hal ini akan</t>
    </r>
  </si>
  <si>
    <t>Setelah berhasil melakukan upload file data Pontren Umum ke dalam Aplikasi Desktop, selanjutnya operator lembaga Pondok Pesantren harus melakukan</t>
  </si>
  <si>
    <t>Pastikan NSPP pada data lembaga Pontren Umum ini sama dengan NSPP pada data Santri Pontren Umum.</t>
  </si>
  <si>
    <t>Pendidikan
Formal</t>
  </si>
  <si>
    <t>Provinsi</t>
  </si>
  <si>
    <t>Konsentrasi Utama Pondok Pesantren
di Bidang
Ilmu Agama</t>
  </si>
  <si>
    <r>
      <t>data</t>
    </r>
    <r>
      <rPr>
        <b/>
        <sz val="11"/>
        <color theme="1"/>
        <rFont val="Calibri"/>
        <family val="2"/>
        <scheme val="minor"/>
      </rPr>
      <t>. Proses upload ke Aplikasi Desktop EMIS dapat dibantu oleh Operator Kankemenag Kab./Kota.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</si>
  <si>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Konsentrasi Utama Pondok Pesantren di Bidang Ilmu Agama</t>
    </r>
    <r>
      <rPr>
        <sz val="11"/>
        <color theme="1"/>
        <rFont val="Calibri"/>
        <family val="2"/>
        <scheme val="minor"/>
      </rPr>
      <t>, diisi dengan pilihan kode :</t>
    </r>
  </si>
  <si>
    <t>Sumber Listrik</t>
  </si>
  <si>
    <t>Sumber
Listrik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</si>
  <si>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Sumber Listrik </t>
    </r>
    <r>
      <rPr>
        <sz val="11"/>
        <color theme="1"/>
        <rFont val="Calibri"/>
        <family val="2"/>
        <scheme val="minor"/>
      </rPr>
      <t xml:space="preserve">yang tersedia pada Pondok Pesantren tersebut, diisi dengan pilhan kode </t>
    </r>
    <r>
      <rPr>
        <b/>
        <sz val="11"/>
        <color theme="1"/>
        <rFont val="Calibri"/>
        <family val="2"/>
        <scheme val="minor"/>
      </rPr>
      <t>:</t>
    </r>
  </si>
  <si>
    <t>Belum Ada</t>
  </si>
  <si>
    <t>Desa/Kelurahan</t>
  </si>
  <si>
    <t>Kode Pos</t>
  </si>
  <si>
    <t>Tahun Berdiri</t>
  </si>
  <si>
    <t>Masehi</t>
  </si>
  <si>
    <t>Hijriah</t>
  </si>
  <si>
    <r>
      <t xml:space="preserve">Diisi dengan Nama </t>
    </r>
    <r>
      <rPr>
        <b/>
        <sz val="11"/>
        <color theme="1"/>
        <rFont val="Calibri"/>
        <family val="2"/>
        <scheme val="minor"/>
      </rPr>
      <t xml:space="preserve">Desa atau Kelurahan </t>
    </r>
    <r>
      <rPr>
        <sz val="11"/>
        <color theme="1"/>
        <rFont val="Calibri"/>
        <family val="2"/>
        <scheme val="minor"/>
      </rPr>
      <t>dimana Pondok Pesantren tersebut berlokasi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</si>
  <si>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Kode Pos </t>
    </r>
    <r>
      <rPr>
        <sz val="11"/>
        <color theme="1"/>
        <rFont val="Calibri"/>
        <family val="2"/>
        <scheme val="minor"/>
      </rPr>
      <t>dimana Pondok Pesantren tersebut berlokasi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</si>
  <si>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Tahun Berdiri </t>
    </r>
    <r>
      <rPr>
        <sz val="11"/>
        <color theme="1"/>
        <rFont val="Calibri"/>
        <family val="2"/>
        <scheme val="minor"/>
      </rPr>
      <t xml:space="preserve">dari Lembaga Pondok Pesantren tersebut (Tahun Hijriah). </t>
    </r>
    <r>
      <rPr>
        <i/>
        <sz val="11"/>
        <color theme="1"/>
        <rFont val="Calibri"/>
        <family val="2"/>
        <scheme val="minor"/>
      </rPr>
      <t xml:space="preserve">Contoh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1408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</si>
  <si>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Tahun Berdiri </t>
    </r>
    <r>
      <rPr>
        <sz val="11"/>
        <color theme="1"/>
        <rFont val="Calibri"/>
        <family val="2"/>
        <scheme val="minor"/>
      </rPr>
      <t xml:space="preserve">dari Lembaga Pondok Pesantren tersebut (Tahun Masehi). </t>
    </r>
    <r>
      <rPr>
        <i/>
        <sz val="11"/>
        <color theme="1"/>
        <rFont val="Calibri"/>
        <family val="2"/>
        <scheme val="minor"/>
      </rPr>
      <t xml:space="preserve">Contoh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1970</t>
    </r>
  </si>
  <si>
    <t>Kolom R</t>
  </si>
  <si>
    <t>Kolom S</t>
  </si>
  <si>
    <t>Kolom T</t>
  </si>
  <si>
    <t>Lamanya Pengalaman</t>
  </si>
  <si>
    <t>Tidak Pernah</t>
  </si>
  <si>
    <t>&lt; 1 Tahun</t>
  </si>
  <si>
    <t>1 - 3 Tahun</t>
  </si>
  <si>
    <t>4 - 5 Tahun</t>
  </si>
  <si>
    <t>&gt; 5 Tahun</t>
  </si>
  <si>
    <t>Kolom U</t>
  </si>
  <si>
    <t>Kolom V-AC</t>
  </si>
  <si>
    <t>Santri Hanya Mengaji (Tidak Bersekolah Formal)</t>
  </si>
  <si>
    <t>Desa/
Kelurahan</t>
  </si>
  <si>
    <t>Jumlah Kyai Menurut Pendidikan Formal &amp; Jenis Kelamin</t>
  </si>
  <si>
    <t>Jumlah Kyai Yang
Berpendidikan Pondok Pesantren</t>
  </si>
  <si>
    <t>Jumlah Badal Kyai Menurut Pendidikan Formal &amp; Jenis Kelamin</t>
  </si>
  <si>
    <t>Jumlah Badal Kyai
Yang Berpendidikan Pondok Pesantren</t>
  </si>
  <si>
    <t>Jumlah Ustadz Yang
Berpendidikan Pondok Pesantren</t>
  </si>
  <si>
    <t>Jumlah Ustadz Menurut Pendidikan Formal &amp; Jenis Kelamin</t>
  </si>
  <si>
    <t>Lamanya Pengalaman
Menuntut Ilmu
di Pesantren</t>
  </si>
  <si>
    <t>Kolom AD-AE</t>
  </si>
  <si>
    <t>Kolom AF-AM</t>
  </si>
  <si>
    <t>Kolom AN-AO</t>
  </si>
  <si>
    <t>Kolom AP-AW</t>
  </si>
  <si>
    <t>Kolom AX-AY</t>
  </si>
  <si>
    <t>Kolom AZ-BC</t>
  </si>
  <si>
    <t>Santri Menurut Pendidikan Lain Yang Sedang Diikuti</t>
  </si>
  <si>
    <t>Kolom BD-BK</t>
  </si>
  <si>
    <t>Kolom BL-BO</t>
  </si>
  <si>
    <t>Kolom CQ</t>
  </si>
  <si>
    <t>Kolom CP</t>
  </si>
  <si>
    <t>Kolom CO</t>
  </si>
  <si>
    <t>Kolom CN</t>
  </si>
  <si>
    <t>Kolom CE</t>
  </si>
  <si>
    <t>Kolom CF</t>
  </si>
  <si>
    <t>Status Penyeleng-garaan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</si>
  <si>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Tahun Berdiri Ma'had Aly </t>
    </r>
    <r>
      <rPr>
        <sz val="11"/>
        <color theme="1"/>
        <rFont val="Calibri"/>
        <family val="2"/>
        <scheme val="minor"/>
      </rPr>
      <t>yang bersangkutan (dalam Tahun Masehi).</t>
    </r>
  </si>
  <si>
    <t>Kolom CG</t>
  </si>
  <si>
    <t>Kolom CH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</si>
  <si>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Nama Ma'had Aly </t>
    </r>
    <r>
      <rPr>
        <sz val="11"/>
        <color theme="1"/>
        <rFont val="Calibri"/>
        <family val="2"/>
        <scheme val="minor"/>
      </rPr>
      <t>yang bersangkutan.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</si>
  <si>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Nama Mudir Ma'had Aly </t>
    </r>
    <r>
      <rPr>
        <sz val="11"/>
        <color theme="1"/>
        <rFont val="Calibri"/>
        <family val="2"/>
        <scheme val="minor"/>
      </rPr>
      <t>yang bersangkutan.</t>
    </r>
  </si>
  <si>
    <t>Kolom CI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</si>
  <si>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Takhasus/Kekhususan dari Ma'had Aly </t>
    </r>
    <r>
      <rPr>
        <sz val="11"/>
        <color theme="1"/>
        <rFont val="Calibri"/>
        <family val="2"/>
        <scheme val="minor"/>
      </rPr>
      <t>yang bersangkutan, dengan kode :</t>
    </r>
  </si>
  <si>
    <t>Kolom BL</t>
  </si>
  <si>
    <t>Kolom BM</t>
  </si>
  <si>
    <t>Kolom BN</t>
  </si>
  <si>
    <t>Kolom BO</t>
  </si>
  <si>
    <t>Kolom BP</t>
  </si>
  <si>
    <t>Kolom BQ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</si>
  <si>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Pendidik Program Paket A </t>
    </r>
    <r>
      <rPr>
        <sz val="11"/>
        <color theme="1"/>
        <rFont val="Calibri"/>
        <family val="2"/>
        <scheme val="minor"/>
      </rPr>
      <t>yang berpendidikan S2 atau lebih.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</si>
  <si>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Pendidik dari Ma'had Aly </t>
    </r>
    <r>
      <rPr>
        <sz val="11"/>
        <color theme="1"/>
        <rFont val="Calibri"/>
        <family val="2"/>
        <scheme val="minor"/>
      </rPr>
      <t>yang berpendidikan S2 atau lebih.</t>
    </r>
  </si>
  <si>
    <t>Kolom BR</t>
  </si>
  <si>
    <t>Kolom BS</t>
  </si>
  <si>
    <t>Kolom BT</t>
  </si>
  <si>
    <t>Kolom BU</t>
  </si>
  <si>
    <t>Kolom BV</t>
  </si>
  <si>
    <t>Kolom BW</t>
  </si>
  <si>
    <t>Kolom BX</t>
  </si>
  <si>
    <t>Kolom BY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</si>
  <si>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Pendidik Program Paket B </t>
    </r>
    <r>
      <rPr>
        <sz val="11"/>
        <color theme="1"/>
        <rFont val="Calibri"/>
        <family val="2"/>
        <scheme val="minor"/>
      </rPr>
      <t>yang berpendidikan S2 atau lebih.</t>
    </r>
  </si>
  <si>
    <t>Kolom BZ</t>
  </si>
  <si>
    <t>Kolom CA</t>
  </si>
  <si>
    <t>Kolom CB</t>
  </si>
  <si>
    <t>Kolom CC</t>
  </si>
  <si>
    <t>Kolom CD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</si>
  <si>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Pendidik Program Paket C </t>
    </r>
    <r>
      <rPr>
        <sz val="11"/>
        <color theme="1"/>
        <rFont val="Calibri"/>
        <family val="2"/>
        <scheme val="minor"/>
      </rPr>
      <t>yang berpendidikan S2 atau lebih.</t>
    </r>
  </si>
  <si>
    <t>Diisi dengan Data Penyelenggaraan Ma'had Aly</t>
  </si>
  <si>
    <t>Diisi dengan Data Penyelenggaraan Program Paket A</t>
  </si>
  <si>
    <t>Diisi dengan Data Penyelenggaraan Program Paket B</t>
  </si>
  <si>
    <t>Diisi dengan Data Penyelenggaraan Program Paket C</t>
  </si>
  <si>
    <t>Kolom V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</si>
  <si>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Kyai Pondok Pesantren (Laki-Laki) </t>
    </r>
    <r>
      <rPr>
        <sz val="11"/>
        <color theme="1"/>
        <rFont val="Calibri"/>
        <family val="2"/>
        <scheme val="minor"/>
      </rPr>
      <t>yang tidak memiliki latar belakang pendidikan formal</t>
    </r>
  </si>
  <si>
    <t>Kolom W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</si>
  <si>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Nyai Pondok Pesantren (Perempuan) </t>
    </r>
    <r>
      <rPr>
        <sz val="11"/>
        <color theme="1"/>
        <rFont val="Calibri"/>
        <family val="2"/>
        <scheme val="minor"/>
      </rPr>
      <t>yang tidak memiliki latar belakang pendidikan formal</t>
    </r>
  </si>
  <si>
    <t>Kolom X</t>
  </si>
  <si>
    <t>Kolom Y</t>
  </si>
  <si>
    <t>Kolom Z</t>
  </si>
  <si>
    <t>Kolom AA</t>
  </si>
  <si>
    <t>Kolom AB</t>
  </si>
  <si>
    <t>Kolom AC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</si>
  <si>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Kyai Pondok Pesantren (Laki-Laki) </t>
    </r>
    <r>
      <rPr>
        <sz val="11"/>
        <color theme="1"/>
        <rFont val="Calibri"/>
        <family val="2"/>
        <scheme val="minor"/>
      </rPr>
      <t>yang berpendidikan S2 atau lebih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</si>
  <si>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Nyai Pondok Pesantren (Perempuan) </t>
    </r>
    <r>
      <rPr>
        <sz val="11"/>
        <color theme="1"/>
        <rFont val="Calibri"/>
        <family val="2"/>
        <scheme val="minor"/>
      </rPr>
      <t>yang berpendidikan S2 atau lebih</t>
    </r>
  </si>
  <si>
    <t>Kolom AD</t>
  </si>
  <si>
    <t>Kolom AE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</si>
  <si>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Kyai Pondok Pesantren (Laki-Laki) </t>
    </r>
    <r>
      <rPr>
        <sz val="11"/>
        <color theme="1"/>
        <rFont val="Calibri"/>
        <family val="2"/>
        <scheme val="minor"/>
      </rPr>
      <t>yang memiliki latar belakang pendidikan di Pondok Pesantren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</si>
  <si>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Nyai Pondok Pesantren (Perempuan) </t>
    </r>
    <r>
      <rPr>
        <sz val="11"/>
        <color theme="1"/>
        <rFont val="Calibri"/>
        <family val="2"/>
        <scheme val="minor"/>
      </rPr>
      <t>yang memiliki latar belakang pendidikan di Pondok Pesantren</t>
    </r>
  </si>
  <si>
    <t>Kolom AF</t>
  </si>
  <si>
    <t>Kolom AG</t>
  </si>
  <si>
    <t>Kolom AH</t>
  </si>
  <si>
    <t>Kolom AI</t>
  </si>
  <si>
    <t>Kolom AJ</t>
  </si>
  <si>
    <t>Kolom AK</t>
  </si>
  <si>
    <t>Kolom AL</t>
  </si>
  <si>
    <t>Kolom AM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</si>
  <si>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Badal Kyai Pondok Pesantren (Laki-Laki) </t>
    </r>
    <r>
      <rPr>
        <sz val="11"/>
        <color theme="1"/>
        <rFont val="Calibri"/>
        <family val="2"/>
        <scheme val="minor"/>
      </rPr>
      <t>yang tidak memiliki latar belakang pendidikan formal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</si>
  <si>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Badal Nyai Pondok Pesantren (Perempuan) </t>
    </r>
    <r>
      <rPr>
        <sz val="11"/>
        <color theme="1"/>
        <rFont val="Calibri"/>
        <family val="2"/>
        <scheme val="minor"/>
      </rPr>
      <t>yang tidak memiliki latar belakang pendidikan formal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</si>
  <si>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Badal Kyai Pondok Pesantren (Laki-Laki) </t>
    </r>
    <r>
      <rPr>
        <sz val="11"/>
        <color theme="1"/>
        <rFont val="Calibri"/>
        <family val="2"/>
        <scheme val="minor"/>
      </rPr>
      <t>yang berpendidikan S2 atau lebih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</si>
  <si>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Badal Nyai Pondok Pesantren (Perempuan) </t>
    </r>
    <r>
      <rPr>
        <sz val="11"/>
        <color theme="1"/>
        <rFont val="Calibri"/>
        <family val="2"/>
        <scheme val="minor"/>
      </rPr>
      <t>yang berpendidikan S2 atau lebih</t>
    </r>
  </si>
  <si>
    <t>Kolom AN</t>
  </si>
  <si>
    <t>Kolom AO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</si>
  <si>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Badal Kyai Pondok Pesantren (Laki-Laki) </t>
    </r>
    <r>
      <rPr>
        <sz val="11"/>
        <color theme="1"/>
        <rFont val="Calibri"/>
        <family val="2"/>
        <scheme val="minor"/>
      </rPr>
      <t>yang memiliki latar belakang pendidikan di Pondok Pesantren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</si>
  <si>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Badal Nyai Pondok Pesantren (Perempuan) </t>
    </r>
    <r>
      <rPr>
        <sz val="11"/>
        <color theme="1"/>
        <rFont val="Calibri"/>
        <family val="2"/>
        <scheme val="minor"/>
      </rPr>
      <t>yang memiliki latar belakang pendidikan di Pondok Pesantren</t>
    </r>
  </si>
  <si>
    <t>Kolom AP</t>
  </si>
  <si>
    <t>Kolom AQ</t>
  </si>
  <si>
    <t>Kolom AR</t>
  </si>
  <si>
    <t>Kolom AS</t>
  </si>
  <si>
    <t>Kolom AT</t>
  </si>
  <si>
    <t>Kolom AU</t>
  </si>
  <si>
    <t>Kolom AV</t>
  </si>
  <si>
    <t>Kolom AW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</si>
  <si>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Ustadz pada Pondok Pesantren (Laki-Laki) </t>
    </r>
    <r>
      <rPr>
        <sz val="11"/>
        <color theme="1"/>
        <rFont val="Calibri"/>
        <family val="2"/>
        <scheme val="minor"/>
      </rPr>
      <t>yang tidak memiliki latar belakang pendidikan formal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</si>
  <si>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Ustadz pada Pondok Pesantren (Laki-Laki) </t>
    </r>
    <r>
      <rPr>
        <sz val="11"/>
        <color theme="1"/>
        <rFont val="Calibri"/>
        <family val="2"/>
        <scheme val="minor"/>
      </rPr>
      <t>yang berpendidikan S2 atau lebih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</si>
  <si>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Ustadz pada Pondok Pesantren (Laki-Laki) </t>
    </r>
    <r>
      <rPr>
        <sz val="11"/>
        <color theme="1"/>
        <rFont val="Calibri"/>
        <family val="2"/>
        <scheme val="minor"/>
      </rPr>
      <t>yang memiliki latar belakang pendidikan di Pondok Pesantren</t>
    </r>
  </si>
  <si>
    <t>Kolom AX</t>
  </si>
  <si>
    <t>Kolom AY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</si>
  <si>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Ustadzah pada Pondok Pesantren (Perempuan) </t>
    </r>
    <r>
      <rPr>
        <sz val="11"/>
        <color theme="1"/>
        <rFont val="Calibri"/>
        <family val="2"/>
        <scheme val="minor"/>
      </rPr>
      <t>yang memiliki latar belakang pendidikan di Pondok Pesantren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</si>
  <si>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Ustadzah pada Pondok Pesantren (Perempuan) </t>
    </r>
    <r>
      <rPr>
        <sz val="11"/>
        <color theme="1"/>
        <rFont val="Calibri"/>
        <family val="2"/>
        <scheme val="minor"/>
      </rPr>
      <t>yang berpendidikan S2 atau lebih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</si>
  <si>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Ustadzah pada Pondok Pesantren (Perempuan) </t>
    </r>
    <r>
      <rPr>
        <sz val="11"/>
        <color theme="1"/>
        <rFont val="Calibri"/>
        <family val="2"/>
        <scheme val="minor"/>
      </rPr>
      <t>yang tidak memiliki latar belakang pendidikan formal</t>
    </r>
  </si>
  <si>
    <t>Kolom AZ</t>
  </si>
  <si>
    <t>Kolom BA</t>
  </si>
  <si>
    <t>Kolom BB</t>
  </si>
  <si>
    <t>Kolom BC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</si>
  <si>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Pondok Pesantren (Laki-Laki) </t>
    </r>
    <r>
      <rPr>
        <sz val="11"/>
        <color theme="1"/>
        <rFont val="Calibri"/>
        <family val="2"/>
        <scheme val="minor"/>
      </rPr>
      <t>yang Mukim atau tinggal di Asrama Pondok Pesantren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</si>
  <si>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Pondok Pesantren (Perempuan) </t>
    </r>
    <r>
      <rPr>
        <sz val="11"/>
        <color theme="1"/>
        <rFont val="Calibri"/>
        <family val="2"/>
        <scheme val="minor"/>
      </rPr>
      <t>yang Mukim atau tinggal di Asrama Pondok Pesantren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</si>
  <si>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Pondok Pesantren (Laki-Laki) </t>
    </r>
    <r>
      <rPr>
        <sz val="11"/>
        <color theme="1"/>
        <rFont val="Calibri"/>
        <family val="2"/>
        <scheme val="minor"/>
      </rPr>
      <t>yang Tidak Mukim atau tidak tinggal di Asrama Pondok Pesantren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</si>
  <si>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Pondok Pesantren (Perempuan) </t>
    </r>
    <r>
      <rPr>
        <sz val="11"/>
        <color theme="1"/>
        <rFont val="Calibri"/>
        <family val="2"/>
        <scheme val="minor"/>
      </rPr>
      <t>yang Tidak Mukim atau tidak tinggal di Asrama Pondok Pesantren</t>
    </r>
  </si>
  <si>
    <t>Kolom BD</t>
  </si>
  <si>
    <t>Kolom BE</t>
  </si>
  <si>
    <t>Kolom BF</t>
  </si>
  <si>
    <t>Kolom BG</t>
  </si>
  <si>
    <t>Kolom BH</t>
  </si>
  <si>
    <t>Kolom BI</t>
  </si>
  <si>
    <t>Kolom BJ</t>
  </si>
  <si>
    <t>Kolom BK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</si>
  <si>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Pondok Pesantren (Laki-Laki) </t>
    </r>
    <r>
      <rPr>
        <sz val="11"/>
        <color theme="1"/>
        <rFont val="Calibri"/>
        <family val="2"/>
        <scheme val="minor"/>
      </rPr>
      <t>yang juga sedang berkuliah di perguruan tinggi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</si>
  <si>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Pondok Pesantren (Perempuan) </t>
    </r>
    <r>
      <rPr>
        <sz val="11"/>
        <color theme="1"/>
        <rFont val="Calibri"/>
        <family val="2"/>
        <scheme val="minor"/>
      </rPr>
      <t>yang juga sedang berkuliah di perguruan tinggi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</si>
  <si>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Pondok Pesantren (Laki-Laki) </t>
    </r>
    <r>
      <rPr>
        <sz val="11"/>
        <color theme="1"/>
        <rFont val="Calibri"/>
        <family val="2"/>
        <scheme val="minor"/>
      </rPr>
      <t>yang juga sedang bersekolah di RA/Madrasah (RA, MI, MTs atau MA)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</si>
  <si>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Pondok Pesantren (Perempuan) </t>
    </r>
    <r>
      <rPr>
        <sz val="11"/>
        <color theme="1"/>
        <rFont val="Calibri"/>
        <family val="2"/>
        <scheme val="minor"/>
      </rPr>
      <t>yang juga sedang bersekolah di RA/Madrasah (RA, MI, MTs atau MA)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</si>
  <si>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Pondok Pesantren (Laki-Laki) </t>
    </r>
    <r>
      <rPr>
        <sz val="11"/>
        <color theme="1"/>
        <rFont val="Calibri"/>
        <family val="2"/>
        <scheme val="minor"/>
      </rPr>
      <t>yang juga sedang bersekolah di Sekolah Umum (TK, SD, SMP, SMA atau SMK)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</si>
  <si>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Pondok Pesantren (Perempuan) </t>
    </r>
    <r>
      <rPr>
        <sz val="11"/>
        <color theme="1"/>
        <rFont val="Calibri"/>
        <family val="2"/>
        <scheme val="minor"/>
      </rPr>
      <t>yang juga sedang bersekolah di Sekolah Umum (TK, SD, SMP, SMA atau SMK)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</si>
  <si>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Pondok Pesantren (Perempuan) </t>
    </r>
    <r>
      <rPr>
        <sz val="11"/>
        <color theme="1"/>
        <rFont val="Calibri"/>
        <family val="2"/>
        <scheme val="minor"/>
      </rPr>
      <t>yang juga sedang mengikuti program pendidikan kesetaraan (seperti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</si>
  <si>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Pondok Pesantren (Laki-Laki) </t>
    </r>
    <r>
      <rPr>
        <sz val="11"/>
        <color theme="1"/>
        <rFont val="Calibri"/>
        <family val="2"/>
        <scheme val="minor"/>
      </rPr>
      <t>yang juga sedang mengikuti program pendidikan kesetaraan (seperti :</t>
    </r>
  </si>
  <si>
    <t>Program Wajar Dikdas Salafiyah Ula/Wustha, Program Paket A/B/C, Muadalah, dll)</t>
  </si>
  <si>
    <t>Bersekolah di Madrasah
(RA, MI, MTs, MA)</t>
  </si>
  <si>
    <t>Bersekolah di
Sekolah Umum
(TK, SD, SMP, SMA, SMK)</t>
  </si>
  <si>
    <t>&lt; S1/D4</t>
  </si>
  <si>
    <t>Kolom BP-BU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</si>
  <si>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Peserta </t>
    </r>
    <r>
      <rPr>
        <sz val="11"/>
        <color theme="1"/>
        <rFont val="Calibri"/>
        <family val="2"/>
        <scheme val="minor"/>
      </rPr>
      <t>Program Paket A berjenis kelamin laki-laki.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</si>
  <si>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Peserta </t>
    </r>
    <r>
      <rPr>
        <sz val="11"/>
        <color theme="1"/>
        <rFont val="Calibri"/>
        <family val="2"/>
        <scheme val="minor"/>
      </rPr>
      <t>Program Paket A berjenis kelamin perempuan.</t>
    </r>
  </si>
  <si>
    <t>Kolom BV-CA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</si>
  <si>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Peserta </t>
    </r>
    <r>
      <rPr>
        <sz val="11"/>
        <color theme="1"/>
        <rFont val="Calibri"/>
        <family val="2"/>
        <scheme val="minor"/>
      </rPr>
      <t>Program Paket B berjenis kelamin laki-laki.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</si>
  <si>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Peserta </t>
    </r>
    <r>
      <rPr>
        <sz val="11"/>
        <color theme="1"/>
        <rFont val="Calibri"/>
        <family val="2"/>
        <scheme val="minor"/>
      </rPr>
      <t>Program Paket B berjenis kelamin perempuan.</t>
    </r>
  </si>
  <si>
    <t>Kolom CB-CG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</si>
  <si>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Peserta </t>
    </r>
    <r>
      <rPr>
        <sz val="11"/>
        <color theme="1"/>
        <rFont val="Calibri"/>
        <family val="2"/>
        <scheme val="minor"/>
      </rPr>
      <t>Program Paket C berjenis kelamin laki-laki.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</si>
  <si>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Peserta </t>
    </r>
    <r>
      <rPr>
        <sz val="11"/>
        <color theme="1"/>
        <rFont val="Calibri"/>
        <family val="2"/>
        <scheme val="minor"/>
      </rPr>
      <t>Program Paket C berjenis kelamin perempuan.</t>
    </r>
  </si>
  <si>
    <t>Kolom CH-CQ</t>
  </si>
  <si>
    <t>Kolom CR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</si>
  <si>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berjenis kelamin laki-laki </t>
    </r>
    <r>
      <rPr>
        <sz val="11"/>
        <color theme="1"/>
        <rFont val="Calibri"/>
        <family val="2"/>
        <scheme val="minor"/>
      </rPr>
      <t>pada Ma'had Aly yang bersangkutan.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</si>
  <si>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berjenis kelamin perempuan </t>
    </r>
    <r>
      <rPr>
        <sz val="11"/>
        <color theme="1"/>
        <rFont val="Calibri"/>
        <family val="2"/>
        <scheme val="minor"/>
      </rPr>
      <t>pada Ma'had Aly yang bersangkutan.</t>
    </r>
  </si>
  <si>
    <t>Kolom CS</t>
  </si>
  <si>
    <t>Kolom CT</t>
  </si>
  <si>
    <t>Kolom CU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</si>
  <si>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Pendidik Program Paket B </t>
    </r>
    <r>
      <rPr>
        <sz val="11"/>
        <color theme="1"/>
        <rFont val="Calibri"/>
        <family val="2"/>
        <scheme val="minor"/>
      </rPr>
      <t>yang berpendidikan kurang dari S1/D4.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</si>
  <si>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Pendidik Program Paket B </t>
    </r>
    <r>
      <rPr>
        <sz val="11"/>
        <color theme="1"/>
        <rFont val="Calibri"/>
        <family val="2"/>
        <scheme val="minor"/>
      </rPr>
      <t>yang berpendidikan S1/D4.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</si>
  <si>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Kyai Pondok Pesantren (Laki-Laki) </t>
    </r>
    <r>
      <rPr>
        <sz val="11"/>
        <color theme="1"/>
        <rFont val="Calibri"/>
        <family val="2"/>
        <scheme val="minor"/>
      </rPr>
      <t>yang berpendidikan kurang dari S1/D4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</si>
  <si>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Nyai Pondok Pesantren (Perempuan) </t>
    </r>
    <r>
      <rPr>
        <sz val="11"/>
        <color theme="1"/>
        <rFont val="Calibri"/>
        <family val="2"/>
        <scheme val="minor"/>
      </rPr>
      <t>yang berpendidikan kurang dari S1/D4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</si>
  <si>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Kyai Pondok Pesantren (Laki-Laki) </t>
    </r>
    <r>
      <rPr>
        <sz val="11"/>
        <color theme="1"/>
        <rFont val="Calibri"/>
        <family val="2"/>
        <scheme val="minor"/>
      </rPr>
      <t>yang berpendidikan S1/D4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</si>
  <si>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Nyai Pondok Pesantren (Perempuan) </t>
    </r>
    <r>
      <rPr>
        <sz val="11"/>
        <color theme="1"/>
        <rFont val="Calibri"/>
        <family val="2"/>
        <scheme val="minor"/>
      </rPr>
      <t>yang berpendidikan S1/D4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</si>
  <si>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Badal Kyai Pondok Pesantren (Laki-Laki) </t>
    </r>
    <r>
      <rPr>
        <sz val="11"/>
        <color theme="1"/>
        <rFont val="Calibri"/>
        <family val="2"/>
        <scheme val="minor"/>
      </rPr>
      <t>yang berpendidikan kurang dari S1/D4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</si>
  <si>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Badal Nyai Pondok Pesantren (Perempuan) </t>
    </r>
    <r>
      <rPr>
        <sz val="11"/>
        <color theme="1"/>
        <rFont val="Calibri"/>
        <family val="2"/>
        <scheme val="minor"/>
      </rPr>
      <t>yang berpendidikan kurang dari S1/D4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</si>
  <si>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Badal Kyai Pondok Pesantren (Laki-Laki) </t>
    </r>
    <r>
      <rPr>
        <sz val="11"/>
        <color theme="1"/>
        <rFont val="Calibri"/>
        <family val="2"/>
        <scheme val="minor"/>
      </rPr>
      <t>yang berpendidikan S1/D4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</si>
  <si>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Badal Nyai Pondok Pesantren (Perempuan) </t>
    </r>
    <r>
      <rPr>
        <sz val="11"/>
        <color theme="1"/>
        <rFont val="Calibri"/>
        <family val="2"/>
        <scheme val="minor"/>
      </rPr>
      <t>yang berpendidikan S1/D4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</si>
  <si>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Ustadz pada Pondok Pesantren (Laki-Laki) </t>
    </r>
    <r>
      <rPr>
        <sz val="11"/>
        <color theme="1"/>
        <rFont val="Calibri"/>
        <family val="2"/>
        <scheme val="minor"/>
      </rPr>
      <t>yang berpendidikan kurang dari S1/D4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</si>
  <si>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Ustadzah pada Pondok Pesantren (Perempuan) </t>
    </r>
    <r>
      <rPr>
        <sz val="11"/>
        <color theme="1"/>
        <rFont val="Calibri"/>
        <family val="2"/>
        <scheme val="minor"/>
      </rPr>
      <t>yang berpendidikan kurang dari S1/D4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</si>
  <si>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Ustadz pada Pondok Pesantren (Laki-Laki) </t>
    </r>
    <r>
      <rPr>
        <sz val="11"/>
        <color theme="1"/>
        <rFont val="Calibri"/>
        <family val="2"/>
        <scheme val="minor"/>
      </rPr>
      <t>yang berpendidikan S1/D4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</si>
  <si>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Ustadzah pada Pondok Pesantren (Perempuan) </t>
    </r>
    <r>
      <rPr>
        <sz val="11"/>
        <color theme="1"/>
        <rFont val="Calibri"/>
        <family val="2"/>
        <scheme val="minor"/>
      </rPr>
      <t>yang berpendidikan S1/D4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</si>
  <si>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Pendidik Program Paket A </t>
    </r>
    <r>
      <rPr>
        <sz val="11"/>
        <color theme="1"/>
        <rFont val="Calibri"/>
        <family val="2"/>
        <scheme val="minor"/>
      </rPr>
      <t>yang berpendidikan kurang dari S1/D4.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</si>
  <si>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Pendidik Program Paket A </t>
    </r>
    <r>
      <rPr>
        <sz val="11"/>
        <color theme="1"/>
        <rFont val="Calibri"/>
        <family val="2"/>
        <scheme val="minor"/>
      </rPr>
      <t>yang berpendidikan S1/D4.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</si>
  <si>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Pendidik Program Paket C </t>
    </r>
    <r>
      <rPr>
        <sz val="11"/>
        <color theme="1"/>
        <rFont val="Calibri"/>
        <family val="2"/>
        <scheme val="minor"/>
      </rPr>
      <t>yang berpendidikan kurang dari S1/D4.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</si>
  <si>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Pendidik Program Paket C </t>
    </r>
    <r>
      <rPr>
        <sz val="11"/>
        <color theme="1"/>
        <rFont val="Calibri"/>
        <family val="2"/>
        <scheme val="minor"/>
      </rPr>
      <t>yang berpendidikan S1/D4.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</si>
  <si>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Pendidik dari Ma'had Aly </t>
    </r>
    <r>
      <rPr>
        <sz val="11"/>
        <color theme="1"/>
        <rFont val="Calibri"/>
        <family val="2"/>
        <scheme val="minor"/>
      </rPr>
      <t>yang berpendidikan kurang dari S1/D4.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</si>
  <si>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Pendidik dari Ma'had Aly </t>
    </r>
    <r>
      <rPr>
        <sz val="11"/>
        <color theme="1"/>
        <rFont val="Calibri"/>
        <family val="2"/>
        <scheme val="minor"/>
      </rPr>
      <t>yang berpendidikan S1/D4.</t>
    </r>
  </si>
  <si>
    <t>Nama Mudir/Pimpinan</t>
  </si>
  <si>
    <r>
      <t xml:space="preserve">Diisi dengan </t>
    </r>
    <r>
      <rPr>
        <b/>
        <sz val="11"/>
        <rFont val="Calibri"/>
        <family val="2"/>
        <scheme val="minor"/>
      </rPr>
      <t>Status Penyelenggaraan Paket A</t>
    </r>
    <r>
      <rPr>
        <sz val="11"/>
        <rFont val="Calibri"/>
        <family val="2"/>
        <scheme val="minor"/>
      </rPr>
      <t>, dengan kode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:</t>
    </r>
  </si>
  <si>
    <t>Status Penyelenggaraan Paket A</t>
  </si>
  <si>
    <r>
      <t xml:space="preserve">Diisi dengan </t>
    </r>
    <r>
      <rPr>
        <b/>
        <sz val="11"/>
        <rFont val="Calibri"/>
        <family val="2"/>
        <scheme val="minor"/>
      </rPr>
      <t>Status Penyelenggaraan Paket B</t>
    </r>
    <r>
      <rPr>
        <sz val="11"/>
        <rFont val="Calibri"/>
        <family val="2"/>
        <scheme val="minor"/>
      </rPr>
      <t>, dengan kode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:</t>
    </r>
  </si>
  <si>
    <t>Status Penyelenggaraan Paket B</t>
  </si>
  <si>
    <r>
      <t xml:space="preserve">Diisi dengan </t>
    </r>
    <r>
      <rPr>
        <b/>
        <sz val="11"/>
        <rFont val="Calibri"/>
        <family val="2"/>
        <scheme val="minor"/>
      </rPr>
      <t>Status Penyelenggaraan Paket C</t>
    </r>
    <r>
      <rPr>
        <sz val="11"/>
        <rFont val="Calibri"/>
        <family val="2"/>
        <scheme val="minor"/>
      </rPr>
      <t>, dengan kode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:</t>
    </r>
  </si>
  <si>
    <t>Status Penyelenggaraan Paket C</t>
  </si>
  <si>
    <r>
      <t xml:space="preserve">Diisi dengan </t>
    </r>
    <r>
      <rPr>
        <b/>
        <sz val="11"/>
        <color theme="1"/>
        <rFont val="Calibri"/>
        <family val="2"/>
        <scheme val="minor"/>
      </rPr>
      <t>Status Penyelenggaraan Ma'had Aly</t>
    </r>
    <r>
      <rPr>
        <sz val="11"/>
        <color theme="1"/>
        <rFont val="Calibri"/>
        <family val="2"/>
        <scheme val="minor"/>
      </rPr>
      <t>, dengan kode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:</t>
    </r>
  </si>
  <si>
    <t>Status Penyelenggaraan Ma'had Aly</t>
  </si>
  <si>
    <r>
      <t>Dimohon untuk melakukan input secara manual. Tidak disarankan untuk melakukan fungsi "</t>
    </r>
    <r>
      <rPr>
        <b/>
        <i/>
        <sz val="11"/>
        <color rgb="FFFF0000"/>
        <rFont val="Calibri"/>
        <family val="2"/>
        <scheme val="minor"/>
      </rPr>
      <t>Copy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&amp;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Paste</t>
    </r>
    <r>
      <rPr>
        <b/>
        <sz val="11"/>
        <color theme="1"/>
        <rFont val="Calibri"/>
        <family val="2"/>
        <scheme val="minor"/>
      </rPr>
      <t>" karena akan menghilangkan fungsi validasi</t>
    </r>
  </si>
  <si>
    <r>
      <t>data. Jika melakukan "</t>
    </r>
    <r>
      <rPr>
        <b/>
        <i/>
        <sz val="11"/>
        <color rgb="FFFF0000"/>
        <rFont val="Calibri"/>
        <family val="2"/>
      </rPr>
      <t>Copy &amp; Paste</t>
    </r>
    <r>
      <rPr>
        <b/>
        <sz val="11"/>
        <color indexed="8"/>
        <rFont val="Calibri"/>
        <family val="2"/>
      </rPr>
      <t>", lakukan "</t>
    </r>
    <r>
      <rPr>
        <b/>
        <i/>
        <sz val="11"/>
        <color rgb="FFFF0000"/>
        <rFont val="Calibri"/>
        <family val="2"/>
      </rPr>
      <t>Copy &amp; Paste : Special - Value</t>
    </r>
    <r>
      <rPr>
        <b/>
        <sz val="11"/>
        <color indexed="8"/>
        <rFont val="Calibri"/>
        <family val="2"/>
      </rPr>
      <t>"</t>
    </r>
  </si>
  <si>
    <r>
      <rPr>
        <i/>
        <sz val="11"/>
        <color theme="1"/>
        <rFont val="Calibri"/>
        <family val="2"/>
        <scheme val="minor"/>
      </rPr>
      <t xml:space="preserve">Contoh : </t>
    </r>
    <r>
      <rPr>
        <b/>
        <sz val="11"/>
        <color theme="1"/>
        <rFont val="Calibri"/>
        <family val="2"/>
        <scheme val="minor"/>
      </rPr>
      <t>Nurul Hidayah</t>
    </r>
  </si>
  <si>
    <t>(1)  Tidak perlu diawali dengan karakter petik ( ` atau ' )</t>
  </si>
  <si>
    <t>(2)  Jika posisi lembaga terletak di Lintang Selatan, tuliskan tanda minus (-) di depan angka</t>
  </si>
  <si>
    <t>(3)  Jika posisi lembaga terletak di Lintang Utara, jangan tuliskan tanda plus  (+) di depan angka</t>
  </si>
  <si>
    <t>(4)  Untuk pemisah desimal, gunakan tanda titik (.)</t>
  </si>
  <si>
    <t>(5)  Angka desimal pada titik koordinat antara 3-6 digit</t>
  </si>
  <si>
    <t>(2)  Jangan menuliskan tanda plus  (+) di depan angka</t>
  </si>
  <si>
    <t>(3)  Untuk pemisah desimal, gunakan tanda titik (.)</t>
  </si>
  <si>
    <t>(4)  Angka desimal pada titik koordinat antara 3-6 digit</t>
  </si>
  <si>
    <t>Konsentrasi Bidang Agama</t>
  </si>
  <si>
    <t>Identitas Pimpinan Pondok Pesantren</t>
  </si>
  <si>
    <t>Nama Lengkap Pimpinan
Pondok Pesantren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</si>
  <si>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Nama Lengkap Pimpinan Pondok Pesantren </t>
    </r>
    <r>
      <rPr>
        <sz val="11"/>
        <color theme="1"/>
        <rFont val="Calibri"/>
        <family val="2"/>
        <scheme val="minor"/>
      </rPr>
      <t>(dilengkapi dengan gelar akademik)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</si>
  <si>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Jenis Kelamin </t>
    </r>
    <r>
      <rPr>
        <sz val="11"/>
        <color theme="1"/>
        <rFont val="Calibri"/>
        <family val="2"/>
        <scheme val="minor"/>
      </rPr>
      <t>dari Pimpinan Pondok Pesantren, diisi dengan pilihan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</si>
  <si>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Kepegawaian </t>
    </r>
    <r>
      <rPr>
        <sz val="11"/>
        <color theme="1"/>
        <rFont val="Calibri"/>
        <family val="2"/>
        <scheme val="minor"/>
      </rPr>
      <t>dari Pimpinan Pondok Pesantren, diisi dengan pilihan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</si>
  <si>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Jenjang Pendidikan Terakhir </t>
    </r>
    <r>
      <rPr>
        <sz val="11"/>
        <color theme="1"/>
        <rFont val="Calibri"/>
        <family val="2"/>
        <scheme val="minor"/>
      </rPr>
      <t>dari Pimpinan Pondok Pesantren, diisi dengan pilihan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</si>
  <si>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Lamanya Pengalaman </t>
    </r>
    <r>
      <rPr>
        <sz val="11"/>
        <color theme="1"/>
        <rFont val="Calibri"/>
        <family val="2"/>
        <scheme val="minor"/>
      </rPr>
      <t>Pimpinan Pondok Pesantren menuntut ilmu di Pesantren, diisi dengan pilihan kode :</t>
    </r>
  </si>
  <si>
    <t>Diisi dengan Jumlah Kyai menurut Pendidikan Formal Terakhir dan Jenis Kelamin</t>
  </si>
  <si>
    <t>Diisi dengan Jumlah Kyai Yang Berpendidikan Pondok Pesantren menurut Jenis Kelamin</t>
  </si>
  <si>
    <t>Diisi dengan Jumlah Badal Kyai menurut Pendidikan Formal Terakhir dan Jenis Kelamin</t>
  </si>
  <si>
    <t>Diisi dengan Jumlah Badal Kyai Yang Berpendidikan Pondok Pesantren menurut Jenis Kelamin</t>
  </si>
  <si>
    <t>Diisi dengan Jumlah Ustadz menurut Pendidikan Formal Terakhir dan Jenis Kelamin</t>
  </si>
  <si>
    <t>Diisi dengan Jumlah Ustadz Yang Berpendidikan Pondok Pesantren menurut Jenis Kelamin</t>
  </si>
  <si>
    <t>Diisi dengan Jumlah Santri Pondok Pesantren menurut Kategori Tempat Tinggal dan Jenis Kelamin</t>
  </si>
  <si>
    <t>Diisi dengan Jumlah Santri Pondok Pesantren menurut Jenis Sekolah Formal yang Sedang Diikuti dan Jenis Kelamin</t>
  </si>
  <si>
    <t>Diisi dengan Jumlah Santri Pondok Pesantren yang Hanya Mengaji (Tidak Sedang Bersekolah pada Satuan Pendidikan Formal)</t>
  </si>
  <si>
    <t>Nama
Lengkap Pimpinan</t>
  </si>
  <si>
    <t>Nama Mudir/
Pimpinan</t>
  </si>
  <si>
    <t>Tahun
Berdiri
(Masehi)</t>
  </si>
  <si>
    <t>Wakaf</t>
  </si>
  <si>
    <t>Milik Pesantren Sendiri</t>
  </si>
  <si>
    <t>Sewa/
Pinjam</t>
  </si>
  <si>
    <t>Kolom CV</t>
  </si>
  <si>
    <t>Kolom CW</t>
  </si>
  <si>
    <t>Kolom CX-EA</t>
  </si>
  <si>
    <t>Kolom EB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</si>
  <si>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Luas Tanah </t>
    </r>
    <r>
      <rPr>
        <sz val="11"/>
        <color theme="1"/>
        <rFont val="Calibri"/>
        <family val="2"/>
        <scheme val="minor"/>
      </rPr>
      <t>yang digunakan untuk menunjang kegiatan belajar mengajar pada Pontren yang berstatus milik Pesantren</t>
    </r>
  </si>
  <si>
    <t>sendiri (dalam satuan meter persegi)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</si>
  <si>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Luas Tanah </t>
    </r>
    <r>
      <rPr>
        <sz val="11"/>
        <color theme="1"/>
        <rFont val="Calibri"/>
        <family val="2"/>
        <scheme val="minor"/>
      </rPr>
      <t>yang digunakan untuk menunjang kegiatan belajar mengajar pada Pontren yang berstatus tanah wakaf</t>
    </r>
  </si>
  <si>
    <t>(dalam satuan meter persegi)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</si>
  <si>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Luas Tanah </t>
    </r>
    <r>
      <rPr>
        <sz val="11"/>
        <color theme="1"/>
        <rFont val="Calibri"/>
        <family val="2"/>
        <scheme val="minor"/>
      </rPr>
      <t>yang digunakan untuk menunjang kegiatan belajar mengajar pada Pontren yang berstatus sewa atau pinjam</t>
    </r>
  </si>
  <si>
    <t>dari pihak lain (dalam satuan meter persegi)</t>
  </si>
  <si>
    <t>Luas Tanah Pesantren berdasarkan
Status Kepemilikan (m2)</t>
  </si>
  <si>
    <t>Jumlah Santri Ma'had Aly</t>
  </si>
  <si>
    <t>Jumlah Santri Peserta Paket C</t>
  </si>
  <si>
    <t>Jumlah Santri Peserta Paket B</t>
  </si>
  <si>
    <t>Jumlah Santri Peserta Paket A</t>
  </si>
  <si>
    <t>Jumlah Santri
Ma'had Aly</t>
  </si>
  <si>
    <t>Sudah Lulus Pendidikan MA/SMA/SMK</t>
  </si>
  <si>
    <t>Belum Lulus Pendidikan MA/SMA/SMK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</si>
  <si>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Laki-laki </t>
    </r>
    <r>
      <rPr>
        <sz val="11"/>
        <color theme="1"/>
        <rFont val="Calibri"/>
        <family val="2"/>
        <scheme val="minor"/>
      </rPr>
      <t>yang hanya mengaji (tidak bersekolah formal) dan belum lulus jenjang pendidikan MA/SMA/SMK.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</si>
  <si>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Perempuan </t>
    </r>
    <r>
      <rPr>
        <sz val="11"/>
        <color theme="1"/>
        <rFont val="Calibri"/>
        <family val="2"/>
        <scheme val="minor"/>
      </rPr>
      <t>yang hanya mengaji (tidak bersekolah formal) dan belum lulus jenjang pendidikan MA/SMA/SMK.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</si>
  <si>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Laki-laki </t>
    </r>
    <r>
      <rPr>
        <sz val="11"/>
        <color theme="1"/>
        <rFont val="Calibri"/>
        <family val="2"/>
        <scheme val="minor"/>
      </rPr>
      <t>yang hanya mengaji (tidak bersekolah formal) namun sudah lulus jenjang pendidikan MA/SMA/SMK.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</si>
  <si>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Santri Perempuan </t>
    </r>
    <r>
      <rPr>
        <sz val="11"/>
        <color theme="1"/>
        <rFont val="Calibri"/>
        <family val="2"/>
        <scheme val="minor"/>
      </rPr>
      <t>yang hanya mengaji (tidak bersekolah formal) namun sudah lulus jenjang pendidikan MA/SMA/SMK.</t>
    </r>
  </si>
  <si>
    <t>Vokasional</t>
  </si>
  <si>
    <t>Teknologi</t>
  </si>
  <si>
    <t>Olahraga</t>
  </si>
  <si>
    <t>Seni Budaya</t>
  </si>
  <si>
    <t>Pusat Kesehatan Pesantren (Puskestren)</t>
  </si>
  <si>
    <t>Pertanian, Agribisnis &amp; Perkebunan</t>
  </si>
  <si>
    <t>Maritim &amp; Perikanan</t>
  </si>
  <si>
    <t>Koperasi, UKM &amp; Ekonomi Syari'ah</t>
  </si>
  <si>
    <t>Kategori</t>
  </si>
  <si>
    <r>
      <t xml:space="preserve">Diisi dengan </t>
    </r>
    <r>
      <rPr>
        <b/>
        <sz val="11"/>
        <color theme="1"/>
        <rFont val="Calibri"/>
        <family val="2"/>
        <scheme val="minor"/>
      </rPr>
      <t>Kategori Bidang Keunggulan Pondok Pesantren (Yang Utama)</t>
    </r>
    <r>
      <rPr>
        <sz val="11"/>
        <color theme="1"/>
        <rFont val="Calibri"/>
        <family val="2"/>
        <scheme val="minor"/>
      </rPr>
      <t>, diisi dengan pilihan kode :</t>
    </r>
  </si>
  <si>
    <t>Kategori Bidang Keunggulan Pondok
Pesantren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</si>
  <si>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</si>
  <si>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</si>
  <si>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</si>
  <si>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</si>
  <si>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</si>
  <si>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</si>
  <si>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</si>
  <si>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</si>
  <si>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</si>
  <si>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</si>
  <si>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</si>
  <si>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</si>
  <si>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</si>
  <si>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</si>
  <si>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</si>
  <si>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</si>
  <si>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</si>
  <si>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</si>
  <si>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</si>
  <si>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</si>
  <si>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</si>
  <si>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</si>
  <si>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</si>
  <si>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</si>
  <si>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</si>
  <si>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</si>
  <si>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</si>
  <si>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</si>
  <si>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</si>
  <si>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</si>
  <si>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</si>
  <si>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</si>
  <si>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</si>
  <si>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SEMESTER GENAP TAHUN PELAJARAN 2015/2016</t>
  </si>
  <si>
    <t>Jakarta,  Januari 2016</t>
  </si>
  <si>
    <r>
      <rPr>
        <b/>
        <sz val="10"/>
        <rFont val="Calibri"/>
        <family val="2"/>
        <scheme val="minor"/>
      </rPr>
      <t xml:space="preserve">Format Pendataan Lembaga Pondok Pesantren - Semester Genap Tahun Pelajaran 2015/2016 </t>
    </r>
    <r>
      <rPr>
        <b/>
        <sz val="10"/>
        <color rgb="FFFF0000"/>
        <rFont val="Calibri"/>
        <family val="2"/>
      </rPr>
      <t>(Baca Petunjuk Pengisian Data pada Sheet "</t>
    </r>
    <r>
      <rPr>
        <b/>
        <sz val="10"/>
        <color rgb="FF002060"/>
        <rFont val="Calibri"/>
        <family val="2"/>
      </rPr>
      <t>PETUNJUK</t>
    </r>
    <r>
      <rPr>
        <b/>
        <sz val="10"/>
        <color rgb="FFFF0000"/>
        <rFont val="Calibri"/>
        <family val="2"/>
      </rPr>
      <t>" dengan seksama !!)</t>
    </r>
  </si>
  <si>
    <r>
      <t>Validasi Data Lembaga Pondok Pesantren-Semester Genap Tahun Pelajaran 2015/2016 (Periksa Kembali Sheet "</t>
    </r>
    <r>
      <rPr>
        <b/>
        <sz val="9"/>
        <color theme="3" tint="0.39997558519241921"/>
        <rFont val="Calibri"/>
        <family val="2"/>
        <scheme val="minor"/>
      </rPr>
      <t>Pontren</t>
    </r>
    <r>
      <rPr>
        <b/>
        <sz val="9"/>
        <rFont val="Calibri"/>
        <family val="2"/>
        <scheme val="minor"/>
      </rPr>
      <t xml:space="preserve">" &amp; Perbaiki Data pada Kolom Yang Muncul Keterangan </t>
    </r>
    <r>
      <rPr>
        <b/>
        <sz val="9"/>
        <color rgb="FFFF0000"/>
        <rFont val="Calibri"/>
        <family val="2"/>
        <scheme val="minor"/>
      </rPr>
      <t>"Tidak Valid" / "#VALUE!" / "Harap Diisi" / "Harap Dikosongkan" / "Cek Lagi"</t>
    </r>
    <r>
      <rPr>
        <b/>
        <sz val="9"/>
        <rFont val="Calibri"/>
        <family val="2"/>
        <scheme val="minor"/>
      </rPr>
      <t xml:space="preserve"> )</t>
    </r>
  </si>
  <si>
    <r>
      <t>Sheet "</t>
    </r>
    <r>
      <rPr>
        <b/>
        <sz val="11"/>
        <color indexed="18"/>
        <rFont val="Calibri"/>
        <family val="2"/>
        <scheme val="minor"/>
      </rPr>
      <t>Petunjuk</t>
    </r>
    <r>
      <rPr>
        <b/>
        <sz val="11"/>
        <color indexed="8"/>
        <rFont val="Calibri"/>
        <family val="2"/>
        <scheme val="minor"/>
      </rPr>
      <t>" : berisi petunjuk pengisian instrumen data Lembaga Pondok Pesantren Semester Genap TP 2015/2016</t>
    </r>
  </si>
  <si>
    <t>Setiap Pondok Pesantren harus melengkapi data Semester Genap TP 2015/2016 pada instrumen ini dengan data lengkap dan akurat.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</si>
</sst>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1" formatCode="_(* #,##0_);_(* \(#,##0\);_(* &quot;-&quot;_);_(@_)"/>
    <numFmt numFmtId="164" formatCode="_(* #,##0_);_(* \(#,##0\);_(* &quot;-&quot;??_);_(@_)"/>
  </numFmts>
  <fonts count="4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9"/>
      <name val="Calibri"/>
      <family val="2"/>
    </font>
    <font>
      <sz val="8"/>
      <name val="Tahoma"/>
      <family val="2"/>
    </font>
    <font>
      <sz val="8"/>
      <name val="Arial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rgb="FFFF0000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theme="4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rgb="FFFF0000"/>
      <name val="Tahoma"/>
      <family val="2"/>
    </font>
    <font>
      <b/>
      <sz val="8"/>
      <color rgb="FFFF0000"/>
      <name val="Tahoma"/>
      <family val="2"/>
    </font>
    <font>
      <sz val="9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0000"/>
      <name val="Calibri"/>
      <family val="2"/>
      <scheme val="minor"/>
    </font>
    <font>
      <b/>
      <sz val="10"/>
      <color rgb="FF00206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9" fontId="10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2" fontId="10" fillId="0" borderId="0" applyFill="0" applyBorder="0" applyAlignment="0" applyProtection="0"/>
    <xf numFmtId="9" fontId="10" fillId="0" borderId="0" applyFill="0" applyBorder="0" applyAlignment="0" applyProtection="0"/>
    <xf numFmtId="0" fontId="4" fillId="0" borderId="0"/>
  </cellStyleXfs>
  <cellXfs count="188">
    <xf numFmtId="0" fontId="0" fillId="0" borderId="0" xfId="0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41" fontId="11" fillId="0" borderId="0" xfId="1" applyNumberFormat="1" applyFont="1" applyAlignment="1">
      <alignment vertical="center"/>
    </xf>
    <xf numFmtId="49" fontId="13" fillId="0" borderId="1" xfId="0" applyNumberFormat="1" applyFont="1" applyBorder="1" applyAlignment="1" applyProtection="1">
      <alignment horizontal="left" vertical="center"/>
      <protection locked="0"/>
    </xf>
    <xf numFmtId="1" fontId="13" fillId="0" borderId="1" xfId="0" applyNumberFormat="1" applyFont="1" applyBorder="1" applyAlignment="1" applyProtection="1">
      <alignment horizontal="center" vertical="center"/>
      <protection locked="0"/>
    </xf>
    <xf numFmtId="3" fontId="13" fillId="0" borderId="1" xfId="0" applyNumberFormat="1" applyFont="1" applyBorder="1" applyAlignment="1" applyProtection="1">
      <alignment horizontal="center" vertical="center"/>
      <protection locked="0"/>
    </xf>
    <xf numFmtId="1" fontId="7" fillId="0" borderId="1" xfId="0" applyNumberFormat="1" applyFont="1" applyBorder="1" applyAlignment="1" applyProtection="1">
      <alignment horizontal="center" vertical="center"/>
      <protection locked="0"/>
    </xf>
    <xf numFmtId="3" fontId="7" fillId="0" borderId="1" xfId="0" applyNumberFormat="1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49" fontId="8" fillId="0" borderId="1" xfId="0" applyNumberFormat="1" applyFont="1" applyBorder="1" applyAlignment="1" applyProtection="1">
      <alignment horizontal="left" vertical="center"/>
      <protection locked="0"/>
    </xf>
    <xf numFmtId="0" fontId="13" fillId="2" borderId="1" xfId="0" applyFont="1" applyFill="1" applyBorder="1" applyAlignment="1" applyProtection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Border="1" applyAlignment="1" applyProtection="1">
      <alignment horizontal="center" vertical="center"/>
    </xf>
    <xf numFmtId="49" fontId="13" fillId="0" borderId="0" xfId="0" applyNumberFormat="1" applyFont="1" applyBorder="1" applyAlignment="1" applyProtection="1">
      <alignment horizontal="left" vertical="center"/>
    </xf>
    <xf numFmtId="3" fontId="13" fillId="0" borderId="0" xfId="0" applyNumberFormat="1" applyFont="1" applyBorder="1" applyAlignment="1" applyProtection="1">
      <alignment horizontal="right" vertical="center"/>
    </xf>
    <xf numFmtId="0" fontId="13" fillId="0" borderId="0" xfId="0" applyFont="1" applyBorder="1" applyAlignment="1" applyProtection="1">
      <alignment vertical="center"/>
    </xf>
    <xf numFmtId="3" fontId="13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3" fontId="15" fillId="0" borderId="0" xfId="0" applyNumberFormat="1" applyFont="1" applyFill="1" applyAlignment="1">
      <alignment vertical="center"/>
    </xf>
    <xf numFmtId="0" fontId="9" fillId="0" borderId="0" xfId="0" applyFont="1" applyAlignment="1" applyProtection="1">
      <alignment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0" fillId="0" borderId="0" xfId="0" applyProtection="1">
      <protection hidden="1"/>
    </xf>
    <xf numFmtId="0" fontId="13" fillId="0" borderId="0" xfId="0" applyFont="1" applyAlignment="1" applyProtection="1">
      <alignment vertical="center"/>
      <protection hidden="1"/>
    </xf>
    <xf numFmtId="0" fontId="12" fillId="2" borderId="1" xfId="0" applyFont="1" applyFill="1" applyBorder="1" applyAlignment="1" applyProtection="1">
      <alignment horizontal="center" vertical="center"/>
      <protection hidden="1"/>
    </xf>
    <xf numFmtId="0" fontId="12" fillId="2" borderId="2" xfId="0" applyFont="1" applyFill="1" applyBorder="1" applyAlignment="1" applyProtection="1">
      <alignment horizontal="center" vertical="center" wrapText="1"/>
      <protection hidden="1"/>
    </xf>
    <xf numFmtId="0" fontId="12" fillId="2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1" fontId="13" fillId="0" borderId="0" xfId="0" applyNumberFormat="1" applyFont="1" applyBorder="1" applyAlignment="1" applyProtection="1">
      <alignment horizontal="center" vertical="center"/>
    </xf>
    <xf numFmtId="0" fontId="12" fillId="2" borderId="1" xfId="0" applyFont="1" applyFill="1" applyBorder="1" applyAlignment="1" applyProtection="1">
      <alignment horizontal="center" vertical="center" wrapText="1"/>
      <protection hidden="1"/>
    </xf>
    <xf numFmtId="0" fontId="12" fillId="2" borderId="2" xfId="0" applyFont="1" applyFill="1" applyBorder="1" applyAlignment="1" applyProtection="1">
      <alignment horizontal="center" vertical="center"/>
      <protection hidden="1"/>
    </xf>
    <xf numFmtId="0" fontId="15" fillId="0" borderId="0" xfId="0" applyFont="1" applyAlignment="1">
      <alignment horizontal="center" vertical="center"/>
    </xf>
    <xf numFmtId="41" fontId="10" fillId="0" borderId="0" xfId="1" applyNumberFormat="1" applyFont="1" applyAlignment="1">
      <alignment vertical="center"/>
    </xf>
    <xf numFmtId="41" fontId="10" fillId="0" borderId="1" xfId="1" quotePrefix="1" applyNumberFormat="1" applyFont="1" applyBorder="1" applyAlignment="1">
      <alignment horizontal="center" vertical="center"/>
    </xf>
    <xf numFmtId="41" fontId="11" fillId="0" borderId="0" xfId="1" applyNumberFormat="1" applyFont="1" applyAlignment="1">
      <alignment horizontal="right" vertical="center"/>
    </xf>
    <xf numFmtId="0" fontId="11" fillId="0" borderId="0" xfId="1" applyNumberFormat="1" applyFont="1" applyAlignment="1">
      <alignment vertical="center"/>
    </xf>
    <xf numFmtId="41" fontId="11" fillId="0" borderId="0" xfId="1" applyNumberFormat="1" applyFont="1" applyAlignment="1">
      <alignment horizontal="center" vertical="center"/>
    </xf>
    <xf numFmtId="41" fontId="10" fillId="0" borderId="0" xfId="1" applyNumberFormat="1" applyFont="1" applyAlignment="1">
      <alignment horizontal="center" vertical="center"/>
    </xf>
    <xf numFmtId="49" fontId="11" fillId="0" borderId="0" xfId="1" applyNumberFormat="1" applyFont="1" applyAlignment="1">
      <alignment vertical="center"/>
    </xf>
    <xf numFmtId="41" fontId="11" fillId="0" borderId="0" xfId="1" applyNumberFormat="1" applyFont="1" applyAlignment="1">
      <alignment horizontal="left" vertical="center" indent="1"/>
    </xf>
    <xf numFmtId="41" fontId="11" fillId="0" borderId="1" xfId="1" applyNumberFormat="1" applyFont="1" applyBorder="1" applyAlignment="1">
      <alignment horizontal="center" vertical="center"/>
    </xf>
    <xf numFmtId="41" fontId="10" fillId="0" borderId="0" xfId="1" applyNumberFormat="1" applyFont="1" applyAlignment="1">
      <alignment horizontal="left" vertical="center" indent="3"/>
    </xf>
    <xf numFmtId="49" fontId="10" fillId="0" borderId="1" xfId="1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41" fontId="10" fillId="0" borderId="0" xfId="1" applyNumberFormat="1" applyFont="1" applyBorder="1" applyAlignment="1">
      <alignment vertical="center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164" fontId="17" fillId="0" borderId="0" xfId="6" applyNumberFormat="1" applyFont="1" applyAlignment="1">
      <alignment horizontal="right" vertical="center"/>
    </xf>
    <xf numFmtId="41" fontId="11" fillId="0" borderId="0" xfId="1" quotePrefix="1" applyNumberFormat="1" applyFont="1" applyAlignment="1">
      <alignment horizontal="right" vertical="center"/>
    </xf>
    <xf numFmtId="0" fontId="25" fillId="0" borderId="0" xfId="1" applyNumberFormat="1" applyFont="1" applyAlignment="1">
      <alignment vertical="center"/>
    </xf>
    <xf numFmtId="0" fontId="17" fillId="0" borderId="0" xfId="1" applyNumberFormat="1" applyFont="1" applyAlignment="1">
      <alignment vertical="center"/>
    </xf>
    <xf numFmtId="0" fontId="11" fillId="0" borderId="0" xfId="7" applyNumberFormat="1" applyFont="1" applyAlignment="1">
      <alignment vertical="center"/>
    </xf>
    <xf numFmtId="41" fontId="10" fillId="0" borderId="0" xfId="7" applyNumberFormat="1" applyFont="1" applyAlignment="1">
      <alignment horizontal="center" vertical="center"/>
    </xf>
    <xf numFmtId="41" fontId="11" fillId="0" borderId="0" xfId="7" applyNumberFormat="1" applyFont="1" applyAlignment="1">
      <alignment horizontal="center" vertical="center"/>
    </xf>
    <xf numFmtId="41" fontId="10" fillId="0" borderId="0" xfId="7" applyNumberFormat="1" applyFont="1" applyAlignment="1">
      <alignment vertical="center"/>
    </xf>
    <xf numFmtId="0" fontId="17" fillId="0" borderId="0" xfId="1" applyNumberFormat="1" applyFont="1" applyAlignment="1">
      <alignment horizontal="center" vertical="center"/>
    </xf>
    <xf numFmtId="0" fontId="10" fillId="0" borderId="0" xfId="7" applyNumberFormat="1" applyFont="1" applyAlignment="1">
      <alignment vertical="center"/>
    </xf>
    <xf numFmtId="41" fontId="10" fillId="0" borderId="0" xfId="7" applyNumberFormat="1" applyFont="1" applyBorder="1" applyAlignment="1">
      <alignment horizontal="left" vertical="center"/>
    </xf>
    <xf numFmtId="0" fontId="10" fillId="0" borderId="0" xfId="8" applyFont="1" applyAlignment="1">
      <alignment horizontal="center" vertical="center"/>
    </xf>
    <xf numFmtId="0" fontId="10" fillId="0" borderId="0" xfId="8" applyFont="1" applyAlignment="1">
      <alignment vertical="center"/>
    </xf>
    <xf numFmtId="0" fontId="31" fillId="0" borderId="0" xfId="8" applyFont="1" applyAlignment="1">
      <alignment horizontal="center" vertical="center"/>
    </xf>
    <xf numFmtId="0" fontId="27" fillId="0" borderId="0" xfId="8" applyFont="1" applyAlignment="1">
      <alignment vertical="center"/>
    </xf>
    <xf numFmtId="49" fontId="32" fillId="0" borderId="0" xfId="8" applyNumberFormat="1" applyFont="1" applyAlignment="1">
      <alignment vertical="center"/>
    </xf>
    <xf numFmtId="0" fontId="7" fillId="0" borderId="1" xfId="0" applyNumberFormat="1" applyFont="1" applyBorder="1" applyAlignment="1" applyProtection="1">
      <alignment horizontal="center" vertical="center"/>
      <protection hidden="1"/>
    </xf>
    <xf numFmtId="0" fontId="7" fillId="3" borderId="1" xfId="0" applyNumberFormat="1" applyFont="1" applyFill="1" applyBorder="1" applyAlignment="1" applyProtection="1">
      <alignment horizontal="center" vertical="center"/>
      <protection hidden="1"/>
    </xf>
    <xf numFmtId="0" fontId="7" fillId="0" borderId="1" xfId="0" applyNumberFormat="1" applyFont="1" applyBorder="1" applyAlignment="1" applyProtection="1">
      <alignment horizontal="center" vertical="center"/>
      <protection locked="0"/>
    </xf>
    <xf numFmtId="0" fontId="13" fillId="0" borderId="0" xfId="0" applyNumberFormat="1" applyFont="1" applyBorder="1" applyAlignment="1" applyProtection="1">
      <alignment horizontal="center" vertical="center"/>
    </xf>
    <xf numFmtId="49" fontId="27" fillId="0" borderId="0" xfId="8" applyNumberFormat="1" applyFont="1" applyAlignment="1">
      <alignment horizontal="left" vertical="center"/>
    </xf>
    <xf numFmtId="41" fontId="11" fillId="0" borderId="1" xfId="1" applyNumberFormat="1" applyFont="1" applyBorder="1" applyAlignment="1">
      <alignment horizontal="center" vertical="center"/>
    </xf>
    <xf numFmtId="41" fontId="31" fillId="0" borderId="0" xfId="1" applyNumberFormat="1" applyFont="1" applyAlignment="1">
      <alignment vertical="center"/>
    </xf>
    <xf numFmtId="41" fontId="10" fillId="0" borderId="0" xfId="1" applyNumberFormat="1" applyFont="1" applyBorder="1" applyAlignment="1">
      <alignment horizontal="left" vertical="center"/>
    </xf>
    <xf numFmtId="41" fontId="10" fillId="0" borderId="0" xfId="1" applyNumberFormat="1" applyFont="1" applyBorder="1" applyAlignment="1">
      <alignment horizontal="center" vertical="center"/>
    </xf>
    <xf numFmtId="1" fontId="34" fillId="0" borderId="0" xfId="0" applyNumberFormat="1" applyFont="1" applyAlignment="1" applyProtection="1">
      <alignment horizontal="left" vertical="center"/>
      <protection hidden="1"/>
    </xf>
    <xf numFmtId="0" fontId="34" fillId="0" borderId="0" xfId="0" applyFont="1" applyAlignment="1" applyProtection="1">
      <alignment horizontal="left" vertical="center"/>
      <protection hidden="1"/>
    </xf>
    <xf numFmtId="0" fontId="35" fillId="0" borderId="0" xfId="0" applyFont="1" applyAlignment="1" applyProtection="1">
      <alignment vertical="center"/>
      <protection hidden="1"/>
    </xf>
    <xf numFmtId="0" fontId="12" fillId="2" borderId="1" xfId="0" applyFont="1" applyFill="1" applyBorder="1" applyAlignment="1" applyProtection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41" fontId="21" fillId="0" borderId="0" xfId="1" quotePrefix="1" applyNumberFormat="1" applyFont="1" applyAlignment="1">
      <alignment horizontal="right" vertical="center"/>
    </xf>
    <xf numFmtId="41" fontId="11" fillId="0" borderId="0" xfId="7" applyNumberFormat="1" applyFont="1" applyAlignment="1">
      <alignment horizontal="right" vertical="center"/>
    </xf>
    <xf numFmtId="0" fontId="37" fillId="0" borderId="0" xfId="1" applyNumberFormat="1" applyFont="1" applyAlignment="1">
      <alignment vertical="center"/>
    </xf>
    <xf numFmtId="0" fontId="3" fillId="0" borderId="0" xfId="7" applyNumberFormat="1" applyFont="1" applyAlignment="1">
      <alignment vertical="center"/>
    </xf>
    <xf numFmtId="41" fontId="11" fillId="0" borderId="1" xfId="1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41" fontId="3" fillId="0" borderId="0" xfId="1" applyNumberFormat="1" applyFont="1" applyAlignment="1">
      <alignment vertical="center"/>
    </xf>
    <xf numFmtId="0" fontId="13" fillId="2" borderId="2" xfId="0" applyFont="1" applyFill="1" applyBorder="1" applyAlignment="1" applyProtection="1">
      <alignment horizontal="center" vertical="center"/>
    </xf>
    <xf numFmtId="41" fontId="3" fillId="0" borderId="0" xfId="7" applyNumberFormat="1" applyFont="1" applyAlignment="1">
      <alignment vertical="center"/>
    </xf>
    <xf numFmtId="49" fontId="3" fillId="0" borderId="1" xfId="1" applyNumberFormat="1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39" fillId="0" borderId="0" xfId="7" applyNumberFormat="1" applyFont="1" applyAlignment="1">
      <alignment vertical="center"/>
    </xf>
    <xf numFmtId="0" fontId="21" fillId="0" borderId="0" xfId="7" applyNumberFormat="1" applyFont="1" applyAlignment="1">
      <alignment vertical="center"/>
    </xf>
    <xf numFmtId="41" fontId="21" fillId="0" borderId="0" xfId="7" applyNumberFormat="1" applyFont="1" applyAlignment="1">
      <alignment horizontal="center" vertical="center"/>
    </xf>
    <xf numFmtId="0" fontId="40" fillId="0" borderId="0" xfId="7" applyNumberFormat="1" applyFont="1" applyAlignment="1">
      <alignment vertical="center"/>
    </xf>
    <xf numFmtId="0" fontId="41" fillId="5" borderId="0" xfId="7" applyNumberFormat="1" applyFont="1" applyFill="1" applyAlignment="1">
      <alignment vertical="center"/>
    </xf>
    <xf numFmtId="41" fontId="41" fillId="5" borderId="0" xfId="7" applyNumberFormat="1" applyFont="1" applyFill="1" applyAlignment="1">
      <alignment horizontal="center" vertical="center"/>
    </xf>
    <xf numFmtId="0" fontId="42" fillId="5" borderId="0" xfId="7" applyNumberFormat="1" applyFont="1" applyFill="1" applyAlignment="1">
      <alignment vertical="center"/>
    </xf>
    <xf numFmtId="41" fontId="42" fillId="5" borderId="0" xfId="7" applyNumberFormat="1" applyFont="1" applyFill="1" applyBorder="1" applyAlignment="1">
      <alignment horizontal="left" vertical="center"/>
    </xf>
    <xf numFmtId="41" fontId="42" fillId="5" borderId="0" xfId="7" applyNumberFormat="1" applyFont="1" applyFill="1" applyAlignment="1">
      <alignment vertical="center"/>
    </xf>
    <xf numFmtId="41" fontId="41" fillId="5" borderId="0" xfId="7" applyNumberFormat="1" applyFont="1" applyFill="1" applyBorder="1" applyAlignment="1">
      <alignment horizontal="left" vertical="center"/>
    </xf>
    <xf numFmtId="41" fontId="41" fillId="5" borderId="0" xfId="7" applyNumberFormat="1" applyFont="1" applyFill="1" applyAlignment="1">
      <alignment vertical="center"/>
    </xf>
    <xf numFmtId="41" fontId="11" fillId="0" borderId="0" xfId="7" applyNumberFormat="1" applyFont="1" applyAlignment="1">
      <alignment vertical="center"/>
    </xf>
    <xf numFmtId="41" fontId="11" fillId="0" borderId="1" xfId="1" applyNumberFormat="1" applyFont="1" applyBorder="1" applyAlignment="1">
      <alignment horizontal="center" vertical="center"/>
    </xf>
    <xf numFmtId="0" fontId="12" fillId="2" borderId="1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</xf>
    <xf numFmtId="0" fontId="12" fillId="2" borderId="1" xfId="0" applyFont="1" applyFill="1" applyBorder="1" applyAlignment="1" applyProtection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44" fillId="3" borderId="0" xfId="0" applyFont="1" applyFill="1" applyAlignment="1" applyProtection="1">
      <alignment vertical="center"/>
    </xf>
    <xf numFmtId="49" fontId="36" fillId="3" borderId="0" xfId="0" applyNumberFormat="1" applyFont="1" applyFill="1" applyBorder="1" applyAlignment="1" applyProtection="1">
      <alignment horizontal="left" vertical="center"/>
      <protection locked="0"/>
    </xf>
    <xf numFmtId="49" fontId="36" fillId="3" borderId="0" xfId="0" applyNumberFormat="1" applyFont="1" applyFill="1" applyBorder="1" applyAlignment="1" applyProtection="1">
      <alignment horizontal="center" vertical="center"/>
      <protection locked="0"/>
    </xf>
    <xf numFmtId="3" fontId="36" fillId="3" borderId="0" xfId="0" applyNumberFormat="1" applyFont="1" applyFill="1" applyBorder="1" applyAlignment="1" applyProtection="1">
      <alignment horizontal="right" vertical="center"/>
      <protection locked="0"/>
    </xf>
    <xf numFmtId="0" fontId="36" fillId="3" borderId="0" xfId="0" applyFont="1" applyFill="1" applyBorder="1" applyAlignment="1" applyProtection="1">
      <alignment vertical="center"/>
      <protection locked="0"/>
    </xf>
    <xf numFmtId="3" fontId="36" fillId="3" borderId="0" xfId="0" applyNumberFormat="1" applyFont="1" applyFill="1" applyBorder="1" applyAlignment="1" applyProtection="1">
      <alignment vertical="center"/>
      <protection locked="0"/>
    </xf>
    <xf numFmtId="0" fontId="36" fillId="3" borderId="0" xfId="0" applyFont="1" applyFill="1" applyBorder="1" applyAlignment="1" applyProtection="1">
      <alignment horizontal="center" vertical="center"/>
      <protection locked="0"/>
    </xf>
    <xf numFmtId="41" fontId="3" fillId="0" borderId="11" xfId="1" applyNumberFormat="1" applyFont="1" applyBorder="1" applyAlignment="1">
      <alignment vertical="center"/>
    </xf>
    <xf numFmtId="41" fontId="10" fillId="0" borderId="12" xfId="1" applyNumberFormat="1" applyFont="1" applyBorder="1" applyAlignment="1">
      <alignment vertical="center"/>
    </xf>
    <xf numFmtId="41" fontId="10" fillId="0" borderId="13" xfId="1" applyNumberFormat="1" applyFont="1" applyBorder="1" applyAlignment="1">
      <alignment vertical="center"/>
    </xf>
    <xf numFmtId="41" fontId="2" fillId="0" borderId="0" xfId="1" applyNumberFormat="1" applyFont="1" applyAlignment="1">
      <alignment vertical="center"/>
    </xf>
    <xf numFmtId="41" fontId="3" fillId="0" borderId="1" xfId="1" applyNumberFormat="1" applyFont="1" applyBorder="1" applyAlignment="1">
      <alignment horizontal="left" vertical="center"/>
    </xf>
    <xf numFmtId="41" fontId="10" fillId="0" borderId="1" xfId="1" applyNumberFormat="1" applyFont="1" applyBorder="1" applyAlignment="1">
      <alignment horizontal="left" vertical="center"/>
    </xf>
    <xf numFmtId="41" fontId="11" fillId="0" borderId="1" xfId="1" applyNumberFormat="1" applyFont="1" applyBorder="1" applyAlignment="1">
      <alignment horizontal="center" vertical="center"/>
    </xf>
    <xf numFmtId="41" fontId="10" fillId="0" borderId="11" xfId="1" applyNumberFormat="1" applyFont="1" applyBorder="1" applyAlignment="1">
      <alignment horizontal="left" vertical="center"/>
    </xf>
    <xf numFmtId="41" fontId="10" fillId="0" borderId="12" xfId="1" applyNumberFormat="1" applyFont="1" applyBorder="1" applyAlignment="1">
      <alignment horizontal="left" vertical="center"/>
    </xf>
    <xf numFmtId="41" fontId="10" fillId="0" borderId="13" xfId="1" applyNumberFormat="1" applyFont="1" applyBorder="1" applyAlignment="1">
      <alignment horizontal="left" vertical="center"/>
    </xf>
    <xf numFmtId="41" fontId="41" fillId="5" borderId="0" xfId="1" applyNumberFormat="1" applyFont="1" applyFill="1" applyAlignment="1">
      <alignment horizontal="center" vertical="center"/>
    </xf>
    <xf numFmtId="0" fontId="12" fillId="2" borderId="1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</xf>
    <xf numFmtId="0" fontId="12" fillId="2" borderId="1" xfId="0" applyFont="1" applyFill="1" applyBorder="1" applyAlignment="1" applyProtection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 applyProtection="1">
      <alignment horizontal="center" vertical="center"/>
    </xf>
    <xf numFmtId="0" fontId="12" fillId="2" borderId="5" xfId="0" applyFont="1" applyFill="1" applyBorder="1" applyAlignment="1" applyProtection="1">
      <alignment horizontal="center" vertical="center"/>
    </xf>
    <xf numFmtId="0" fontId="12" fillId="2" borderId="4" xfId="0" applyFont="1" applyFill="1" applyBorder="1" applyAlignment="1" applyProtection="1">
      <alignment horizontal="center" vertical="center"/>
    </xf>
    <xf numFmtId="0" fontId="12" fillId="2" borderId="6" xfId="0" applyFont="1" applyFill="1" applyBorder="1" applyAlignment="1" applyProtection="1">
      <alignment horizontal="center" vertical="center"/>
    </xf>
    <xf numFmtId="0" fontId="12" fillId="2" borderId="7" xfId="0" applyFont="1" applyFill="1" applyBorder="1" applyAlignment="1" applyProtection="1">
      <alignment horizontal="center" vertical="center"/>
    </xf>
    <xf numFmtId="0" fontId="12" fillId="2" borderId="8" xfId="0" applyFont="1" applyFill="1" applyBorder="1" applyAlignment="1" applyProtection="1">
      <alignment horizontal="center" vertical="center"/>
    </xf>
    <xf numFmtId="0" fontId="12" fillId="4" borderId="1" xfId="0" applyFont="1" applyFill="1" applyBorder="1" applyAlignment="1" applyProtection="1">
      <alignment horizontal="center" vertical="center"/>
    </xf>
    <xf numFmtId="0" fontId="12" fillId="2" borderId="3" xfId="0" applyFont="1" applyFill="1" applyBorder="1" applyAlignment="1" applyProtection="1">
      <alignment horizontal="center" vertical="center" wrapText="1"/>
    </xf>
    <xf numFmtId="0" fontId="12" fillId="2" borderId="4" xfId="0" applyFont="1" applyFill="1" applyBorder="1" applyAlignment="1" applyProtection="1">
      <alignment horizontal="center" vertical="center" wrapText="1"/>
    </xf>
    <xf numFmtId="0" fontId="12" fillId="2" borderId="6" xfId="0" applyFont="1" applyFill="1" applyBorder="1" applyAlignment="1" applyProtection="1">
      <alignment horizontal="center" vertical="center" wrapText="1"/>
    </xf>
    <xf numFmtId="0" fontId="12" fillId="2" borderId="8" xfId="0" applyFont="1" applyFill="1" applyBorder="1" applyAlignment="1" applyProtection="1">
      <alignment horizontal="center" vertical="center" wrapText="1"/>
    </xf>
    <xf numFmtId="0" fontId="12" fillId="2" borderId="9" xfId="0" applyFont="1" applyFill="1" applyBorder="1" applyAlignment="1" applyProtection="1">
      <alignment horizontal="center" vertical="center" wrapText="1"/>
    </xf>
    <xf numFmtId="0" fontId="12" fillId="2" borderId="10" xfId="0" applyFont="1" applyFill="1" applyBorder="1" applyAlignment="1" applyProtection="1">
      <alignment horizontal="center" vertical="center" wrapText="1"/>
    </xf>
    <xf numFmtId="0" fontId="12" fillId="4" borderId="9" xfId="0" applyFont="1" applyFill="1" applyBorder="1" applyAlignment="1" applyProtection="1">
      <alignment horizontal="center" vertical="center" wrapText="1"/>
    </xf>
    <xf numFmtId="0" fontId="12" fillId="4" borderId="10" xfId="0" applyFont="1" applyFill="1" applyBorder="1" applyAlignment="1" applyProtection="1">
      <alignment horizontal="center" vertical="center" wrapText="1"/>
    </xf>
    <xf numFmtId="0" fontId="12" fillId="2" borderId="11" xfId="0" applyFont="1" applyFill="1" applyBorder="1" applyAlignment="1" applyProtection="1">
      <alignment horizontal="center" vertical="center"/>
    </xf>
    <xf numFmtId="0" fontId="12" fillId="2" borderId="12" xfId="0" applyFont="1" applyFill="1" applyBorder="1" applyAlignment="1" applyProtection="1">
      <alignment horizontal="center" vertical="center"/>
    </xf>
    <xf numFmtId="0" fontId="12" fillId="2" borderId="13" xfId="0" applyFont="1" applyFill="1" applyBorder="1" applyAlignment="1" applyProtection="1">
      <alignment horizontal="center" vertical="center"/>
    </xf>
    <xf numFmtId="0" fontId="12" fillId="4" borderId="11" xfId="0" applyFont="1" applyFill="1" applyBorder="1" applyAlignment="1" applyProtection="1">
      <alignment horizontal="center" vertical="center" wrapText="1"/>
    </xf>
    <xf numFmtId="0" fontId="12" fillId="4" borderId="12" xfId="0" applyFont="1" applyFill="1" applyBorder="1" applyAlignment="1" applyProtection="1">
      <alignment horizontal="center" vertical="center" wrapText="1"/>
    </xf>
    <xf numFmtId="0" fontId="12" fillId="4" borderId="13" xfId="0" applyFont="1" applyFill="1" applyBorder="1" applyAlignment="1" applyProtection="1">
      <alignment horizontal="center" vertical="center" wrapText="1"/>
    </xf>
    <xf numFmtId="0" fontId="12" fillId="4" borderId="1" xfId="0" applyFont="1" applyFill="1" applyBorder="1" applyAlignment="1" applyProtection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2" fillId="2" borderId="2" xfId="0" applyFont="1" applyFill="1" applyBorder="1" applyAlignment="1" applyProtection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 applyProtection="1">
      <alignment horizontal="center" vertical="center" wrapText="1"/>
    </xf>
    <xf numFmtId="0" fontId="12" fillId="4" borderId="4" xfId="0" applyFont="1" applyFill="1" applyBorder="1" applyAlignment="1" applyProtection="1">
      <alignment horizontal="center" vertical="center" wrapText="1"/>
    </xf>
    <xf numFmtId="0" fontId="12" fillId="4" borderId="6" xfId="0" applyFont="1" applyFill="1" applyBorder="1" applyAlignment="1" applyProtection="1">
      <alignment horizontal="center" vertical="center" wrapText="1"/>
    </xf>
    <xf numFmtId="0" fontId="12" fillId="4" borderId="8" xfId="0" applyFont="1" applyFill="1" applyBorder="1" applyAlignment="1" applyProtection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5" xfId="0" applyFont="1" applyFill="1" applyBorder="1" applyAlignment="1" applyProtection="1">
      <alignment horizontal="center" vertical="center" wrapText="1"/>
    </xf>
    <xf numFmtId="0" fontId="12" fillId="2" borderId="7" xfId="0" applyFont="1" applyFill="1" applyBorder="1" applyAlignment="1" applyProtection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 applyProtection="1">
      <alignment horizontal="center" vertical="center" wrapText="1"/>
    </xf>
    <xf numFmtId="0" fontId="12" fillId="4" borderId="15" xfId="0" applyFont="1" applyFill="1" applyBorder="1" applyAlignment="1" applyProtection="1">
      <alignment horizontal="center" vertical="center" wrapText="1"/>
    </xf>
    <xf numFmtId="0" fontId="12" fillId="4" borderId="14" xfId="0" applyFont="1" applyFill="1" applyBorder="1" applyAlignment="1" applyProtection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</cellXfs>
  <cellStyles count="9">
    <cellStyle name="Comma [0]" xfId="1" builtinId="6"/>
    <cellStyle name="Comma [0] 2" xfId="7"/>
    <cellStyle name="Comma 2" xfId="6"/>
    <cellStyle name="Normal" xfId="0" builtinId="0"/>
    <cellStyle name="Normal 2" xfId="2"/>
    <cellStyle name="Normal 2 14" xfId="3"/>
    <cellStyle name="Normal 2 2" xfId="4"/>
    <cellStyle name="Normal 3" xfId="5"/>
    <cellStyle name="Normal 3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8"/>
  <sheetViews>
    <sheetView showGridLines="0" tabSelected="1" workbookViewId="0">
      <selection sqref="A1:O1"/>
    </sheetView>
  </sheetViews>
  <sheetFormatPr defaultRowHeight="14.25" customHeight="1" x14ac:dyDescent="0.2"/>
  <cols>
    <col min="1" max="1" width="4.5703125" style="40" customWidth="1"/>
    <col min="2" max="2" width="14" style="40" customWidth="1"/>
    <col min="3" max="3" width="2.85546875" style="40" customWidth="1"/>
    <col min="4" max="4" width="9.85546875" style="40" customWidth="1"/>
    <col min="5" max="5" width="7.42578125" style="40" customWidth="1"/>
    <col min="6" max="6" width="2.7109375" style="40" customWidth="1"/>
    <col min="7" max="7" width="16.42578125" style="40" customWidth="1"/>
    <col min="8" max="8" width="12.28515625" style="40" customWidth="1"/>
    <col min="9" max="14" width="10.7109375" style="40" customWidth="1"/>
    <col min="15" max="15" width="12" style="40" customWidth="1"/>
    <col min="16" max="255" width="10.7109375" style="40" customWidth="1"/>
    <col min="256" max="16384" width="9.140625" style="40"/>
  </cols>
  <sheetData>
    <row r="1" spans="1:15" ht="15" customHeight="1" x14ac:dyDescent="0.2">
      <c r="A1" s="129" t="s">
        <v>321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</row>
    <row r="2" spans="1:15" ht="15" customHeight="1" x14ac:dyDescent="0.2">
      <c r="A2" s="129" t="s">
        <v>667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</row>
    <row r="3" spans="1:15" ht="15" customHeight="1" x14ac:dyDescent="0.2">
      <c r="A3" s="3"/>
    </row>
    <row r="4" spans="1:15" ht="15" customHeight="1" x14ac:dyDescent="0.2">
      <c r="A4" s="42" t="s">
        <v>27</v>
      </c>
      <c r="B4" s="43" t="s">
        <v>177</v>
      </c>
    </row>
    <row r="5" spans="1:15" ht="15" customHeight="1" x14ac:dyDescent="0.2">
      <c r="A5" s="42"/>
      <c r="B5" s="54" t="s">
        <v>224</v>
      </c>
      <c r="C5" s="43" t="s">
        <v>671</v>
      </c>
    </row>
    <row r="6" spans="1:15" ht="15" customHeight="1" x14ac:dyDescent="0.2">
      <c r="A6" s="42"/>
      <c r="B6" s="54" t="s">
        <v>225</v>
      </c>
      <c r="C6" s="43" t="s">
        <v>281</v>
      </c>
    </row>
    <row r="7" spans="1:15" ht="15" customHeight="1" x14ac:dyDescent="0.2">
      <c r="A7" s="42"/>
      <c r="B7" s="54" t="s">
        <v>226</v>
      </c>
      <c r="C7" s="43" t="s">
        <v>282</v>
      </c>
    </row>
    <row r="8" spans="1:15" ht="15" customHeight="1" x14ac:dyDescent="0.2">
      <c r="A8" s="55" t="s">
        <v>36</v>
      </c>
      <c r="B8" s="43" t="s">
        <v>672</v>
      </c>
      <c r="C8" s="43"/>
    </row>
    <row r="9" spans="1:15" ht="15" customHeight="1" x14ac:dyDescent="0.2">
      <c r="A9" s="55" t="s">
        <v>37</v>
      </c>
      <c r="B9" s="43" t="s">
        <v>227</v>
      </c>
      <c r="C9" s="43"/>
    </row>
    <row r="10" spans="1:15" ht="15" customHeight="1" x14ac:dyDescent="0.2">
      <c r="A10" s="42" t="s">
        <v>46</v>
      </c>
      <c r="B10" s="43" t="s">
        <v>567</v>
      </c>
      <c r="C10" s="43"/>
    </row>
    <row r="11" spans="1:15" ht="15" customHeight="1" x14ac:dyDescent="0.2">
      <c r="B11" s="56" t="s">
        <v>568</v>
      </c>
      <c r="C11" s="43"/>
    </row>
    <row r="12" spans="1:15" ht="15" customHeight="1" x14ac:dyDescent="0.2">
      <c r="A12" s="55" t="s">
        <v>47</v>
      </c>
      <c r="B12" s="56" t="s">
        <v>228</v>
      </c>
      <c r="C12" s="43"/>
    </row>
    <row r="13" spans="1:15" ht="15" customHeight="1" x14ac:dyDescent="0.2">
      <c r="A13" s="42" t="s">
        <v>49</v>
      </c>
      <c r="B13" s="43" t="s">
        <v>178</v>
      </c>
      <c r="C13" s="43"/>
    </row>
    <row r="14" spans="1:15" ht="15" customHeight="1" x14ac:dyDescent="0.2">
      <c r="A14" s="42" t="s">
        <v>61</v>
      </c>
      <c r="B14" s="43" t="s">
        <v>229</v>
      </c>
    </row>
    <row r="15" spans="1:15" ht="15" customHeight="1" x14ac:dyDescent="0.2">
      <c r="A15" s="42"/>
      <c r="B15" s="43" t="s">
        <v>230</v>
      </c>
    </row>
    <row r="16" spans="1:15" ht="15" customHeight="1" x14ac:dyDescent="0.2">
      <c r="A16" s="55" t="s">
        <v>62</v>
      </c>
      <c r="B16" s="43" t="s">
        <v>231</v>
      </c>
    </row>
    <row r="17" spans="1:7" ht="15" customHeight="1" x14ac:dyDescent="0.2">
      <c r="A17" s="42" t="s">
        <v>63</v>
      </c>
      <c r="B17" s="43" t="s">
        <v>357</v>
      </c>
    </row>
    <row r="18" spans="1:7" ht="15" customHeight="1" x14ac:dyDescent="0.2">
      <c r="A18" s="42" t="s">
        <v>179</v>
      </c>
      <c r="B18" s="43" t="s">
        <v>283</v>
      </c>
    </row>
    <row r="19" spans="1:7" ht="15" customHeight="1" x14ac:dyDescent="0.2">
      <c r="A19" s="42" t="s">
        <v>180</v>
      </c>
      <c r="B19" s="43" t="s">
        <v>232</v>
      </c>
    </row>
    <row r="20" spans="1:7" ht="15" customHeight="1" x14ac:dyDescent="0.2">
      <c r="A20" s="55" t="s">
        <v>181</v>
      </c>
      <c r="B20" s="43" t="s">
        <v>284</v>
      </c>
    </row>
    <row r="21" spans="1:7" ht="15" customHeight="1" x14ac:dyDescent="0.2">
      <c r="A21" s="42"/>
      <c r="B21" s="57" t="s">
        <v>233</v>
      </c>
    </row>
    <row r="22" spans="1:7" ht="15" customHeight="1" x14ac:dyDescent="0.2">
      <c r="A22" s="42"/>
      <c r="B22" s="54" t="s">
        <v>224</v>
      </c>
      <c r="C22" s="58" t="s">
        <v>234</v>
      </c>
      <c r="D22" s="59"/>
      <c r="E22" s="59"/>
      <c r="F22" s="60" t="s">
        <v>235</v>
      </c>
      <c r="G22" s="58" t="s">
        <v>236</v>
      </c>
    </row>
    <row r="23" spans="1:7" ht="15" customHeight="1" x14ac:dyDescent="0.2">
      <c r="A23" s="42"/>
      <c r="B23" s="54" t="s">
        <v>225</v>
      </c>
      <c r="C23" s="58" t="s">
        <v>237</v>
      </c>
      <c r="D23" s="61"/>
      <c r="E23" s="61"/>
      <c r="F23" s="60" t="s">
        <v>235</v>
      </c>
      <c r="G23" s="58" t="s">
        <v>238</v>
      </c>
    </row>
    <row r="24" spans="1:7" ht="15" customHeight="1" x14ac:dyDescent="0.2">
      <c r="A24" s="42"/>
      <c r="B24" s="54" t="s">
        <v>226</v>
      </c>
      <c r="C24" s="58" t="s">
        <v>239</v>
      </c>
      <c r="D24" s="61"/>
      <c r="E24" s="61"/>
      <c r="F24" s="60" t="s">
        <v>235</v>
      </c>
      <c r="G24" s="58" t="s">
        <v>240</v>
      </c>
    </row>
    <row r="25" spans="1:7" ht="15" customHeight="1" x14ac:dyDescent="0.2">
      <c r="A25" s="42"/>
      <c r="B25" s="54" t="s">
        <v>241</v>
      </c>
      <c r="C25" s="58" t="s">
        <v>242</v>
      </c>
      <c r="D25" s="61"/>
      <c r="E25" s="61"/>
      <c r="F25" s="60" t="s">
        <v>235</v>
      </c>
      <c r="G25" s="58" t="s">
        <v>240</v>
      </c>
    </row>
    <row r="26" spans="1:7" ht="15" customHeight="1" x14ac:dyDescent="0.2">
      <c r="A26" s="42"/>
      <c r="B26" s="54" t="s">
        <v>243</v>
      </c>
      <c r="C26" s="58" t="s">
        <v>244</v>
      </c>
      <c r="D26" s="61"/>
      <c r="E26" s="61"/>
      <c r="F26" s="60" t="s">
        <v>235</v>
      </c>
      <c r="G26" s="58" t="s">
        <v>245</v>
      </c>
    </row>
    <row r="27" spans="1:7" ht="15" customHeight="1" x14ac:dyDescent="0.2">
      <c r="A27" s="42"/>
      <c r="B27" s="54" t="s">
        <v>246</v>
      </c>
      <c r="C27" s="58" t="s">
        <v>247</v>
      </c>
      <c r="D27" s="61"/>
      <c r="E27" s="61"/>
      <c r="F27" s="60" t="s">
        <v>235</v>
      </c>
      <c r="G27" s="58" t="s">
        <v>248</v>
      </c>
    </row>
    <row r="28" spans="1:7" ht="15" customHeight="1" x14ac:dyDescent="0.2">
      <c r="A28" s="42"/>
      <c r="B28" s="54" t="s">
        <v>249</v>
      </c>
      <c r="C28" s="58" t="s">
        <v>250</v>
      </c>
      <c r="D28" s="61"/>
      <c r="E28" s="61"/>
      <c r="F28" s="60" t="s">
        <v>235</v>
      </c>
      <c r="G28" s="58" t="s">
        <v>251</v>
      </c>
    </row>
    <row r="29" spans="1:7" ht="15" customHeight="1" x14ac:dyDescent="0.2">
      <c r="A29" s="42"/>
      <c r="B29" s="62"/>
      <c r="C29" s="58"/>
      <c r="D29" s="61"/>
      <c r="E29" s="61"/>
      <c r="F29" s="60"/>
      <c r="G29" s="58" t="s">
        <v>285</v>
      </c>
    </row>
    <row r="30" spans="1:7" ht="8.1" customHeight="1" x14ac:dyDescent="0.2">
      <c r="A30" s="42"/>
      <c r="B30" s="43"/>
    </row>
    <row r="31" spans="1:7" ht="15" customHeight="1" x14ac:dyDescent="0.2">
      <c r="A31" s="84" t="s">
        <v>253</v>
      </c>
      <c r="B31" s="43" t="s">
        <v>252</v>
      </c>
    </row>
    <row r="32" spans="1:7" ht="15" customHeight="1" x14ac:dyDescent="0.2">
      <c r="A32" s="55" t="s">
        <v>254</v>
      </c>
      <c r="B32" s="43" t="s">
        <v>352</v>
      </c>
    </row>
    <row r="33" spans="1:10" ht="15" customHeight="1" x14ac:dyDescent="0.2">
      <c r="A33" s="84"/>
      <c r="B33" s="43" t="s">
        <v>361</v>
      </c>
    </row>
    <row r="34" spans="1:10" ht="15" customHeight="1" x14ac:dyDescent="0.2">
      <c r="A34" s="84" t="s">
        <v>255</v>
      </c>
      <c r="B34" s="43" t="s">
        <v>356</v>
      </c>
    </row>
    <row r="35" spans="1:10" ht="15" customHeight="1" x14ac:dyDescent="0.2">
      <c r="A35" s="84"/>
      <c r="B35" s="43" t="s">
        <v>351</v>
      </c>
    </row>
    <row r="36" spans="1:10" ht="15" customHeight="1" x14ac:dyDescent="0.2">
      <c r="A36" s="55" t="s">
        <v>256</v>
      </c>
      <c r="B36" s="43" t="s">
        <v>354</v>
      </c>
    </row>
    <row r="37" spans="1:10" ht="15" customHeight="1" x14ac:dyDescent="0.2">
      <c r="A37" s="85"/>
      <c r="B37" s="86" t="s">
        <v>355</v>
      </c>
    </row>
    <row r="38" spans="1:10" ht="15" customHeight="1" x14ac:dyDescent="0.2">
      <c r="A38" s="85"/>
      <c r="B38" s="86" t="s">
        <v>353</v>
      </c>
    </row>
    <row r="39" spans="1:10" ht="15" customHeight="1" x14ac:dyDescent="0.2">
      <c r="A39" s="55" t="s">
        <v>257</v>
      </c>
      <c r="B39" s="58" t="s">
        <v>258</v>
      </c>
    </row>
    <row r="40" spans="1:10" ht="8.1" customHeight="1" x14ac:dyDescent="0.2">
      <c r="A40" s="44"/>
      <c r="B40" s="3"/>
    </row>
    <row r="41" spans="1:10" s="61" customFormat="1" ht="15" customHeight="1" x14ac:dyDescent="0.2">
      <c r="A41" s="60"/>
      <c r="B41" s="58" t="s">
        <v>259</v>
      </c>
      <c r="C41" s="60" t="s">
        <v>235</v>
      </c>
      <c r="D41" s="63" t="s">
        <v>286</v>
      </c>
      <c r="E41" s="63"/>
    </row>
    <row r="42" spans="1:10" s="61" customFormat="1" ht="15" customHeight="1" x14ac:dyDescent="0.2">
      <c r="A42" s="60"/>
      <c r="B42" s="58" t="s">
        <v>260</v>
      </c>
      <c r="C42" s="60" t="s">
        <v>235</v>
      </c>
      <c r="D42" s="63" t="s">
        <v>322</v>
      </c>
      <c r="E42" s="63"/>
    </row>
    <row r="43" spans="1:10" s="61" customFormat="1" ht="15" customHeight="1" x14ac:dyDescent="0.2">
      <c r="A43" s="60"/>
      <c r="B43" s="58"/>
      <c r="C43" s="60"/>
      <c r="D43" s="87" t="s">
        <v>569</v>
      </c>
      <c r="E43" s="63"/>
    </row>
    <row r="44" spans="1:10" s="61" customFormat="1" ht="15" customHeight="1" x14ac:dyDescent="0.2">
      <c r="A44" s="60"/>
      <c r="B44" s="58" t="s">
        <v>261</v>
      </c>
      <c r="C44" s="60"/>
      <c r="D44" s="63" t="s">
        <v>289</v>
      </c>
      <c r="E44" s="63"/>
    </row>
    <row r="45" spans="1:10" s="61" customFormat="1" ht="3" customHeight="1" x14ac:dyDescent="0.2">
      <c r="A45" s="60"/>
      <c r="B45" s="58"/>
      <c r="C45" s="60"/>
      <c r="D45" s="63"/>
      <c r="E45" s="63"/>
    </row>
    <row r="46" spans="1:10" s="61" customFormat="1" ht="15" customHeight="1" x14ac:dyDescent="0.2">
      <c r="A46" s="60"/>
      <c r="B46" s="58"/>
      <c r="C46" s="60"/>
      <c r="D46" s="48" t="s">
        <v>28</v>
      </c>
      <c r="E46" s="125" t="s">
        <v>55</v>
      </c>
      <c r="F46" s="125"/>
      <c r="G46" s="125"/>
      <c r="H46" s="125"/>
      <c r="I46" s="125"/>
      <c r="J46" s="125"/>
    </row>
    <row r="47" spans="1:10" s="61" customFormat="1" ht="15" customHeight="1" x14ac:dyDescent="0.2">
      <c r="A47" s="60"/>
      <c r="B47" s="58"/>
      <c r="C47" s="60"/>
      <c r="D47" s="50" t="s">
        <v>34</v>
      </c>
      <c r="E47" s="124" t="s">
        <v>169</v>
      </c>
      <c r="F47" s="124"/>
      <c r="G47" s="124"/>
      <c r="H47" s="124"/>
      <c r="I47" s="124"/>
      <c r="J47" s="124"/>
    </row>
    <row r="48" spans="1:10" s="61" customFormat="1" ht="15" customHeight="1" x14ac:dyDescent="0.2">
      <c r="A48" s="60"/>
      <c r="B48" s="58"/>
      <c r="C48" s="60"/>
      <c r="D48" s="50" t="s">
        <v>35</v>
      </c>
      <c r="E48" s="124" t="s">
        <v>170</v>
      </c>
      <c r="F48" s="124"/>
      <c r="G48" s="124"/>
      <c r="H48" s="124"/>
      <c r="I48" s="124"/>
      <c r="J48" s="124"/>
    </row>
    <row r="49" spans="1:8" s="61" customFormat="1" ht="9.9499999999999993" customHeight="1" x14ac:dyDescent="0.2">
      <c r="A49" s="60"/>
      <c r="B49" s="58"/>
      <c r="C49" s="60"/>
      <c r="D49" s="63"/>
      <c r="E49" s="63"/>
    </row>
    <row r="50" spans="1:8" s="61" customFormat="1" ht="15" customHeight="1" x14ac:dyDescent="0.2">
      <c r="A50" s="59"/>
      <c r="B50" s="58" t="s">
        <v>262</v>
      </c>
      <c r="C50" s="60" t="s">
        <v>235</v>
      </c>
      <c r="D50" s="63" t="s">
        <v>299</v>
      </c>
      <c r="E50" s="63"/>
      <c r="F50" s="64"/>
      <c r="G50" s="64"/>
      <c r="H50" s="64"/>
    </row>
    <row r="51" spans="1:8" s="61" customFormat="1" ht="15" customHeight="1" x14ac:dyDescent="0.2">
      <c r="A51" s="59"/>
      <c r="B51" s="58"/>
      <c r="C51" s="60"/>
      <c r="D51" s="63" t="s">
        <v>300</v>
      </c>
      <c r="E51" s="63"/>
      <c r="F51" s="64"/>
      <c r="G51" s="64"/>
      <c r="H51" s="64"/>
    </row>
    <row r="52" spans="1:8" s="61" customFormat="1" ht="15" customHeight="1" x14ac:dyDescent="0.2">
      <c r="A52" s="59"/>
      <c r="B52" s="58"/>
      <c r="C52" s="60"/>
      <c r="D52" s="63" t="s">
        <v>301</v>
      </c>
      <c r="E52" s="63"/>
      <c r="F52" s="64"/>
      <c r="G52" s="64"/>
      <c r="H52" s="64"/>
    </row>
    <row r="53" spans="1:8" s="61" customFormat="1" ht="15" customHeight="1" x14ac:dyDescent="0.2">
      <c r="A53" s="59"/>
      <c r="B53" s="58"/>
      <c r="C53" s="60"/>
      <c r="D53" s="63" t="s">
        <v>302</v>
      </c>
      <c r="E53" s="63"/>
      <c r="F53" s="64"/>
      <c r="G53" s="64"/>
      <c r="H53" s="64"/>
    </row>
    <row r="54" spans="1:8" s="61" customFormat="1" ht="15" customHeight="1" x14ac:dyDescent="0.2">
      <c r="A54" s="59"/>
      <c r="B54" s="58" t="s">
        <v>263</v>
      </c>
      <c r="C54" s="60" t="s">
        <v>235</v>
      </c>
      <c r="D54" s="63" t="s">
        <v>304</v>
      </c>
      <c r="E54" s="63"/>
      <c r="F54" s="64"/>
      <c r="G54" s="64"/>
      <c r="H54" s="64"/>
    </row>
    <row r="55" spans="1:8" s="61" customFormat="1" ht="15" customHeight="1" x14ac:dyDescent="0.2">
      <c r="A55" s="59"/>
      <c r="B55" s="58" t="s">
        <v>264</v>
      </c>
      <c r="C55" s="60" t="s">
        <v>235</v>
      </c>
      <c r="D55" s="63" t="s">
        <v>303</v>
      </c>
      <c r="E55" s="63"/>
      <c r="F55" s="64"/>
      <c r="G55" s="64"/>
      <c r="H55" s="64"/>
    </row>
    <row r="56" spans="1:8" s="61" customFormat="1" ht="15" customHeight="1" x14ac:dyDescent="0.2">
      <c r="A56" s="59"/>
      <c r="B56" s="58" t="s">
        <v>265</v>
      </c>
      <c r="C56" s="60" t="s">
        <v>235</v>
      </c>
      <c r="D56" s="63" t="s">
        <v>287</v>
      </c>
      <c r="E56" s="63"/>
      <c r="F56" s="64"/>
      <c r="G56" s="64"/>
      <c r="H56" s="64"/>
    </row>
    <row r="57" spans="1:8" s="61" customFormat="1" ht="15" customHeight="1" x14ac:dyDescent="0.2">
      <c r="A57" s="59"/>
      <c r="B57" s="58" t="s">
        <v>266</v>
      </c>
      <c r="C57" s="60" t="s">
        <v>235</v>
      </c>
      <c r="D57" s="63" t="s">
        <v>288</v>
      </c>
      <c r="E57" s="63"/>
      <c r="F57" s="64"/>
      <c r="G57" s="64"/>
      <c r="H57" s="64"/>
    </row>
    <row r="58" spans="1:8" s="61" customFormat="1" ht="15" customHeight="1" x14ac:dyDescent="0.2">
      <c r="A58" s="59"/>
      <c r="B58" s="58" t="s">
        <v>267</v>
      </c>
      <c r="C58" s="60" t="s">
        <v>235</v>
      </c>
      <c r="D58" s="87" t="s">
        <v>372</v>
      </c>
      <c r="E58" s="63"/>
      <c r="F58" s="64"/>
      <c r="G58" s="64"/>
      <c r="H58" s="64"/>
    </row>
    <row r="59" spans="1:8" s="61" customFormat="1" ht="15" customHeight="1" x14ac:dyDescent="0.2">
      <c r="A59" s="59"/>
      <c r="B59" s="58" t="s">
        <v>268</v>
      </c>
      <c r="C59" s="60" t="s">
        <v>235</v>
      </c>
      <c r="D59" s="87" t="s">
        <v>373</v>
      </c>
      <c r="E59" s="63"/>
      <c r="F59" s="64"/>
      <c r="G59" s="64"/>
      <c r="H59" s="64"/>
    </row>
    <row r="60" spans="1:8" s="61" customFormat="1" ht="15" customHeight="1" x14ac:dyDescent="0.2">
      <c r="A60" s="60"/>
      <c r="B60" s="58" t="s">
        <v>269</v>
      </c>
      <c r="C60" s="60" t="s">
        <v>235</v>
      </c>
      <c r="D60" s="63" t="s">
        <v>295</v>
      </c>
      <c r="E60" s="63"/>
    </row>
    <row r="61" spans="1:8" s="61" customFormat="1" ht="15" customHeight="1" x14ac:dyDescent="0.2">
      <c r="A61" s="60"/>
      <c r="B61" s="58"/>
      <c r="C61" s="60"/>
      <c r="D61" s="87" t="s">
        <v>570</v>
      </c>
      <c r="E61" s="63"/>
    </row>
    <row r="62" spans="1:8" s="61" customFormat="1" ht="15" customHeight="1" x14ac:dyDescent="0.2">
      <c r="A62" s="60"/>
      <c r="B62" s="58"/>
      <c r="C62" s="60"/>
      <c r="D62" s="87" t="s">
        <v>571</v>
      </c>
      <c r="E62" s="63"/>
    </row>
    <row r="63" spans="1:8" s="61" customFormat="1" ht="15" customHeight="1" x14ac:dyDescent="0.2">
      <c r="A63" s="60"/>
      <c r="B63" s="58"/>
      <c r="C63" s="60"/>
      <c r="D63" s="87" t="s">
        <v>572</v>
      </c>
      <c r="E63" s="63"/>
    </row>
    <row r="64" spans="1:8" s="61" customFormat="1" ht="15" customHeight="1" x14ac:dyDescent="0.2">
      <c r="A64" s="60"/>
      <c r="B64" s="58"/>
      <c r="C64" s="60"/>
      <c r="D64" s="87" t="s">
        <v>573</v>
      </c>
      <c r="E64" s="63"/>
    </row>
    <row r="65" spans="1:8" s="61" customFormat="1" ht="15" customHeight="1" x14ac:dyDescent="0.2">
      <c r="A65" s="60"/>
      <c r="B65" s="58"/>
      <c r="C65" s="60"/>
      <c r="D65" s="87" t="s">
        <v>574</v>
      </c>
      <c r="E65" s="63"/>
    </row>
    <row r="66" spans="1:8" s="61" customFormat="1" ht="15" customHeight="1" x14ac:dyDescent="0.2">
      <c r="A66" s="60"/>
      <c r="B66" s="58" t="s">
        <v>270</v>
      </c>
      <c r="C66" s="60" t="s">
        <v>235</v>
      </c>
      <c r="D66" s="63" t="s">
        <v>296</v>
      </c>
      <c r="E66" s="63"/>
    </row>
    <row r="67" spans="1:8" s="61" customFormat="1" ht="15" customHeight="1" x14ac:dyDescent="0.2">
      <c r="A67" s="60"/>
      <c r="B67" s="58"/>
      <c r="C67" s="60"/>
      <c r="D67" s="87" t="s">
        <v>570</v>
      </c>
      <c r="E67" s="63"/>
    </row>
    <row r="68" spans="1:8" s="61" customFormat="1" ht="15" customHeight="1" x14ac:dyDescent="0.2">
      <c r="A68" s="60"/>
      <c r="B68" s="58"/>
      <c r="C68" s="60"/>
      <c r="D68" s="87" t="s">
        <v>575</v>
      </c>
      <c r="E68" s="63"/>
    </row>
    <row r="69" spans="1:8" s="61" customFormat="1" ht="15" customHeight="1" x14ac:dyDescent="0.2">
      <c r="A69" s="60"/>
      <c r="B69" s="58"/>
      <c r="C69" s="60"/>
      <c r="D69" s="87" t="s">
        <v>576</v>
      </c>
      <c r="E69" s="63"/>
    </row>
    <row r="70" spans="1:8" s="61" customFormat="1" ht="15" customHeight="1" x14ac:dyDescent="0.2">
      <c r="A70" s="60"/>
      <c r="B70" s="58"/>
      <c r="C70" s="60"/>
      <c r="D70" s="87" t="s">
        <v>577</v>
      </c>
      <c r="E70" s="63"/>
    </row>
    <row r="71" spans="1:8" s="61" customFormat="1" ht="15" customHeight="1" x14ac:dyDescent="0.2">
      <c r="A71" s="60"/>
      <c r="B71" s="58" t="s">
        <v>271</v>
      </c>
      <c r="C71" s="60" t="s">
        <v>235</v>
      </c>
      <c r="D71" s="87" t="s">
        <v>375</v>
      </c>
      <c r="E71" s="63"/>
    </row>
    <row r="72" spans="1:8" s="61" customFormat="1" ht="15" customHeight="1" x14ac:dyDescent="0.2">
      <c r="A72" s="60"/>
      <c r="B72" s="58" t="s">
        <v>272</v>
      </c>
      <c r="C72" s="60" t="s">
        <v>235</v>
      </c>
      <c r="D72" s="87" t="s">
        <v>374</v>
      </c>
      <c r="E72" s="63"/>
    </row>
    <row r="73" spans="1:8" s="61" customFormat="1" ht="15" customHeight="1" x14ac:dyDescent="0.2">
      <c r="A73" s="60"/>
      <c r="B73" s="58" t="s">
        <v>273</v>
      </c>
      <c r="C73" s="60" t="s">
        <v>235</v>
      </c>
      <c r="D73" s="87" t="s">
        <v>362</v>
      </c>
      <c r="E73" s="63"/>
    </row>
    <row r="74" spans="1:8" s="61" customFormat="1" ht="3" customHeight="1" x14ac:dyDescent="0.2">
      <c r="A74" s="60"/>
      <c r="B74" s="58"/>
      <c r="C74" s="60"/>
      <c r="D74" s="63"/>
      <c r="E74" s="63"/>
    </row>
    <row r="75" spans="1:8" ht="15" customHeight="1" x14ac:dyDescent="0.2">
      <c r="D75" s="48" t="s">
        <v>28</v>
      </c>
      <c r="E75" s="125" t="s">
        <v>578</v>
      </c>
      <c r="F75" s="125"/>
      <c r="G75" s="125"/>
      <c r="H75" s="125"/>
    </row>
    <row r="76" spans="1:8" ht="15" customHeight="1" x14ac:dyDescent="0.2">
      <c r="D76" s="41" t="s">
        <v>305</v>
      </c>
      <c r="E76" s="124" t="s">
        <v>338</v>
      </c>
      <c r="F76" s="124"/>
      <c r="G76" s="124"/>
      <c r="H76" s="124"/>
    </row>
    <row r="77" spans="1:8" ht="15" customHeight="1" x14ac:dyDescent="0.2">
      <c r="D77" s="41" t="s">
        <v>189</v>
      </c>
      <c r="E77" s="124" t="s">
        <v>200</v>
      </c>
      <c r="F77" s="124"/>
      <c r="G77" s="124"/>
      <c r="H77" s="124"/>
    </row>
    <row r="78" spans="1:8" ht="15" customHeight="1" x14ac:dyDescent="0.2">
      <c r="D78" s="41" t="s">
        <v>190</v>
      </c>
      <c r="E78" s="124" t="s">
        <v>201</v>
      </c>
      <c r="F78" s="124"/>
      <c r="G78" s="124"/>
      <c r="H78" s="124"/>
    </row>
    <row r="79" spans="1:8" ht="15" customHeight="1" x14ac:dyDescent="0.2">
      <c r="D79" s="41" t="s">
        <v>191</v>
      </c>
      <c r="E79" s="124" t="s">
        <v>59</v>
      </c>
      <c r="F79" s="124"/>
      <c r="G79" s="124"/>
      <c r="H79" s="124"/>
    </row>
    <row r="80" spans="1:8" ht="15" customHeight="1" x14ac:dyDescent="0.2">
      <c r="D80" s="41" t="s">
        <v>192</v>
      </c>
      <c r="E80" s="124" t="s">
        <v>58</v>
      </c>
      <c r="F80" s="124"/>
      <c r="G80" s="124"/>
      <c r="H80" s="124"/>
    </row>
    <row r="81" spans="1:9" ht="15" customHeight="1" x14ac:dyDescent="0.2">
      <c r="D81" s="41" t="s">
        <v>193</v>
      </c>
      <c r="E81" s="124" t="s">
        <v>57</v>
      </c>
      <c r="F81" s="124"/>
      <c r="G81" s="124"/>
      <c r="H81" s="124"/>
    </row>
    <row r="82" spans="1:9" ht="15" customHeight="1" x14ac:dyDescent="0.2">
      <c r="D82" s="41" t="s">
        <v>194</v>
      </c>
      <c r="E82" s="124" t="s">
        <v>221</v>
      </c>
      <c r="F82" s="124"/>
      <c r="G82" s="124"/>
      <c r="H82" s="124"/>
    </row>
    <row r="83" spans="1:9" ht="15" customHeight="1" x14ac:dyDescent="0.2">
      <c r="D83" s="41" t="s">
        <v>195</v>
      </c>
      <c r="E83" s="124" t="s">
        <v>202</v>
      </c>
      <c r="F83" s="124"/>
      <c r="G83" s="124"/>
      <c r="H83" s="124"/>
    </row>
    <row r="84" spans="1:9" ht="15" customHeight="1" x14ac:dyDescent="0.2">
      <c r="D84" s="41" t="s">
        <v>196</v>
      </c>
      <c r="E84" s="124" t="s">
        <v>206</v>
      </c>
      <c r="F84" s="124"/>
      <c r="G84" s="124"/>
      <c r="H84" s="124"/>
    </row>
    <row r="85" spans="1:9" ht="15" customHeight="1" x14ac:dyDescent="0.2">
      <c r="D85" s="41" t="s">
        <v>197</v>
      </c>
      <c r="E85" s="124" t="s">
        <v>204</v>
      </c>
      <c r="F85" s="124"/>
      <c r="G85" s="124"/>
      <c r="H85" s="124"/>
    </row>
    <row r="86" spans="1:9" ht="15" customHeight="1" x14ac:dyDescent="0.2">
      <c r="D86" s="41" t="s">
        <v>198</v>
      </c>
      <c r="E86" s="124" t="s">
        <v>203</v>
      </c>
      <c r="F86" s="124"/>
      <c r="G86" s="124"/>
      <c r="H86" s="124"/>
    </row>
    <row r="87" spans="1:9" ht="15" customHeight="1" x14ac:dyDescent="0.2">
      <c r="D87" s="41" t="s">
        <v>199</v>
      </c>
      <c r="E87" s="124" t="s">
        <v>60</v>
      </c>
      <c r="F87" s="124"/>
      <c r="G87" s="124"/>
      <c r="H87" s="124"/>
    </row>
    <row r="88" spans="1:9" s="61" customFormat="1" ht="9.9499999999999993" customHeight="1" x14ac:dyDescent="0.2">
      <c r="A88" s="60"/>
      <c r="B88" s="58"/>
      <c r="C88" s="60"/>
      <c r="D88" s="63"/>
      <c r="E88" s="63"/>
    </row>
    <row r="89" spans="1:9" s="61" customFormat="1" ht="15" customHeight="1" x14ac:dyDescent="0.2">
      <c r="A89" s="60"/>
      <c r="B89" s="58" t="s">
        <v>274</v>
      </c>
      <c r="C89" s="60" t="s">
        <v>235</v>
      </c>
      <c r="D89" s="87" t="s">
        <v>632</v>
      </c>
      <c r="E89" s="63"/>
    </row>
    <row r="90" spans="1:9" s="61" customFormat="1" ht="3" customHeight="1" x14ac:dyDescent="0.2">
      <c r="A90" s="60"/>
      <c r="B90" s="58"/>
      <c r="C90" s="60"/>
      <c r="D90" s="63"/>
      <c r="E90" s="63"/>
    </row>
    <row r="91" spans="1:9" ht="15" customHeight="1" x14ac:dyDescent="0.2">
      <c r="D91" s="48" t="s">
        <v>28</v>
      </c>
      <c r="E91" s="125" t="s">
        <v>631</v>
      </c>
      <c r="F91" s="125"/>
      <c r="G91" s="125"/>
      <c r="H91" s="125"/>
    </row>
    <row r="92" spans="1:9" ht="15" customHeight="1" x14ac:dyDescent="0.2">
      <c r="D92" s="41" t="s">
        <v>305</v>
      </c>
      <c r="E92" s="126" t="s">
        <v>338</v>
      </c>
      <c r="F92" s="127"/>
      <c r="G92" s="127"/>
      <c r="H92" s="128"/>
    </row>
    <row r="93" spans="1:9" ht="15" customHeight="1" x14ac:dyDescent="0.2">
      <c r="D93" s="41" t="s">
        <v>189</v>
      </c>
      <c r="E93" s="119" t="s">
        <v>629</v>
      </c>
      <c r="F93" s="120"/>
      <c r="G93" s="120"/>
      <c r="H93" s="121"/>
      <c r="I93" s="90"/>
    </row>
    <row r="94" spans="1:9" ht="15" customHeight="1" x14ac:dyDescent="0.2">
      <c r="D94" s="41" t="s">
        <v>190</v>
      </c>
      <c r="E94" s="119" t="s">
        <v>628</v>
      </c>
      <c r="F94" s="120"/>
      <c r="G94" s="120"/>
      <c r="H94" s="121"/>
    </row>
    <row r="95" spans="1:9" ht="15" customHeight="1" x14ac:dyDescent="0.2">
      <c r="D95" s="41" t="s">
        <v>191</v>
      </c>
      <c r="E95" s="119" t="s">
        <v>623</v>
      </c>
      <c r="F95" s="120"/>
      <c r="G95" s="120"/>
      <c r="H95" s="121"/>
      <c r="I95" s="90"/>
    </row>
    <row r="96" spans="1:9" ht="15" customHeight="1" x14ac:dyDescent="0.2">
      <c r="D96" s="41" t="s">
        <v>192</v>
      </c>
      <c r="E96" s="119" t="s">
        <v>630</v>
      </c>
      <c r="F96" s="120"/>
      <c r="G96" s="120"/>
      <c r="H96" s="121"/>
    </row>
    <row r="97" spans="1:9" ht="15" customHeight="1" x14ac:dyDescent="0.2">
      <c r="D97" s="41" t="s">
        <v>193</v>
      </c>
      <c r="E97" s="119" t="s">
        <v>205</v>
      </c>
      <c r="F97" s="120"/>
      <c r="G97" s="120"/>
      <c r="H97" s="121"/>
    </row>
    <row r="98" spans="1:9" ht="15" customHeight="1" x14ac:dyDescent="0.2">
      <c r="D98" s="41" t="s">
        <v>194</v>
      </c>
      <c r="E98" s="119" t="s">
        <v>624</v>
      </c>
      <c r="F98" s="120"/>
      <c r="G98" s="120"/>
      <c r="H98" s="121"/>
      <c r="I98" s="90"/>
    </row>
    <row r="99" spans="1:9" ht="15" customHeight="1" x14ac:dyDescent="0.2">
      <c r="D99" s="41" t="s">
        <v>195</v>
      </c>
      <c r="E99" s="119" t="s">
        <v>627</v>
      </c>
      <c r="F99" s="120"/>
      <c r="G99" s="120"/>
      <c r="H99" s="121"/>
      <c r="I99" s="90"/>
    </row>
    <row r="100" spans="1:9" ht="15" customHeight="1" x14ac:dyDescent="0.2">
      <c r="D100" s="41" t="s">
        <v>196</v>
      </c>
      <c r="E100" s="119" t="s">
        <v>625</v>
      </c>
      <c r="F100" s="120"/>
      <c r="G100" s="120"/>
      <c r="H100" s="121"/>
      <c r="I100" s="90"/>
    </row>
    <row r="101" spans="1:9" ht="15" customHeight="1" x14ac:dyDescent="0.2">
      <c r="D101" s="41" t="s">
        <v>197</v>
      </c>
      <c r="E101" s="119" t="s">
        <v>626</v>
      </c>
      <c r="F101" s="120"/>
      <c r="G101" s="120"/>
      <c r="H101" s="121"/>
      <c r="I101" s="90"/>
    </row>
    <row r="102" spans="1:9" ht="15" customHeight="1" x14ac:dyDescent="0.2">
      <c r="D102" s="41" t="s">
        <v>198</v>
      </c>
      <c r="E102" s="126" t="s">
        <v>60</v>
      </c>
      <c r="F102" s="127"/>
      <c r="G102" s="127"/>
      <c r="H102" s="128"/>
    </row>
    <row r="103" spans="1:9" ht="9.9499999999999993" customHeight="1" x14ac:dyDescent="0.2">
      <c r="A103" s="45"/>
    </row>
    <row r="104" spans="1:9" s="61" customFormat="1" ht="15" customHeight="1" x14ac:dyDescent="0.2">
      <c r="A104" s="59"/>
      <c r="B104" s="58" t="s">
        <v>275</v>
      </c>
      <c r="C104" s="60" t="s">
        <v>235</v>
      </c>
      <c r="D104" s="87" t="s">
        <v>581</v>
      </c>
      <c r="E104" s="63"/>
      <c r="F104" s="64"/>
      <c r="G104" s="64"/>
      <c r="H104" s="64"/>
    </row>
    <row r="105" spans="1:9" s="61" customFormat="1" ht="15" customHeight="1" x14ac:dyDescent="0.2">
      <c r="A105" s="59"/>
      <c r="B105" s="58" t="s">
        <v>376</v>
      </c>
      <c r="C105" s="60" t="s">
        <v>235</v>
      </c>
      <c r="D105" s="87" t="s">
        <v>582</v>
      </c>
      <c r="E105" s="63"/>
      <c r="F105" s="64"/>
      <c r="G105" s="64"/>
      <c r="H105" s="64"/>
    </row>
    <row r="106" spans="1:9" s="61" customFormat="1" ht="3" customHeight="1" x14ac:dyDescent="0.2">
      <c r="A106" s="59"/>
      <c r="B106" s="58"/>
      <c r="C106" s="60"/>
      <c r="D106" s="63"/>
      <c r="E106" s="63"/>
      <c r="F106" s="64"/>
      <c r="G106" s="64"/>
      <c r="H106" s="64"/>
    </row>
    <row r="107" spans="1:9" ht="15" customHeight="1" x14ac:dyDescent="0.2">
      <c r="A107" s="45"/>
      <c r="B107" s="47"/>
      <c r="C107" s="47"/>
      <c r="D107" s="48" t="s">
        <v>28</v>
      </c>
      <c r="E107" s="125" t="s">
        <v>29</v>
      </c>
      <c r="F107" s="125"/>
      <c r="G107" s="125"/>
      <c r="H107" s="125"/>
    </row>
    <row r="108" spans="1:9" ht="15" customHeight="1" x14ac:dyDescent="0.2">
      <c r="A108" s="45"/>
      <c r="B108" s="49"/>
      <c r="C108" s="49"/>
      <c r="D108" s="50" t="s">
        <v>30</v>
      </c>
      <c r="E108" s="124" t="s">
        <v>31</v>
      </c>
      <c r="F108" s="124"/>
      <c r="G108" s="124"/>
      <c r="H108" s="124"/>
    </row>
    <row r="109" spans="1:9" ht="15" customHeight="1" x14ac:dyDescent="0.2">
      <c r="A109" s="45"/>
      <c r="B109" s="49"/>
      <c r="C109" s="49"/>
      <c r="D109" s="50" t="s">
        <v>32</v>
      </c>
      <c r="E109" s="124" t="s">
        <v>33</v>
      </c>
      <c r="F109" s="124"/>
      <c r="G109" s="124"/>
      <c r="H109" s="124"/>
    </row>
    <row r="110" spans="1:9" ht="9.9499999999999993" customHeight="1" x14ac:dyDescent="0.2">
      <c r="A110" s="45"/>
      <c r="B110" s="49"/>
      <c r="C110" s="51"/>
      <c r="D110" s="52"/>
    </row>
    <row r="111" spans="1:9" s="61" customFormat="1" ht="15" customHeight="1" x14ac:dyDescent="0.2">
      <c r="A111" s="59"/>
      <c r="B111" s="58" t="s">
        <v>377</v>
      </c>
      <c r="C111" s="60" t="s">
        <v>235</v>
      </c>
      <c r="D111" s="87" t="s">
        <v>583</v>
      </c>
      <c r="E111" s="63"/>
      <c r="F111" s="64"/>
      <c r="G111" s="64"/>
    </row>
    <row r="112" spans="1:9" s="61" customFormat="1" ht="3" customHeight="1" x14ac:dyDescent="0.2">
      <c r="A112" s="59"/>
      <c r="B112" s="58"/>
      <c r="C112" s="60"/>
      <c r="D112" s="63"/>
      <c r="E112" s="63"/>
      <c r="F112" s="64"/>
      <c r="G112" s="64"/>
    </row>
    <row r="113" spans="1:8" ht="15" customHeight="1" x14ac:dyDescent="0.2">
      <c r="A113" s="45"/>
      <c r="B113" s="47"/>
      <c r="C113" s="47"/>
      <c r="D113" s="48" t="s">
        <v>28</v>
      </c>
      <c r="E113" s="125" t="s">
        <v>54</v>
      </c>
      <c r="F113" s="125"/>
      <c r="G113" s="125"/>
      <c r="H113" s="125"/>
    </row>
    <row r="114" spans="1:8" ht="15" customHeight="1" x14ac:dyDescent="0.2">
      <c r="A114" s="45"/>
      <c r="B114" s="49"/>
      <c r="C114" s="49"/>
      <c r="D114" s="50" t="s">
        <v>34</v>
      </c>
      <c r="E114" s="124" t="s">
        <v>38</v>
      </c>
      <c r="F114" s="124"/>
      <c r="G114" s="124"/>
      <c r="H114" s="124"/>
    </row>
    <row r="115" spans="1:8" ht="15" customHeight="1" x14ac:dyDescent="0.2">
      <c r="A115" s="45"/>
      <c r="B115" s="49"/>
      <c r="C115" s="49"/>
      <c r="D115" s="50" t="s">
        <v>35</v>
      </c>
      <c r="E115" s="124" t="s">
        <v>39</v>
      </c>
      <c r="F115" s="124"/>
      <c r="G115" s="124"/>
      <c r="H115" s="124"/>
    </row>
    <row r="116" spans="1:8" ht="9.9499999999999993" customHeight="1" x14ac:dyDescent="0.2">
      <c r="A116" s="45"/>
      <c r="B116" s="49"/>
      <c r="C116" s="51"/>
      <c r="D116" s="52"/>
    </row>
    <row r="117" spans="1:8" s="61" customFormat="1" ht="15" customHeight="1" x14ac:dyDescent="0.2">
      <c r="A117" s="59"/>
      <c r="B117" s="58" t="s">
        <v>378</v>
      </c>
      <c r="C117" s="60" t="s">
        <v>235</v>
      </c>
      <c r="D117" s="87" t="s">
        <v>584</v>
      </c>
      <c r="E117" s="63"/>
      <c r="F117" s="64"/>
      <c r="G117" s="64"/>
    </row>
    <row r="118" spans="1:8" s="61" customFormat="1" ht="3" customHeight="1" x14ac:dyDescent="0.2">
      <c r="A118" s="59"/>
      <c r="B118" s="58"/>
      <c r="C118" s="60"/>
      <c r="D118" s="63"/>
      <c r="E118" s="63"/>
      <c r="F118" s="64"/>
      <c r="G118" s="64"/>
    </row>
    <row r="119" spans="1:8" ht="15" customHeight="1" x14ac:dyDescent="0.2">
      <c r="A119" s="45"/>
      <c r="B119" s="47"/>
      <c r="C119" s="47"/>
      <c r="D119" s="48" t="s">
        <v>28</v>
      </c>
      <c r="E119" s="125" t="s">
        <v>276</v>
      </c>
      <c r="F119" s="125"/>
      <c r="G119" s="125"/>
      <c r="H119" s="125"/>
    </row>
    <row r="120" spans="1:8" ht="15" customHeight="1" x14ac:dyDescent="0.2">
      <c r="A120" s="45"/>
      <c r="B120" s="49"/>
      <c r="C120" s="49"/>
      <c r="D120" s="50">
        <v>1</v>
      </c>
      <c r="E120" s="124" t="s">
        <v>172</v>
      </c>
      <c r="F120" s="124"/>
      <c r="G120" s="124"/>
      <c r="H120" s="124"/>
    </row>
    <row r="121" spans="1:8" ht="15" customHeight="1" x14ac:dyDescent="0.2">
      <c r="A121" s="45"/>
      <c r="B121" s="49"/>
      <c r="C121" s="49"/>
      <c r="D121" s="50">
        <v>2</v>
      </c>
      <c r="E121" s="124" t="s">
        <v>171</v>
      </c>
      <c r="F121" s="124"/>
      <c r="G121" s="124"/>
      <c r="H121" s="124"/>
    </row>
    <row r="122" spans="1:8" ht="15" customHeight="1" x14ac:dyDescent="0.2">
      <c r="A122" s="45"/>
      <c r="B122" s="49"/>
      <c r="C122" s="49"/>
      <c r="D122" s="50">
        <v>3</v>
      </c>
      <c r="E122" s="124" t="s">
        <v>40</v>
      </c>
      <c r="F122" s="124"/>
      <c r="G122" s="124"/>
      <c r="H122" s="124"/>
    </row>
    <row r="123" spans="1:8" ht="15" customHeight="1" x14ac:dyDescent="0.2">
      <c r="A123" s="45"/>
      <c r="B123" s="49"/>
      <c r="C123" s="49"/>
      <c r="D123" s="50">
        <v>4</v>
      </c>
      <c r="E123" s="124" t="s">
        <v>41</v>
      </c>
      <c r="F123" s="124"/>
      <c r="G123" s="124"/>
      <c r="H123" s="124"/>
    </row>
    <row r="124" spans="1:8" ht="15" customHeight="1" x14ac:dyDescent="0.2">
      <c r="A124" s="45"/>
      <c r="B124" s="49"/>
      <c r="C124" s="49"/>
      <c r="D124" s="50">
        <v>5</v>
      </c>
      <c r="E124" s="124" t="s">
        <v>42</v>
      </c>
      <c r="F124" s="124"/>
      <c r="G124" s="124"/>
      <c r="H124" s="124"/>
    </row>
    <row r="125" spans="1:8" ht="15" customHeight="1" x14ac:dyDescent="0.2">
      <c r="A125" s="45"/>
      <c r="B125" s="49"/>
      <c r="C125" s="49"/>
      <c r="D125" s="50">
        <v>6</v>
      </c>
      <c r="E125" s="124" t="s">
        <v>43</v>
      </c>
      <c r="F125" s="124"/>
      <c r="G125" s="124"/>
      <c r="H125" s="124"/>
    </row>
    <row r="126" spans="1:8" ht="15" customHeight="1" x14ac:dyDescent="0.2">
      <c r="A126" s="45"/>
      <c r="B126" s="49"/>
      <c r="C126" s="49"/>
      <c r="D126" s="50">
        <v>7</v>
      </c>
      <c r="E126" s="124" t="s">
        <v>9</v>
      </c>
      <c r="F126" s="124"/>
      <c r="G126" s="124"/>
      <c r="H126" s="124"/>
    </row>
    <row r="127" spans="1:8" ht="15" customHeight="1" x14ac:dyDescent="0.2">
      <c r="A127" s="45"/>
      <c r="B127" s="49"/>
      <c r="C127" s="49"/>
      <c r="D127" s="50">
        <v>8</v>
      </c>
      <c r="E127" s="124" t="s">
        <v>44</v>
      </c>
      <c r="F127" s="124"/>
      <c r="G127" s="124"/>
      <c r="H127" s="124"/>
    </row>
    <row r="128" spans="1:8" ht="15" customHeight="1" x14ac:dyDescent="0.2">
      <c r="A128" s="45"/>
      <c r="B128" s="49"/>
      <c r="C128" s="49"/>
      <c r="D128" s="50">
        <v>9</v>
      </c>
      <c r="E128" s="124" t="s">
        <v>45</v>
      </c>
      <c r="F128" s="124"/>
      <c r="G128" s="124"/>
      <c r="H128" s="124"/>
    </row>
    <row r="129" spans="1:15" ht="9.9499999999999993" customHeight="1" x14ac:dyDescent="0.2">
      <c r="A129" s="45"/>
    </row>
    <row r="130" spans="1:15" s="92" customFormat="1" ht="15" customHeight="1" x14ac:dyDescent="0.2">
      <c r="A130" s="60"/>
      <c r="B130" s="58" t="s">
        <v>385</v>
      </c>
      <c r="C130" s="60" t="s">
        <v>235</v>
      </c>
      <c r="D130" s="87" t="s">
        <v>585</v>
      </c>
      <c r="E130" s="87"/>
    </row>
    <row r="131" spans="1:15" s="92" customFormat="1" ht="3" customHeight="1" x14ac:dyDescent="0.2">
      <c r="A131" s="60"/>
      <c r="B131" s="58"/>
      <c r="C131" s="60"/>
      <c r="D131" s="87"/>
      <c r="E131" s="87"/>
    </row>
    <row r="132" spans="1:15" s="92" customFormat="1" ht="15" customHeight="1" x14ac:dyDescent="0.2">
      <c r="A132" s="60"/>
      <c r="B132" s="58"/>
      <c r="C132" s="60"/>
      <c r="D132" s="88" t="s">
        <v>28</v>
      </c>
      <c r="E132" s="125" t="s">
        <v>379</v>
      </c>
      <c r="F132" s="125"/>
      <c r="G132" s="125"/>
      <c r="H132" s="125"/>
    </row>
    <row r="133" spans="1:15" s="92" customFormat="1" ht="15" customHeight="1" x14ac:dyDescent="0.2">
      <c r="A133" s="60"/>
      <c r="B133" s="58"/>
      <c r="C133" s="60"/>
      <c r="D133" s="93" t="s">
        <v>48</v>
      </c>
      <c r="E133" s="123" t="s">
        <v>380</v>
      </c>
      <c r="F133" s="123"/>
      <c r="G133" s="123"/>
      <c r="H133" s="123"/>
    </row>
    <row r="134" spans="1:15" s="92" customFormat="1" ht="15" customHeight="1" x14ac:dyDescent="0.2">
      <c r="A134" s="60"/>
      <c r="B134" s="58"/>
      <c r="C134" s="60"/>
      <c r="D134" s="93" t="s">
        <v>34</v>
      </c>
      <c r="E134" s="123" t="s">
        <v>381</v>
      </c>
      <c r="F134" s="123"/>
      <c r="G134" s="123"/>
      <c r="H134" s="123"/>
    </row>
    <row r="135" spans="1:15" s="92" customFormat="1" ht="15" customHeight="1" x14ac:dyDescent="0.2">
      <c r="A135" s="60"/>
      <c r="B135" s="58"/>
      <c r="C135" s="60"/>
      <c r="D135" s="93" t="s">
        <v>35</v>
      </c>
      <c r="E135" s="123" t="s">
        <v>382</v>
      </c>
      <c r="F135" s="123"/>
      <c r="G135" s="123"/>
      <c r="H135" s="123"/>
    </row>
    <row r="136" spans="1:15" s="92" customFormat="1" ht="15" customHeight="1" x14ac:dyDescent="0.2">
      <c r="A136" s="60"/>
      <c r="B136" s="58"/>
      <c r="C136" s="60"/>
      <c r="D136" s="93" t="s">
        <v>50</v>
      </c>
      <c r="E136" s="123" t="s">
        <v>383</v>
      </c>
      <c r="F136" s="123"/>
      <c r="G136" s="123"/>
      <c r="H136" s="123"/>
    </row>
    <row r="137" spans="1:15" s="92" customFormat="1" ht="15" customHeight="1" x14ac:dyDescent="0.2">
      <c r="A137" s="60"/>
      <c r="B137" s="58"/>
      <c r="C137" s="60"/>
      <c r="D137" s="93" t="s">
        <v>51</v>
      </c>
      <c r="E137" s="123" t="s">
        <v>384</v>
      </c>
      <c r="F137" s="123"/>
      <c r="G137" s="123"/>
      <c r="H137" s="123"/>
    </row>
    <row r="138" spans="1:15" s="92" customFormat="1" ht="9.9499999999999993" customHeight="1" x14ac:dyDescent="0.2">
      <c r="A138" s="60"/>
      <c r="B138" s="58"/>
      <c r="C138" s="60"/>
      <c r="D138" s="87"/>
      <c r="E138" s="87"/>
    </row>
    <row r="139" spans="1:15" s="61" customFormat="1" ht="15" customHeight="1" x14ac:dyDescent="0.2">
      <c r="A139" s="60"/>
      <c r="B139" s="99" t="s">
        <v>386</v>
      </c>
      <c r="C139" s="100" t="s">
        <v>235</v>
      </c>
      <c r="D139" s="99" t="s">
        <v>586</v>
      </c>
      <c r="E139" s="101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</row>
    <row r="140" spans="1:15" s="61" customFormat="1" ht="15" customHeight="1" x14ac:dyDescent="0.2">
      <c r="A140" s="60"/>
      <c r="B140" s="58" t="s">
        <v>446</v>
      </c>
      <c r="C140" s="60" t="s">
        <v>235</v>
      </c>
      <c r="D140" s="87" t="s">
        <v>447</v>
      </c>
      <c r="E140" s="63"/>
    </row>
    <row r="141" spans="1:15" s="61" customFormat="1" ht="15" customHeight="1" x14ac:dyDescent="0.2">
      <c r="A141" s="60"/>
      <c r="B141" s="58" t="s">
        <v>448</v>
      </c>
      <c r="C141" s="60" t="s">
        <v>235</v>
      </c>
      <c r="D141" s="87" t="s">
        <v>449</v>
      </c>
      <c r="E141" s="63"/>
    </row>
    <row r="142" spans="1:15" s="61" customFormat="1" ht="15" customHeight="1" x14ac:dyDescent="0.2">
      <c r="A142" s="60"/>
      <c r="B142" s="58" t="s">
        <v>450</v>
      </c>
      <c r="C142" s="60" t="s">
        <v>235</v>
      </c>
      <c r="D142" s="87" t="s">
        <v>540</v>
      </c>
      <c r="E142" s="63"/>
    </row>
    <row r="143" spans="1:15" s="61" customFormat="1" ht="15" customHeight="1" x14ac:dyDescent="0.2">
      <c r="A143" s="60"/>
      <c r="B143" s="58" t="s">
        <v>451</v>
      </c>
      <c r="C143" s="60" t="s">
        <v>235</v>
      </c>
      <c r="D143" s="87" t="s">
        <v>541</v>
      </c>
      <c r="E143" s="63"/>
    </row>
    <row r="144" spans="1:15" s="61" customFormat="1" ht="15" customHeight="1" x14ac:dyDescent="0.2">
      <c r="A144" s="60"/>
      <c r="B144" s="58" t="s">
        <v>452</v>
      </c>
      <c r="C144" s="60" t="s">
        <v>235</v>
      </c>
      <c r="D144" s="87" t="s">
        <v>542</v>
      </c>
      <c r="E144" s="63"/>
    </row>
    <row r="145" spans="1:15" s="61" customFormat="1" ht="15" customHeight="1" x14ac:dyDescent="0.2">
      <c r="A145" s="60"/>
      <c r="B145" s="58" t="s">
        <v>453</v>
      </c>
      <c r="C145" s="60" t="s">
        <v>235</v>
      </c>
      <c r="D145" s="87" t="s">
        <v>543</v>
      </c>
      <c r="E145" s="63"/>
    </row>
    <row r="146" spans="1:15" s="61" customFormat="1" ht="15" customHeight="1" x14ac:dyDescent="0.2">
      <c r="A146" s="60"/>
      <c r="B146" s="58" t="s">
        <v>454</v>
      </c>
      <c r="C146" s="60" t="s">
        <v>235</v>
      </c>
      <c r="D146" s="87" t="s">
        <v>456</v>
      </c>
      <c r="E146" s="63"/>
    </row>
    <row r="147" spans="1:15" s="61" customFormat="1" ht="15" customHeight="1" x14ac:dyDescent="0.2">
      <c r="A147" s="60"/>
      <c r="B147" s="58" t="s">
        <v>455</v>
      </c>
      <c r="C147" s="60" t="s">
        <v>235</v>
      </c>
      <c r="D147" s="87" t="s">
        <v>457</v>
      </c>
      <c r="E147" s="63"/>
    </row>
    <row r="148" spans="1:15" s="61" customFormat="1" ht="8.1" customHeight="1" x14ac:dyDescent="0.2">
      <c r="A148" s="60"/>
      <c r="B148" s="58"/>
      <c r="C148" s="60"/>
      <c r="D148" s="87"/>
      <c r="E148" s="63"/>
    </row>
    <row r="149" spans="1:15" s="61" customFormat="1" ht="15" customHeight="1" x14ac:dyDescent="0.2">
      <c r="A149" s="60"/>
      <c r="B149" s="99" t="s">
        <v>396</v>
      </c>
      <c r="C149" s="100" t="s">
        <v>235</v>
      </c>
      <c r="D149" s="99" t="s">
        <v>587</v>
      </c>
      <c r="E149" s="99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</row>
    <row r="150" spans="1:15" s="61" customFormat="1" ht="15" customHeight="1" x14ac:dyDescent="0.2">
      <c r="A150" s="60"/>
      <c r="B150" s="58" t="s">
        <v>458</v>
      </c>
      <c r="C150" s="60" t="s">
        <v>235</v>
      </c>
      <c r="D150" s="87" t="s">
        <v>460</v>
      </c>
      <c r="E150" s="63"/>
    </row>
    <row r="151" spans="1:15" s="61" customFormat="1" ht="15" customHeight="1" x14ac:dyDescent="0.2">
      <c r="A151" s="60"/>
      <c r="B151" s="58" t="s">
        <v>459</v>
      </c>
      <c r="C151" s="60" t="s">
        <v>235</v>
      </c>
      <c r="D151" s="87" t="s">
        <v>461</v>
      </c>
      <c r="E151" s="63"/>
    </row>
    <row r="152" spans="1:15" s="61" customFormat="1" ht="6.95" customHeight="1" x14ac:dyDescent="0.2">
      <c r="A152" s="60"/>
      <c r="B152" s="58"/>
      <c r="C152" s="60"/>
      <c r="D152" s="87"/>
      <c r="E152" s="63"/>
    </row>
    <row r="153" spans="1:15" s="61" customFormat="1" ht="15" customHeight="1" x14ac:dyDescent="0.2">
      <c r="A153" s="60"/>
      <c r="B153" s="99" t="s">
        <v>397</v>
      </c>
      <c r="C153" s="100" t="s">
        <v>235</v>
      </c>
      <c r="D153" s="99" t="s">
        <v>588</v>
      </c>
      <c r="E153" s="101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</row>
    <row r="154" spans="1:15" s="61" customFormat="1" ht="15" customHeight="1" x14ac:dyDescent="0.2">
      <c r="A154" s="60"/>
      <c r="B154" s="58" t="s">
        <v>462</v>
      </c>
      <c r="C154" s="60" t="s">
        <v>235</v>
      </c>
      <c r="D154" s="87" t="s">
        <v>470</v>
      </c>
      <c r="E154" s="63"/>
    </row>
    <row r="155" spans="1:15" s="61" customFormat="1" ht="15" customHeight="1" x14ac:dyDescent="0.2">
      <c r="A155" s="60"/>
      <c r="B155" s="58" t="s">
        <v>463</v>
      </c>
      <c r="C155" s="60" t="s">
        <v>235</v>
      </c>
      <c r="D155" s="87" t="s">
        <v>471</v>
      </c>
      <c r="E155" s="63"/>
    </row>
    <row r="156" spans="1:15" s="61" customFormat="1" ht="15" customHeight="1" x14ac:dyDescent="0.2">
      <c r="A156" s="60"/>
      <c r="B156" s="58" t="s">
        <v>464</v>
      </c>
      <c r="C156" s="60" t="s">
        <v>235</v>
      </c>
      <c r="D156" s="87" t="s">
        <v>544</v>
      </c>
      <c r="E156" s="63"/>
    </row>
    <row r="157" spans="1:15" s="61" customFormat="1" ht="15" customHeight="1" x14ac:dyDescent="0.2">
      <c r="A157" s="60"/>
      <c r="B157" s="58" t="s">
        <v>465</v>
      </c>
      <c r="C157" s="60" t="s">
        <v>235</v>
      </c>
      <c r="D157" s="87" t="s">
        <v>545</v>
      </c>
      <c r="E157" s="63"/>
    </row>
    <row r="158" spans="1:15" s="61" customFormat="1" ht="15" customHeight="1" x14ac:dyDescent="0.2">
      <c r="A158" s="60"/>
      <c r="B158" s="58" t="s">
        <v>466</v>
      </c>
      <c r="C158" s="60" t="s">
        <v>235</v>
      </c>
      <c r="D158" s="87" t="s">
        <v>546</v>
      </c>
      <c r="E158" s="63"/>
    </row>
    <row r="159" spans="1:15" s="61" customFormat="1" ht="15" customHeight="1" x14ac:dyDescent="0.2">
      <c r="A159" s="60"/>
      <c r="B159" s="58" t="s">
        <v>467</v>
      </c>
      <c r="C159" s="60" t="s">
        <v>235</v>
      </c>
      <c r="D159" s="87" t="s">
        <v>547</v>
      </c>
      <c r="E159" s="63"/>
    </row>
    <row r="160" spans="1:15" s="61" customFormat="1" ht="15" customHeight="1" x14ac:dyDescent="0.2">
      <c r="A160" s="60"/>
      <c r="B160" s="58" t="s">
        <v>468</v>
      </c>
      <c r="C160" s="60" t="s">
        <v>235</v>
      </c>
      <c r="D160" s="87" t="s">
        <v>472</v>
      </c>
      <c r="E160" s="63"/>
    </row>
    <row r="161" spans="1:15" s="61" customFormat="1" ht="15" customHeight="1" x14ac:dyDescent="0.2">
      <c r="A161" s="60"/>
      <c r="B161" s="58" t="s">
        <v>469</v>
      </c>
      <c r="C161" s="60" t="s">
        <v>235</v>
      </c>
      <c r="D161" s="87" t="s">
        <v>473</v>
      </c>
      <c r="E161" s="63"/>
    </row>
    <row r="162" spans="1:15" s="61" customFormat="1" ht="6.95" customHeight="1" x14ac:dyDescent="0.2">
      <c r="A162" s="60"/>
      <c r="B162" s="58"/>
      <c r="C162" s="60"/>
      <c r="D162" s="87"/>
      <c r="E162" s="63"/>
    </row>
    <row r="163" spans="1:15" s="61" customFormat="1" ht="15" customHeight="1" x14ac:dyDescent="0.2">
      <c r="A163" s="60"/>
      <c r="B163" s="99" t="s">
        <v>398</v>
      </c>
      <c r="C163" s="100" t="s">
        <v>235</v>
      </c>
      <c r="D163" s="99" t="s">
        <v>589</v>
      </c>
      <c r="E163" s="99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</row>
    <row r="164" spans="1:15" s="61" customFormat="1" ht="15" customHeight="1" x14ac:dyDescent="0.2">
      <c r="A164" s="60"/>
      <c r="B164" s="58" t="s">
        <v>474</v>
      </c>
      <c r="C164" s="60" t="s">
        <v>235</v>
      </c>
      <c r="D164" s="87" t="s">
        <v>476</v>
      </c>
      <c r="E164" s="63"/>
    </row>
    <row r="165" spans="1:15" s="61" customFormat="1" ht="15" customHeight="1" x14ac:dyDescent="0.2">
      <c r="A165" s="60"/>
      <c r="B165" s="58" t="s">
        <v>475</v>
      </c>
      <c r="C165" s="60" t="s">
        <v>235</v>
      </c>
      <c r="D165" s="87" t="s">
        <v>477</v>
      </c>
      <c r="E165" s="63"/>
    </row>
    <row r="166" spans="1:15" s="61" customFormat="1" ht="6.95" customHeight="1" x14ac:dyDescent="0.2">
      <c r="A166" s="60"/>
      <c r="B166" s="58"/>
      <c r="C166" s="60"/>
      <c r="D166" s="87"/>
      <c r="E166" s="63"/>
    </row>
    <row r="167" spans="1:15" s="61" customFormat="1" ht="15" customHeight="1" x14ac:dyDescent="0.2">
      <c r="A167" s="60"/>
      <c r="B167" s="99" t="s">
        <v>399</v>
      </c>
      <c r="C167" s="100" t="s">
        <v>235</v>
      </c>
      <c r="D167" s="99" t="s">
        <v>590</v>
      </c>
      <c r="E167" s="101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</row>
    <row r="168" spans="1:15" s="61" customFormat="1" ht="15" customHeight="1" x14ac:dyDescent="0.2">
      <c r="A168" s="60"/>
      <c r="B168" s="58" t="s">
        <v>478</v>
      </c>
      <c r="C168" s="60" t="s">
        <v>235</v>
      </c>
      <c r="D168" s="87" t="s">
        <v>486</v>
      </c>
      <c r="E168" s="63"/>
    </row>
    <row r="169" spans="1:15" s="61" customFormat="1" ht="15" customHeight="1" x14ac:dyDescent="0.2">
      <c r="A169" s="60"/>
      <c r="B169" s="58" t="s">
        <v>479</v>
      </c>
      <c r="C169" s="60" t="s">
        <v>235</v>
      </c>
      <c r="D169" s="87" t="s">
        <v>493</v>
      </c>
      <c r="E169" s="63"/>
    </row>
    <row r="170" spans="1:15" s="61" customFormat="1" ht="15" customHeight="1" x14ac:dyDescent="0.2">
      <c r="A170" s="60"/>
      <c r="B170" s="58" t="s">
        <v>480</v>
      </c>
      <c r="C170" s="60" t="s">
        <v>235</v>
      </c>
      <c r="D170" s="87" t="s">
        <v>548</v>
      </c>
      <c r="E170" s="63"/>
    </row>
    <row r="171" spans="1:15" s="61" customFormat="1" ht="15" customHeight="1" x14ac:dyDescent="0.2">
      <c r="A171" s="60"/>
      <c r="B171" s="58" t="s">
        <v>481</v>
      </c>
      <c r="C171" s="60" t="s">
        <v>235</v>
      </c>
      <c r="D171" s="87" t="s">
        <v>549</v>
      </c>
      <c r="E171" s="63"/>
    </row>
    <row r="172" spans="1:15" s="61" customFormat="1" ht="15" customHeight="1" x14ac:dyDescent="0.2">
      <c r="A172" s="60"/>
      <c r="B172" s="58" t="s">
        <v>482</v>
      </c>
      <c r="C172" s="60" t="s">
        <v>235</v>
      </c>
      <c r="D172" s="87" t="s">
        <v>550</v>
      </c>
      <c r="E172" s="63"/>
    </row>
    <row r="173" spans="1:15" s="61" customFormat="1" ht="15" customHeight="1" x14ac:dyDescent="0.2">
      <c r="A173" s="60"/>
      <c r="B173" s="58" t="s">
        <v>483</v>
      </c>
      <c r="C173" s="60" t="s">
        <v>235</v>
      </c>
      <c r="D173" s="87" t="s">
        <v>551</v>
      </c>
      <c r="E173" s="63"/>
    </row>
    <row r="174" spans="1:15" s="61" customFormat="1" ht="15" customHeight="1" x14ac:dyDescent="0.2">
      <c r="A174" s="60"/>
      <c r="B174" s="58" t="s">
        <v>484</v>
      </c>
      <c r="C174" s="60" t="s">
        <v>235</v>
      </c>
      <c r="D174" s="87" t="s">
        <v>487</v>
      </c>
      <c r="E174" s="63"/>
    </row>
    <row r="175" spans="1:15" s="61" customFormat="1" ht="15" customHeight="1" x14ac:dyDescent="0.2">
      <c r="A175" s="60"/>
      <c r="B175" s="58" t="s">
        <v>485</v>
      </c>
      <c r="C175" s="60" t="s">
        <v>235</v>
      </c>
      <c r="D175" s="87" t="s">
        <v>492</v>
      </c>
      <c r="E175" s="63"/>
    </row>
    <row r="176" spans="1:15" s="61" customFormat="1" ht="6.95" customHeight="1" x14ac:dyDescent="0.2">
      <c r="A176" s="60"/>
      <c r="B176" s="58"/>
      <c r="C176" s="60"/>
      <c r="D176" s="87"/>
      <c r="E176" s="63"/>
    </row>
    <row r="177" spans="1:15" s="61" customFormat="1" ht="15" customHeight="1" x14ac:dyDescent="0.2">
      <c r="A177" s="60"/>
      <c r="B177" s="99" t="s">
        <v>400</v>
      </c>
      <c r="C177" s="100" t="s">
        <v>235</v>
      </c>
      <c r="D177" s="99" t="s">
        <v>591</v>
      </c>
      <c r="E177" s="99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</row>
    <row r="178" spans="1:15" s="61" customFormat="1" ht="15" customHeight="1" x14ac:dyDescent="0.2">
      <c r="A178" s="60"/>
      <c r="B178" s="58" t="s">
        <v>489</v>
      </c>
      <c r="C178" s="60" t="s">
        <v>235</v>
      </c>
      <c r="D178" s="87" t="s">
        <v>488</v>
      </c>
      <c r="E178" s="63"/>
    </row>
    <row r="179" spans="1:15" s="61" customFormat="1" ht="15" customHeight="1" x14ac:dyDescent="0.2">
      <c r="A179" s="60"/>
      <c r="B179" s="58" t="s">
        <v>490</v>
      </c>
      <c r="C179" s="60" t="s">
        <v>235</v>
      </c>
      <c r="D179" s="87" t="s">
        <v>491</v>
      </c>
      <c r="E179" s="63"/>
    </row>
    <row r="180" spans="1:15" s="61" customFormat="1" ht="6.95" customHeight="1" x14ac:dyDescent="0.2">
      <c r="A180" s="60"/>
      <c r="B180" s="58"/>
      <c r="C180" s="60"/>
      <c r="D180" s="87"/>
      <c r="E180" s="63"/>
    </row>
    <row r="181" spans="1:15" s="61" customFormat="1" ht="15" customHeight="1" x14ac:dyDescent="0.2">
      <c r="A181" s="60"/>
      <c r="B181" s="99" t="s">
        <v>401</v>
      </c>
      <c r="C181" s="100" t="s">
        <v>235</v>
      </c>
      <c r="D181" s="99" t="s">
        <v>592</v>
      </c>
      <c r="E181" s="101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</row>
    <row r="182" spans="1:15" s="61" customFormat="1" ht="15" customHeight="1" x14ac:dyDescent="0.2">
      <c r="A182" s="60"/>
      <c r="B182" s="58" t="s">
        <v>494</v>
      </c>
      <c r="C182" s="60" t="s">
        <v>235</v>
      </c>
      <c r="D182" s="87" t="s">
        <v>498</v>
      </c>
      <c r="E182" s="63"/>
    </row>
    <row r="183" spans="1:15" s="61" customFormat="1" ht="15" customHeight="1" x14ac:dyDescent="0.2">
      <c r="A183" s="60"/>
      <c r="B183" s="58" t="s">
        <v>495</v>
      </c>
      <c r="C183" s="60" t="s">
        <v>235</v>
      </c>
      <c r="D183" s="87" t="s">
        <v>499</v>
      </c>
      <c r="E183" s="63"/>
    </row>
    <row r="184" spans="1:15" s="61" customFormat="1" ht="15" customHeight="1" x14ac:dyDescent="0.2">
      <c r="A184" s="60"/>
      <c r="B184" s="58" t="s">
        <v>496</v>
      </c>
      <c r="C184" s="60" t="s">
        <v>235</v>
      </c>
      <c r="D184" s="87" t="s">
        <v>500</v>
      </c>
      <c r="E184" s="63"/>
    </row>
    <row r="185" spans="1:15" s="61" customFormat="1" ht="15" customHeight="1" x14ac:dyDescent="0.2">
      <c r="A185" s="60"/>
      <c r="B185" s="58" t="s">
        <v>497</v>
      </c>
      <c r="C185" s="60" t="s">
        <v>235</v>
      </c>
      <c r="D185" s="87" t="s">
        <v>501</v>
      </c>
      <c r="E185" s="63"/>
    </row>
    <row r="186" spans="1:15" s="61" customFormat="1" ht="8.1" customHeight="1" x14ac:dyDescent="0.2">
      <c r="A186" s="60"/>
      <c r="B186" s="58"/>
      <c r="C186" s="60"/>
      <c r="D186" s="87"/>
      <c r="E186" s="63"/>
    </row>
    <row r="187" spans="1:15" s="61" customFormat="1" ht="15" customHeight="1" x14ac:dyDescent="0.2">
      <c r="A187" s="60"/>
      <c r="B187" s="99" t="s">
        <v>403</v>
      </c>
      <c r="C187" s="100" t="s">
        <v>235</v>
      </c>
      <c r="D187" s="99" t="s">
        <v>593</v>
      </c>
      <c r="E187" s="101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</row>
    <row r="188" spans="1:15" s="61" customFormat="1" ht="15" customHeight="1" x14ac:dyDescent="0.2">
      <c r="A188" s="60"/>
      <c r="B188" s="58" t="s">
        <v>502</v>
      </c>
      <c r="C188" s="60" t="s">
        <v>235</v>
      </c>
      <c r="D188" s="87" t="s">
        <v>512</v>
      </c>
      <c r="E188" s="63"/>
    </row>
    <row r="189" spans="1:15" s="61" customFormat="1" ht="15" customHeight="1" x14ac:dyDescent="0.2">
      <c r="A189" s="60"/>
      <c r="B189" s="58" t="s">
        <v>503</v>
      </c>
      <c r="C189" s="60" t="s">
        <v>235</v>
      </c>
      <c r="D189" s="87" t="s">
        <v>513</v>
      </c>
      <c r="E189" s="63"/>
    </row>
    <row r="190" spans="1:15" s="61" customFormat="1" ht="15" customHeight="1" x14ac:dyDescent="0.2">
      <c r="A190" s="60"/>
      <c r="B190" s="58" t="s">
        <v>504</v>
      </c>
      <c r="C190" s="60" t="s">
        <v>235</v>
      </c>
      <c r="D190" s="87" t="s">
        <v>514</v>
      </c>
      <c r="E190" s="63"/>
    </row>
    <row r="191" spans="1:15" s="61" customFormat="1" ht="15" customHeight="1" x14ac:dyDescent="0.2">
      <c r="A191" s="60"/>
      <c r="B191" s="58" t="s">
        <v>505</v>
      </c>
      <c r="C191" s="60" t="s">
        <v>235</v>
      </c>
      <c r="D191" s="87" t="s">
        <v>515</v>
      </c>
      <c r="E191" s="63"/>
    </row>
    <row r="192" spans="1:15" s="61" customFormat="1" ht="15" customHeight="1" x14ac:dyDescent="0.2">
      <c r="A192" s="60"/>
      <c r="B192" s="58" t="s">
        <v>506</v>
      </c>
      <c r="C192" s="60" t="s">
        <v>235</v>
      </c>
      <c r="D192" s="87" t="s">
        <v>510</v>
      </c>
      <c r="E192" s="63"/>
    </row>
    <row r="193" spans="1:15" s="61" customFormat="1" ht="15" customHeight="1" x14ac:dyDescent="0.2">
      <c r="A193" s="60"/>
      <c r="B193" s="58" t="s">
        <v>507</v>
      </c>
      <c r="C193" s="60" t="s">
        <v>235</v>
      </c>
      <c r="D193" s="87" t="s">
        <v>511</v>
      </c>
      <c r="E193" s="63"/>
    </row>
    <row r="194" spans="1:15" s="61" customFormat="1" ht="15" customHeight="1" x14ac:dyDescent="0.2">
      <c r="A194" s="60"/>
      <c r="B194" s="58" t="s">
        <v>508</v>
      </c>
      <c r="C194" s="60" t="s">
        <v>235</v>
      </c>
      <c r="D194" s="87" t="s">
        <v>517</v>
      </c>
      <c r="E194" s="63"/>
    </row>
    <row r="195" spans="1:15" s="61" customFormat="1" ht="15" customHeight="1" x14ac:dyDescent="0.2">
      <c r="A195" s="60"/>
      <c r="B195" s="58"/>
      <c r="C195" s="60"/>
      <c r="D195" s="87" t="s">
        <v>518</v>
      </c>
      <c r="E195" s="63"/>
    </row>
    <row r="196" spans="1:15" s="61" customFormat="1" ht="15" customHeight="1" x14ac:dyDescent="0.2">
      <c r="A196" s="60"/>
      <c r="B196" s="58" t="s">
        <v>509</v>
      </c>
      <c r="C196" s="60" t="s">
        <v>235</v>
      </c>
      <c r="D196" s="87" t="s">
        <v>516</v>
      </c>
      <c r="E196" s="63"/>
    </row>
    <row r="197" spans="1:15" s="61" customFormat="1" ht="15" customHeight="1" x14ac:dyDescent="0.2">
      <c r="A197" s="60"/>
      <c r="B197" s="58"/>
      <c r="C197" s="60"/>
      <c r="D197" s="87" t="s">
        <v>518</v>
      </c>
      <c r="E197" s="63"/>
    </row>
    <row r="198" spans="1:15" s="61" customFormat="1" ht="6.95" customHeight="1" x14ac:dyDescent="0.2">
      <c r="A198" s="60"/>
      <c r="B198" s="58"/>
      <c r="C198" s="60"/>
      <c r="D198" s="87"/>
      <c r="E198" s="63"/>
    </row>
    <row r="199" spans="1:15" s="61" customFormat="1" ht="15" customHeight="1" x14ac:dyDescent="0.2">
      <c r="A199" s="60"/>
      <c r="B199" s="99" t="s">
        <v>404</v>
      </c>
      <c r="C199" s="100" t="s">
        <v>235</v>
      </c>
      <c r="D199" s="99" t="s">
        <v>594</v>
      </c>
      <c r="E199" s="101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</row>
    <row r="200" spans="1:15" s="61" customFormat="1" ht="15" customHeight="1" x14ac:dyDescent="0.2">
      <c r="A200" s="59"/>
      <c r="B200" s="58" t="s">
        <v>419</v>
      </c>
      <c r="C200" s="60" t="s">
        <v>235</v>
      </c>
      <c r="D200" s="87" t="s">
        <v>619</v>
      </c>
      <c r="E200" s="63"/>
      <c r="F200" s="64"/>
      <c r="G200" s="64"/>
    </row>
    <row r="201" spans="1:15" s="61" customFormat="1" ht="15" customHeight="1" x14ac:dyDescent="0.2">
      <c r="A201" s="59"/>
      <c r="B201" s="58" t="s">
        <v>420</v>
      </c>
      <c r="C201" s="60" t="s">
        <v>235</v>
      </c>
      <c r="D201" s="87" t="s">
        <v>620</v>
      </c>
      <c r="E201" s="63"/>
      <c r="F201" s="64"/>
      <c r="G201" s="64"/>
    </row>
    <row r="202" spans="1:15" s="61" customFormat="1" ht="15" customHeight="1" x14ac:dyDescent="0.2">
      <c r="A202" s="59"/>
      <c r="B202" s="58" t="s">
        <v>421</v>
      </c>
      <c r="C202" s="60" t="s">
        <v>235</v>
      </c>
      <c r="D202" s="87" t="s">
        <v>621</v>
      </c>
      <c r="E202" s="63"/>
      <c r="F202" s="64"/>
      <c r="G202" s="64"/>
    </row>
    <row r="203" spans="1:15" s="61" customFormat="1" ht="15" customHeight="1" x14ac:dyDescent="0.2">
      <c r="A203" s="59"/>
      <c r="B203" s="58" t="s">
        <v>422</v>
      </c>
      <c r="C203" s="60" t="s">
        <v>235</v>
      </c>
      <c r="D203" s="87" t="s">
        <v>622</v>
      </c>
      <c r="E203" s="63"/>
      <c r="F203" s="64"/>
      <c r="G203" s="64"/>
    </row>
    <row r="204" spans="1:15" s="61" customFormat="1" ht="6.95" customHeight="1" x14ac:dyDescent="0.2">
      <c r="A204" s="59"/>
      <c r="B204" s="58"/>
      <c r="C204" s="60"/>
      <c r="D204" s="87"/>
      <c r="E204" s="63"/>
      <c r="F204" s="64"/>
      <c r="G204" s="64"/>
    </row>
    <row r="205" spans="1:15" s="106" customFormat="1" ht="15" customHeight="1" x14ac:dyDescent="0.2">
      <c r="A205" s="59"/>
      <c r="B205" s="99" t="s">
        <v>522</v>
      </c>
      <c r="C205" s="100" t="s">
        <v>235</v>
      </c>
      <c r="D205" s="99" t="s">
        <v>443</v>
      </c>
      <c r="E205" s="99"/>
      <c r="F205" s="99"/>
      <c r="G205" s="104"/>
      <c r="H205" s="104"/>
      <c r="I205" s="105"/>
      <c r="J205" s="105"/>
      <c r="K205" s="105"/>
      <c r="L205" s="105"/>
      <c r="M205" s="105"/>
      <c r="N205" s="105"/>
      <c r="O205" s="105"/>
    </row>
    <row r="206" spans="1:15" s="61" customFormat="1" ht="15" customHeight="1" x14ac:dyDescent="0.2">
      <c r="A206" s="59"/>
      <c r="B206" s="96" t="s">
        <v>423</v>
      </c>
      <c r="C206" s="97" t="s">
        <v>235</v>
      </c>
      <c r="D206" s="98" t="s">
        <v>559</v>
      </c>
      <c r="E206" s="95"/>
      <c r="F206" s="63"/>
      <c r="G206" s="64"/>
      <c r="H206" s="64"/>
    </row>
    <row r="207" spans="1:15" s="61" customFormat="1" ht="3" customHeight="1" x14ac:dyDescent="0.2">
      <c r="A207" s="59"/>
      <c r="B207" s="58"/>
      <c r="C207" s="60"/>
      <c r="D207" s="46"/>
      <c r="E207" s="40"/>
      <c r="F207" s="40"/>
      <c r="G207" s="64"/>
      <c r="H207" s="64"/>
    </row>
    <row r="208" spans="1:15" s="61" customFormat="1" ht="15" customHeight="1" x14ac:dyDescent="0.2">
      <c r="A208" s="59"/>
      <c r="B208" s="58"/>
      <c r="C208" s="60"/>
      <c r="D208" s="48" t="s">
        <v>28</v>
      </c>
      <c r="E208" s="125" t="s">
        <v>560</v>
      </c>
      <c r="F208" s="125"/>
      <c r="G208" s="125"/>
      <c r="H208" s="125"/>
    </row>
    <row r="209" spans="1:15" s="61" customFormat="1" ht="15" customHeight="1" x14ac:dyDescent="0.2">
      <c r="A209" s="59"/>
      <c r="B209" s="58"/>
      <c r="C209" s="60"/>
      <c r="D209" s="50" t="s">
        <v>48</v>
      </c>
      <c r="E209" s="124" t="s">
        <v>316</v>
      </c>
      <c r="F209" s="124"/>
      <c r="G209" s="124"/>
      <c r="H209" s="124"/>
    </row>
    <row r="210" spans="1:15" s="61" customFormat="1" ht="15" customHeight="1" x14ac:dyDescent="0.2">
      <c r="A210" s="59"/>
      <c r="B210" s="58"/>
      <c r="C210" s="60"/>
      <c r="D210" s="50">
        <v>1</v>
      </c>
      <c r="E210" s="124" t="s">
        <v>317</v>
      </c>
      <c r="F210" s="124"/>
      <c r="G210" s="124"/>
      <c r="H210" s="124"/>
    </row>
    <row r="211" spans="1:15" s="61" customFormat="1" ht="6.95" customHeight="1" x14ac:dyDescent="0.2">
      <c r="A211" s="59"/>
      <c r="B211" s="58"/>
      <c r="C211" s="60"/>
      <c r="D211" s="63"/>
      <c r="E211" s="63"/>
      <c r="F211" s="63"/>
      <c r="G211" s="64"/>
      <c r="H211" s="64"/>
    </row>
    <row r="212" spans="1:15" s="61" customFormat="1" ht="15" customHeight="1" x14ac:dyDescent="0.2">
      <c r="A212" s="59"/>
      <c r="B212" s="58" t="s">
        <v>424</v>
      </c>
      <c r="C212" s="60" t="s">
        <v>235</v>
      </c>
      <c r="D212" s="87" t="s">
        <v>523</v>
      </c>
      <c r="E212" s="40"/>
      <c r="F212" s="40"/>
      <c r="G212" s="64"/>
      <c r="H212" s="64"/>
    </row>
    <row r="213" spans="1:15" s="61" customFormat="1" ht="15" customHeight="1" x14ac:dyDescent="0.2">
      <c r="A213" s="59"/>
      <c r="B213" s="58" t="s">
        <v>427</v>
      </c>
      <c r="C213" s="60" t="s">
        <v>235</v>
      </c>
      <c r="D213" s="87" t="s">
        <v>524</v>
      </c>
      <c r="E213" s="40"/>
      <c r="F213" s="40"/>
      <c r="G213" s="64"/>
      <c r="H213" s="64"/>
    </row>
    <row r="214" spans="1:15" s="61" customFormat="1" ht="15" customHeight="1" x14ac:dyDescent="0.2">
      <c r="A214" s="59"/>
      <c r="B214" s="58" t="s">
        <v>428</v>
      </c>
      <c r="C214" s="60" t="s">
        <v>235</v>
      </c>
      <c r="D214" s="87" t="s">
        <v>552</v>
      </c>
      <c r="E214" s="40"/>
      <c r="F214" s="40"/>
      <c r="G214" s="64"/>
      <c r="H214" s="64"/>
    </row>
    <row r="215" spans="1:15" s="61" customFormat="1" ht="15" customHeight="1" x14ac:dyDescent="0.2">
      <c r="A215" s="59"/>
      <c r="B215" s="58" t="s">
        <v>429</v>
      </c>
      <c r="C215" s="60" t="s">
        <v>235</v>
      </c>
      <c r="D215" s="87" t="s">
        <v>553</v>
      </c>
      <c r="E215" s="40"/>
      <c r="F215" s="40"/>
      <c r="G215" s="64"/>
      <c r="H215" s="64"/>
    </row>
    <row r="216" spans="1:15" s="61" customFormat="1" ht="15" customHeight="1" x14ac:dyDescent="0.2">
      <c r="A216" s="59"/>
      <c r="B216" s="96" t="s">
        <v>430</v>
      </c>
      <c r="C216" s="60" t="s">
        <v>235</v>
      </c>
      <c r="D216" s="87" t="s">
        <v>425</v>
      </c>
      <c r="E216" s="40"/>
      <c r="F216" s="40"/>
      <c r="G216" s="64"/>
      <c r="H216" s="64"/>
    </row>
    <row r="217" spans="1:15" s="61" customFormat="1" ht="6.95" customHeight="1" x14ac:dyDescent="0.2">
      <c r="A217" s="59"/>
      <c r="B217" s="58"/>
      <c r="C217" s="60"/>
      <c r="D217" s="87"/>
      <c r="E217" s="63"/>
      <c r="F217" s="64"/>
      <c r="G217" s="64"/>
    </row>
    <row r="218" spans="1:15" s="61" customFormat="1" ht="15" customHeight="1" x14ac:dyDescent="0.2">
      <c r="A218" s="59"/>
      <c r="B218" s="99" t="s">
        <v>525</v>
      </c>
      <c r="C218" s="100" t="s">
        <v>235</v>
      </c>
      <c r="D218" s="99" t="s">
        <v>444</v>
      </c>
      <c r="E218" s="101"/>
      <c r="F218" s="101"/>
      <c r="G218" s="102"/>
      <c r="H218" s="102"/>
      <c r="I218" s="103"/>
      <c r="J218" s="103"/>
      <c r="K218" s="103"/>
      <c r="L218" s="103"/>
      <c r="M218" s="103"/>
      <c r="N218" s="103"/>
      <c r="O218" s="103"/>
    </row>
    <row r="219" spans="1:15" s="61" customFormat="1" ht="15" customHeight="1" x14ac:dyDescent="0.2">
      <c r="A219" s="59"/>
      <c r="B219" s="58" t="s">
        <v>431</v>
      </c>
      <c r="C219" s="97" t="s">
        <v>235</v>
      </c>
      <c r="D219" s="98" t="s">
        <v>561</v>
      </c>
      <c r="E219" s="95"/>
      <c r="F219" s="63"/>
      <c r="G219" s="64"/>
      <c r="H219" s="64"/>
    </row>
    <row r="220" spans="1:15" s="61" customFormat="1" ht="3" customHeight="1" x14ac:dyDescent="0.2">
      <c r="A220" s="59"/>
      <c r="B220" s="58"/>
      <c r="C220" s="60"/>
      <c r="D220" s="46"/>
      <c r="E220" s="40"/>
      <c r="F220" s="40"/>
      <c r="G220" s="64"/>
      <c r="H220" s="64"/>
    </row>
    <row r="221" spans="1:15" s="61" customFormat="1" ht="15" customHeight="1" x14ac:dyDescent="0.2">
      <c r="A221" s="59"/>
      <c r="B221" s="58"/>
      <c r="C221" s="60"/>
      <c r="D221" s="107" t="s">
        <v>28</v>
      </c>
      <c r="E221" s="125" t="s">
        <v>562</v>
      </c>
      <c r="F221" s="125"/>
      <c r="G221" s="125"/>
      <c r="H221" s="125"/>
    </row>
    <row r="222" spans="1:15" s="61" customFormat="1" ht="15" customHeight="1" x14ac:dyDescent="0.2">
      <c r="A222" s="59"/>
      <c r="B222" s="58"/>
      <c r="C222" s="60"/>
      <c r="D222" s="50" t="s">
        <v>48</v>
      </c>
      <c r="E222" s="123" t="s">
        <v>314</v>
      </c>
      <c r="F222" s="124"/>
      <c r="G222" s="124"/>
      <c r="H222" s="124"/>
    </row>
    <row r="223" spans="1:15" s="61" customFormat="1" ht="15" customHeight="1" x14ac:dyDescent="0.2">
      <c r="A223" s="59"/>
      <c r="B223" s="58"/>
      <c r="C223" s="60"/>
      <c r="D223" s="50">
        <v>1</v>
      </c>
      <c r="E223" s="123" t="s">
        <v>315</v>
      </c>
      <c r="F223" s="124"/>
      <c r="G223" s="124"/>
      <c r="H223" s="124"/>
    </row>
    <row r="224" spans="1:15" s="61" customFormat="1" ht="6.95" customHeight="1" x14ac:dyDescent="0.2">
      <c r="A224" s="59"/>
      <c r="B224" s="58"/>
      <c r="C224" s="60"/>
      <c r="D224" s="63"/>
      <c r="E224" s="63"/>
      <c r="F224" s="63"/>
      <c r="G224" s="64"/>
      <c r="H224" s="64"/>
    </row>
    <row r="225" spans="1:15" s="61" customFormat="1" ht="15" customHeight="1" x14ac:dyDescent="0.2">
      <c r="A225" s="59"/>
      <c r="B225" s="58" t="s">
        <v>432</v>
      </c>
      <c r="C225" s="60" t="s">
        <v>235</v>
      </c>
      <c r="D225" s="87" t="s">
        <v>526</v>
      </c>
      <c r="E225" s="40"/>
      <c r="F225" s="40"/>
      <c r="G225" s="64"/>
      <c r="H225" s="64"/>
    </row>
    <row r="226" spans="1:15" s="61" customFormat="1" ht="15" customHeight="1" x14ac:dyDescent="0.2">
      <c r="A226" s="59"/>
      <c r="B226" s="58" t="s">
        <v>433</v>
      </c>
      <c r="C226" s="60" t="s">
        <v>235</v>
      </c>
      <c r="D226" s="87" t="s">
        <v>527</v>
      </c>
      <c r="E226" s="40"/>
      <c r="F226" s="40"/>
      <c r="G226" s="64"/>
      <c r="H226" s="64"/>
    </row>
    <row r="227" spans="1:15" s="61" customFormat="1" ht="15" customHeight="1" x14ac:dyDescent="0.2">
      <c r="A227" s="59"/>
      <c r="B227" s="58" t="s">
        <v>434</v>
      </c>
      <c r="C227" s="60" t="s">
        <v>235</v>
      </c>
      <c r="D227" s="87" t="s">
        <v>538</v>
      </c>
      <c r="E227" s="40"/>
      <c r="F227" s="40"/>
      <c r="G227" s="64"/>
      <c r="H227" s="64"/>
    </row>
    <row r="228" spans="1:15" s="61" customFormat="1" ht="15" customHeight="1" x14ac:dyDescent="0.2">
      <c r="A228" s="59"/>
      <c r="B228" s="58" t="s">
        <v>436</v>
      </c>
      <c r="C228" s="60" t="s">
        <v>235</v>
      </c>
      <c r="D228" s="87" t="s">
        <v>539</v>
      </c>
      <c r="E228" s="40"/>
      <c r="F228" s="40"/>
      <c r="G228" s="64"/>
      <c r="H228" s="64"/>
    </row>
    <row r="229" spans="1:15" s="61" customFormat="1" ht="15" customHeight="1" x14ac:dyDescent="0.2">
      <c r="A229" s="59"/>
      <c r="B229" s="58" t="s">
        <v>437</v>
      </c>
      <c r="C229" s="60" t="s">
        <v>235</v>
      </c>
      <c r="D229" s="87" t="s">
        <v>435</v>
      </c>
      <c r="E229" s="40"/>
      <c r="F229" s="40"/>
      <c r="G229" s="64"/>
      <c r="H229" s="64"/>
    </row>
    <row r="230" spans="1:15" s="61" customFormat="1" ht="6.95" customHeight="1" x14ac:dyDescent="0.2">
      <c r="A230" s="59"/>
      <c r="B230" s="58"/>
      <c r="C230" s="60"/>
      <c r="D230" s="87"/>
      <c r="E230" s="63"/>
      <c r="F230" s="64"/>
      <c r="G230" s="64"/>
    </row>
    <row r="231" spans="1:15" s="61" customFormat="1" ht="15" customHeight="1" x14ac:dyDescent="0.2">
      <c r="A231" s="59"/>
      <c r="B231" s="99" t="s">
        <v>528</v>
      </c>
      <c r="C231" s="100" t="s">
        <v>235</v>
      </c>
      <c r="D231" s="99" t="s">
        <v>445</v>
      </c>
      <c r="E231" s="101"/>
      <c r="F231" s="101"/>
      <c r="G231" s="102"/>
      <c r="H231" s="102"/>
      <c r="I231" s="103"/>
      <c r="J231" s="103"/>
      <c r="K231" s="103"/>
      <c r="L231" s="103"/>
      <c r="M231" s="103"/>
      <c r="N231" s="103"/>
      <c r="O231" s="103"/>
    </row>
    <row r="232" spans="1:15" s="61" customFormat="1" ht="15" customHeight="1" x14ac:dyDescent="0.2">
      <c r="A232" s="59"/>
      <c r="B232" s="58" t="s">
        <v>438</v>
      </c>
      <c r="C232" s="97" t="s">
        <v>235</v>
      </c>
      <c r="D232" s="98" t="s">
        <v>563</v>
      </c>
      <c r="E232" s="95"/>
      <c r="F232" s="63"/>
      <c r="G232" s="64"/>
      <c r="H232" s="64"/>
    </row>
    <row r="233" spans="1:15" s="61" customFormat="1" ht="3" customHeight="1" x14ac:dyDescent="0.2">
      <c r="A233" s="59"/>
      <c r="B233" s="58"/>
      <c r="C233" s="60"/>
      <c r="D233" s="46"/>
      <c r="E233" s="40"/>
      <c r="F233" s="40"/>
      <c r="G233" s="64"/>
      <c r="H233" s="64"/>
    </row>
    <row r="234" spans="1:15" s="61" customFormat="1" ht="15" customHeight="1" x14ac:dyDescent="0.2">
      <c r="A234" s="59"/>
      <c r="B234" s="58"/>
      <c r="C234" s="60"/>
      <c r="D234" s="107" t="s">
        <v>28</v>
      </c>
      <c r="E234" s="125" t="s">
        <v>564</v>
      </c>
      <c r="F234" s="125"/>
      <c r="G234" s="125"/>
      <c r="H234" s="125"/>
    </row>
    <row r="235" spans="1:15" s="61" customFormat="1" ht="15" customHeight="1" x14ac:dyDescent="0.2">
      <c r="A235" s="59"/>
      <c r="B235" s="58"/>
      <c r="C235" s="60"/>
      <c r="D235" s="50" t="s">
        <v>48</v>
      </c>
      <c r="E235" s="123" t="s">
        <v>313</v>
      </c>
      <c r="F235" s="124"/>
      <c r="G235" s="124"/>
      <c r="H235" s="124"/>
    </row>
    <row r="236" spans="1:15" s="61" customFormat="1" ht="15" customHeight="1" x14ac:dyDescent="0.2">
      <c r="A236" s="59"/>
      <c r="B236" s="58"/>
      <c r="C236" s="60"/>
      <c r="D236" s="50">
        <v>1</v>
      </c>
      <c r="E236" s="123" t="s">
        <v>312</v>
      </c>
      <c r="F236" s="124"/>
      <c r="G236" s="124"/>
      <c r="H236" s="124"/>
    </row>
    <row r="237" spans="1:15" s="61" customFormat="1" ht="6.95" customHeight="1" x14ac:dyDescent="0.2">
      <c r="A237" s="59"/>
      <c r="B237" s="58"/>
      <c r="C237" s="60"/>
      <c r="D237" s="63"/>
      <c r="E237" s="63"/>
      <c r="F237" s="63"/>
      <c r="G237" s="64"/>
      <c r="H237" s="64"/>
    </row>
    <row r="238" spans="1:15" s="61" customFormat="1" ht="15" customHeight="1" x14ac:dyDescent="0.2">
      <c r="A238" s="59"/>
      <c r="B238" s="58" t="s">
        <v>439</v>
      </c>
      <c r="C238" s="60" t="s">
        <v>235</v>
      </c>
      <c r="D238" s="87" t="s">
        <v>529</v>
      </c>
      <c r="E238" s="40"/>
      <c r="F238" s="40"/>
      <c r="G238" s="64"/>
      <c r="H238" s="64"/>
    </row>
    <row r="239" spans="1:15" s="61" customFormat="1" ht="15" customHeight="1" x14ac:dyDescent="0.2">
      <c r="A239" s="59"/>
      <c r="B239" s="58" t="s">
        <v>440</v>
      </c>
      <c r="C239" s="60" t="s">
        <v>235</v>
      </c>
      <c r="D239" s="87" t="s">
        <v>530</v>
      </c>
      <c r="E239" s="40"/>
      <c r="F239" s="40"/>
      <c r="G239" s="64"/>
      <c r="H239" s="64"/>
    </row>
    <row r="240" spans="1:15" s="61" customFormat="1" ht="15" customHeight="1" x14ac:dyDescent="0.2">
      <c r="A240" s="59"/>
      <c r="B240" s="58" t="s">
        <v>409</v>
      </c>
      <c r="C240" s="60" t="s">
        <v>235</v>
      </c>
      <c r="D240" s="87" t="s">
        <v>554</v>
      </c>
      <c r="E240" s="40"/>
      <c r="F240" s="40"/>
      <c r="G240" s="64"/>
      <c r="H240" s="64"/>
    </row>
    <row r="241" spans="1:15" s="61" customFormat="1" ht="15" customHeight="1" x14ac:dyDescent="0.2">
      <c r="A241" s="59"/>
      <c r="B241" s="58" t="s">
        <v>410</v>
      </c>
      <c r="C241" s="60" t="s">
        <v>235</v>
      </c>
      <c r="D241" s="87" t="s">
        <v>555</v>
      </c>
      <c r="E241" s="40"/>
      <c r="F241" s="40"/>
      <c r="G241" s="64"/>
      <c r="H241" s="64"/>
    </row>
    <row r="242" spans="1:15" s="61" customFormat="1" ht="15" customHeight="1" x14ac:dyDescent="0.2">
      <c r="A242" s="59"/>
      <c r="B242" s="58" t="s">
        <v>413</v>
      </c>
      <c r="C242" s="60" t="s">
        <v>235</v>
      </c>
      <c r="D242" s="87" t="s">
        <v>441</v>
      </c>
      <c r="E242" s="40"/>
      <c r="F242" s="40"/>
      <c r="G242" s="64"/>
      <c r="H242" s="64"/>
    </row>
    <row r="243" spans="1:15" s="61" customFormat="1" ht="6.95" customHeight="1" x14ac:dyDescent="0.2">
      <c r="A243" s="59"/>
      <c r="B243" s="58"/>
      <c r="C243" s="60"/>
      <c r="D243" s="87"/>
      <c r="E243" s="63"/>
      <c r="F243" s="64"/>
      <c r="G243" s="64"/>
    </row>
    <row r="244" spans="1:15" s="61" customFormat="1" ht="15" customHeight="1" x14ac:dyDescent="0.2">
      <c r="A244" s="59"/>
      <c r="B244" s="99" t="s">
        <v>531</v>
      </c>
      <c r="C244" s="100" t="s">
        <v>235</v>
      </c>
      <c r="D244" s="99" t="s">
        <v>442</v>
      </c>
      <c r="E244" s="101"/>
      <c r="F244" s="101"/>
      <c r="G244" s="102"/>
      <c r="H244" s="102"/>
      <c r="I244" s="103"/>
      <c r="J244" s="103"/>
      <c r="K244" s="103"/>
      <c r="L244" s="103"/>
      <c r="M244" s="103"/>
      <c r="N244" s="103"/>
      <c r="O244" s="103"/>
    </row>
    <row r="245" spans="1:15" s="61" customFormat="1" ht="15" customHeight="1" x14ac:dyDescent="0.2">
      <c r="A245" s="59"/>
      <c r="B245" s="58" t="s">
        <v>414</v>
      </c>
      <c r="C245" s="60" t="s">
        <v>235</v>
      </c>
      <c r="D245" s="87" t="s">
        <v>565</v>
      </c>
      <c r="E245" s="40"/>
      <c r="F245" s="40"/>
      <c r="G245" s="64"/>
      <c r="H245" s="64"/>
    </row>
    <row r="246" spans="1:15" s="61" customFormat="1" ht="3" customHeight="1" x14ac:dyDescent="0.2">
      <c r="A246" s="59"/>
      <c r="B246" s="58"/>
      <c r="C246" s="60"/>
      <c r="D246" s="46"/>
      <c r="E246" s="40"/>
      <c r="F246" s="40"/>
      <c r="G246" s="64"/>
      <c r="H246" s="64"/>
    </row>
    <row r="247" spans="1:15" s="61" customFormat="1" ht="15" customHeight="1" x14ac:dyDescent="0.2">
      <c r="A247" s="59"/>
      <c r="B247" s="58"/>
      <c r="C247" s="60"/>
      <c r="D247" s="48" t="s">
        <v>28</v>
      </c>
      <c r="E247" s="125" t="s">
        <v>566</v>
      </c>
      <c r="F247" s="125"/>
      <c r="G247" s="125"/>
      <c r="H247" s="125"/>
    </row>
    <row r="248" spans="1:15" s="61" customFormat="1" ht="15" customHeight="1" x14ac:dyDescent="0.2">
      <c r="A248" s="59"/>
      <c r="B248" s="58"/>
      <c r="C248" s="60"/>
      <c r="D248" s="50" t="s">
        <v>48</v>
      </c>
      <c r="E248" s="124" t="s">
        <v>311</v>
      </c>
      <c r="F248" s="124"/>
      <c r="G248" s="124"/>
      <c r="H248" s="124"/>
    </row>
    <row r="249" spans="1:15" s="61" customFormat="1" ht="15" customHeight="1" x14ac:dyDescent="0.2">
      <c r="A249" s="59"/>
      <c r="B249" s="58"/>
      <c r="C249" s="60"/>
      <c r="D249" s="50">
        <v>1</v>
      </c>
      <c r="E249" s="124" t="s">
        <v>310</v>
      </c>
      <c r="F249" s="124"/>
      <c r="G249" s="124"/>
      <c r="H249" s="124"/>
    </row>
    <row r="250" spans="1:15" s="61" customFormat="1" ht="6.95" customHeight="1" x14ac:dyDescent="0.2">
      <c r="A250" s="59"/>
      <c r="B250" s="58"/>
      <c r="C250" s="60"/>
      <c r="D250" s="63"/>
      <c r="E250" s="63"/>
      <c r="F250" s="63"/>
      <c r="G250" s="64"/>
      <c r="H250" s="64"/>
    </row>
    <row r="251" spans="1:15" s="61" customFormat="1" ht="15" customHeight="1" x14ac:dyDescent="0.2">
      <c r="A251" s="59"/>
      <c r="B251" s="58" t="s">
        <v>417</v>
      </c>
      <c r="C251" s="60" t="s">
        <v>235</v>
      </c>
      <c r="D251" s="87" t="s">
        <v>412</v>
      </c>
      <c r="E251" s="40"/>
      <c r="F251" s="40"/>
      <c r="G251" s="64"/>
      <c r="H251" s="64"/>
    </row>
    <row r="252" spans="1:15" s="61" customFormat="1" ht="15" customHeight="1" x14ac:dyDescent="0.2">
      <c r="A252" s="59"/>
      <c r="B252" s="58" t="s">
        <v>344</v>
      </c>
      <c r="C252" s="60" t="s">
        <v>235</v>
      </c>
      <c r="D252" s="87" t="s">
        <v>415</v>
      </c>
      <c r="E252" s="40"/>
      <c r="F252" s="40"/>
      <c r="G252" s="64"/>
      <c r="H252" s="64"/>
    </row>
    <row r="253" spans="1:15" s="61" customFormat="1" ht="15" customHeight="1" x14ac:dyDescent="0.2">
      <c r="A253" s="59"/>
      <c r="B253" s="58" t="s">
        <v>345</v>
      </c>
      <c r="C253" s="60" t="s">
        <v>235</v>
      </c>
      <c r="D253" s="87" t="s">
        <v>416</v>
      </c>
      <c r="E253" s="40"/>
      <c r="F253" s="40"/>
      <c r="G253" s="64"/>
      <c r="H253" s="64"/>
    </row>
    <row r="254" spans="1:15" s="61" customFormat="1" ht="15" customHeight="1" x14ac:dyDescent="0.2">
      <c r="A254" s="59"/>
      <c r="B254" s="58" t="s">
        <v>346</v>
      </c>
      <c r="C254" s="60" t="s">
        <v>235</v>
      </c>
      <c r="D254" s="87" t="s">
        <v>418</v>
      </c>
      <c r="E254" s="63"/>
      <c r="F254" s="63"/>
      <c r="G254" s="64"/>
      <c r="H254" s="64"/>
    </row>
    <row r="255" spans="1:15" s="61" customFormat="1" ht="3" customHeight="1" x14ac:dyDescent="0.2">
      <c r="A255" s="59"/>
      <c r="B255" s="58"/>
      <c r="C255" s="60"/>
      <c r="D255" s="63"/>
      <c r="E255" s="63"/>
      <c r="F255" s="63"/>
      <c r="G255" s="64"/>
      <c r="H255" s="64"/>
    </row>
    <row r="256" spans="1:15" s="61" customFormat="1" ht="15" customHeight="1" x14ac:dyDescent="0.2">
      <c r="A256" s="59"/>
      <c r="B256" s="58"/>
      <c r="C256" s="60"/>
      <c r="D256" s="48" t="s">
        <v>28</v>
      </c>
      <c r="E256" s="125" t="s">
        <v>348</v>
      </c>
      <c r="F256" s="125"/>
      <c r="G256" s="125"/>
      <c r="H256" s="125"/>
    </row>
    <row r="257" spans="1:8" s="61" customFormat="1" ht="15" customHeight="1" x14ac:dyDescent="0.2">
      <c r="A257" s="59"/>
      <c r="B257" s="58"/>
      <c r="C257" s="60"/>
      <c r="D257" s="41" t="s">
        <v>189</v>
      </c>
      <c r="E257" s="124" t="s">
        <v>200</v>
      </c>
      <c r="F257" s="124"/>
      <c r="G257" s="124"/>
      <c r="H257" s="124"/>
    </row>
    <row r="258" spans="1:8" s="61" customFormat="1" ht="15" customHeight="1" x14ac:dyDescent="0.2">
      <c r="A258" s="59"/>
      <c r="B258" s="58"/>
      <c r="C258" s="60"/>
      <c r="D258" s="41" t="s">
        <v>190</v>
      </c>
      <c r="E258" s="124" t="s">
        <v>201</v>
      </c>
      <c r="F258" s="124"/>
      <c r="G258" s="124"/>
      <c r="H258" s="124"/>
    </row>
    <row r="259" spans="1:8" s="61" customFormat="1" ht="15" customHeight="1" x14ac:dyDescent="0.2">
      <c r="A259" s="59"/>
      <c r="B259" s="58"/>
      <c r="C259" s="60"/>
      <c r="D259" s="41" t="s">
        <v>191</v>
      </c>
      <c r="E259" s="124" t="s">
        <v>59</v>
      </c>
      <c r="F259" s="124"/>
      <c r="G259" s="124"/>
      <c r="H259" s="124"/>
    </row>
    <row r="260" spans="1:8" s="61" customFormat="1" ht="15" customHeight="1" x14ac:dyDescent="0.2">
      <c r="A260" s="59"/>
      <c r="B260" s="58"/>
      <c r="C260" s="60"/>
      <c r="D260" s="41" t="s">
        <v>192</v>
      </c>
      <c r="E260" s="124" t="s">
        <v>58</v>
      </c>
      <c r="F260" s="124"/>
      <c r="G260" s="124"/>
      <c r="H260" s="124"/>
    </row>
    <row r="261" spans="1:8" s="61" customFormat="1" ht="15" customHeight="1" x14ac:dyDescent="0.2">
      <c r="A261" s="59"/>
      <c r="B261" s="58"/>
      <c r="C261" s="60"/>
      <c r="D261" s="41" t="s">
        <v>193</v>
      </c>
      <c r="E261" s="124" t="s">
        <v>57</v>
      </c>
      <c r="F261" s="124"/>
      <c r="G261" s="124"/>
      <c r="H261" s="124"/>
    </row>
    <row r="262" spans="1:8" s="61" customFormat="1" ht="15" customHeight="1" x14ac:dyDescent="0.2">
      <c r="A262" s="59"/>
      <c r="B262" s="58"/>
      <c r="C262" s="60"/>
      <c r="D262" s="41" t="s">
        <v>194</v>
      </c>
      <c r="E262" s="126" t="s">
        <v>221</v>
      </c>
      <c r="F262" s="127"/>
      <c r="G262" s="127"/>
      <c r="H262" s="128"/>
    </row>
    <row r="263" spans="1:8" s="61" customFormat="1" ht="15" customHeight="1" x14ac:dyDescent="0.2">
      <c r="A263" s="59"/>
      <c r="B263" s="58"/>
      <c r="C263" s="60"/>
      <c r="D263" s="41" t="s">
        <v>195</v>
      </c>
      <c r="E263" s="126" t="s">
        <v>202</v>
      </c>
      <c r="F263" s="127"/>
      <c r="G263" s="127"/>
      <c r="H263" s="128"/>
    </row>
    <row r="264" spans="1:8" s="61" customFormat="1" ht="15" customHeight="1" x14ac:dyDescent="0.2">
      <c r="A264" s="59"/>
      <c r="B264" s="58"/>
      <c r="C264" s="60"/>
      <c r="D264" s="41" t="s">
        <v>196</v>
      </c>
      <c r="E264" s="126" t="s">
        <v>206</v>
      </c>
      <c r="F264" s="127"/>
      <c r="G264" s="127"/>
      <c r="H264" s="128"/>
    </row>
    <row r="265" spans="1:8" s="61" customFormat="1" ht="15" customHeight="1" x14ac:dyDescent="0.2">
      <c r="A265" s="59"/>
      <c r="B265" s="58"/>
      <c r="C265" s="60"/>
      <c r="D265" s="41" t="s">
        <v>197</v>
      </c>
      <c r="E265" s="126" t="s">
        <v>204</v>
      </c>
      <c r="F265" s="127"/>
      <c r="G265" s="127"/>
      <c r="H265" s="128"/>
    </row>
    <row r="266" spans="1:8" s="61" customFormat="1" ht="15" customHeight="1" x14ac:dyDescent="0.2">
      <c r="A266" s="59"/>
      <c r="B266" s="58"/>
      <c r="C266" s="60"/>
      <c r="D266" s="41" t="s">
        <v>198</v>
      </c>
      <c r="E266" s="126" t="s">
        <v>203</v>
      </c>
      <c r="F266" s="127"/>
      <c r="G266" s="127"/>
      <c r="H266" s="128"/>
    </row>
    <row r="267" spans="1:8" s="61" customFormat="1" ht="15" customHeight="1" x14ac:dyDescent="0.2">
      <c r="A267" s="59"/>
      <c r="B267" s="58"/>
      <c r="C267" s="60"/>
      <c r="D267" s="41" t="s">
        <v>199</v>
      </c>
      <c r="E267" s="124" t="s">
        <v>60</v>
      </c>
      <c r="F267" s="124"/>
      <c r="G267" s="124"/>
      <c r="H267" s="124"/>
    </row>
    <row r="268" spans="1:8" s="61" customFormat="1" ht="6.95" customHeight="1" x14ac:dyDescent="0.2">
      <c r="A268" s="59"/>
      <c r="B268" s="58"/>
      <c r="C268" s="60"/>
      <c r="D268" s="63"/>
      <c r="E268" s="63"/>
      <c r="F268" s="64"/>
      <c r="G268" s="64"/>
    </row>
    <row r="269" spans="1:8" s="61" customFormat="1" ht="15" customHeight="1" x14ac:dyDescent="0.2">
      <c r="A269" s="59"/>
      <c r="B269" s="58" t="s">
        <v>347</v>
      </c>
      <c r="C269" s="60" t="s">
        <v>235</v>
      </c>
      <c r="D269" s="87" t="s">
        <v>533</v>
      </c>
      <c r="E269" s="40"/>
      <c r="F269" s="40"/>
      <c r="G269" s="64"/>
      <c r="H269" s="64"/>
    </row>
    <row r="270" spans="1:8" s="61" customFormat="1" ht="15" customHeight="1" x14ac:dyDescent="0.2">
      <c r="A270" s="59"/>
      <c r="B270" s="58" t="s">
        <v>408</v>
      </c>
      <c r="C270" s="60" t="s">
        <v>235</v>
      </c>
      <c r="D270" s="87" t="s">
        <v>534</v>
      </c>
      <c r="E270" s="40"/>
      <c r="F270" s="40"/>
      <c r="G270" s="64"/>
      <c r="H270" s="64"/>
    </row>
    <row r="271" spans="1:8" s="61" customFormat="1" ht="15" customHeight="1" x14ac:dyDescent="0.2">
      <c r="A271" s="59"/>
      <c r="B271" s="58" t="s">
        <v>407</v>
      </c>
      <c r="C271" s="60" t="s">
        <v>235</v>
      </c>
      <c r="D271" s="87" t="s">
        <v>556</v>
      </c>
      <c r="E271" s="40"/>
      <c r="F271" s="40"/>
      <c r="G271" s="64"/>
      <c r="H271" s="64"/>
    </row>
    <row r="272" spans="1:8" s="61" customFormat="1" ht="15" customHeight="1" x14ac:dyDescent="0.2">
      <c r="A272" s="59"/>
      <c r="B272" s="58" t="s">
        <v>406</v>
      </c>
      <c r="C272" s="60" t="s">
        <v>235</v>
      </c>
      <c r="D272" s="87" t="s">
        <v>557</v>
      </c>
      <c r="E272" s="40"/>
      <c r="F272" s="40"/>
      <c r="G272" s="64"/>
      <c r="H272" s="64"/>
    </row>
    <row r="273" spans="1:9" s="61" customFormat="1" ht="15" customHeight="1" x14ac:dyDescent="0.2">
      <c r="A273" s="59"/>
      <c r="B273" s="58" t="s">
        <v>405</v>
      </c>
      <c r="C273" s="60" t="s">
        <v>235</v>
      </c>
      <c r="D273" s="87" t="s">
        <v>426</v>
      </c>
      <c r="E273" s="40"/>
      <c r="F273" s="40"/>
      <c r="G273" s="64"/>
      <c r="H273" s="64"/>
    </row>
    <row r="274" spans="1:9" s="61" customFormat="1" ht="15" customHeight="1" x14ac:dyDescent="0.2">
      <c r="A274" s="60"/>
      <c r="B274" s="58" t="s">
        <v>532</v>
      </c>
      <c r="C274" s="60" t="s">
        <v>235</v>
      </c>
      <c r="D274" s="87" t="s">
        <v>605</v>
      </c>
      <c r="E274" s="63"/>
    </row>
    <row r="275" spans="1:9" s="61" customFormat="1" ht="15" customHeight="1" x14ac:dyDescent="0.2">
      <c r="A275" s="60"/>
      <c r="B275" s="58"/>
      <c r="C275" s="60"/>
      <c r="D275" s="87" t="s">
        <v>606</v>
      </c>
      <c r="E275" s="63"/>
    </row>
    <row r="276" spans="1:9" s="61" customFormat="1" ht="15" customHeight="1" x14ac:dyDescent="0.2">
      <c r="A276" s="60"/>
      <c r="B276" s="58" t="s">
        <v>535</v>
      </c>
      <c r="C276" s="60" t="s">
        <v>235</v>
      </c>
      <c r="D276" s="87" t="s">
        <v>607</v>
      </c>
      <c r="E276" s="63"/>
    </row>
    <row r="277" spans="1:9" s="61" customFormat="1" ht="15" customHeight="1" x14ac:dyDescent="0.2">
      <c r="A277" s="60"/>
      <c r="B277" s="58"/>
      <c r="C277" s="60"/>
      <c r="D277" s="87" t="s">
        <v>608</v>
      </c>
      <c r="E277" s="63"/>
    </row>
    <row r="278" spans="1:9" s="61" customFormat="1" ht="15" customHeight="1" x14ac:dyDescent="0.2">
      <c r="A278" s="60"/>
      <c r="B278" s="58" t="s">
        <v>536</v>
      </c>
      <c r="C278" s="60" t="s">
        <v>235</v>
      </c>
      <c r="D278" s="87" t="s">
        <v>609</v>
      </c>
      <c r="E278" s="63"/>
    </row>
    <row r="279" spans="1:9" s="61" customFormat="1" ht="15" customHeight="1" x14ac:dyDescent="0.2">
      <c r="A279" s="60"/>
      <c r="B279" s="58"/>
      <c r="C279" s="60"/>
      <c r="D279" s="87" t="s">
        <v>610</v>
      </c>
      <c r="E279" s="63"/>
    </row>
    <row r="280" spans="1:9" s="61" customFormat="1" ht="15" customHeight="1" x14ac:dyDescent="0.2">
      <c r="A280" s="60"/>
      <c r="B280" s="58" t="s">
        <v>537</v>
      </c>
      <c r="C280" s="60" t="s">
        <v>235</v>
      </c>
      <c r="D280" s="63" t="s">
        <v>294</v>
      </c>
      <c r="E280" s="63"/>
    </row>
    <row r="281" spans="1:9" s="61" customFormat="1" ht="15" customHeight="1" x14ac:dyDescent="0.2">
      <c r="A281" s="60"/>
      <c r="B281" s="58"/>
      <c r="C281" s="60"/>
      <c r="D281" s="63" t="s">
        <v>336</v>
      </c>
      <c r="E281" s="63"/>
    </row>
    <row r="282" spans="1:9" s="61" customFormat="1" ht="15" customHeight="1" x14ac:dyDescent="0.2">
      <c r="A282" s="60"/>
      <c r="B282" s="58" t="s">
        <v>601</v>
      </c>
      <c r="C282" s="60" t="s">
        <v>235</v>
      </c>
      <c r="D282" s="63" t="s">
        <v>327</v>
      </c>
      <c r="E282" s="63"/>
    </row>
    <row r="283" spans="1:9" s="61" customFormat="1" ht="3" customHeight="1" x14ac:dyDescent="0.2">
      <c r="A283" s="59"/>
      <c r="B283" s="58"/>
      <c r="C283" s="60"/>
      <c r="D283" s="63"/>
      <c r="E283" s="63"/>
      <c r="F283" s="64"/>
      <c r="G283" s="64"/>
      <c r="H283" s="64"/>
    </row>
    <row r="284" spans="1:9" ht="15" customHeight="1" x14ac:dyDescent="0.2">
      <c r="A284" s="45"/>
      <c r="B284" s="47"/>
      <c r="C284" s="47"/>
      <c r="D284" s="75" t="s">
        <v>28</v>
      </c>
      <c r="E284" s="125" t="s">
        <v>277</v>
      </c>
      <c r="F284" s="125"/>
      <c r="G284" s="125"/>
      <c r="H284" s="125"/>
      <c r="I284" s="125"/>
    </row>
    <row r="285" spans="1:9" ht="15" customHeight="1" x14ac:dyDescent="0.2">
      <c r="A285" s="45"/>
      <c r="B285" s="49"/>
      <c r="C285" s="49"/>
      <c r="D285" s="50">
        <v>1</v>
      </c>
      <c r="E285" s="124" t="s">
        <v>337</v>
      </c>
      <c r="F285" s="124"/>
      <c r="G285" s="124"/>
      <c r="H285" s="124"/>
      <c r="I285" s="124"/>
    </row>
    <row r="286" spans="1:9" ht="15" customHeight="1" x14ac:dyDescent="0.2">
      <c r="A286" s="45"/>
      <c r="B286" s="49"/>
      <c r="C286" s="49"/>
      <c r="D286" s="50">
        <v>2</v>
      </c>
      <c r="E286" s="126" t="s">
        <v>328</v>
      </c>
      <c r="F286" s="127"/>
      <c r="G286" s="127"/>
      <c r="H286" s="127"/>
      <c r="I286" s="128"/>
    </row>
    <row r="287" spans="1:9" ht="15" customHeight="1" x14ac:dyDescent="0.2">
      <c r="A287" s="45"/>
      <c r="B287" s="49"/>
      <c r="C287" s="49"/>
      <c r="D287" s="50">
        <v>3</v>
      </c>
      <c r="E287" s="126" t="s">
        <v>329</v>
      </c>
      <c r="F287" s="127"/>
      <c r="G287" s="127"/>
      <c r="H287" s="127"/>
      <c r="I287" s="128"/>
    </row>
    <row r="288" spans="1:9" ht="15" customHeight="1" x14ac:dyDescent="0.2">
      <c r="A288" s="45"/>
      <c r="B288" s="49"/>
      <c r="C288" s="49"/>
      <c r="D288" s="50">
        <v>4</v>
      </c>
      <c r="E288" s="124" t="s">
        <v>60</v>
      </c>
      <c r="F288" s="124"/>
      <c r="G288" s="124"/>
      <c r="H288" s="124"/>
      <c r="I288" s="124"/>
    </row>
    <row r="289" spans="1:9" ht="9.9499999999999993" customHeight="1" x14ac:dyDescent="0.2">
      <c r="A289" s="45"/>
      <c r="B289" s="49"/>
      <c r="C289" s="49"/>
      <c r="D289" s="51"/>
      <c r="E289" s="77"/>
      <c r="F289" s="77"/>
      <c r="G289" s="77"/>
      <c r="H289" s="77"/>
    </row>
    <row r="290" spans="1:9" s="61" customFormat="1" ht="15" customHeight="1" x14ac:dyDescent="0.2">
      <c r="A290" s="60"/>
      <c r="B290" s="58" t="s">
        <v>602</v>
      </c>
      <c r="C290" s="60" t="s">
        <v>235</v>
      </c>
      <c r="D290" s="63" t="s">
        <v>330</v>
      </c>
      <c r="E290" s="63"/>
    </row>
    <row r="291" spans="1:9" s="61" customFormat="1" ht="3" customHeight="1" x14ac:dyDescent="0.2">
      <c r="A291" s="59"/>
      <c r="B291" s="58"/>
      <c r="C291" s="60"/>
      <c r="D291" s="63"/>
      <c r="E291" s="63"/>
      <c r="F291" s="64"/>
      <c r="G291" s="64"/>
      <c r="H291" s="64"/>
    </row>
    <row r="292" spans="1:9" ht="15" customHeight="1" x14ac:dyDescent="0.2">
      <c r="A292" s="45"/>
      <c r="B292" s="47"/>
      <c r="C292" s="47"/>
      <c r="D292" s="75" t="s">
        <v>28</v>
      </c>
      <c r="E292" s="125" t="s">
        <v>331</v>
      </c>
      <c r="F292" s="125"/>
      <c r="G292" s="125"/>
      <c r="H292" s="125"/>
      <c r="I292" s="125"/>
    </row>
    <row r="293" spans="1:9" ht="15" customHeight="1" x14ac:dyDescent="0.2">
      <c r="A293" s="45"/>
      <c r="B293" s="49"/>
      <c r="C293" s="49"/>
      <c r="D293" s="50">
        <v>1</v>
      </c>
      <c r="E293" s="124" t="s">
        <v>332</v>
      </c>
      <c r="F293" s="124"/>
      <c r="G293" s="124"/>
      <c r="H293" s="124"/>
      <c r="I293" s="124"/>
    </row>
    <row r="294" spans="1:9" ht="15" customHeight="1" x14ac:dyDescent="0.2">
      <c r="A294" s="45"/>
      <c r="B294" s="49"/>
      <c r="C294" s="49"/>
      <c r="D294" s="50">
        <v>2</v>
      </c>
      <c r="E294" s="124" t="s">
        <v>333</v>
      </c>
      <c r="F294" s="124"/>
      <c r="G294" s="124"/>
      <c r="H294" s="124"/>
      <c r="I294" s="124"/>
    </row>
    <row r="295" spans="1:9" ht="15" customHeight="1" x14ac:dyDescent="0.2">
      <c r="A295" s="45"/>
      <c r="B295" s="49"/>
      <c r="C295" s="49"/>
      <c r="D295" s="50">
        <v>3</v>
      </c>
      <c r="E295" s="124" t="s">
        <v>334</v>
      </c>
      <c r="F295" s="124"/>
      <c r="G295" s="124"/>
      <c r="H295" s="124"/>
      <c r="I295" s="124"/>
    </row>
    <row r="296" spans="1:9" ht="15" customHeight="1" x14ac:dyDescent="0.2">
      <c r="A296" s="45"/>
      <c r="B296" s="49"/>
      <c r="C296" s="49"/>
      <c r="D296" s="50">
        <v>4</v>
      </c>
      <c r="E296" s="124" t="s">
        <v>335</v>
      </c>
      <c r="F296" s="124"/>
      <c r="G296" s="124"/>
      <c r="H296" s="124"/>
      <c r="I296" s="124"/>
    </row>
    <row r="297" spans="1:9" ht="15" customHeight="1" x14ac:dyDescent="0.2">
      <c r="A297" s="45"/>
      <c r="B297" s="49"/>
      <c r="C297" s="49"/>
      <c r="D297" s="50">
        <v>5</v>
      </c>
      <c r="E297" s="124" t="s">
        <v>60</v>
      </c>
      <c r="F297" s="124"/>
      <c r="G297" s="124"/>
      <c r="H297" s="124"/>
      <c r="I297" s="124"/>
    </row>
    <row r="298" spans="1:9" ht="9.9499999999999993" customHeight="1" x14ac:dyDescent="0.2">
      <c r="A298" s="45"/>
      <c r="B298" s="49"/>
      <c r="C298" s="49"/>
      <c r="D298" s="51"/>
      <c r="E298" s="78"/>
      <c r="F298" s="77"/>
      <c r="G298" s="77"/>
      <c r="H298" s="77"/>
    </row>
    <row r="299" spans="1:9" s="61" customFormat="1" ht="15" customHeight="1" x14ac:dyDescent="0.2">
      <c r="A299" s="60"/>
      <c r="B299" s="58" t="s">
        <v>603</v>
      </c>
      <c r="C299" s="60" t="s">
        <v>235</v>
      </c>
      <c r="D299" s="63" t="s">
        <v>297</v>
      </c>
      <c r="E299" s="63"/>
    </row>
    <row r="300" spans="1:9" s="61" customFormat="1" ht="15" customHeight="1" x14ac:dyDescent="0.2">
      <c r="A300" s="60"/>
      <c r="B300" s="58"/>
      <c r="C300" s="60"/>
      <c r="D300" s="69" t="s">
        <v>298</v>
      </c>
      <c r="E300" s="65"/>
      <c r="F300" s="66"/>
    </row>
    <row r="301" spans="1:9" s="61" customFormat="1" ht="15" customHeight="1" x14ac:dyDescent="0.2">
      <c r="A301" s="60"/>
      <c r="B301" s="58"/>
      <c r="C301" s="60"/>
      <c r="D301" s="74" t="s">
        <v>318</v>
      </c>
      <c r="E301" s="74"/>
      <c r="F301" s="67" t="s">
        <v>235</v>
      </c>
      <c r="G301" s="68" t="s">
        <v>278</v>
      </c>
    </row>
    <row r="302" spans="1:9" s="61" customFormat="1" ht="15" customHeight="1" x14ac:dyDescent="0.2">
      <c r="A302" s="60"/>
      <c r="B302" s="58"/>
      <c r="C302" s="60"/>
      <c r="D302" s="74" t="s">
        <v>319</v>
      </c>
      <c r="E302" s="74"/>
      <c r="F302" s="67" t="s">
        <v>235</v>
      </c>
      <c r="G302" s="68" t="s">
        <v>279</v>
      </c>
    </row>
    <row r="303" spans="1:9" s="61" customFormat="1" ht="15" customHeight="1" x14ac:dyDescent="0.2">
      <c r="A303" s="60"/>
      <c r="B303" s="58"/>
      <c r="C303" s="60"/>
      <c r="D303" s="74" t="s">
        <v>320</v>
      </c>
      <c r="E303" s="74"/>
      <c r="F303" s="67" t="s">
        <v>235</v>
      </c>
      <c r="G303" s="68" t="s">
        <v>280</v>
      </c>
    </row>
    <row r="304" spans="1:9" s="61" customFormat="1" ht="9.9499999999999993" customHeight="1" x14ac:dyDescent="0.2">
      <c r="A304" s="60"/>
      <c r="B304" s="58"/>
      <c r="C304" s="60"/>
      <c r="D304" s="63"/>
      <c r="E304" s="63"/>
    </row>
    <row r="305" spans="1:11" s="61" customFormat="1" ht="15" customHeight="1" x14ac:dyDescent="0.2">
      <c r="A305" s="60"/>
      <c r="B305" s="58" t="s">
        <v>604</v>
      </c>
      <c r="C305" s="60" t="s">
        <v>235</v>
      </c>
      <c r="D305" s="87" t="s">
        <v>365</v>
      </c>
      <c r="E305" s="63"/>
    </row>
    <row r="306" spans="1:11" s="61" customFormat="1" ht="3" customHeight="1" x14ac:dyDescent="0.2">
      <c r="A306" s="60"/>
      <c r="B306" s="58"/>
      <c r="C306" s="60"/>
      <c r="D306" s="63"/>
      <c r="E306" s="63"/>
    </row>
    <row r="307" spans="1:11" ht="15" customHeight="1" x14ac:dyDescent="0.2">
      <c r="A307" s="45"/>
      <c r="B307" s="47"/>
      <c r="C307" s="47"/>
      <c r="D307" s="48" t="s">
        <v>28</v>
      </c>
      <c r="E307" s="125" t="s">
        <v>363</v>
      </c>
      <c r="F307" s="125"/>
      <c r="G307" s="125"/>
      <c r="H307" s="125"/>
    </row>
    <row r="308" spans="1:11" ht="15" customHeight="1" x14ac:dyDescent="0.2">
      <c r="A308" s="45"/>
      <c r="B308" s="49"/>
      <c r="C308" s="49"/>
      <c r="D308" s="50">
        <v>1</v>
      </c>
      <c r="E308" s="124" t="s">
        <v>52</v>
      </c>
      <c r="F308" s="124"/>
      <c r="G308" s="124"/>
      <c r="H308" s="124"/>
    </row>
    <row r="309" spans="1:11" ht="15" customHeight="1" x14ac:dyDescent="0.2">
      <c r="A309" s="45"/>
      <c r="B309" s="49"/>
      <c r="C309" s="49"/>
      <c r="D309" s="50" t="s">
        <v>35</v>
      </c>
      <c r="E309" s="124" t="s">
        <v>53</v>
      </c>
      <c r="F309" s="124"/>
      <c r="G309" s="124"/>
      <c r="H309" s="124"/>
    </row>
    <row r="310" spans="1:11" ht="15" customHeight="1" x14ac:dyDescent="0.2">
      <c r="A310" s="45"/>
      <c r="B310" s="49"/>
      <c r="C310" s="49"/>
      <c r="D310" s="50" t="s">
        <v>50</v>
      </c>
      <c r="E310" s="123" t="s">
        <v>366</v>
      </c>
      <c r="F310" s="124"/>
      <c r="G310" s="124"/>
      <c r="H310" s="124"/>
    </row>
    <row r="311" spans="1:11" ht="15" customHeight="1" x14ac:dyDescent="0.2"/>
    <row r="312" spans="1:11" ht="15" customHeight="1" x14ac:dyDescent="0.2"/>
    <row r="313" spans="1:11" ht="15" customHeight="1" x14ac:dyDescent="0.2">
      <c r="K313" s="122" t="s">
        <v>668</v>
      </c>
    </row>
    <row r="314" spans="1:11" ht="15" customHeight="1" x14ac:dyDescent="0.2"/>
    <row r="315" spans="1:11" ht="15" customHeight="1" x14ac:dyDescent="0.2">
      <c r="K315" s="76" t="s">
        <v>324</v>
      </c>
    </row>
    <row r="316" spans="1:11" ht="15" customHeight="1" x14ac:dyDescent="0.2"/>
    <row r="317" spans="1:11" ht="14.25" customHeight="1" x14ac:dyDescent="0.2">
      <c r="K317" s="40" t="s">
        <v>325</v>
      </c>
    </row>
    <row r="318" spans="1:11" ht="14.25" customHeight="1" x14ac:dyDescent="0.2">
      <c r="K318" s="40" t="s">
        <v>326</v>
      </c>
    </row>
  </sheetData>
  <sheetProtection password="EF85" sheet="1" objects="1" scenarios="1"/>
  <mergeCells count="82">
    <mergeCell ref="E123:H123"/>
    <mergeCell ref="E293:I293"/>
    <mergeCell ref="E294:I294"/>
    <mergeCell ref="E295:I295"/>
    <mergeCell ref="E288:I288"/>
    <mergeCell ref="E124:H124"/>
    <mergeCell ref="E125:H125"/>
    <mergeCell ref="E128:H128"/>
    <mergeCell ref="E208:H208"/>
    <mergeCell ref="E286:I286"/>
    <mergeCell ref="E287:I287"/>
    <mergeCell ref="E132:H132"/>
    <mergeCell ref="E133:H133"/>
    <mergeCell ref="E127:H127"/>
    <mergeCell ref="A1:O1"/>
    <mergeCell ref="E82:H82"/>
    <mergeCell ref="E83:H83"/>
    <mergeCell ref="E84:H84"/>
    <mergeCell ref="A2:O2"/>
    <mergeCell ref="E46:J46"/>
    <mergeCell ref="E47:J47"/>
    <mergeCell ref="E76:H76"/>
    <mergeCell ref="E78:H78"/>
    <mergeCell ref="E79:H79"/>
    <mergeCell ref="E80:H80"/>
    <mergeCell ref="E81:H81"/>
    <mergeCell ref="E87:H87"/>
    <mergeCell ref="E48:J48"/>
    <mergeCell ref="E75:H75"/>
    <mergeCell ref="E77:H77"/>
    <mergeCell ref="E102:H102"/>
    <mergeCell ref="E92:H92"/>
    <mergeCell ref="E91:H91"/>
    <mergeCell ref="E86:H86"/>
    <mergeCell ref="E85:H85"/>
    <mergeCell ref="E310:H310"/>
    <mergeCell ref="E247:H247"/>
    <mergeCell ref="E249:H249"/>
    <mergeCell ref="E248:H248"/>
    <mergeCell ref="E267:H267"/>
    <mergeCell ref="E266:H266"/>
    <mergeCell ref="E258:H258"/>
    <mergeCell ref="E259:H259"/>
    <mergeCell ref="E264:H264"/>
    <mergeCell ref="E308:H308"/>
    <mergeCell ref="E309:H309"/>
    <mergeCell ref="E307:H307"/>
    <mergeCell ref="E265:H265"/>
    <mergeCell ref="E296:I296"/>
    <mergeCell ref="E297:I297"/>
    <mergeCell ref="E292:I292"/>
    <mergeCell ref="E107:H107"/>
    <mergeCell ref="E108:H108"/>
    <mergeCell ref="E121:H121"/>
    <mergeCell ref="E120:H120"/>
    <mergeCell ref="E122:H122"/>
    <mergeCell ref="E109:H109"/>
    <mergeCell ref="E113:H113"/>
    <mergeCell ref="E114:H114"/>
    <mergeCell ref="E115:H115"/>
    <mergeCell ref="E119:H119"/>
    <mergeCell ref="E126:H126"/>
    <mergeCell ref="E256:H256"/>
    <mergeCell ref="E257:H257"/>
    <mergeCell ref="E284:I284"/>
    <mergeCell ref="E285:I285"/>
    <mergeCell ref="E235:H235"/>
    <mergeCell ref="E236:H236"/>
    <mergeCell ref="E260:H260"/>
    <mergeCell ref="E262:H262"/>
    <mergeCell ref="E263:H263"/>
    <mergeCell ref="E261:H261"/>
    <mergeCell ref="E222:H222"/>
    <mergeCell ref="E221:H221"/>
    <mergeCell ref="E223:H223"/>
    <mergeCell ref="E234:H234"/>
    <mergeCell ref="E134:H134"/>
    <mergeCell ref="E135:H135"/>
    <mergeCell ref="E136:H136"/>
    <mergeCell ref="E137:H137"/>
    <mergeCell ref="E210:H210"/>
    <mergeCell ref="E209:H209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95" orientation="landscape" r:id="rId1"/>
  <ignoredErrors>
    <ignoredError sqref="D47:D48 D114:D115 D248 D309:D310 D209 D257:H261 E267:H267 D262:D267 D76:D87 A4:A15 A37 A35 A33 A16 A21:A30 A17:A20 A31:A32 A34 A36 A38:A39 D92:D102 D133:D137 D222 D23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I41"/>
  <sheetViews>
    <sheetView workbookViewId="0"/>
  </sheetViews>
  <sheetFormatPr defaultColWidth="11.5703125" defaultRowHeight="15" customHeight="1" x14ac:dyDescent="0.2"/>
  <cols>
    <col min="1" max="1" width="13.7109375" style="17" customWidth="1"/>
    <col min="2" max="2" width="30.7109375" style="18" customWidth="1"/>
    <col min="3" max="3" width="7.7109375" style="17" customWidth="1"/>
    <col min="4" max="4" width="52.7109375" style="18" customWidth="1"/>
    <col min="5" max="5" width="17" style="18" customWidth="1"/>
    <col min="6" max="6" width="20" style="18" bestFit="1" customWidth="1"/>
    <col min="7" max="9" width="20.7109375" style="18" customWidth="1"/>
    <col min="10" max="10" width="8.7109375" style="18" customWidth="1"/>
    <col min="11" max="12" width="11.7109375" style="17" customWidth="1"/>
    <col min="13" max="14" width="9.7109375" style="73" customWidth="1"/>
    <col min="15" max="16" width="10.7109375" style="17" customWidth="1"/>
    <col min="17" max="17" width="25.7109375" style="18" customWidth="1"/>
    <col min="18" max="18" width="8.7109375" style="17" customWidth="1"/>
    <col min="19" max="19" width="10.5703125" style="17" bestFit="1" customWidth="1"/>
    <col min="20" max="20" width="9.7109375" style="17" customWidth="1"/>
    <col min="21" max="21" width="12.7109375" style="17" customWidth="1"/>
    <col min="22" max="51" width="8.7109375" style="19" customWidth="1"/>
    <col min="52" max="67" width="9.7109375" style="19" customWidth="1"/>
    <col min="68" max="68" width="9.7109375" style="20" customWidth="1"/>
    <col min="69" max="73" width="8.7109375" style="20" customWidth="1"/>
    <col min="74" max="74" width="9.7109375" style="20" customWidth="1"/>
    <col min="75" max="79" width="8.7109375" style="20" customWidth="1"/>
    <col min="80" max="80" width="9.7109375" style="20" customWidth="1"/>
    <col min="81" max="85" width="8.7109375" style="21" customWidth="1"/>
    <col min="86" max="86" width="9.7109375" style="17" customWidth="1"/>
    <col min="87" max="87" width="9.7109375" style="36" customWidth="1"/>
    <col min="88" max="88" width="23.28515625" style="18" customWidth="1"/>
    <col min="89" max="89" width="24.5703125" style="18" customWidth="1"/>
    <col min="90" max="90" width="11.5703125" style="17"/>
    <col min="91" max="95" width="8.7109375" style="19" customWidth="1"/>
    <col min="96" max="99" width="10.7109375" style="19" customWidth="1"/>
    <col min="100" max="101" width="8.7109375" style="19" customWidth="1"/>
    <col min="102" max="131" width="7.7109375" style="19" customWidth="1"/>
    <col min="132" max="132" width="10.7109375" style="22" customWidth="1"/>
    <col min="133" max="133" width="1.85546875" style="2" bestFit="1" customWidth="1"/>
    <col min="134" max="134" width="4.7109375" style="2" hidden="1" customWidth="1"/>
    <col min="135" max="135" width="0" style="2" hidden="1" customWidth="1"/>
    <col min="136" max="136" width="5.5703125" style="2" hidden="1" customWidth="1"/>
    <col min="137" max="137" width="5.7109375" style="2" hidden="1" customWidth="1"/>
    <col min="138" max="138" width="5.5703125" style="2" hidden="1" customWidth="1"/>
    <col min="139" max="139" width="5.7109375" style="2" hidden="1" customWidth="1"/>
    <col min="140" max="140" width="0" style="2" hidden="1" customWidth="1"/>
    <col min="141" max="16384" width="11.5703125" style="2"/>
  </cols>
  <sheetData>
    <row r="1" spans="1:139" ht="15" customHeight="1" x14ac:dyDescent="0.2">
      <c r="A1" s="112" t="s">
        <v>669</v>
      </c>
      <c r="B1" s="113"/>
      <c r="C1" s="114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4"/>
      <c r="P1" s="114"/>
      <c r="Q1" s="113"/>
      <c r="R1" s="114"/>
      <c r="S1" s="114"/>
      <c r="T1" s="114"/>
      <c r="U1" s="114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7"/>
      <c r="CD1" s="117"/>
      <c r="CE1" s="117"/>
      <c r="CF1" s="117"/>
      <c r="CG1" s="117"/>
      <c r="CH1" s="114"/>
      <c r="CI1" s="114"/>
      <c r="CJ1" s="113"/>
      <c r="CK1" s="113"/>
      <c r="CL1" s="114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W1" s="115"/>
      <c r="CX1" s="115"/>
      <c r="CY1" s="115"/>
      <c r="CZ1" s="115"/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L1" s="115"/>
      <c r="DM1" s="115"/>
      <c r="DN1" s="115"/>
      <c r="DO1" s="115"/>
      <c r="DP1" s="115"/>
      <c r="DQ1" s="115"/>
      <c r="DR1" s="115"/>
      <c r="DS1" s="115"/>
      <c r="DT1" s="115"/>
      <c r="DU1" s="115"/>
      <c r="DV1" s="115"/>
      <c r="DW1" s="115"/>
      <c r="DX1" s="115"/>
      <c r="DY1" s="115"/>
      <c r="DZ1" s="115"/>
      <c r="EA1" s="115"/>
      <c r="EB1" s="118"/>
    </row>
    <row r="2" spans="1:139" s="1" customFormat="1" ht="15" customHeight="1" x14ac:dyDescent="0.2">
      <c r="A2" s="139" t="s">
        <v>56</v>
      </c>
      <c r="B2" s="140"/>
      <c r="C2" s="140"/>
      <c r="D2" s="140"/>
      <c r="E2" s="140"/>
      <c r="F2" s="140"/>
      <c r="G2" s="140"/>
      <c r="H2" s="140"/>
      <c r="I2" s="140"/>
      <c r="J2" s="141"/>
      <c r="K2" s="132" t="s">
        <v>211</v>
      </c>
      <c r="L2" s="130"/>
      <c r="M2" s="146" t="s">
        <v>369</v>
      </c>
      <c r="N2" s="147"/>
      <c r="O2" s="150" t="s">
        <v>360</v>
      </c>
      <c r="P2" s="160" t="s">
        <v>633</v>
      </c>
      <c r="Q2" s="139" t="s">
        <v>579</v>
      </c>
      <c r="R2" s="140"/>
      <c r="S2" s="140"/>
      <c r="T2" s="140"/>
      <c r="U2" s="141"/>
      <c r="V2" s="154" t="s">
        <v>290</v>
      </c>
      <c r="W2" s="155"/>
      <c r="X2" s="155"/>
      <c r="Y2" s="155"/>
      <c r="Z2" s="155"/>
      <c r="AA2" s="155"/>
      <c r="AB2" s="155"/>
      <c r="AC2" s="155"/>
      <c r="AD2" s="155"/>
      <c r="AE2" s="156"/>
      <c r="AF2" s="154" t="s">
        <v>291</v>
      </c>
      <c r="AG2" s="155"/>
      <c r="AH2" s="155"/>
      <c r="AI2" s="155"/>
      <c r="AJ2" s="155"/>
      <c r="AK2" s="155"/>
      <c r="AL2" s="155"/>
      <c r="AM2" s="155"/>
      <c r="AN2" s="155"/>
      <c r="AO2" s="156"/>
      <c r="AP2" s="154" t="s">
        <v>292</v>
      </c>
      <c r="AQ2" s="155"/>
      <c r="AR2" s="155"/>
      <c r="AS2" s="155"/>
      <c r="AT2" s="155"/>
      <c r="AU2" s="155"/>
      <c r="AV2" s="155"/>
      <c r="AW2" s="155"/>
      <c r="AX2" s="155"/>
      <c r="AY2" s="156"/>
      <c r="AZ2" s="154" t="s">
        <v>223</v>
      </c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6"/>
      <c r="BP2" s="130" t="s">
        <v>218</v>
      </c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1"/>
      <c r="CI2" s="131"/>
      <c r="CJ2" s="131"/>
      <c r="CK2" s="131"/>
      <c r="CL2" s="131"/>
      <c r="CM2" s="131"/>
      <c r="CN2" s="131"/>
      <c r="CO2" s="131"/>
      <c r="CP2" s="131"/>
      <c r="CQ2" s="131"/>
      <c r="CR2" s="130" t="s">
        <v>222</v>
      </c>
      <c r="CS2" s="130"/>
      <c r="CT2" s="130"/>
      <c r="CU2" s="130"/>
      <c r="CV2" s="130"/>
      <c r="CW2" s="130"/>
      <c r="CX2" s="130"/>
      <c r="CY2" s="130"/>
      <c r="CZ2" s="130"/>
      <c r="DA2" s="130"/>
      <c r="DB2" s="130"/>
      <c r="DC2" s="130"/>
      <c r="DD2" s="130"/>
      <c r="DE2" s="130"/>
      <c r="DF2" s="130"/>
      <c r="DG2" s="130"/>
      <c r="DH2" s="130"/>
      <c r="DI2" s="130"/>
      <c r="DJ2" s="130"/>
      <c r="DK2" s="130"/>
      <c r="DL2" s="130"/>
      <c r="DM2" s="130"/>
      <c r="DN2" s="130"/>
      <c r="DO2" s="130"/>
      <c r="DP2" s="130"/>
      <c r="DQ2" s="130"/>
      <c r="DR2" s="130"/>
      <c r="DS2" s="130"/>
      <c r="DT2" s="130"/>
      <c r="DU2" s="130"/>
      <c r="DV2" s="130"/>
      <c r="DW2" s="130"/>
      <c r="DX2" s="130"/>
      <c r="DY2" s="130"/>
      <c r="DZ2" s="130"/>
      <c r="EA2" s="130"/>
      <c r="EB2" s="130"/>
    </row>
    <row r="3" spans="1:139" s="1" customFormat="1" ht="15" customHeight="1" x14ac:dyDescent="0.2">
      <c r="A3" s="142"/>
      <c r="B3" s="143"/>
      <c r="C3" s="143"/>
      <c r="D3" s="143"/>
      <c r="E3" s="143"/>
      <c r="F3" s="143"/>
      <c r="G3" s="143"/>
      <c r="H3" s="143"/>
      <c r="I3" s="143"/>
      <c r="J3" s="144"/>
      <c r="K3" s="130"/>
      <c r="L3" s="130"/>
      <c r="M3" s="148"/>
      <c r="N3" s="149"/>
      <c r="O3" s="151"/>
      <c r="P3" s="160"/>
      <c r="Q3" s="142"/>
      <c r="R3" s="143"/>
      <c r="S3" s="143"/>
      <c r="T3" s="143"/>
      <c r="U3" s="144"/>
      <c r="V3" s="139" t="s">
        <v>389</v>
      </c>
      <c r="W3" s="140"/>
      <c r="X3" s="140"/>
      <c r="Y3" s="140"/>
      <c r="Z3" s="140"/>
      <c r="AA3" s="140"/>
      <c r="AB3" s="140"/>
      <c r="AC3" s="141"/>
      <c r="AD3" s="167" t="s">
        <v>390</v>
      </c>
      <c r="AE3" s="168"/>
      <c r="AF3" s="139" t="s">
        <v>391</v>
      </c>
      <c r="AG3" s="140"/>
      <c r="AH3" s="140"/>
      <c r="AI3" s="140"/>
      <c r="AJ3" s="140"/>
      <c r="AK3" s="140"/>
      <c r="AL3" s="140"/>
      <c r="AM3" s="141"/>
      <c r="AN3" s="167" t="s">
        <v>392</v>
      </c>
      <c r="AO3" s="168"/>
      <c r="AP3" s="139" t="s">
        <v>394</v>
      </c>
      <c r="AQ3" s="140"/>
      <c r="AR3" s="140"/>
      <c r="AS3" s="140"/>
      <c r="AT3" s="140"/>
      <c r="AU3" s="140"/>
      <c r="AV3" s="140"/>
      <c r="AW3" s="141"/>
      <c r="AX3" s="167" t="s">
        <v>393</v>
      </c>
      <c r="AY3" s="168"/>
      <c r="AZ3" s="130" t="s">
        <v>293</v>
      </c>
      <c r="BA3" s="130"/>
      <c r="BB3" s="130"/>
      <c r="BC3" s="130"/>
      <c r="BD3" s="154" t="s">
        <v>402</v>
      </c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6"/>
      <c r="BP3" s="130" t="s">
        <v>219</v>
      </c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 t="s">
        <v>220</v>
      </c>
      <c r="CI3" s="130"/>
      <c r="CJ3" s="130"/>
      <c r="CK3" s="130"/>
      <c r="CL3" s="130"/>
      <c r="CM3" s="130"/>
      <c r="CN3" s="130"/>
      <c r="CO3" s="130"/>
      <c r="CP3" s="130"/>
      <c r="CQ3" s="130"/>
      <c r="CR3" s="176" t="s">
        <v>611</v>
      </c>
      <c r="CS3" s="177"/>
      <c r="CT3" s="178"/>
      <c r="CU3" s="166" t="s">
        <v>210</v>
      </c>
      <c r="CV3" s="150" t="s">
        <v>277</v>
      </c>
      <c r="CW3" s="150" t="s">
        <v>307</v>
      </c>
      <c r="CX3" s="132" t="s">
        <v>214</v>
      </c>
      <c r="CY3" s="132"/>
      <c r="CZ3" s="132"/>
      <c r="DA3" s="132" t="s">
        <v>213</v>
      </c>
      <c r="DB3" s="132"/>
      <c r="DC3" s="132"/>
      <c r="DD3" s="146" t="s">
        <v>212</v>
      </c>
      <c r="DE3" s="174"/>
      <c r="DF3" s="147"/>
      <c r="DG3" s="146" t="s">
        <v>350</v>
      </c>
      <c r="DH3" s="174"/>
      <c r="DI3" s="147"/>
      <c r="DJ3" s="133" t="s">
        <v>26</v>
      </c>
      <c r="DK3" s="134"/>
      <c r="DL3" s="135"/>
      <c r="DM3" s="133" t="s">
        <v>25</v>
      </c>
      <c r="DN3" s="134"/>
      <c r="DO3" s="135"/>
      <c r="DP3" s="133" t="s">
        <v>23</v>
      </c>
      <c r="DQ3" s="134"/>
      <c r="DR3" s="135"/>
      <c r="DS3" s="133" t="s">
        <v>24</v>
      </c>
      <c r="DT3" s="134"/>
      <c r="DU3" s="135"/>
      <c r="DV3" s="132" t="s">
        <v>208</v>
      </c>
      <c r="DW3" s="132"/>
      <c r="DX3" s="132"/>
      <c r="DY3" s="132" t="s">
        <v>209</v>
      </c>
      <c r="DZ3" s="132"/>
      <c r="EA3" s="132"/>
      <c r="EB3" s="166" t="s">
        <v>364</v>
      </c>
    </row>
    <row r="4" spans="1:139" s="1" customFormat="1" ht="15" customHeight="1" x14ac:dyDescent="0.2">
      <c r="A4" s="130" t="s">
        <v>4</v>
      </c>
      <c r="B4" s="130" t="s">
        <v>16</v>
      </c>
      <c r="C4" s="130" t="s">
        <v>5</v>
      </c>
      <c r="D4" s="130" t="s">
        <v>0</v>
      </c>
      <c r="E4" s="130" t="s">
        <v>18</v>
      </c>
      <c r="F4" s="130" t="s">
        <v>359</v>
      </c>
      <c r="G4" s="130" t="s">
        <v>17</v>
      </c>
      <c r="H4" s="130" t="s">
        <v>1</v>
      </c>
      <c r="I4" s="145" t="s">
        <v>367</v>
      </c>
      <c r="J4" s="145" t="s">
        <v>368</v>
      </c>
      <c r="K4" s="171" t="s">
        <v>2</v>
      </c>
      <c r="L4" s="171" t="s">
        <v>3</v>
      </c>
      <c r="M4" s="150" t="s">
        <v>370</v>
      </c>
      <c r="N4" s="152" t="s">
        <v>371</v>
      </c>
      <c r="O4" s="151"/>
      <c r="P4" s="160"/>
      <c r="Q4" s="166" t="s">
        <v>580</v>
      </c>
      <c r="R4" s="166" t="s">
        <v>19</v>
      </c>
      <c r="S4" s="166" t="s">
        <v>22</v>
      </c>
      <c r="T4" s="166" t="s">
        <v>358</v>
      </c>
      <c r="U4" s="152" t="s">
        <v>395</v>
      </c>
      <c r="V4" s="142"/>
      <c r="W4" s="143"/>
      <c r="X4" s="143"/>
      <c r="Y4" s="143"/>
      <c r="Z4" s="143"/>
      <c r="AA4" s="143"/>
      <c r="AB4" s="143"/>
      <c r="AC4" s="144"/>
      <c r="AD4" s="185"/>
      <c r="AE4" s="186"/>
      <c r="AF4" s="142"/>
      <c r="AG4" s="143"/>
      <c r="AH4" s="143"/>
      <c r="AI4" s="143"/>
      <c r="AJ4" s="143"/>
      <c r="AK4" s="143"/>
      <c r="AL4" s="143"/>
      <c r="AM4" s="144"/>
      <c r="AN4" s="185"/>
      <c r="AO4" s="186"/>
      <c r="AP4" s="142"/>
      <c r="AQ4" s="143"/>
      <c r="AR4" s="143"/>
      <c r="AS4" s="143"/>
      <c r="AT4" s="143"/>
      <c r="AU4" s="143"/>
      <c r="AV4" s="143"/>
      <c r="AW4" s="144"/>
      <c r="AX4" s="185"/>
      <c r="AY4" s="186"/>
      <c r="AZ4" s="132" t="s">
        <v>308</v>
      </c>
      <c r="BA4" s="132"/>
      <c r="BB4" s="132" t="s">
        <v>309</v>
      </c>
      <c r="BC4" s="132"/>
      <c r="BD4" s="132" t="s">
        <v>519</v>
      </c>
      <c r="BE4" s="132"/>
      <c r="BF4" s="132" t="s">
        <v>520</v>
      </c>
      <c r="BG4" s="147"/>
      <c r="BH4" s="132" t="s">
        <v>306</v>
      </c>
      <c r="BI4" s="132"/>
      <c r="BJ4" s="132" t="s">
        <v>323</v>
      </c>
      <c r="BK4" s="132"/>
      <c r="BL4" s="157" t="s">
        <v>387</v>
      </c>
      <c r="BM4" s="158"/>
      <c r="BN4" s="158"/>
      <c r="BO4" s="159"/>
      <c r="BP4" s="132" t="s">
        <v>6</v>
      </c>
      <c r="BQ4" s="132"/>
      <c r="BR4" s="132"/>
      <c r="BS4" s="132"/>
      <c r="BT4" s="132"/>
      <c r="BU4" s="132"/>
      <c r="BV4" s="132" t="s">
        <v>7</v>
      </c>
      <c r="BW4" s="132"/>
      <c r="BX4" s="132"/>
      <c r="BY4" s="132"/>
      <c r="BZ4" s="132"/>
      <c r="CA4" s="132"/>
      <c r="CB4" s="132" t="s">
        <v>8</v>
      </c>
      <c r="CC4" s="132"/>
      <c r="CD4" s="132"/>
      <c r="CE4" s="132"/>
      <c r="CF4" s="132"/>
      <c r="CG4" s="132"/>
      <c r="CH4" s="132" t="s">
        <v>411</v>
      </c>
      <c r="CI4" s="132" t="s">
        <v>597</v>
      </c>
      <c r="CJ4" s="130" t="s">
        <v>183</v>
      </c>
      <c r="CK4" s="130" t="s">
        <v>558</v>
      </c>
      <c r="CL4" s="130" t="s">
        <v>12</v>
      </c>
      <c r="CM4" s="167" t="s">
        <v>616</v>
      </c>
      <c r="CN4" s="168"/>
      <c r="CO4" s="146" t="s">
        <v>182</v>
      </c>
      <c r="CP4" s="174"/>
      <c r="CQ4" s="147"/>
      <c r="CR4" s="179"/>
      <c r="CS4" s="180"/>
      <c r="CT4" s="181"/>
      <c r="CU4" s="166"/>
      <c r="CV4" s="151"/>
      <c r="CW4" s="151"/>
      <c r="CX4" s="132"/>
      <c r="CY4" s="132"/>
      <c r="CZ4" s="132"/>
      <c r="DA4" s="132"/>
      <c r="DB4" s="132"/>
      <c r="DC4" s="132"/>
      <c r="DD4" s="148"/>
      <c r="DE4" s="175"/>
      <c r="DF4" s="149"/>
      <c r="DG4" s="148"/>
      <c r="DH4" s="175"/>
      <c r="DI4" s="149"/>
      <c r="DJ4" s="136"/>
      <c r="DK4" s="137"/>
      <c r="DL4" s="138"/>
      <c r="DM4" s="136"/>
      <c r="DN4" s="137"/>
      <c r="DO4" s="138"/>
      <c r="DP4" s="136"/>
      <c r="DQ4" s="137"/>
      <c r="DR4" s="138"/>
      <c r="DS4" s="136"/>
      <c r="DT4" s="137"/>
      <c r="DU4" s="138"/>
      <c r="DV4" s="132"/>
      <c r="DW4" s="132"/>
      <c r="DX4" s="132"/>
      <c r="DY4" s="132"/>
      <c r="DZ4" s="132"/>
      <c r="EA4" s="132"/>
      <c r="EB4" s="166"/>
    </row>
    <row r="5" spans="1:139" s="1" customFormat="1" ht="27.75" customHeight="1" x14ac:dyDescent="0.2">
      <c r="A5" s="130"/>
      <c r="B5" s="130"/>
      <c r="C5" s="130"/>
      <c r="D5" s="130"/>
      <c r="E5" s="130"/>
      <c r="F5" s="130"/>
      <c r="G5" s="130"/>
      <c r="H5" s="130"/>
      <c r="I5" s="145"/>
      <c r="J5" s="145"/>
      <c r="K5" s="172"/>
      <c r="L5" s="172"/>
      <c r="M5" s="151"/>
      <c r="N5" s="153"/>
      <c r="O5" s="151"/>
      <c r="P5" s="160"/>
      <c r="Q5" s="187"/>
      <c r="R5" s="166"/>
      <c r="S5" s="166"/>
      <c r="T5" s="166"/>
      <c r="U5" s="153"/>
      <c r="V5" s="146" t="s">
        <v>215</v>
      </c>
      <c r="W5" s="147"/>
      <c r="X5" s="161" t="s">
        <v>521</v>
      </c>
      <c r="Y5" s="162"/>
      <c r="Z5" s="161" t="s">
        <v>340</v>
      </c>
      <c r="AA5" s="162"/>
      <c r="AB5" s="163" t="s">
        <v>10</v>
      </c>
      <c r="AC5" s="164"/>
      <c r="AD5" s="169"/>
      <c r="AE5" s="170"/>
      <c r="AF5" s="146" t="s">
        <v>215</v>
      </c>
      <c r="AG5" s="147"/>
      <c r="AH5" s="161" t="s">
        <v>521</v>
      </c>
      <c r="AI5" s="162"/>
      <c r="AJ5" s="161" t="s">
        <v>340</v>
      </c>
      <c r="AK5" s="162"/>
      <c r="AL5" s="163" t="s">
        <v>10</v>
      </c>
      <c r="AM5" s="164"/>
      <c r="AN5" s="169"/>
      <c r="AO5" s="170"/>
      <c r="AP5" s="146" t="s">
        <v>215</v>
      </c>
      <c r="AQ5" s="147"/>
      <c r="AR5" s="161" t="s">
        <v>521</v>
      </c>
      <c r="AS5" s="162"/>
      <c r="AT5" s="161" t="s">
        <v>340</v>
      </c>
      <c r="AU5" s="162"/>
      <c r="AV5" s="163" t="s">
        <v>10</v>
      </c>
      <c r="AW5" s="164"/>
      <c r="AX5" s="169"/>
      <c r="AY5" s="170"/>
      <c r="AZ5" s="132"/>
      <c r="BA5" s="132"/>
      <c r="BB5" s="132"/>
      <c r="BC5" s="132"/>
      <c r="BD5" s="132"/>
      <c r="BE5" s="132"/>
      <c r="BF5" s="148"/>
      <c r="BG5" s="149"/>
      <c r="BH5" s="132"/>
      <c r="BI5" s="132"/>
      <c r="BJ5" s="132"/>
      <c r="BK5" s="132"/>
      <c r="BL5" s="157" t="s">
        <v>618</v>
      </c>
      <c r="BM5" s="159"/>
      <c r="BN5" s="157" t="s">
        <v>617</v>
      </c>
      <c r="BO5" s="159"/>
      <c r="BP5" s="132" t="s">
        <v>411</v>
      </c>
      <c r="BQ5" s="157" t="s">
        <v>615</v>
      </c>
      <c r="BR5" s="159"/>
      <c r="BS5" s="132" t="s">
        <v>186</v>
      </c>
      <c r="BT5" s="130"/>
      <c r="BU5" s="130"/>
      <c r="BV5" s="132" t="s">
        <v>411</v>
      </c>
      <c r="BW5" s="157" t="s">
        <v>614</v>
      </c>
      <c r="BX5" s="159"/>
      <c r="BY5" s="132" t="s">
        <v>185</v>
      </c>
      <c r="BZ5" s="130"/>
      <c r="CA5" s="130"/>
      <c r="CB5" s="132" t="s">
        <v>411</v>
      </c>
      <c r="CC5" s="157" t="s">
        <v>613</v>
      </c>
      <c r="CD5" s="159"/>
      <c r="CE5" s="132" t="s">
        <v>184</v>
      </c>
      <c r="CF5" s="130"/>
      <c r="CG5" s="130"/>
      <c r="CH5" s="132"/>
      <c r="CI5" s="130"/>
      <c r="CJ5" s="130"/>
      <c r="CK5" s="130"/>
      <c r="CL5" s="130"/>
      <c r="CM5" s="169"/>
      <c r="CN5" s="170"/>
      <c r="CO5" s="148"/>
      <c r="CP5" s="175"/>
      <c r="CQ5" s="149"/>
      <c r="CR5" s="182" t="s">
        <v>599</v>
      </c>
      <c r="CS5" s="182" t="s">
        <v>598</v>
      </c>
      <c r="CT5" s="182" t="s">
        <v>600</v>
      </c>
      <c r="CU5" s="166"/>
      <c r="CV5" s="151"/>
      <c r="CW5" s="151"/>
      <c r="CX5" s="132" t="s">
        <v>11</v>
      </c>
      <c r="CY5" s="132" t="s">
        <v>14</v>
      </c>
      <c r="CZ5" s="132" t="s">
        <v>15</v>
      </c>
      <c r="DA5" s="132" t="s">
        <v>11</v>
      </c>
      <c r="DB5" s="132" t="s">
        <v>14</v>
      </c>
      <c r="DC5" s="132" t="s">
        <v>15</v>
      </c>
      <c r="DD5" s="132" t="s">
        <v>11</v>
      </c>
      <c r="DE5" s="132" t="s">
        <v>14</v>
      </c>
      <c r="DF5" s="132" t="s">
        <v>15</v>
      </c>
      <c r="DG5" s="132" t="s">
        <v>11</v>
      </c>
      <c r="DH5" s="132" t="s">
        <v>14</v>
      </c>
      <c r="DI5" s="132" t="s">
        <v>15</v>
      </c>
      <c r="DJ5" s="132" t="s">
        <v>11</v>
      </c>
      <c r="DK5" s="132" t="s">
        <v>14</v>
      </c>
      <c r="DL5" s="132" t="s">
        <v>15</v>
      </c>
      <c r="DM5" s="132" t="s">
        <v>11</v>
      </c>
      <c r="DN5" s="132" t="s">
        <v>14</v>
      </c>
      <c r="DO5" s="132" t="s">
        <v>15</v>
      </c>
      <c r="DP5" s="132" t="s">
        <v>11</v>
      </c>
      <c r="DQ5" s="132" t="s">
        <v>14</v>
      </c>
      <c r="DR5" s="132" t="s">
        <v>15</v>
      </c>
      <c r="DS5" s="132" t="s">
        <v>11</v>
      </c>
      <c r="DT5" s="132" t="s">
        <v>14</v>
      </c>
      <c r="DU5" s="132" t="s">
        <v>15</v>
      </c>
      <c r="DV5" s="132" t="s">
        <v>11</v>
      </c>
      <c r="DW5" s="132" t="s">
        <v>14</v>
      </c>
      <c r="DX5" s="132" t="s">
        <v>15</v>
      </c>
      <c r="DY5" s="132" t="s">
        <v>11</v>
      </c>
      <c r="DZ5" s="132" t="s">
        <v>14</v>
      </c>
      <c r="EA5" s="132" t="s">
        <v>15</v>
      </c>
      <c r="EB5" s="166"/>
    </row>
    <row r="6" spans="1:139" s="1" customFormat="1" ht="15" customHeight="1" x14ac:dyDescent="0.2">
      <c r="A6" s="130"/>
      <c r="B6" s="130"/>
      <c r="C6" s="130"/>
      <c r="D6" s="130"/>
      <c r="E6" s="130"/>
      <c r="F6" s="130"/>
      <c r="G6" s="130"/>
      <c r="H6" s="130"/>
      <c r="I6" s="145"/>
      <c r="J6" s="145"/>
      <c r="K6" s="173"/>
      <c r="L6" s="173"/>
      <c r="M6" s="151"/>
      <c r="N6" s="153"/>
      <c r="O6" s="165"/>
      <c r="P6" s="160"/>
      <c r="Q6" s="187"/>
      <c r="R6" s="187"/>
      <c r="S6" s="166"/>
      <c r="T6" s="166"/>
      <c r="U6" s="184"/>
      <c r="V6" s="83" t="s">
        <v>20</v>
      </c>
      <c r="W6" s="83" t="s">
        <v>21</v>
      </c>
      <c r="X6" s="83" t="s">
        <v>20</v>
      </c>
      <c r="Y6" s="83" t="s">
        <v>21</v>
      </c>
      <c r="Z6" s="83" t="s">
        <v>20</v>
      </c>
      <c r="AA6" s="83" t="s">
        <v>21</v>
      </c>
      <c r="AB6" s="83" t="s">
        <v>20</v>
      </c>
      <c r="AC6" s="83" t="s">
        <v>21</v>
      </c>
      <c r="AD6" s="94" t="s">
        <v>20</v>
      </c>
      <c r="AE6" s="94" t="s">
        <v>21</v>
      </c>
      <c r="AF6" s="83" t="s">
        <v>20</v>
      </c>
      <c r="AG6" s="83" t="s">
        <v>21</v>
      </c>
      <c r="AH6" s="83" t="s">
        <v>20</v>
      </c>
      <c r="AI6" s="83" t="s">
        <v>21</v>
      </c>
      <c r="AJ6" s="83" t="s">
        <v>20</v>
      </c>
      <c r="AK6" s="83" t="s">
        <v>21</v>
      </c>
      <c r="AL6" s="83" t="s">
        <v>20</v>
      </c>
      <c r="AM6" s="83" t="s">
        <v>21</v>
      </c>
      <c r="AN6" s="89" t="s">
        <v>20</v>
      </c>
      <c r="AO6" s="89" t="s">
        <v>21</v>
      </c>
      <c r="AP6" s="89" t="s">
        <v>20</v>
      </c>
      <c r="AQ6" s="89" t="s">
        <v>21</v>
      </c>
      <c r="AR6" s="89" t="s">
        <v>20</v>
      </c>
      <c r="AS6" s="89" t="s">
        <v>21</v>
      </c>
      <c r="AT6" s="89" t="s">
        <v>20</v>
      </c>
      <c r="AU6" s="89" t="s">
        <v>21</v>
      </c>
      <c r="AV6" s="89" t="s">
        <v>20</v>
      </c>
      <c r="AW6" s="89" t="s">
        <v>21</v>
      </c>
      <c r="AX6" s="94" t="s">
        <v>20</v>
      </c>
      <c r="AY6" s="94" t="s">
        <v>21</v>
      </c>
      <c r="AZ6" s="83" t="s">
        <v>20</v>
      </c>
      <c r="BA6" s="83" t="s">
        <v>21</v>
      </c>
      <c r="BB6" s="83" t="s">
        <v>20</v>
      </c>
      <c r="BC6" s="83" t="s">
        <v>21</v>
      </c>
      <c r="BD6" s="83" t="s">
        <v>20</v>
      </c>
      <c r="BE6" s="83" t="s">
        <v>21</v>
      </c>
      <c r="BF6" s="83" t="s">
        <v>20</v>
      </c>
      <c r="BG6" s="83" t="s">
        <v>21</v>
      </c>
      <c r="BH6" s="83" t="s">
        <v>20</v>
      </c>
      <c r="BI6" s="83" t="s">
        <v>21</v>
      </c>
      <c r="BJ6" s="83" t="s">
        <v>20</v>
      </c>
      <c r="BK6" s="83" t="s">
        <v>21</v>
      </c>
      <c r="BL6" s="94" t="s">
        <v>20</v>
      </c>
      <c r="BM6" s="94" t="s">
        <v>21</v>
      </c>
      <c r="BN6" s="94" t="s">
        <v>20</v>
      </c>
      <c r="BO6" s="94" t="s">
        <v>21</v>
      </c>
      <c r="BP6" s="130"/>
      <c r="BQ6" s="111" t="s">
        <v>20</v>
      </c>
      <c r="BR6" s="111" t="s">
        <v>21</v>
      </c>
      <c r="BS6" s="108" t="s">
        <v>521</v>
      </c>
      <c r="BT6" s="108" t="s">
        <v>340</v>
      </c>
      <c r="BU6" s="108" t="s">
        <v>10</v>
      </c>
      <c r="BV6" s="130"/>
      <c r="BW6" s="111" t="s">
        <v>20</v>
      </c>
      <c r="BX6" s="111" t="s">
        <v>21</v>
      </c>
      <c r="BY6" s="108" t="s">
        <v>521</v>
      </c>
      <c r="BZ6" s="108" t="s">
        <v>340</v>
      </c>
      <c r="CA6" s="108" t="s">
        <v>10</v>
      </c>
      <c r="CB6" s="130"/>
      <c r="CC6" s="111" t="s">
        <v>20</v>
      </c>
      <c r="CD6" s="111" t="s">
        <v>21</v>
      </c>
      <c r="CE6" s="108" t="s">
        <v>521</v>
      </c>
      <c r="CF6" s="108" t="s">
        <v>340</v>
      </c>
      <c r="CG6" s="108" t="s">
        <v>10</v>
      </c>
      <c r="CH6" s="130"/>
      <c r="CI6" s="130"/>
      <c r="CJ6" s="130"/>
      <c r="CK6" s="130"/>
      <c r="CL6" s="130"/>
      <c r="CM6" s="111" t="s">
        <v>20</v>
      </c>
      <c r="CN6" s="111" t="s">
        <v>21</v>
      </c>
      <c r="CO6" s="82" t="s">
        <v>521</v>
      </c>
      <c r="CP6" s="82" t="s">
        <v>340</v>
      </c>
      <c r="CQ6" s="82" t="s">
        <v>10</v>
      </c>
      <c r="CR6" s="183"/>
      <c r="CS6" s="183"/>
      <c r="CT6" s="183"/>
      <c r="CU6" s="166"/>
      <c r="CV6" s="165"/>
      <c r="CW6" s="165"/>
      <c r="CX6" s="132"/>
      <c r="CY6" s="132"/>
      <c r="CZ6" s="132"/>
      <c r="DA6" s="132"/>
      <c r="DB6" s="132"/>
      <c r="DC6" s="132"/>
      <c r="DD6" s="132"/>
      <c r="DE6" s="132"/>
      <c r="DF6" s="132"/>
      <c r="DG6" s="132"/>
      <c r="DH6" s="132"/>
      <c r="DI6" s="132"/>
      <c r="DJ6" s="132"/>
      <c r="DK6" s="132"/>
      <c r="DL6" s="132"/>
      <c r="DM6" s="132"/>
      <c r="DN6" s="132"/>
      <c r="DO6" s="132"/>
      <c r="DP6" s="132"/>
      <c r="DQ6" s="132"/>
      <c r="DR6" s="132"/>
      <c r="DS6" s="132"/>
      <c r="DT6" s="132"/>
      <c r="DU6" s="132"/>
      <c r="DV6" s="132"/>
      <c r="DW6" s="132"/>
      <c r="DX6" s="132"/>
      <c r="DY6" s="132"/>
      <c r="DZ6" s="132"/>
      <c r="EA6" s="132"/>
      <c r="EB6" s="166"/>
      <c r="EF6" s="23" t="s">
        <v>173</v>
      </c>
      <c r="EG6" s="23" t="s">
        <v>174</v>
      </c>
      <c r="EH6" s="23" t="s">
        <v>175</v>
      </c>
      <c r="EI6" s="23" t="s">
        <v>176</v>
      </c>
    </row>
    <row r="7" spans="1:139" s="16" customFormat="1" ht="15" hidden="1" customHeight="1" x14ac:dyDescent="0.2">
      <c r="A7" s="11" t="s">
        <v>65</v>
      </c>
      <c r="B7" s="11" t="s">
        <v>66</v>
      </c>
      <c r="C7" s="11" t="s">
        <v>67</v>
      </c>
      <c r="D7" s="11" t="s">
        <v>68</v>
      </c>
      <c r="E7" s="11" t="s">
        <v>69</v>
      </c>
      <c r="F7" s="11" t="s">
        <v>70</v>
      </c>
      <c r="G7" s="11" t="s">
        <v>71</v>
      </c>
      <c r="H7" s="11" t="s">
        <v>72</v>
      </c>
      <c r="I7" s="91"/>
      <c r="J7" s="91"/>
      <c r="K7" s="12" t="s">
        <v>73</v>
      </c>
      <c r="L7" s="12" t="s">
        <v>74</v>
      </c>
      <c r="M7" s="12"/>
      <c r="N7" s="12"/>
      <c r="O7" s="14"/>
      <c r="P7" s="14"/>
      <c r="Q7" s="13" t="s">
        <v>75</v>
      </c>
      <c r="R7" s="13" t="s">
        <v>76</v>
      </c>
      <c r="S7" s="14" t="s">
        <v>77</v>
      </c>
      <c r="T7" s="14" t="s">
        <v>78</v>
      </c>
      <c r="U7" s="14"/>
      <c r="V7" s="13" t="s">
        <v>79</v>
      </c>
      <c r="W7" s="13" t="s">
        <v>80</v>
      </c>
      <c r="X7" s="13" t="s">
        <v>81</v>
      </c>
      <c r="Y7" s="13" t="s">
        <v>82</v>
      </c>
      <c r="Z7" s="13" t="s">
        <v>83</v>
      </c>
      <c r="AA7" s="13" t="s">
        <v>84</v>
      </c>
      <c r="AB7" s="13" t="s">
        <v>85</v>
      </c>
      <c r="AC7" s="13" t="s">
        <v>86</v>
      </c>
      <c r="AD7" s="13"/>
      <c r="AE7" s="13"/>
      <c r="AF7" s="13" t="s">
        <v>87</v>
      </c>
      <c r="AG7" s="13" t="s">
        <v>88</v>
      </c>
      <c r="AH7" s="13" t="s">
        <v>89</v>
      </c>
      <c r="AI7" s="13" t="s">
        <v>90</v>
      </c>
      <c r="AJ7" s="13" t="s">
        <v>91</v>
      </c>
      <c r="AK7" s="13" t="s">
        <v>92</v>
      </c>
      <c r="AL7" s="13" t="s">
        <v>93</v>
      </c>
      <c r="AM7" s="13" t="s">
        <v>94</v>
      </c>
      <c r="AN7" s="13"/>
      <c r="AO7" s="13"/>
      <c r="AP7" s="13" t="s">
        <v>95</v>
      </c>
      <c r="AQ7" s="13" t="s">
        <v>96</v>
      </c>
      <c r="AR7" s="13" t="s">
        <v>97</v>
      </c>
      <c r="AS7" s="13" t="s">
        <v>98</v>
      </c>
      <c r="AT7" s="13" t="s">
        <v>99</v>
      </c>
      <c r="AU7" s="13" t="s">
        <v>100</v>
      </c>
      <c r="AV7" s="13" t="s">
        <v>101</v>
      </c>
      <c r="AW7" s="13" t="s">
        <v>102</v>
      </c>
      <c r="AX7" s="13"/>
      <c r="AY7" s="13"/>
      <c r="AZ7" s="13" t="s">
        <v>103</v>
      </c>
      <c r="BA7" s="13" t="s">
        <v>104</v>
      </c>
      <c r="BB7" s="13" t="s">
        <v>105</v>
      </c>
      <c r="BC7" s="13" t="s">
        <v>106</v>
      </c>
      <c r="BD7" s="13" t="s">
        <v>107</v>
      </c>
      <c r="BE7" s="13" t="s">
        <v>108</v>
      </c>
      <c r="BF7" s="13" t="s">
        <v>109</v>
      </c>
      <c r="BG7" s="13" t="s">
        <v>110</v>
      </c>
      <c r="BH7" s="13" t="s">
        <v>111</v>
      </c>
      <c r="BI7" s="13" t="s">
        <v>112</v>
      </c>
      <c r="BJ7" s="13"/>
      <c r="BK7" s="13"/>
      <c r="BL7" s="13" t="s">
        <v>113</v>
      </c>
      <c r="BM7" s="13" t="s">
        <v>114</v>
      </c>
      <c r="BN7" s="13"/>
      <c r="BO7" s="13"/>
      <c r="BP7" s="11" t="s">
        <v>115</v>
      </c>
      <c r="BQ7" s="11" t="s">
        <v>116</v>
      </c>
      <c r="BR7" s="109"/>
      <c r="BS7" s="11" t="s">
        <v>117</v>
      </c>
      <c r="BT7" s="11" t="s">
        <v>118</v>
      </c>
      <c r="BU7" s="11" t="s">
        <v>119</v>
      </c>
      <c r="BV7" s="11" t="s">
        <v>120</v>
      </c>
      <c r="BW7" s="11" t="s">
        <v>121</v>
      </c>
      <c r="BX7" s="109"/>
      <c r="BY7" s="11" t="s">
        <v>122</v>
      </c>
      <c r="BZ7" s="11" t="s">
        <v>123</v>
      </c>
      <c r="CA7" s="11" t="s">
        <v>124</v>
      </c>
      <c r="CB7" s="11" t="s">
        <v>125</v>
      </c>
      <c r="CC7" s="11" t="s">
        <v>126</v>
      </c>
      <c r="CD7" s="109"/>
      <c r="CE7" s="11" t="s">
        <v>127</v>
      </c>
      <c r="CF7" s="11" t="s">
        <v>128</v>
      </c>
      <c r="CG7" s="11" t="s">
        <v>129</v>
      </c>
      <c r="CH7" s="11" t="s">
        <v>130</v>
      </c>
      <c r="CI7" s="11" t="s">
        <v>131</v>
      </c>
      <c r="CJ7" s="11" t="s">
        <v>132</v>
      </c>
      <c r="CK7" s="11" t="s">
        <v>133</v>
      </c>
      <c r="CL7" s="11" t="s">
        <v>134</v>
      </c>
      <c r="CM7" s="11" t="s">
        <v>135</v>
      </c>
      <c r="CN7" s="109"/>
      <c r="CO7" s="11" t="s">
        <v>136</v>
      </c>
      <c r="CP7" s="11" t="s">
        <v>137</v>
      </c>
      <c r="CQ7" s="11" t="s">
        <v>138</v>
      </c>
      <c r="CR7" s="14" t="s">
        <v>139</v>
      </c>
      <c r="CS7" s="14"/>
      <c r="CT7" s="14"/>
      <c r="CU7" s="14" t="s">
        <v>140</v>
      </c>
      <c r="CV7" s="14"/>
      <c r="CW7" s="14"/>
      <c r="CX7" s="15" t="s">
        <v>141</v>
      </c>
      <c r="CY7" s="15" t="s">
        <v>142</v>
      </c>
      <c r="CZ7" s="15" t="s">
        <v>143</v>
      </c>
      <c r="DA7" s="15" t="s">
        <v>144</v>
      </c>
      <c r="DB7" s="15" t="s">
        <v>145</v>
      </c>
      <c r="DC7" s="15" t="s">
        <v>146</v>
      </c>
      <c r="DD7" s="15" t="s">
        <v>147</v>
      </c>
      <c r="DE7" s="15" t="s">
        <v>148</v>
      </c>
      <c r="DF7" s="15" t="s">
        <v>149</v>
      </c>
      <c r="DG7" s="15" t="s">
        <v>147</v>
      </c>
      <c r="DH7" s="15" t="s">
        <v>148</v>
      </c>
      <c r="DI7" s="15" t="s">
        <v>149</v>
      </c>
      <c r="DJ7" s="15" t="s">
        <v>150</v>
      </c>
      <c r="DK7" s="15" t="s">
        <v>151</v>
      </c>
      <c r="DL7" s="15" t="s">
        <v>152</v>
      </c>
      <c r="DM7" s="15" t="s">
        <v>153</v>
      </c>
      <c r="DN7" s="15" t="s">
        <v>154</v>
      </c>
      <c r="DO7" s="15" t="s">
        <v>155</v>
      </c>
      <c r="DP7" s="15" t="s">
        <v>156</v>
      </c>
      <c r="DQ7" s="15" t="s">
        <v>157</v>
      </c>
      <c r="DR7" s="15" t="s">
        <v>158</v>
      </c>
      <c r="DS7" s="15" t="s">
        <v>159</v>
      </c>
      <c r="DT7" s="15" t="s">
        <v>160</v>
      </c>
      <c r="DU7" s="15" t="s">
        <v>161</v>
      </c>
      <c r="DV7" s="15" t="s">
        <v>162</v>
      </c>
      <c r="DW7" s="15" t="s">
        <v>163</v>
      </c>
      <c r="DX7" s="15" t="s">
        <v>164</v>
      </c>
      <c r="DY7" s="15" t="s">
        <v>165</v>
      </c>
      <c r="DZ7" s="15" t="s">
        <v>166</v>
      </c>
      <c r="EA7" s="15" t="s">
        <v>167</v>
      </c>
      <c r="EB7" s="14" t="s">
        <v>168</v>
      </c>
      <c r="EF7" s="24"/>
      <c r="EG7" s="24"/>
      <c r="EH7" s="24"/>
      <c r="EI7" s="24"/>
    </row>
    <row r="8" spans="1:139" ht="20.100000000000001" customHeight="1" x14ac:dyDescent="0.2">
      <c r="A8" s="5"/>
      <c r="B8" s="9"/>
      <c r="C8" s="5"/>
      <c r="D8" s="9"/>
      <c r="E8" s="9"/>
      <c r="F8" s="10"/>
      <c r="G8" s="53"/>
      <c r="H8" s="53"/>
      <c r="I8" s="53"/>
      <c r="J8" s="53"/>
      <c r="K8" s="53"/>
      <c r="L8" s="53"/>
      <c r="M8" s="72"/>
      <c r="N8" s="72"/>
      <c r="O8" s="53"/>
      <c r="P8" s="53"/>
      <c r="Q8" s="4"/>
      <c r="R8" s="6"/>
      <c r="S8" s="7"/>
      <c r="T8" s="7"/>
      <c r="U8" s="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7"/>
      <c r="BQ8" s="8"/>
      <c r="BR8" s="8"/>
      <c r="BS8" s="8"/>
      <c r="BT8" s="8"/>
      <c r="BU8" s="8"/>
      <c r="BV8" s="7"/>
      <c r="BW8" s="8"/>
      <c r="BX8" s="8"/>
      <c r="BY8" s="8"/>
      <c r="BZ8" s="8"/>
      <c r="CA8" s="8"/>
      <c r="CB8" s="7"/>
      <c r="CC8" s="8"/>
      <c r="CD8" s="8"/>
      <c r="CE8" s="8"/>
      <c r="CF8" s="8"/>
      <c r="CG8" s="8"/>
      <c r="CH8" s="7"/>
      <c r="CI8" s="7"/>
      <c r="CJ8" s="8"/>
      <c r="CK8" s="8"/>
      <c r="CL8" s="53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7"/>
      <c r="EC8" s="39" t="s">
        <v>188</v>
      </c>
      <c r="ED8" s="2" t="s">
        <v>64</v>
      </c>
      <c r="EF8" s="25">
        <f>AZ8+BB8</f>
        <v>0</v>
      </c>
      <c r="EG8" s="25">
        <f>BA8+BC8</f>
        <v>0</v>
      </c>
      <c r="EH8" s="25">
        <f>BD8+BF8+BH8+BL8</f>
        <v>0</v>
      </c>
      <c r="EI8" s="25">
        <f>BE8+BG8+BI8+BM8</f>
        <v>0</v>
      </c>
    </row>
    <row r="9" spans="1:139" ht="15" customHeight="1" x14ac:dyDescent="0.2">
      <c r="ED9" s="2" t="s">
        <v>634</v>
      </c>
    </row>
    <row r="10" spans="1:139" ht="15" customHeight="1" x14ac:dyDescent="0.2">
      <c r="ED10" s="2" t="s">
        <v>635</v>
      </c>
    </row>
    <row r="11" spans="1:139" ht="15" customHeight="1" x14ac:dyDescent="0.2">
      <c r="ED11" s="2" t="s">
        <v>636</v>
      </c>
    </row>
    <row r="12" spans="1:139" ht="15" customHeight="1" x14ac:dyDescent="0.2">
      <c r="ED12" s="2" t="s">
        <v>637</v>
      </c>
    </row>
    <row r="13" spans="1:139" ht="15" customHeight="1" x14ac:dyDescent="0.2">
      <c r="ED13" s="2" t="s">
        <v>638</v>
      </c>
    </row>
    <row r="14" spans="1:139" ht="15" customHeight="1" x14ac:dyDescent="0.2">
      <c r="ED14" s="2" t="s">
        <v>639</v>
      </c>
    </row>
    <row r="15" spans="1:139" ht="15" customHeight="1" x14ac:dyDescent="0.2">
      <c r="ED15" s="2" t="s">
        <v>640</v>
      </c>
    </row>
    <row r="16" spans="1:139" ht="15" customHeight="1" x14ac:dyDescent="0.2">
      <c r="ED16" s="2" t="s">
        <v>641</v>
      </c>
    </row>
    <row r="17" spans="134:134" ht="15" customHeight="1" x14ac:dyDescent="0.2">
      <c r="ED17" s="2" t="s">
        <v>642</v>
      </c>
    </row>
    <row r="18" spans="134:134" ht="15" customHeight="1" x14ac:dyDescent="0.2">
      <c r="ED18" s="2" t="s">
        <v>643</v>
      </c>
    </row>
    <row r="19" spans="134:134" ht="15" customHeight="1" x14ac:dyDescent="0.2">
      <c r="ED19" s="2" t="s">
        <v>644</v>
      </c>
    </row>
    <row r="20" spans="134:134" ht="15" customHeight="1" x14ac:dyDescent="0.2">
      <c r="ED20" s="2" t="s">
        <v>645</v>
      </c>
    </row>
    <row r="21" spans="134:134" ht="15" customHeight="1" x14ac:dyDescent="0.2">
      <c r="ED21" s="2" t="s">
        <v>646</v>
      </c>
    </row>
    <row r="22" spans="134:134" ht="15" customHeight="1" x14ac:dyDescent="0.2">
      <c r="ED22" s="2" t="s">
        <v>647</v>
      </c>
    </row>
    <row r="23" spans="134:134" ht="15" customHeight="1" x14ac:dyDescent="0.2">
      <c r="ED23" s="2" t="s">
        <v>648</v>
      </c>
    </row>
    <row r="24" spans="134:134" ht="15" customHeight="1" x14ac:dyDescent="0.2">
      <c r="ED24" s="2" t="s">
        <v>649</v>
      </c>
    </row>
    <row r="25" spans="134:134" ht="15" customHeight="1" x14ac:dyDescent="0.2">
      <c r="ED25" s="2" t="s">
        <v>650</v>
      </c>
    </row>
    <row r="26" spans="134:134" ht="15" customHeight="1" x14ac:dyDescent="0.2">
      <c r="ED26" s="2" t="s">
        <v>651</v>
      </c>
    </row>
    <row r="27" spans="134:134" ht="15" customHeight="1" x14ac:dyDescent="0.2">
      <c r="ED27" s="2" t="s">
        <v>652</v>
      </c>
    </row>
    <row r="28" spans="134:134" ht="15" customHeight="1" x14ac:dyDescent="0.2">
      <c r="ED28" s="2" t="s">
        <v>653</v>
      </c>
    </row>
    <row r="29" spans="134:134" ht="15" customHeight="1" x14ac:dyDescent="0.2">
      <c r="ED29" s="2" t="s">
        <v>654</v>
      </c>
    </row>
    <row r="30" spans="134:134" ht="15" customHeight="1" x14ac:dyDescent="0.2">
      <c r="ED30" s="2" t="s">
        <v>655</v>
      </c>
    </row>
    <row r="31" spans="134:134" ht="15" customHeight="1" x14ac:dyDescent="0.2">
      <c r="ED31" s="2" t="s">
        <v>656</v>
      </c>
    </row>
    <row r="32" spans="134:134" ht="15" customHeight="1" x14ac:dyDescent="0.2">
      <c r="ED32" s="2" t="s">
        <v>657</v>
      </c>
    </row>
    <row r="33" spans="134:134" ht="15" customHeight="1" x14ac:dyDescent="0.2">
      <c r="ED33" s="2" t="s">
        <v>658</v>
      </c>
    </row>
    <row r="34" spans="134:134" ht="15" customHeight="1" x14ac:dyDescent="0.2">
      <c r="ED34" s="2" t="s">
        <v>659</v>
      </c>
    </row>
    <row r="35" spans="134:134" ht="15" customHeight="1" x14ac:dyDescent="0.2">
      <c r="ED35" s="2" t="s">
        <v>660</v>
      </c>
    </row>
    <row r="36" spans="134:134" ht="15" customHeight="1" x14ac:dyDescent="0.2">
      <c r="ED36" s="2" t="s">
        <v>661</v>
      </c>
    </row>
    <row r="37" spans="134:134" ht="15" customHeight="1" x14ac:dyDescent="0.2">
      <c r="ED37" s="2" t="s">
        <v>662</v>
      </c>
    </row>
    <row r="38" spans="134:134" ht="15" customHeight="1" x14ac:dyDescent="0.2">
      <c r="ED38" s="2" t="s">
        <v>663</v>
      </c>
    </row>
    <row r="39" spans="134:134" ht="15" customHeight="1" x14ac:dyDescent="0.2">
      <c r="ED39" s="2" t="s">
        <v>664</v>
      </c>
    </row>
    <row r="40" spans="134:134" ht="15" customHeight="1" x14ac:dyDescent="0.2">
      <c r="ED40" s="2" t="s">
        <v>665</v>
      </c>
    </row>
    <row r="41" spans="134:134" ht="15" customHeight="1" x14ac:dyDescent="0.2">
      <c r="ED41" s="2" t="s">
        <v>666</v>
      </c>
    </row>
  </sheetData>
  <sheetProtection password="EF85" sheet="1" objects="1" scenarios="1"/>
  <mergeCells count="129">
    <mergeCell ref="CS5:CS6"/>
    <mergeCell ref="CT5:CT6"/>
    <mergeCell ref="AZ3:BC3"/>
    <mergeCell ref="BH4:BI5"/>
    <mergeCell ref="DA3:DC4"/>
    <mergeCell ref="CI4:CI6"/>
    <mergeCell ref="CU3:CU6"/>
    <mergeCell ref="BY5:CA5"/>
    <mergeCell ref="CO4:CQ5"/>
    <mergeCell ref="CK4:CK6"/>
    <mergeCell ref="BV4:CA4"/>
    <mergeCell ref="BV5:BV6"/>
    <mergeCell ref="CB4:CG4"/>
    <mergeCell ref="BP3:CG3"/>
    <mergeCell ref="CB5:CB6"/>
    <mergeCell ref="CE5:CG5"/>
    <mergeCell ref="CZ5:CZ6"/>
    <mergeCell ref="CX3:CZ4"/>
    <mergeCell ref="AZ4:BA5"/>
    <mergeCell ref="BJ4:BK5"/>
    <mergeCell ref="BF4:BG5"/>
    <mergeCell ref="BQ5:BR5"/>
    <mergeCell ref="BW5:BX5"/>
    <mergeCell ref="CC5:CD5"/>
    <mergeCell ref="CR3:CT4"/>
    <mergeCell ref="CR5:CR6"/>
    <mergeCell ref="Z5:AA5"/>
    <mergeCell ref="AB5:AC5"/>
    <mergeCell ref="T4:T6"/>
    <mergeCell ref="Q2:U3"/>
    <mergeCell ref="U4:U6"/>
    <mergeCell ref="V2:AE2"/>
    <mergeCell ref="AF2:AO2"/>
    <mergeCell ref="AP2:AY2"/>
    <mergeCell ref="AP3:AW4"/>
    <mergeCell ref="AX3:AY5"/>
    <mergeCell ref="AN3:AO5"/>
    <mergeCell ref="AF3:AM4"/>
    <mergeCell ref="AD3:AE5"/>
    <mergeCell ref="V3:AC4"/>
    <mergeCell ref="Q4:Q6"/>
    <mergeCell ref="X5:Y5"/>
    <mergeCell ref="AJ5:AK5"/>
    <mergeCell ref="AH5:AI5"/>
    <mergeCell ref="AR5:AS5"/>
    <mergeCell ref="S4:S6"/>
    <mergeCell ref="R4:R6"/>
    <mergeCell ref="V5:W5"/>
    <mergeCell ref="DV5:DV6"/>
    <mergeCell ref="DM3:DO4"/>
    <mergeCell ref="DM5:DM6"/>
    <mergeCell ref="DB5:DB6"/>
    <mergeCell ref="DL5:DL6"/>
    <mergeCell ref="DD3:DF4"/>
    <mergeCell ref="DJ3:DL4"/>
    <mergeCell ref="DU5:DU6"/>
    <mergeCell ref="DW5:DW6"/>
    <mergeCell ref="DJ5:DJ6"/>
    <mergeCell ref="DK5:DK6"/>
    <mergeCell ref="DR5:DR6"/>
    <mergeCell ref="DP3:DR4"/>
    <mergeCell ref="DP5:DP6"/>
    <mergeCell ref="DQ5:DQ6"/>
    <mergeCell ref="DG3:DI4"/>
    <mergeCell ref="DG5:DG6"/>
    <mergeCell ref="DH5:DH6"/>
    <mergeCell ref="DI5:DI6"/>
    <mergeCell ref="DD5:DD6"/>
    <mergeCell ref="DE5:DE6"/>
    <mergeCell ref="DF5:DF6"/>
    <mergeCell ref="E4:E6"/>
    <mergeCell ref="A4:A6"/>
    <mergeCell ref="B4:B6"/>
    <mergeCell ref="C4:C6"/>
    <mergeCell ref="D4:D6"/>
    <mergeCell ref="H4:H6"/>
    <mergeCell ref="F4:F6"/>
    <mergeCell ref="G4:G6"/>
    <mergeCell ref="K2:L3"/>
    <mergeCell ref="K4:K6"/>
    <mergeCell ref="L4:L6"/>
    <mergeCell ref="O2:O6"/>
    <mergeCell ref="BP5:BP6"/>
    <mergeCell ref="BS5:BU5"/>
    <mergeCell ref="AF5:AG5"/>
    <mergeCell ref="BD4:BE5"/>
    <mergeCell ref="BP4:BU4"/>
    <mergeCell ref="CV3:CV6"/>
    <mergeCell ref="CW3:CW6"/>
    <mergeCell ref="CR2:EB2"/>
    <mergeCell ref="EB3:EB6"/>
    <mergeCell ref="CH3:CQ3"/>
    <mergeCell ref="CH4:CH6"/>
    <mergeCell ref="CJ4:CJ6"/>
    <mergeCell ref="CL4:CL6"/>
    <mergeCell ref="DA5:DA6"/>
    <mergeCell ref="DC5:DC6"/>
    <mergeCell ref="CX5:CX6"/>
    <mergeCell ref="CY5:CY6"/>
    <mergeCell ref="DX5:DX6"/>
    <mergeCell ref="DO5:DO6"/>
    <mergeCell ref="DN5:DN6"/>
    <mergeCell ref="DY5:DY6"/>
    <mergeCell ref="CM4:CN5"/>
    <mergeCell ref="DV3:DX4"/>
    <mergeCell ref="BP2:CQ2"/>
    <mergeCell ref="DY3:EA4"/>
    <mergeCell ref="DZ5:DZ6"/>
    <mergeCell ref="EA5:EA6"/>
    <mergeCell ref="DS3:DU4"/>
    <mergeCell ref="DS5:DS6"/>
    <mergeCell ref="DT5:DT6"/>
    <mergeCell ref="A2:J3"/>
    <mergeCell ref="I4:I6"/>
    <mergeCell ref="J4:J6"/>
    <mergeCell ref="M2:N3"/>
    <mergeCell ref="M4:M6"/>
    <mergeCell ref="N4:N6"/>
    <mergeCell ref="BD3:BO3"/>
    <mergeCell ref="BL4:BO4"/>
    <mergeCell ref="BL5:BM5"/>
    <mergeCell ref="BN5:BO5"/>
    <mergeCell ref="AZ2:BO2"/>
    <mergeCell ref="P2:P6"/>
    <mergeCell ref="AP5:AQ5"/>
    <mergeCell ref="AT5:AU5"/>
    <mergeCell ref="AV5:AW5"/>
    <mergeCell ref="BB4:BC5"/>
    <mergeCell ref="AL5:AM5"/>
  </mergeCells>
  <dataValidations xWindow="490" yWindow="361" count="103">
    <dataValidation type="whole" allowBlank="1" showInputMessage="1" showErrorMessage="1" errorTitle="Kesalahan Pengisian" error="Mohon dicek lagi." promptTitle="Petunjuk Pengisian" prompt="Isikan dengan data yang sesuai dengan kondisi riil." sqref="CX8:EA8">
      <formula1>0</formula1>
      <formula2>999</formula2>
    </dataValidation>
    <dataValidation type="whole" showInputMessage="1" showErrorMessage="1" errorTitle="Kesalahan Pengisian" error="Isikan dengan kode antara 1 sampai 3 sesuai Petunjuk." promptTitle="Petunjuk Pengisian" prompt="Isikan dengan kode antara 1 sampai 3 sesuai Petunjuk." sqref="EB8">
      <formula1>1</formula1>
      <formula2>3</formula2>
    </dataValidation>
    <dataValidation type="whole" allowBlank="1" showInputMessage="1" showErrorMessage="1" errorTitle="Kesalahan Pengisian" error="Mohon dicek lagi." promptTitle="Petunjuk Pengisian" prompt="Isikan dengan Tahun Berdiri Mahad Aly (Tahun Masehi). Contoh : 1997" sqref="CI8">
      <formula1>1700</formula1>
      <formula2>2016</formula2>
    </dataValidation>
    <dataValidation type="whole" showInputMessage="1" showErrorMessage="1" errorTitle="Kesalahan Pengisian" error="Pilihan kode : 0 atau 1 (sesuai Petunjuk)" promptTitle="Petunjuk Pengisian" prompt="Isikan dengan pilihan kode : _x000a_0 : Tidak menyelenggarakan program Paket A_x000a_1 : Menyelenggarakan program Paket A" sqref="BP8">
      <formula1>0</formula1>
      <formula2>1</formula2>
    </dataValidation>
    <dataValidation type="whole" showInputMessage="1" showErrorMessage="1" errorTitle="Kesalahan Pengisian" error="Pilihan kode : 0 atau 1 (sesuai Petunjuk)" promptTitle="Petunjuk Pengisian" prompt="Isikan dengan pilihan kode : _x000a_0 : Tidak menyelenggarakan program Paket C_x000a_1 : Menyelenggarakan program Paket C" sqref="CB8">
      <formula1>0</formula1>
      <formula2>1</formula2>
    </dataValidation>
    <dataValidation type="whole" showInputMessage="1" showErrorMessage="1" errorTitle="Kesalahan Pengisian" error="Pilihan kode : 0 atau 1 (sesuai Petunjuk)" promptTitle="Petunjuk Pengisian" prompt="Isikan dengan pilihan kode : _x000a_0 : Tidak menyelenggarakan Mahad Aly_x000a_1 : Menyelenggarakan Mahad Aly" sqref="CH8">
      <formula1>0</formula1>
      <formula2>1</formula2>
    </dataValidation>
    <dataValidation allowBlank="1" showInputMessage="1" showErrorMessage="1" errorTitle="Kesalahan Pengisian" error="Mohon dicek lagi." promptTitle="Petunjuk Pengisian" prompt="Isikan dengan Nama Mahad Aly." sqref="CJ8"/>
    <dataValidation allowBlank="1" showInputMessage="1" showErrorMessage="1" errorTitle="Kesalahan Pengisian" error="Mohon dicek lagi." promptTitle="Petunjuk Pengisian" prompt="Isikan dengan Nama Mundir (Pimpinan) Mahad Aly." sqref="CK8"/>
    <dataValidation type="whole" allowBlank="1" showInputMessage="1" showErrorMessage="1" errorTitle="Kesalahan Pengisian" error="Mohon dicek lagi." promptTitle="Petunjuk Pengisian" prompt="Isikan dengan jumlah santri laki-laki pada Mahad Aly." sqref="CM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pendidik pada Mahad Aly yang berpendidikan kurang dari S1/D4." sqref="CO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pendidik pada Mahad Aly yang berpendidikan S1/D4." sqref="CP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pendidik pada Mahad Aly yang berpendidikan S2 atau lebih." sqref="CQ8">
      <formula1>0</formula1>
      <formula2>999</formula2>
    </dataValidation>
    <dataValidation type="whole" showInputMessage="1" showErrorMessage="1" errorTitle="Kesalahan Pengisian" error="Mohon dicek lagi." promptTitle="Petunjuk Pengisian" prompt="Diisi dengan Luas Tanah yang digunakan untuk menunjang kegiatan belajar mengajar pada Pondok Pesantren yang berstatus milik Pesantren sendiri (dalam satuan meter persegi)" sqref="CR8">
      <formula1>0</formula1>
      <formula2>1000000</formula2>
    </dataValidation>
    <dataValidation type="whole" showInputMessage="1" showErrorMessage="1" errorTitle="Kesalahan Pengisian" error="Mohon dicek lagi." promptTitle="Petunjuk Pengisian" prompt="Diisi dengan Luas Bangunan yang digunakan untuk menunjang kegiatan belajar mengajar pada Pondok Pesantren (dalam satuan meter persegi)" sqref="CU8">
      <formula1>0</formula1>
      <formula2>1000000</formula2>
    </dataValidation>
    <dataValidation type="whole" showInputMessage="1" showErrorMessage="1" errorTitle="Kesalahan Pengisian" error="Diisi dengan kode antara 1 sampai 5 sesuai Petunjuk." promptTitle="Petunjuk Pengisian" prompt="Isikan dengan kategori ruang belajar yang digunakan untuk pelaksanaan kegiatan belajar mengajar. Diisi dengan kode :_x000a_1 : Ruang Kelas_x000a_2 : Masjid_x000a_3 : Musholla/Langgar_x000a_4 : Rumah Pribadi_x000a_5 : Lainnya" sqref="CW8">
      <formula1>1</formula1>
      <formula2>5</formula2>
    </dataValidation>
    <dataValidation type="whole" showInputMessage="1" showErrorMessage="1" errorTitle="Kesalahan Pengisian" error="Diisi dengan kode antara 1 sampai 4 sesuai Petunjuk." promptTitle="Petunjuk Pengisian" prompt="Isikan dengan status bangunan yang digunakan oleh Pondok Pesantren. Diisi dengan kode :_x000a_1 : Milik Pesantren/Yayasan_x000a_2 : Sewa/Kontrak_x000a_3 : Pinjam/Menumpang_x000a_4 : Lainnya" sqref="CV8">
      <formula1>1</formula1>
      <formula2>4</formula2>
    </dataValidation>
    <dataValidation type="list" showInputMessage="1" showErrorMessage="1" errorTitle="Kesalahan Pengisian" error="Isikan dengan kode antara 01 sampai 11 sesuai Petunjuk." promptTitle="Petunjuk Pengisian" prompt="Isikan dengan kode antara 01 sampai 11 sesuai Petunjuk." sqref="CL8">
      <formula1>"01,02,03,04,05,06,07,08,09,10,11"</formula1>
    </dataValidation>
    <dataValidation type="whole" allowBlank="1" showInputMessage="1" showErrorMessage="1" errorTitle="Kesalahan Pengisian" error="Mohon dicek lagi." promptTitle="Petunjuk Pengisian" prompt="Isikan dengan jumlah santri laki-laki peserta Paket A." sqref="BQ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pendidik pada program Paket A yang berpendidikan kurang dari S1/D4." sqref="BS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pendidik pada program Paket A yang berpendidikan S1/D4." sqref="BT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pendidik pada program Paket A yang berpendidikan S2 atau lebih." sqref="BU8">
      <formula1>0</formula1>
      <formula2>999</formula2>
    </dataValidation>
    <dataValidation type="whole" showInputMessage="1" showErrorMessage="1" errorTitle="Kesalahan Pengisian" error="Pilihan kode : 0 atau 1 sesuai Petunjuk" promptTitle="Petunjuk Pengisian" prompt="Isikan dengan pilihan kode : _x000a_0 : Tidak menyelenggarakan program Paket B_x000a_1 : Menyelenggarakan program Paket B" sqref="BV8">
      <formula1>0</formula1>
      <formula2>1</formula2>
    </dataValidation>
    <dataValidation type="whole" allowBlank="1" showInputMessage="1" showErrorMessage="1" errorTitle="Kesalahan Pengisian" error="Mohon dicek lagi." promptTitle="Petunjuk Pengisian" prompt="Isikan dengan jumlah santri laki-laki peserta Paket B." sqref="BW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pendidik pada program Paket B yang berpendidikan kurang dari S1/D4." sqref="BY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pendidik pada program Paket B yang berpendidikan S1/D4." sqref="BZ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pendidik pada program Paket B yang berpendidikan S2 atau lebih." sqref="CA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santri laki-laki peserta Paket C." sqref="CC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pendidik pada program Paket C yang berpendidikan kurang dari S1/D4." sqref="CE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pendidik pada program Paket C yang berpendidikan S1/D4." sqref="CF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pendidik pada program Paket C yang berpendidikan S2 atau lebih." sqref="CG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Kyai laki-laki yang tidak memiliki latar belakang pendidikan formal." sqref="V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Kyai perempuan (Nyai) yang tidak memiliki latar belakang pendidikan formal." sqref="W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Kyai laki-laki yang memiliki latar belakang pendidikan kurang dari S1/D4." sqref="X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Kyai perempuan (Nyai) yang memiliki latar belakang pendidikan kurang dari S1/D4." sqref="Y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Kyai laki-laki yang memiliki latar belakang pendidikan S1/D4." sqref="Z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Kyai perempuan (Nyai) yang memiliki latar belakang pendidikan S1/D4." sqref="AA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Kyai laki-laki yang memiliki latar belakang pendidikan S2 atau lebih." sqref="AB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Kyai perempuan (Nyai) yang memiliki latar belakang pendidikan S2 atau lebih." sqref="AC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Badal Kyai laki-laki yang tidak memiliki latar belakang pendidikan formal." sqref="AF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Badal Kyai perempuan (Badal Nyai) yang tidak memiliki latar belakang pendidikan formal." sqref="AG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Badal Kyai laki-laki yang memiliki latar belakang pendidikan kurang dari S1/D4." sqref="AH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Badal Kyai perempuan (Badal Nyai) yang memiliki latar belakang pendidikan kurang dari S1/D4." sqref="AI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Badal Kyai laki-laki yang memiliki latar belakang pendidikan S1/D4." sqref="AJ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Badal Kyai perempuan (Badal Nyai) yang memiliki latar belakang pendidikan S1/D4." sqref="AK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Badal Kyai laki-laki yang memiliki latar belakang pendidikan S2 atau lebih." sqref="AL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Badal Kyai perempuan (Badal Nyai) yang memiliki latar belakang pendidikan S2 atau lebih." sqref="AM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Ustadz laki-laki yang tidak memiliki latar belakang pendidikan formal." sqref="AP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Ustadz perempuan (Ustadzah) yang tidak memiliki latar belakang pendidikan formal." sqref="AQ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Ustadz perempuan (Ustadzah) yang memiliki latar belakang pendidikan kurang dari S1/D4." sqref="AS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Ustadz perempuan (Ustadzah) yang memiliki latar belakang pendidikan S1/D4." sqref="AU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Ustadz perempuan (Ustadzah) yang memiliki latar belakang pendidikan S2 atau lebih." sqref="AW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Ustadz laki-laki yang memiliki latar belakang pendidikan kurang dari S1/D4." sqref="AR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Ustadz laki-laki yang memiliki latar belakang pendidikan S1/D4." sqref="AT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Ustadz laki-laki yang memiliki latar belakang pendidikan S2 atau lebih." sqref="AV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santri laki-laki yang mukim (tinggal) di asrama Pesantren." sqref="AZ8">
      <formula1>0</formula1>
      <formula2>9999</formula2>
    </dataValidation>
    <dataValidation type="whole" allowBlank="1" showInputMessage="1" showErrorMessage="1" errorTitle="Kesalahan Pengisian" error="Mohon dicek lagi." promptTitle="Petunjuk Pengisian" prompt="Isikan dengan jumlah santri perempuan yang mukim (tinggal) di asrama Pesantren." sqref="BA8">
      <formula1>0</formula1>
      <formula2>9999</formula2>
    </dataValidation>
    <dataValidation type="whole" allowBlank="1" showInputMessage="1" showErrorMessage="1" errorTitle="Kesalahan Pengisian" error="Mohon dicek lagi." promptTitle="Petunjuk Pengisian" prompt="Isikan dengan jumlah santri laki-laki yang tidak mukim di asrama Pesantren." sqref="BB8">
      <formula1>0</formula1>
      <formula2>9999</formula2>
    </dataValidation>
    <dataValidation type="whole" allowBlank="1" showInputMessage="1" showErrorMessage="1" errorTitle="Kesalahan Pengisian" error="Mohon dicek lagi." promptTitle="Petunjuk Pengisian" prompt="Isikan dengan jumlah santri perempuan yang tidak mukim di asrama Pesantren." sqref="BC8">
      <formula1>0</formula1>
      <formula2>9999</formula2>
    </dataValidation>
    <dataValidation type="whole" allowBlank="1" showInputMessage="1" showErrorMessage="1" errorTitle="Kesalahan Pengisian" error="Mohon dicek lagi." promptTitle="Petunjuk Pengisian" prompt="Isikan dengan jumlah santri laki-laki yang selain mengaji di Pesantren juga sekolah di RA/Madrasah." sqref="BD8">
      <formula1>0</formula1>
      <formula2>9999</formula2>
    </dataValidation>
    <dataValidation type="whole" allowBlank="1" showInputMessage="1" showErrorMessage="1" errorTitle="Kesalahan Pengisian" error="Mohon dicek lagi." promptTitle="Petunjuk Pengisian" prompt="Isikan dengan jumlah santri perempuan yang selain mengaji di Pesantren juga sekolah di RA/Madrasah" sqref="BE8">
      <formula1>0</formula1>
      <formula2>9999</formula2>
    </dataValidation>
    <dataValidation type="whole" allowBlank="1" showInputMessage="1" showErrorMessage="1" errorTitle="Kesalahan Pengisian" error="Mohon dicek lagi." promptTitle="Petunjuk Pengisian" prompt="Isikan dengan jumlah santri laki-laki yang selain mengaji di Pesantren juga sekolah di Sekolah Umum (TK, SD, SMP, SMA, SMK)." sqref="BF8">
      <formula1>0</formula1>
      <formula2>9999</formula2>
    </dataValidation>
    <dataValidation type="whole" allowBlank="1" showInputMessage="1" showErrorMessage="1" errorTitle="Kesalahan Pengisian" error="Mohon dicek lagi." promptTitle="Petunjuk Pengisian" prompt="Isikan dengan jumlah santri perempuan yang selain mengaji di Pesantren juga sekolah di Sekolah Umum (TK, SD, SMP, SMA, SMK)." sqref="BG8">
      <formula1>0</formula1>
      <formula2>9999</formula2>
    </dataValidation>
    <dataValidation type="whole" allowBlank="1" showInputMessage="1" showErrorMessage="1" errorTitle="Kesalahan Pengisian" error="Mohon dicek lagi." promptTitle="Petunjuk Pengisian" prompt="Isikan dengan jumlah santri laki-laki yang selain mengaji di Pesantren juga menuntut ilmu di perguruan tinggi." sqref="BH8">
      <formula1>0</formula1>
      <formula2>9999</formula2>
    </dataValidation>
    <dataValidation type="whole" allowBlank="1" showInputMessage="1" showErrorMessage="1" errorTitle="Kesalahan Pengisian" error="Mohon dicek lagi." promptTitle="Petunjuk Pengisian" prompt="Isikan dengan jumlah santri perempuan yang selain mengaji di Pesantren juga menuntut ilmu di perguruan tinggi." sqref="BI8">
      <formula1>0</formula1>
      <formula2>9999</formula2>
    </dataValidation>
    <dataValidation type="whole" showInputMessage="1" showErrorMessage="1" errorTitle="Kesalahan Pengisian" error="NSPP harus terdiri dari 12 digit. Tidak boleh mengandung karakter lain selain angka, baik karakter spasi ( ), karakter titik (.), karakter koma (,), karakter strip (-), dll." promptTitle="Petunjuk Pengisian" prompt="NSPP harus terdiri dari 12 digit." sqref="A8">
      <formula1>100000000000</formula1>
      <formula2>700000000000</formula2>
    </dataValidation>
    <dataValidation type="whole" allowBlank="1" showInputMessage="1" showErrorMessage="1" errorTitle="Kesalahan Pengisian" error="Isikan dengan kode 1 atau 2 (sesuai Petunjuk)." promptTitle="Petunjuk Pengisian" prompt="Isikan dengan pilihan kode :_x000a_1 : Hanya menyelenggarakan kajian Kitab_x000a_2 : Menyelenggarakan kajian Kitab dan Layanan Pendidikan Lainnya_x000a_" sqref="C8">
      <formula1>1</formula1>
      <formula2>2</formula2>
    </dataValidation>
    <dataValidation type="list" allowBlank="1" showInputMessage="1" showErrorMessage="1" errorTitle="Kesalahan Pengisian" error="Isikan dengan kode :_x000a_L : Laki-laki_x000a_P : Perempuan" promptTitle="Petunjuk Pengisian" prompt="Isikan dengan kode :_x000a_L : Laki-laki_x000a_P : Perempuan" sqref="R8">
      <formula1>"L, P"</formula1>
    </dataValidation>
    <dataValidation type="whole" showInputMessage="1" showErrorMessage="1" errorTitle="Kesalahan Pengisian" error="Isikan dengan kode :_x000a_1 : PNS_x000a_2 : Non-PNS" promptTitle="Petunjuk Pengisian" prompt="Isikan dengan kode :_x000a_1 : PNS_x000a_2 : Non-PNS" sqref="S8">
      <formula1>1</formula1>
      <formula2>2</formula2>
    </dataValidation>
    <dataValidation allowBlank="1" showInputMessage="1" showErrorMessage="1" promptTitle="Petunjuk Pengisian" prompt="Isi dengan nama Pondok Pesantren bersangkutan (tanpa menuliskan kata PP atau Pontren atau Ponpes di awal nama)." sqref="B8"/>
    <dataValidation type="whole" showInputMessage="1" showErrorMessage="1" errorTitle="Kesalahan Pengisian" error="Isikan dengan kode antara 1 sampai 9 sesuai Petunjuk." promptTitle="Petunjuk Pengisian" prompt="Isikan dengan pilhan kode :_x000a_1 : Tidak memiliki pendidikan formal_x000a_2 : &lt;= SLTA_x000a_3 : D1_x000a_4 : D2_x000a_5 : D3_x000a_6 : D4_x000a_7 : S1_x000a_8 : S2_x000a_9 : S3" sqref="T8">
      <formula1>1</formula1>
      <formula2>9</formula2>
    </dataValidation>
    <dataValidation type="list" showInputMessage="1" showErrorMessage="1" errorTitle="Kesalahan Pengisian" error="Isikan dengan kode antara 00 sampai 11 sesuai Petunjuk." promptTitle="Petunjuk Pengisian" prompt="Isikan dengan kode antara 00 sampai 11 sesuai Petunjuk." sqref="O8">
      <formula1>"00,01,02,03,04,05,06,07,08,09,10,11"</formula1>
    </dataValidation>
    <dataValidation allowBlank="1" showInputMessage="1" showErrorMessage="1" promptTitle="Petunjuk Pengisian" prompt="(1) Tidak perlu diawali dengan karakter petik ( ` atau ' )_x000a_(2) Jika terletak di BB, tuliskan tanda minus (-)_x000a_(3) Jika terletak di BT, jangan tuliskan tanda plus  (+)_x000a_(4) Untuk pemisah desimal, gunakan tanda titik (.)_x000a_(5) Angka desimal antara 3-6 digit" sqref="L8"/>
    <dataValidation allowBlank="1" showInputMessage="1" showErrorMessage="1" promptTitle="Petunjuk Pengisian" prompt="(1) Tidak perlu diawali dengan karakter petik ( ` atau ' )_x000a_(2) Jika terletak di LS, tuliskan tanda minus (-)_x000a_(3) Jika terletak di LU, jangan tuliskan tanda plus  (+)_x000a_(4) Untuk pemisah desimal, gunakan tanda titik (.)_x000a_(5) Angka desimal antara 3-6 digit" sqref="K8"/>
    <dataValidation type="whole" allowBlank="1" showInputMessage="1" showErrorMessage="1" errorTitle="Kesalahan Pengisian" error="Mohon dicek lagi." promptTitle="Petunjuk Pengisian" prompt="Isikan dengan jumlah santri laki-laki yang selain mengaji di Pesantren juga belajar pada Program Pendidikan Kesetaraan (Program Wajar Dikdas Salafiyah Ula/Wustha atau Program Paket A/B/C)." sqref="BJ8">
      <formula1>0</formula1>
      <formula2>9999</formula2>
    </dataValidation>
    <dataValidation type="whole" allowBlank="1" showInputMessage="1" showErrorMessage="1" errorTitle="Kesalahan Pengisian" error="Mohon dicek lagi." promptTitle="Petunjuk Pengisian" prompt="Isikan dengan jumlah santri perempuan yang selain mengaji di Pesantren juga belajar pada Program Pendidikan Kesetaraan (Program Wajar Dikdas Salafiyah Ula/Wustha atau Program Paket A/B/C)." sqref="BK8">
      <formula1>0</formula1>
      <formula2>9999</formula2>
    </dataValidation>
    <dataValidation type="whole" allowBlank="1" showInputMessage="1" showErrorMessage="1" errorTitle="Kesalahan Pengisian" error="Mohon Dicek lagi." promptTitle="Petunjuk Pengisian" prompt="Diisi dengan Tahun Berdiri Pondok Pesantren yang bersangkutan (Tahun Masehi). Contoh pengisian : 1970" sqref="M8">
      <formula1>1700</formula1>
      <formula2>2016</formula2>
    </dataValidation>
    <dataValidation allowBlank="1" showInputMessage="1" showErrorMessage="1" promptTitle="Petunjuk Pengisian" prompt="Isikan dengan nomor telepon kantor Pondok Pesantren tersebut." sqref="E8"/>
    <dataValidation allowBlank="1" showInputMessage="1" showErrorMessage="1" promptTitle="Petunjuk Pengisian" prompt="Isikan dengan alamat lokasi dimana keberadaan Pondok Pesantren tersebut." sqref="D8"/>
    <dataValidation allowBlank="1" showInputMessage="1" showErrorMessage="1" promptTitle="Petunjuk Pengisian" prompt="Diisi dengan nama Pimpinan Pondok Pesantren (Kyai) beserta gelar akademik." sqref="Q8"/>
    <dataValidation showInputMessage="1" showErrorMessage="1" promptTitle="Petunjuk Pengisian" prompt="Diisi dengan nama Kabupaten/Kota dimana Pondok Pesantren tersebut berada." sqref="G8"/>
    <dataValidation showInputMessage="1" showErrorMessage="1" promptTitle="Petunjuk Pengisian" prompt="Diisi dengan nama Kecamatan dimana Pondok Pesantren tersebut berada." sqref="H8"/>
    <dataValidation type="whole" showInputMessage="1" showErrorMessage="1" errorTitle="Kesalahan Pengisian" error="Isikan dengan kode antara 0 sampai 4 sesuai Petunjuk." promptTitle="Petunjuk Pengisian" prompt="Isikan dengan pengalaman menuntut ilmu Agama Islam di Pondok Pesantren yang dimiliki oleh Kyai Pondok Pesantren. Diisi dengan pilhan kode :_x000a_0 : Tidak pernah_x000a_1 : &lt; 1 Tahun_x000a_2 : 1 - 3 Tahun_x000a_3 : 4 - 5 Tahun_x000a_4 : &gt; 5 Tahun_x000a_" sqref="U8">
      <formula1>0</formula1>
      <formula2>4</formula2>
    </dataValidation>
    <dataValidation showInputMessage="1" showErrorMessage="1" promptTitle="Petunjuk Pengisian" prompt="Diisi dengan nama Desa atau Kelurahan dimana Pondok Pesantren tersebut berada." sqref="I8"/>
    <dataValidation type="textLength" operator="equal" showInputMessage="1" showErrorMessage="1" errorTitle="Petunjuk Kesalahan" error="Kode Pos terdiri dari 5 digit angka." promptTitle="Petunjuk Pengisian" prompt="Diisi dengan Kode Pos dimana Pondok Pesantren tersebut berada." sqref="J8">
      <formula1>5</formula1>
    </dataValidation>
    <dataValidation type="whole" allowBlank="1" showInputMessage="1" showErrorMessage="1" errorTitle="Kesalahan Pengisian" error="Mohon Dicek lagi." promptTitle="Petunjuk Pengisian" prompt="Diisi dengan Tahun Berdiri Pondok Pesantren yang bersangkutan (Tahun Hijriah). Contoh pengisian : 1408" sqref="N8">
      <formula1>1000</formula1>
      <formula2>1437</formula2>
    </dataValidation>
    <dataValidation type="list" showInputMessage="1" showErrorMessage="1" errorTitle="Kesalahan Pengisian" error="Isikan dengan kode antara 00 sampai 10 sesuai Petunjuk." promptTitle="Petunjuk Pengisian" prompt="Isikan dengan kode antara 00 sampai 10 sesuai Petunjuk." sqref="P8">
      <formula1>"00,01,02,03,04,05,06,07,08,09,10"</formula1>
    </dataValidation>
    <dataValidation type="whole" allowBlank="1" showInputMessage="1" showErrorMessage="1" errorTitle="Kesalahan Pengisian" error="Mohon dicek lagi." promptTitle="Petunjuk Pengisian" prompt="Isikan dengan jumlah santri perempuan peserta Paket A." sqref="BR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santri perempuan peserta Paket B." sqref="BX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santri perempuan peserta Paket C." sqref="CD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santri perempuan pada Mahad Aly." sqref="CN8">
      <formula1>0</formula1>
      <formula2>999</formula2>
    </dataValidation>
    <dataValidation type="whole" showInputMessage="1" showErrorMessage="1" errorTitle="Kesalahan Pengisian" error="Mohon dicek lagi." promptTitle="Petunjuk Pengisian" prompt="Diisi dengan Luas Tanah yang digunakan untuk menunjang kegiatan belajar mengajar pada Pondok Pesantren yang berstatus tanah wakaf (dalam satuan meter persegi)" sqref="CS8">
      <formula1>0</formula1>
      <formula2>1000000</formula2>
    </dataValidation>
    <dataValidation type="whole" showInputMessage="1" showErrorMessage="1" errorTitle="Kesalahan Pengisian" error="Mohon dicek lagi." promptTitle="Petunjuk Pengisian" prompt="Diisi dengan Luas Tanah yang digunakan untuk menunjang kegiatan belajar mengajar pada Pondok Pesantren yang berstatus sewa atau pinjam dari pihak lain (dalam satuan meter persegi)" sqref="CT8">
      <formula1>0</formula1>
      <formula2>1000000</formula2>
    </dataValidation>
    <dataValidation type="whole" allowBlank="1" showInputMessage="1" showErrorMessage="1" errorTitle="Kesalahan Pengisian" error="Mohon dicek lagi." promptTitle="Petunjuk Pengisian" prompt="Isikan dengan jumlah Kyai laki-laki yang memiliki latar belakang pendidikan Pondok Pesantren." sqref="AD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Kyai perempuan (Nyai) yang memiliki latar belakang pendidikan Pondok Pesantren." sqref="AE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Badal Kyai laki-laki yang memiliki latar belakang pendidikan Pondok Pesantren." sqref="AN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Badal Kyai perempuan (Badal Nyai) yang memiliki latar belakang pendidikan Pondok Pesantren." sqref="AO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Ustadz laki-laki yang memiliki latar belakang pendidikan Pondok Pesantren." sqref="AX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Ustadz perempuan (Ustadzah) yang memiliki latar belakang pendidikan Pondok Pesantren." sqref="AY8">
      <formula1>0</formula1>
      <formula2>999</formula2>
    </dataValidation>
    <dataValidation type="whole" allowBlank="1" showInputMessage="1" showErrorMessage="1" errorTitle="Kesalahan Pengisian" error="Mohon dicek lagi." promptTitle="Petunjuk Pengisian" prompt="Isikan dengan jumlah santri laki-laki yang hanya mengaji dan belum lulus jenjang pendidikan MA/SMA/SMK." sqref="BL8">
      <formula1>0</formula1>
      <formula2>9999</formula2>
    </dataValidation>
    <dataValidation type="whole" allowBlank="1" showInputMessage="1" showErrorMessage="1" errorTitle="Kesalahan Pengisian" error="Mohon dicek lagi." promptTitle="Petunjuk Pengisian" prompt="Isikan dengan jumlah santri perempuan yang hanya mengaji dan belum lulus jenjang pendidikan MA/SMA/SMK." sqref="BM8">
      <formula1>0</formula1>
      <formula2>9999</formula2>
    </dataValidation>
    <dataValidation type="whole" allowBlank="1" showInputMessage="1" showErrorMessage="1" errorTitle="Kesalahan Pengisian" error="Mohon dicek lagi." promptTitle="Petunjuk Pengisian" prompt="Isikan dengan jumlah santri laki-laki yang hanya mengaji namun sudah lulus jenjang pendidikan MA/SMA/SMK." sqref="BN8">
      <formula1>0</formula1>
      <formula2>9999</formula2>
    </dataValidation>
    <dataValidation type="whole" allowBlank="1" showInputMessage="1" showErrorMessage="1" errorTitle="Kesalahan Pengisian" error="Mohon dicek lagi." promptTitle="Petunjuk Pengisian" prompt="Isikan dengan jumlah santri perempuan yang hanya mengaji namun sudah lulus jenjang pendidikan MA/SMA/SMK." sqref="BO8">
      <formula1>0</formula1>
      <formula2>9999</formula2>
    </dataValidation>
    <dataValidation type="list" allowBlank="1" showInputMessage="1" showErrorMessage="1" errorTitle="Kesalahan Pengisian" error="Nama Propinsi tidak dikenali." promptTitle="Petunjuk Pengisian" prompt="Diisi dengan nama Propinsi dimana Pondok Pesantren tersebut berada." sqref="F8">
      <formula1>$ED$8:$ED$41</formula1>
    </dataValidation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8"/>
  <sheetViews>
    <sheetView workbookViewId="0"/>
  </sheetViews>
  <sheetFormatPr defaultColWidth="11.5703125" defaultRowHeight="15" customHeight="1" x14ac:dyDescent="0.2"/>
  <cols>
    <col min="1" max="1" width="10.7109375" style="34" customWidth="1"/>
    <col min="2" max="3" width="10.7109375" style="35" customWidth="1"/>
    <col min="4" max="20" width="10.7109375" style="34" customWidth="1"/>
    <col min="21" max="21" width="11.7109375" style="34" customWidth="1"/>
    <col min="22" max="67" width="10.7109375" style="35" customWidth="1"/>
    <col min="68" max="68" width="9.7109375" style="35" customWidth="1"/>
    <col min="69" max="73" width="15.28515625" style="35" customWidth="1"/>
    <col min="74" max="74" width="9.7109375" style="35" customWidth="1"/>
    <col min="75" max="79" width="15.28515625" style="35" customWidth="1"/>
    <col min="80" max="80" width="9.7109375" style="35" customWidth="1"/>
    <col min="81" max="85" width="15.28515625" style="35" customWidth="1"/>
    <col min="86" max="86" width="9.7109375" style="35" customWidth="1"/>
    <col min="87" max="87" width="15.28515625" style="35" bestFit="1" customWidth="1"/>
    <col min="88" max="95" width="15.28515625" style="35" customWidth="1"/>
    <col min="96" max="132" width="10.7109375" style="30" customWidth="1"/>
    <col min="133" max="152" width="10.7109375" style="30" hidden="1" customWidth="1"/>
    <col min="153" max="16384" width="11.5703125" style="30"/>
  </cols>
  <sheetData>
    <row r="1" spans="1:152" s="26" customFormat="1" ht="15" customHeight="1" x14ac:dyDescent="0.2">
      <c r="A1" s="28" t="s">
        <v>670</v>
      </c>
      <c r="B1" s="27"/>
      <c r="C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</row>
    <row r="2" spans="1:152" s="28" customFormat="1" ht="15" customHeight="1" x14ac:dyDescent="0.2">
      <c r="A2" s="139" t="s">
        <v>56</v>
      </c>
      <c r="B2" s="140"/>
      <c r="C2" s="140"/>
      <c r="D2" s="140"/>
      <c r="E2" s="140"/>
      <c r="F2" s="140"/>
      <c r="G2" s="140"/>
      <c r="H2" s="140"/>
      <c r="I2" s="140"/>
      <c r="J2" s="141"/>
      <c r="K2" s="132" t="s">
        <v>211</v>
      </c>
      <c r="L2" s="130"/>
      <c r="M2" s="146" t="s">
        <v>369</v>
      </c>
      <c r="N2" s="147"/>
      <c r="O2" s="150" t="s">
        <v>360</v>
      </c>
      <c r="P2" s="160" t="s">
        <v>633</v>
      </c>
      <c r="Q2" s="139" t="s">
        <v>579</v>
      </c>
      <c r="R2" s="140"/>
      <c r="S2" s="140"/>
      <c r="T2" s="140"/>
      <c r="U2" s="141"/>
      <c r="V2" s="154" t="s">
        <v>290</v>
      </c>
      <c r="W2" s="155"/>
      <c r="X2" s="155"/>
      <c r="Y2" s="155"/>
      <c r="Z2" s="155"/>
      <c r="AA2" s="155"/>
      <c r="AB2" s="155"/>
      <c r="AC2" s="155"/>
      <c r="AD2" s="155"/>
      <c r="AE2" s="156"/>
      <c r="AF2" s="154" t="s">
        <v>291</v>
      </c>
      <c r="AG2" s="155"/>
      <c r="AH2" s="155"/>
      <c r="AI2" s="155"/>
      <c r="AJ2" s="155"/>
      <c r="AK2" s="155"/>
      <c r="AL2" s="155"/>
      <c r="AM2" s="155"/>
      <c r="AN2" s="155"/>
      <c r="AO2" s="156"/>
      <c r="AP2" s="154" t="s">
        <v>292</v>
      </c>
      <c r="AQ2" s="155"/>
      <c r="AR2" s="155"/>
      <c r="AS2" s="155"/>
      <c r="AT2" s="155"/>
      <c r="AU2" s="155"/>
      <c r="AV2" s="155"/>
      <c r="AW2" s="155"/>
      <c r="AX2" s="155"/>
      <c r="AY2" s="156"/>
      <c r="AZ2" s="154" t="s">
        <v>223</v>
      </c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6"/>
      <c r="BP2" s="130" t="s">
        <v>218</v>
      </c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1"/>
      <c r="CI2" s="131"/>
      <c r="CJ2" s="131"/>
      <c r="CK2" s="131"/>
      <c r="CL2" s="131"/>
      <c r="CM2" s="131"/>
      <c r="CN2" s="131"/>
      <c r="CO2" s="131"/>
      <c r="CP2" s="131"/>
      <c r="CQ2" s="131"/>
      <c r="CR2" s="130" t="s">
        <v>222</v>
      </c>
      <c r="CS2" s="130"/>
      <c r="CT2" s="130"/>
      <c r="CU2" s="130"/>
      <c r="CV2" s="130"/>
      <c r="CW2" s="130"/>
      <c r="CX2" s="130"/>
      <c r="CY2" s="130"/>
      <c r="CZ2" s="130"/>
      <c r="DA2" s="130"/>
      <c r="DB2" s="130"/>
      <c r="DC2" s="130"/>
      <c r="DD2" s="130"/>
      <c r="DE2" s="130"/>
      <c r="DF2" s="130"/>
      <c r="DG2" s="130"/>
      <c r="DH2" s="130"/>
      <c r="DI2" s="130"/>
      <c r="DJ2" s="130"/>
      <c r="DK2" s="130"/>
      <c r="DL2" s="130"/>
      <c r="DM2" s="130"/>
      <c r="DN2" s="130"/>
      <c r="DO2" s="130"/>
      <c r="DP2" s="130"/>
      <c r="DQ2" s="130"/>
      <c r="DR2" s="130"/>
      <c r="DS2" s="130"/>
      <c r="DT2" s="130"/>
      <c r="DU2" s="130"/>
      <c r="DV2" s="130"/>
      <c r="DW2" s="130"/>
      <c r="DX2" s="130"/>
      <c r="DY2" s="130"/>
      <c r="DZ2" s="130"/>
      <c r="EA2" s="130"/>
      <c r="EB2" s="130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</row>
    <row r="3" spans="1:152" s="28" customFormat="1" ht="15" customHeight="1" x14ac:dyDescent="0.2">
      <c r="A3" s="142"/>
      <c r="B3" s="143"/>
      <c r="C3" s="143"/>
      <c r="D3" s="143"/>
      <c r="E3" s="143"/>
      <c r="F3" s="143"/>
      <c r="G3" s="143"/>
      <c r="H3" s="143"/>
      <c r="I3" s="143"/>
      <c r="J3" s="144"/>
      <c r="K3" s="130"/>
      <c r="L3" s="130"/>
      <c r="M3" s="148"/>
      <c r="N3" s="149"/>
      <c r="O3" s="151"/>
      <c r="P3" s="160"/>
      <c r="Q3" s="142"/>
      <c r="R3" s="143"/>
      <c r="S3" s="143"/>
      <c r="T3" s="143"/>
      <c r="U3" s="144"/>
      <c r="V3" s="139" t="s">
        <v>389</v>
      </c>
      <c r="W3" s="140"/>
      <c r="X3" s="140"/>
      <c r="Y3" s="140"/>
      <c r="Z3" s="140"/>
      <c r="AA3" s="140"/>
      <c r="AB3" s="140"/>
      <c r="AC3" s="141"/>
      <c r="AD3" s="167" t="s">
        <v>390</v>
      </c>
      <c r="AE3" s="168"/>
      <c r="AF3" s="139" t="s">
        <v>391</v>
      </c>
      <c r="AG3" s="140"/>
      <c r="AH3" s="140"/>
      <c r="AI3" s="140"/>
      <c r="AJ3" s="140"/>
      <c r="AK3" s="140"/>
      <c r="AL3" s="140"/>
      <c r="AM3" s="141"/>
      <c r="AN3" s="167" t="s">
        <v>392</v>
      </c>
      <c r="AO3" s="168"/>
      <c r="AP3" s="139" t="s">
        <v>394</v>
      </c>
      <c r="AQ3" s="140"/>
      <c r="AR3" s="140"/>
      <c r="AS3" s="140"/>
      <c r="AT3" s="140"/>
      <c r="AU3" s="140"/>
      <c r="AV3" s="140"/>
      <c r="AW3" s="141"/>
      <c r="AX3" s="167" t="s">
        <v>393</v>
      </c>
      <c r="AY3" s="168"/>
      <c r="AZ3" s="130" t="s">
        <v>293</v>
      </c>
      <c r="BA3" s="130"/>
      <c r="BB3" s="130"/>
      <c r="BC3" s="130"/>
      <c r="BD3" s="154" t="s">
        <v>187</v>
      </c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6"/>
      <c r="BP3" s="130" t="s">
        <v>219</v>
      </c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 t="s">
        <v>220</v>
      </c>
      <c r="CI3" s="130"/>
      <c r="CJ3" s="130"/>
      <c r="CK3" s="130"/>
      <c r="CL3" s="130"/>
      <c r="CM3" s="130"/>
      <c r="CN3" s="130"/>
      <c r="CO3" s="130"/>
      <c r="CP3" s="130"/>
      <c r="CQ3" s="130"/>
      <c r="CR3" s="176" t="s">
        <v>611</v>
      </c>
      <c r="CS3" s="177"/>
      <c r="CT3" s="178"/>
      <c r="CU3" s="166" t="s">
        <v>210</v>
      </c>
      <c r="CV3" s="150" t="s">
        <v>277</v>
      </c>
      <c r="CW3" s="150" t="s">
        <v>307</v>
      </c>
      <c r="CX3" s="132" t="s">
        <v>214</v>
      </c>
      <c r="CY3" s="132"/>
      <c r="CZ3" s="132"/>
      <c r="DA3" s="132" t="s">
        <v>213</v>
      </c>
      <c r="DB3" s="132"/>
      <c r="DC3" s="132"/>
      <c r="DD3" s="146" t="s">
        <v>212</v>
      </c>
      <c r="DE3" s="174"/>
      <c r="DF3" s="147"/>
      <c r="DG3" s="146" t="s">
        <v>350</v>
      </c>
      <c r="DH3" s="174"/>
      <c r="DI3" s="147"/>
      <c r="DJ3" s="133" t="s">
        <v>26</v>
      </c>
      <c r="DK3" s="134"/>
      <c r="DL3" s="135"/>
      <c r="DM3" s="133" t="s">
        <v>25</v>
      </c>
      <c r="DN3" s="134"/>
      <c r="DO3" s="135"/>
      <c r="DP3" s="133" t="s">
        <v>23</v>
      </c>
      <c r="DQ3" s="134"/>
      <c r="DR3" s="135"/>
      <c r="DS3" s="133" t="s">
        <v>24</v>
      </c>
      <c r="DT3" s="134"/>
      <c r="DU3" s="135"/>
      <c r="DV3" s="132" t="s">
        <v>208</v>
      </c>
      <c r="DW3" s="132"/>
      <c r="DX3" s="132"/>
      <c r="DY3" s="132" t="s">
        <v>209</v>
      </c>
      <c r="DZ3" s="132"/>
      <c r="EA3" s="132"/>
      <c r="EB3" s="166" t="s">
        <v>349</v>
      </c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</row>
    <row r="4" spans="1:152" s="28" customFormat="1" ht="15" customHeight="1" x14ac:dyDescent="0.2">
      <c r="A4" s="130" t="s">
        <v>4</v>
      </c>
      <c r="B4" s="132" t="s">
        <v>207</v>
      </c>
      <c r="C4" s="130" t="s">
        <v>5</v>
      </c>
      <c r="D4" s="130" t="s">
        <v>0</v>
      </c>
      <c r="E4" s="130" t="s">
        <v>18</v>
      </c>
      <c r="F4" s="130" t="s">
        <v>359</v>
      </c>
      <c r="G4" s="130" t="s">
        <v>17</v>
      </c>
      <c r="H4" s="130" t="s">
        <v>1</v>
      </c>
      <c r="I4" s="160" t="s">
        <v>388</v>
      </c>
      <c r="J4" s="145" t="s">
        <v>368</v>
      </c>
      <c r="K4" s="171" t="s">
        <v>2</v>
      </c>
      <c r="L4" s="171" t="s">
        <v>3</v>
      </c>
      <c r="M4" s="150" t="s">
        <v>370</v>
      </c>
      <c r="N4" s="152" t="s">
        <v>371</v>
      </c>
      <c r="O4" s="151"/>
      <c r="P4" s="160"/>
      <c r="Q4" s="166" t="s">
        <v>595</v>
      </c>
      <c r="R4" s="166" t="s">
        <v>19</v>
      </c>
      <c r="S4" s="166" t="s">
        <v>22</v>
      </c>
      <c r="T4" s="166" t="s">
        <v>358</v>
      </c>
      <c r="U4" s="152" t="s">
        <v>395</v>
      </c>
      <c r="V4" s="142"/>
      <c r="W4" s="143"/>
      <c r="X4" s="143"/>
      <c r="Y4" s="143"/>
      <c r="Z4" s="143"/>
      <c r="AA4" s="143"/>
      <c r="AB4" s="143"/>
      <c r="AC4" s="144"/>
      <c r="AD4" s="185"/>
      <c r="AE4" s="186"/>
      <c r="AF4" s="142"/>
      <c r="AG4" s="143"/>
      <c r="AH4" s="143"/>
      <c r="AI4" s="143"/>
      <c r="AJ4" s="143"/>
      <c r="AK4" s="143"/>
      <c r="AL4" s="143"/>
      <c r="AM4" s="144"/>
      <c r="AN4" s="185"/>
      <c r="AO4" s="186"/>
      <c r="AP4" s="142"/>
      <c r="AQ4" s="143"/>
      <c r="AR4" s="143"/>
      <c r="AS4" s="143"/>
      <c r="AT4" s="143"/>
      <c r="AU4" s="143"/>
      <c r="AV4" s="143"/>
      <c r="AW4" s="144"/>
      <c r="AX4" s="185"/>
      <c r="AY4" s="186"/>
      <c r="AZ4" s="132" t="s">
        <v>308</v>
      </c>
      <c r="BA4" s="132"/>
      <c r="BB4" s="132" t="s">
        <v>309</v>
      </c>
      <c r="BC4" s="132"/>
      <c r="BD4" s="132" t="s">
        <v>217</v>
      </c>
      <c r="BE4" s="132"/>
      <c r="BF4" s="132" t="s">
        <v>216</v>
      </c>
      <c r="BG4" s="147"/>
      <c r="BH4" s="132" t="s">
        <v>306</v>
      </c>
      <c r="BI4" s="132"/>
      <c r="BJ4" s="132" t="s">
        <v>323</v>
      </c>
      <c r="BK4" s="132"/>
      <c r="BL4" s="157" t="s">
        <v>387</v>
      </c>
      <c r="BM4" s="158"/>
      <c r="BN4" s="158"/>
      <c r="BO4" s="159"/>
      <c r="BP4" s="132" t="s">
        <v>6</v>
      </c>
      <c r="BQ4" s="132"/>
      <c r="BR4" s="132"/>
      <c r="BS4" s="132"/>
      <c r="BT4" s="132"/>
      <c r="BU4" s="132"/>
      <c r="BV4" s="132" t="s">
        <v>7</v>
      </c>
      <c r="BW4" s="132"/>
      <c r="BX4" s="132"/>
      <c r="BY4" s="132"/>
      <c r="BZ4" s="132"/>
      <c r="CA4" s="132"/>
      <c r="CB4" s="132" t="s">
        <v>8</v>
      </c>
      <c r="CC4" s="132"/>
      <c r="CD4" s="132"/>
      <c r="CE4" s="132"/>
      <c r="CF4" s="132"/>
      <c r="CG4" s="132"/>
      <c r="CH4" s="132" t="s">
        <v>411</v>
      </c>
      <c r="CI4" s="132" t="s">
        <v>13</v>
      </c>
      <c r="CJ4" s="130" t="s">
        <v>183</v>
      </c>
      <c r="CK4" s="132" t="s">
        <v>596</v>
      </c>
      <c r="CL4" s="130" t="s">
        <v>12</v>
      </c>
      <c r="CM4" s="167" t="s">
        <v>612</v>
      </c>
      <c r="CN4" s="168"/>
      <c r="CO4" s="146" t="s">
        <v>343</v>
      </c>
      <c r="CP4" s="174"/>
      <c r="CQ4" s="147"/>
      <c r="CR4" s="179"/>
      <c r="CS4" s="180"/>
      <c r="CT4" s="181"/>
      <c r="CU4" s="166"/>
      <c r="CV4" s="151"/>
      <c r="CW4" s="151"/>
      <c r="CX4" s="132"/>
      <c r="CY4" s="132"/>
      <c r="CZ4" s="132"/>
      <c r="DA4" s="132"/>
      <c r="DB4" s="132"/>
      <c r="DC4" s="132"/>
      <c r="DD4" s="148"/>
      <c r="DE4" s="175"/>
      <c r="DF4" s="149"/>
      <c r="DG4" s="148"/>
      <c r="DH4" s="175"/>
      <c r="DI4" s="149"/>
      <c r="DJ4" s="136"/>
      <c r="DK4" s="137"/>
      <c r="DL4" s="138"/>
      <c r="DM4" s="136"/>
      <c r="DN4" s="137"/>
      <c r="DO4" s="138"/>
      <c r="DP4" s="136"/>
      <c r="DQ4" s="137"/>
      <c r="DR4" s="138"/>
      <c r="DS4" s="136"/>
      <c r="DT4" s="137"/>
      <c r="DU4" s="138"/>
      <c r="DV4" s="132"/>
      <c r="DW4" s="132"/>
      <c r="DX4" s="132"/>
      <c r="DY4" s="132"/>
      <c r="DZ4" s="132"/>
      <c r="EA4" s="132"/>
      <c r="EB4" s="16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</row>
    <row r="5" spans="1:152" s="28" customFormat="1" ht="27.75" customHeight="1" x14ac:dyDescent="0.2">
      <c r="A5" s="130"/>
      <c r="B5" s="130"/>
      <c r="C5" s="130"/>
      <c r="D5" s="130"/>
      <c r="E5" s="130"/>
      <c r="F5" s="130"/>
      <c r="G5" s="130"/>
      <c r="H5" s="130"/>
      <c r="I5" s="145"/>
      <c r="J5" s="145"/>
      <c r="K5" s="172"/>
      <c r="L5" s="172"/>
      <c r="M5" s="151"/>
      <c r="N5" s="153"/>
      <c r="O5" s="151"/>
      <c r="P5" s="160"/>
      <c r="Q5" s="187"/>
      <c r="R5" s="166"/>
      <c r="S5" s="166"/>
      <c r="T5" s="166"/>
      <c r="U5" s="153"/>
      <c r="V5" s="146" t="s">
        <v>215</v>
      </c>
      <c r="W5" s="147"/>
      <c r="X5" s="161" t="s">
        <v>521</v>
      </c>
      <c r="Y5" s="162"/>
      <c r="Z5" s="161" t="s">
        <v>340</v>
      </c>
      <c r="AA5" s="162"/>
      <c r="AB5" s="163" t="s">
        <v>10</v>
      </c>
      <c r="AC5" s="164"/>
      <c r="AD5" s="169"/>
      <c r="AE5" s="170"/>
      <c r="AF5" s="146" t="s">
        <v>215</v>
      </c>
      <c r="AG5" s="147"/>
      <c r="AH5" s="161" t="s">
        <v>521</v>
      </c>
      <c r="AI5" s="162"/>
      <c r="AJ5" s="161" t="s">
        <v>340</v>
      </c>
      <c r="AK5" s="162"/>
      <c r="AL5" s="163" t="s">
        <v>10</v>
      </c>
      <c r="AM5" s="164"/>
      <c r="AN5" s="169"/>
      <c r="AO5" s="170"/>
      <c r="AP5" s="146" t="s">
        <v>215</v>
      </c>
      <c r="AQ5" s="147"/>
      <c r="AR5" s="161" t="s">
        <v>521</v>
      </c>
      <c r="AS5" s="162"/>
      <c r="AT5" s="161" t="s">
        <v>340</v>
      </c>
      <c r="AU5" s="162"/>
      <c r="AV5" s="163" t="s">
        <v>10</v>
      </c>
      <c r="AW5" s="164"/>
      <c r="AX5" s="169"/>
      <c r="AY5" s="170"/>
      <c r="AZ5" s="132"/>
      <c r="BA5" s="132"/>
      <c r="BB5" s="132"/>
      <c r="BC5" s="132"/>
      <c r="BD5" s="132"/>
      <c r="BE5" s="132"/>
      <c r="BF5" s="148"/>
      <c r="BG5" s="149"/>
      <c r="BH5" s="132"/>
      <c r="BI5" s="132"/>
      <c r="BJ5" s="132"/>
      <c r="BK5" s="132"/>
      <c r="BL5" s="157" t="s">
        <v>618</v>
      </c>
      <c r="BM5" s="159"/>
      <c r="BN5" s="157" t="s">
        <v>617</v>
      </c>
      <c r="BO5" s="159"/>
      <c r="BP5" s="132" t="s">
        <v>411</v>
      </c>
      <c r="BQ5" s="157" t="s">
        <v>615</v>
      </c>
      <c r="BR5" s="159"/>
      <c r="BS5" s="132" t="s">
        <v>339</v>
      </c>
      <c r="BT5" s="130"/>
      <c r="BU5" s="130"/>
      <c r="BV5" s="132" t="s">
        <v>411</v>
      </c>
      <c r="BW5" s="157" t="s">
        <v>614</v>
      </c>
      <c r="BX5" s="159"/>
      <c r="BY5" s="132" t="s">
        <v>341</v>
      </c>
      <c r="BZ5" s="130"/>
      <c r="CA5" s="130"/>
      <c r="CB5" s="132" t="s">
        <v>411</v>
      </c>
      <c r="CC5" s="157" t="s">
        <v>613</v>
      </c>
      <c r="CD5" s="159"/>
      <c r="CE5" s="132" t="s">
        <v>342</v>
      </c>
      <c r="CF5" s="130"/>
      <c r="CG5" s="130"/>
      <c r="CH5" s="132"/>
      <c r="CI5" s="130"/>
      <c r="CJ5" s="130"/>
      <c r="CK5" s="130"/>
      <c r="CL5" s="130"/>
      <c r="CM5" s="169"/>
      <c r="CN5" s="170"/>
      <c r="CO5" s="148"/>
      <c r="CP5" s="175"/>
      <c r="CQ5" s="149"/>
      <c r="CR5" s="182" t="s">
        <v>599</v>
      </c>
      <c r="CS5" s="182" t="s">
        <v>598</v>
      </c>
      <c r="CT5" s="182" t="s">
        <v>600</v>
      </c>
      <c r="CU5" s="166"/>
      <c r="CV5" s="151"/>
      <c r="CW5" s="151"/>
      <c r="CX5" s="132" t="s">
        <v>11</v>
      </c>
      <c r="CY5" s="132" t="s">
        <v>14</v>
      </c>
      <c r="CZ5" s="132" t="s">
        <v>15</v>
      </c>
      <c r="DA5" s="132" t="s">
        <v>11</v>
      </c>
      <c r="DB5" s="132" t="s">
        <v>14</v>
      </c>
      <c r="DC5" s="132" t="s">
        <v>15</v>
      </c>
      <c r="DD5" s="132" t="s">
        <v>11</v>
      </c>
      <c r="DE5" s="132" t="s">
        <v>14</v>
      </c>
      <c r="DF5" s="132" t="s">
        <v>15</v>
      </c>
      <c r="DG5" s="132" t="s">
        <v>11</v>
      </c>
      <c r="DH5" s="132" t="s">
        <v>14</v>
      </c>
      <c r="DI5" s="132" t="s">
        <v>15</v>
      </c>
      <c r="DJ5" s="132" t="s">
        <v>11</v>
      </c>
      <c r="DK5" s="132" t="s">
        <v>14</v>
      </c>
      <c r="DL5" s="132" t="s">
        <v>15</v>
      </c>
      <c r="DM5" s="132" t="s">
        <v>11</v>
      </c>
      <c r="DN5" s="132" t="s">
        <v>14</v>
      </c>
      <c r="DO5" s="132" t="s">
        <v>15</v>
      </c>
      <c r="DP5" s="132" t="s">
        <v>11</v>
      </c>
      <c r="DQ5" s="132" t="s">
        <v>14</v>
      </c>
      <c r="DR5" s="132" t="s">
        <v>15</v>
      </c>
      <c r="DS5" s="132" t="s">
        <v>11</v>
      </c>
      <c r="DT5" s="132" t="s">
        <v>14</v>
      </c>
      <c r="DU5" s="132" t="s">
        <v>15</v>
      </c>
      <c r="DV5" s="132" t="s">
        <v>11</v>
      </c>
      <c r="DW5" s="132" t="s">
        <v>14</v>
      </c>
      <c r="DX5" s="132" t="s">
        <v>15</v>
      </c>
      <c r="DY5" s="132" t="s">
        <v>11</v>
      </c>
      <c r="DZ5" s="132" t="s">
        <v>14</v>
      </c>
      <c r="EA5" s="132" t="s">
        <v>15</v>
      </c>
      <c r="EB5" s="16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</row>
    <row r="6" spans="1:152" s="28" customFormat="1" ht="15" customHeight="1" x14ac:dyDescent="0.2">
      <c r="A6" s="130"/>
      <c r="B6" s="130"/>
      <c r="C6" s="130"/>
      <c r="D6" s="130"/>
      <c r="E6" s="130"/>
      <c r="F6" s="130"/>
      <c r="G6" s="130"/>
      <c r="H6" s="130"/>
      <c r="I6" s="145"/>
      <c r="J6" s="145"/>
      <c r="K6" s="173"/>
      <c r="L6" s="173"/>
      <c r="M6" s="151"/>
      <c r="N6" s="153"/>
      <c r="O6" s="165"/>
      <c r="P6" s="160"/>
      <c r="Q6" s="187"/>
      <c r="R6" s="187"/>
      <c r="S6" s="166"/>
      <c r="T6" s="166"/>
      <c r="U6" s="184"/>
      <c r="V6" s="89" t="s">
        <v>20</v>
      </c>
      <c r="W6" s="89" t="s">
        <v>21</v>
      </c>
      <c r="X6" s="89" t="s">
        <v>20</v>
      </c>
      <c r="Y6" s="89" t="s">
        <v>21</v>
      </c>
      <c r="Z6" s="89" t="s">
        <v>20</v>
      </c>
      <c r="AA6" s="89" t="s">
        <v>21</v>
      </c>
      <c r="AB6" s="89" t="s">
        <v>20</v>
      </c>
      <c r="AC6" s="89" t="s">
        <v>21</v>
      </c>
      <c r="AD6" s="94" t="s">
        <v>20</v>
      </c>
      <c r="AE6" s="94" t="s">
        <v>21</v>
      </c>
      <c r="AF6" s="89" t="s">
        <v>20</v>
      </c>
      <c r="AG6" s="89" t="s">
        <v>21</v>
      </c>
      <c r="AH6" s="89" t="s">
        <v>20</v>
      </c>
      <c r="AI6" s="89" t="s">
        <v>21</v>
      </c>
      <c r="AJ6" s="89" t="s">
        <v>20</v>
      </c>
      <c r="AK6" s="89" t="s">
        <v>21</v>
      </c>
      <c r="AL6" s="89" t="s">
        <v>20</v>
      </c>
      <c r="AM6" s="89" t="s">
        <v>21</v>
      </c>
      <c r="AN6" s="89" t="s">
        <v>20</v>
      </c>
      <c r="AO6" s="89" t="s">
        <v>21</v>
      </c>
      <c r="AP6" s="89" t="s">
        <v>20</v>
      </c>
      <c r="AQ6" s="89" t="s">
        <v>21</v>
      </c>
      <c r="AR6" s="89" t="s">
        <v>20</v>
      </c>
      <c r="AS6" s="89" t="s">
        <v>21</v>
      </c>
      <c r="AT6" s="89" t="s">
        <v>20</v>
      </c>
      <c r="AU6" s="89" t="s">
        <v>21</v>
      </c>
      <c r="AV6" s="89" t="s">
        <v>20</v>
      </c>
      <c r="AW6" s="89" t="s">
        <v>21</v>
      </c>
      <c r="AX6" s="94" t="s">
        <v>20</v>
      </c>
      <c r="AY6" s="94" t="s">
        <v>21</v>
      </c>
      <c r="AZ6" s="83" t="s">
        <v>20</v>
      </c>
      <c r="BA6" s="83" t="s">
        <v>21</v>
      </c>
      <c r="BB6" s="83" t="s">
        <v>20</v>
      </c>
      <c r="BC6" s="83" t="s">
        <v>21</v>
      </c>
      <c r="BD6" s="83" t="s">
        <v>20</v>
      </c>
      <c r="BE6" s="83" t="s">
        <v>21</v>
      </c>
      <c r="BF6" s="83" t="s">
        <v>20</v>
      </c>
      <c r="BG6" s="83" t="s">
        <v>21</v>
      </c>
      <c r="BH6" s="83" t="s">
        <v>20</v>
      </c>
      <c r="BI6" s="83" t="s">
        <v>21</v>
      </c>
      <c r="BJ6" s="83" t="s">
        <v>20</v>
      </c>
      <c r="BK6" s="83" t="s">
        <v>21</v>
      </c>
      <c r="BL6" s="94" t="s">
        <v>20</v>
      </c>
      <c r="BM6" s="94" t="s">
        <v>21</v>
      </c>
      <c r="BN6" s="94" t="s">
        <v>20</v>
      </c>
      <c r="BO6" s="94" t="s">
        <v>21</v>
      </c>
      <c r="BP6" s="130"/>
      <c r="BQ6" s="111" t="s">
        <v>20</v>
      </c>
      <c r="BR6" s="111" t="s">
        <v>21</v>
      </c>
      <c r="BS6" s="110" t="s">
        <v>521</v>
      </c>
      <c r="BT6" s="110" t="s">
        <v>340</v>
      </c>
      <c r="BU6" s="110" t="s">
        <v>10</v>
      </c>
      <c r="BV6" s="130"/>
      <c r="BW6" s="111" t="s">
        <v>20</v>
      </c>
      <c r="BX6" s="111" t="s">
        <v>21</v>
      </c>
      <c r="BY6" s="110" t="s">
        <v>521</v>
      </c>
      <c r="BZ6" s="110" t="s">
        <v>340</v>
      </c>
      <c r="CA6" s="110" t="s">
        <v>10</v>
      </c>
      <c r="CB6" s="130"/>
      <c r="CC6" s="111" t="s">
        <v>20</v>
      </c>
      <c r="CD6" s="111" t="s">
        <v>21</v>
      </c>
      <c r="CE6" s="82" t="s">
        <v>521</v>
      </c>
      <c r="CF6" s="82" t="s">
        <v>340</v>
      </c>
      <c r="CG6" s="82" t="s">
        <v>10</v>
      </c>
      <c r="CH6" s="130"/>
      <c r="CI6" s="130"/>
      <c r="CJ6" s="130"/>
      <c r="CK6" s="130"/>
      <c r="CL6" s="130"/>
      <c r="CM6" s="111" t="s">
        <v>20</v>
      </c>
      <c r="CN6" s="111" t="s">
        <v>21</v>
      </c>
      <c r="CO6" s="82" t="s">
        <v>521</v>
      </c>
      <c r="CP6" s="82" t="s">
        <v>340</v>
      </c>
      <c r="CQ6" s="82" t="s">
        <v>10</v>
      </c>
      <c r="CR6" s="183"/>
      <c r="CS6" s="183"/>
      <c r="CT6" s="183"/>
      <c r="CU6" s="166"/>
      <c r="CV6" s="165"/>
      <c r="CW6" s="165"/>
      <c r="CX6" s="132"/>
      <c r="CY6" s="132"/>
      <c r="CZ6" s="132"/>
      <c r="DA6" s="132"/>
      <c r="DB6" s="132"/>
      <c r="DC6" s="132"/>
      <c r="DD6" s="132"/>
      <c r="DE6" s="132"/>
      <c r="DF6" s="132"/>
      <c r="DG6" s="132"/>
      <c r="DH6" s="132"/>
      <c r="DI6" s="132"/>
      <c r="DJ6" s="132"/>
      <c r="DK6" s="132"/>
      <c r="DL6" s="132"/>
      <c r="DM6" s="132"/>
      <c r="DN6" s="132"/>
      <c r="DO6" s="132"/>
      <c r="DP6" s="132"/>
      <c r="DQ6" s="132"/>
      <c r="DR6" s="132"/>
      <c r="DS6" s="132"/>
      <c r="DT6" s="132"/>
      <c r="DU6" s="132"/>
      <c r="DV6" s="132"/>
      <c r="DW6" s="132"/>
      <c r="DX6" s="132"/>
      <c r="DY6" s="132"/>
      <c r="DZ6" s="132"/>
      <c r="EA6" s="132"/>
      <c r="EB6" s="16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</row>
    <row r="7" spans="1:152" s="28" customFormat="1" ht="15.75" hidden="1" customHeight="1" x14ac:dyDescent="0.2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8"/>
      <c r="N7" s="38"/>
      <c r="O7" s="38"/>
      <c r="P7" s="38"/>
      <c r="Q7" s="32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8"/>
      <c r="BO7" s="38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3"/>
      <c r="CS7" s="37"/>
      <c r="CT7" s="37"/>
      <c r="CU7" s="33"/>
      <c r="CV7" s="37"/>
      <c r="CW7" s="37"/>
      <c r="CX7" s="33"/>
      <c r="CY7" s="33"/>
      <c r="CZ7" s="33"/>
      <c r="DA7" s="33"/>
      <c r="DB7" s="33"/>
      <c r="DC7" s="33"/>
      <c r="DD7" s="33"/>
      <c r="DE7" s="33"/>
      <c r="DF7" s="33"/>
      <c r="DG7" s="37"/>
      <c r="DH7" s="37"/>
      <c r="DI7" s="37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2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</row>
    <row r="8" spans="1:152" s="29" customFormat="1" ht="20.100000000000001" customHeight="1" x14ac:dyDescent="0.2">
      <c r="A8" s="70" t="str">
        <f>IF(Pontren!A8="","-",IF(LEN(Pontren!A8)&lt;&gt;12,"Tidak valid","OK"))</f>
        <v>-</v>
      </c>
      <c r="B8" s="71" t="str">
        <f>IF(Pontren!B8="","-",IF(LEN(Pontren!B8)&lt;5,"Cek lagi","OK"))</f>
        <v>-</v>
      </c>
      <c r="C8" s="71" t="str">
        <f>IF(Pontren!C8="","-",IF(Pontren!C8&gt;2,"Tidak valid",IF(Pontren!C8&lt;1,"Tidak valid","OK")))</f>
        <v>-</v>
      </c>
      <c r="D8" s="71" t="str">
        <f>IF(Pontren!D8="","-",IF(LEN(Pontren!D8)&lt;5,"Cek lagi","OK"))</f>
        <v>-</v>
      </c>
      <c r="E8" s="71" t="str">
        <f>IF(Pontren!E8="","-",IF(LEN(Pontren!E8)&lt;5,"Cek lagi","OK"))</f>
        <v>-</v>
      </c>
      <c r="F8" s="71" t="str">
        <f>IF(Pontren!F8="","-",IF(LEN(Pontren!F8)&lt;4,"Cek lagi","OK"))</f>
        <v>-</v>
      </c>
      <c r="G8" s="71" t="str">
        <f>IF(Pontren!G8="","-",IF(LEN(Pontren!G8)&lt;4,"Cek lagi","OK"))</f>
        <v>-</v>
      </c>
      <c r="H8" s="71" t="str">
        <f>IF(Pontren!H8="","-",IF(LEN(Pontren!H8)&lt;4,"Cek lagi","OK"))</f>
        <v>-</v>
      </c>
      <c r="I8" s="71" t="str">
        <f>IF(Pontren!I8="","-",IF(LEN(Pontren!I8)&lt;4,"Cek lagi","OK"))</f>
        <v>-</v>
      </c>
      <c r="J8" s="71" t="str">
        <f>IF(Pontren!J8="","-",IF(LEN(Pontren!J8)&lt;&gt;5,"Tidak valid","OK"))</f>
        <v>-</v>
      </c>
      <c r="K8" s="71" t="str">
        <f>IF(Pontren!K8="","-",IF(LEFT(Pontren!K8,1)="+","Tidak valid",IF(EL8=2,"OK","Tidak valid")))</f>
        <v>-</v>
      </c>
      <c r="L8" s="71" t="str">
        <f>IF(Pontren!L8="","-",IF(EV8&gt;0,IF(ES8=2,"OK","Tidak valid"),"Tidak valid"))</f>
        <v>-</v>
      </c>
      <c r="M8" s="71" t="str">
        <f>IF(Pontren!M8="","-",IF(Pontren!M8&gt;2016,"Cek lagi",IF(Pontren!M8&lt;1800,"Cek lagi","OK")))</f>
        <v>-</v>
      </c>
      <c r="N8" s="71" t="str">
        <f>IF(Pontren!N8="","-",IF(Pontren!N8&gt;1437,"Cek lagi",IF(Pontren!N8&lt;1200,"Cek lagi","OK")))</f>
        <v>-</v>
      </c>
      <c r="O8" s="71" t="str">
        <f>IF(Pontren!O8="","-",IF(VALUE(Pontren!O8)&gt;11,"Tidak valid","OK"))</f>
        <v>-</v>
      </c>
      <c r="P8" s="71" t="str">
        <f>IF(Pontren!P8="","-",IF(VALUE(Pontren!P8)&gt;10,"Tidak valid","OK"))</f>
        <v>-</v>
      </c>
      <c r="Q8" s="71" t="str">
        <f>IF(Pontren!Q8="","-",IF(LEN(Pontren!Q8)&lt;4,"Cek lagi","OK"))</f>
        <v>-</v>
      </c>
      <c r="R8" s="71" t="str">
        <f>IF(Pontren!R8="","-",IF(Pontren!R8="L","OK",IF(Pontren!R8="P","OK","Tidak valid")))</f>
        <v>-</v>
      </c>
      <c r="S8" s="71" t="str">
        <f>IF(Pontren!S8="","-",IF(Pontren!S8&gt;2,"Tidak valid",IF(Pontren!S8&lt;1,"Tidak valid","OK")))</f>
        <v>-</v>
      </c>
      <c r="T8" s="71" t="str">
        <f>IF(Pontren!T8="","-",IF(Pontren!T8&gt;9,"Tidak valid",IF(Pontren!T8&lt;1,"Tidak valid","OK")))</f>
        <v>-</v>
      </c>
      <c r="U8" s="71" t="str">
        <f>IF(Pontren!U8="","-",IF(Pontren!U8&gt;4,"Tidak valid","OK"))</f>
        <v>-</v>
      </c>
      <c r="V8" s="71" t="str">
        <f>IF(Pontren!V8="","-",IF(Pontren!V8&gt;999,"Tidak valid",IF(SUM(Pontren!V8:AC8)=0,"Cek lagi","OK")))</f>
        <v>-</v>
      </c>
      <c r="W8" s="71" t="str">
        <f>IF(Pontren!W8="","-",IF(Pontren!W8&gt;999,"Tidak valid",IF(SUM(Pontren!V8:AC8)=0,"Cek lagi","OK")))</f>
        <v>-</v>
      </c>
      <c r="X8" s="71" t="str">
        <f>IF(Pontren!X8="","-",IF(Pontren!X8&gt;999,"Tidak valid",IF(SUM(Pontren!V8:AC8)=0,"Cek lagi","OK")))</f>
        <v>-</v>
      </c>
      <c r="Y8" s="71" t="str">
        <f>IF(Pontren!Y8="","-",IF(Pontren!Y8&gt;999,"Tidak valid",IF(SUM(Pontren!V8:AC8)=0,"Cek lagi","OK")))</f>
        <v>-</v>
      </c>
      <c r="Z8" s="71" t="str">
        <f>IF(Pontren!Z8="","-",IF(Pontren!Z8&gt;999,"Tidak valid",IF(SUM(Pontren!V8:AC8)=0,"Cek lagi","OK")))</f>
        <v>-</v>
      </c>
      <c r="AA8" s="71" t="str">
        <f>IF(Pontren!AA8="","-",IF(Pontren!AA8&gt;999,"Tidak valid",IF(SUM(Pontren!V8:AC8)=0,"Cek lagi","OK")))</f>
        <v>-</v>
      </c>
      <c r="AB8" s="71" t="str">
        <f>IF(Pontren!AB8="","-",IF(Pontren!AB8&gt;999,"Tidak valid",IF(SUM(Pontren!V8:AC8)=0,"Cek lagi","OK")))</f>
        <v>-</v>
      </c>
      <c r="AC8" s="71" t="str">
        <f>IF(Pontren!AC8="","-",IF(Pontren!AC8&gt;999,"Tidak valid",IF(SUM(Pontren!V8:AC8)=0,"Cek lagi","OK")))</f>
        <v>-</v>
      </c>
      <c r="AD8" s="71" t="str">
        <f>IF(Pontren!AD8="","-",IF(Pontren!AD8&gt;999,"Tidak valid",IF((SUM(Pontren!AD8)&gt;(Pontren!V8+Pontren!X8+Pontren!Z8+Pontren!AB8)),"Cek lagi","OK")))</f>
        <v>-</v>
      </c>
      <c r="AE8" s="71" t="str">
        <f>IF(Pontren!AE8="","-",IF(Pontren!AE8&gt;999,"Tidak valid",IF((SUM(Pontren!AE8)&gt;(Pontren!W8+Pontren!Y8+Pontren!AA8+Pontren!AC8)),"Cek lagi","OK")))</f>
        <v>-</v>
      </c>
      <c r="AF8" s="71" t="str">
        <f>IF(Pontren!AF8="","-",IF(Pontren!AF8&gt;999,"Tidak valid","OK"))</f>
        <v>-</v>
      </c>
      <c r="AG8" s="71" t="str">
        <f>IF(Pontren!AG8="","-",IF(Pontren!AG8&gt;999,"Tidak valid","OK"))</f>
        <v>-</v>
      </c>
      <c r="AH8" s="71" t="str">
        <f>IF(Pontren!AH8="","-",IF(Pontren!AH8&gt;999,"Tidak valid","OK"))</f>
        <v>-</v>
      </c>
      <c r="AI8" s="71" t="str">
        <f>IF(Pontren!AI8="","-",IF(Pontren!AI8&gt;999,"Tidak valid","OK"))</f>
        <v>-</v>
      </c>
      <c r="AJ8" s="71" t="str">
        <f>IF(Pontren!AJ8="","-",IF(Pontren!AJ8&gt;999,"Tidak valid","OK"))</f>
        <v>-</v>
      </c>
      <c r="AK8" s="71" t="str">
        <f>IF(Pontren!AK8="","-",IF(Pontren!AK8&gt;999,"Tidak valid","OK"))</f>
        <v>-</v>
      </c>
      <c r="AL8" s="71" t="str">
        <f>IF(Pontren!AL8="","-",IF(Pontren!AL8&gt;999,"Tidak valid","OK"))</f>
        <v>-</v>
      </c>
      <c r="AM8" s="71" t="str">
        <f>IF(Pontren!AM8="","-",IF(Pontren!AM8&gt;999,"Tidak valid","OK"))</f>
        <v>-</v>
      </c>
      <c r="AN8" s="71" t="str">
        <f>IF(Pontren!AN8="","-",IF(Pontren!AN8&gt;999,"Tidak valid",IF((SUM(Pontren!AN8)&gt;(Pontren!AF8+Pontren!AH8+Pontren!AJ8+Pontren!AL8)),"Cek lagi","OK")))</f>
        <v>-</v>
      </c>
      <c r="AO8" s="71" t="str">
        <f>IF(Pontren!AO8="","-",IF(Pontren!AO8&gt;999,"Tidak valid",IF((SUM(Pontren!AO8)&gt;(Pontren!AG8+Pontren!AI8+Pontren!AK8+Pontren!AM8)),"Cek lagi","OK")))</f>
        <v>-</v>
      </c>
      <c r="AP8" s="71" t="str">
        <f>IF(Pontren!AP8="","-",IF(Pontren!AP8&gt;999,"Tidak valid",IF(SUM(Pontren!AP8:AW8)=0,"Cek lagi","OK")))</f>
        <v>-</v>
      </c>
      <c r="AQ8" s="71" t="str">
        <f>IF(Pontren!AQ8="","-",IF(Pontren!AQ8&gt;999,"Tidak valid",IF(SUM(Pontren!AP8:AW8)=0,"Cek lagi","OK")))</f>
        <v>-</v>
      </c>
      <c r="AR8" s="71" t="str">
        <f>IF(Pontren!AR8="","-",IF(Pontren!AR8&gt;999,"Tidak valid",IF(SUM(Pontren!AP8:AW8)=0,"Cek lagi","OK")))</f>
        <v>-</v>
      </c>
      <c r="AS8" s="71" t="str">
        <f>IF(Pontren!AS8="","-",IF(Pontren!AS8&gt;999,"Tidak valid",IF(SUM(Pontren!AP8:AW8)=0,"Cek lagi","OK")))</f>
        <v>-</v>
      </c>
      <c r="AT8" s="71" t="str">
        <f>IF(Pontren!AT8="","-",IF(Pontren!AT8&gt;999,"Tidak valid",IF(SUM(Pontren!AP8:AW8)=0,"Cek lagi","OK")))</f>
        <v>-</v>
      </c>
      <c r="AU8" s="71" t="str">
        <f>IF(Pontren!AU8="","-",IF(Pontren!AU8&gt;999,"Tidak valid",IF(SUM(Pontren!AP8:AW8)=0,"Cek lagi","OK")))</f>
        <v>-</v>
      </c>
      <c r="AV8" s="71" t="str">
        <f>IF(Pontren!AV8="","-",IF(Pontren!AV8&gt;999,"Tidak valid",IF(SUM(Pontren!AP8:AW8)=0,"Cek lagi","OK")))</f>
        <v>-</v>
      </c>
      <c r="AW8" s="71" t="str">
        <f>IF(Pontren!AW8="","-",IF(Pontren!AW8&gt;999,"Tidak valid",IF(SUM(Pontren!AP8:AW8)=0,"Cek lagi","OK")))</f>
        <v>-</v>
      </c>
      <c r="AX8" s="71" t="str">
        <f>IF(Pontren!AX8="","-",IF(Pontren!AX8&gt;999,"Tidak valid",IF((SUM(Pontren!AX8)&gt;(Pontren!AP8+Pontren!AR8+Pontren!AT8+Pontren!AV8)),"Cek lagi","OK")))</f>
        <v>-</v>
      </c>
      <c r="AY8" s="71" t="str">
        <f>IF(Pontren!AY8="","-",IF(Pontren!AY8&gt;999,"Tidak valid",IF((SUM(Pontren!AY8)&gt;(Pontren!AQ8+Pontren!AS8+Pontren!AU8+Pontren!AW8)),"Cek lagi","OK")))</f>
        <v>-</v>
      </c>
      <c r="AZ8" s="71" t="str">
        <f>IF(Pontren!AZ8="","-",IF(Pontren!AZ8&gt;9999,"Tidak valid",IF(SUM(Pontren!AZ8:BC8)=0,"Cek lagi","OK")))</f>
        <v>-</v>
      </c>
      <c r="BA8" s="71" t="str">
        <f>IF(Pontren!BA8="","-",IF(Pontren!BA8&gt;9999,"Tidak valid",IF(SUM(Pontren!AZ8:BC8)=0,"Cek lagi","OK")))</f>
        <v>-</v>
      </c>
      <c r="BB8" s="71" t="str">
        <f>IF(Pontren!BB8="","-",IF(Pontren!BB8&gt;9999,"Tidak valid",IF(SUM(Pontren!AZ8:BC8)=0,"Cek lagi","OK")))</f>
        <v>-</v>
      </c>
      <c r="BC8" s="71" t="str">
        <f>IF(Pontren!BC8="","-",IF(Pontren!BC8&gt;9999,"Tidak valid",IF(SUM(Pontren!AZ8:BC8)=0,"Cek lagi","OK")))</f>
        <v>-</v>
      </c>
      <c r="BD8" s="71" t="str">
        <f>IF(Pontren!BD8="","-",IF(Pontren!BD8&gt;9999,"Tidak valid",IF((Pontren!AZ8+Pontren!BB8)&lt;&gt;(Pontren!BD8+Pontren!BF8+Pontren!BH8+Pontren!BJ8+Pontren!BL8),"Cek lagi","OK")))</f>
        <v>-</v>
      </c>
      <c r="BE8" s="71" t="str">
        <f>IF(Pontren!BE8="","-",IF(Pontren!BE8&gt;9999,"Tidak valid",IF((Pontren!BA8+Pontren!BC8)&lt;&gt;(Pontren!BE8+Pontren!BG8+Pontren!BI8+Pontren!BK8+Pontren!BM8),"Cek lagi","OK")))</f>
        <v>-</v>
      </c>
      <c r="BF8" s="71" t="str">
        <f>IF(Pontren!BF8="","-",IF(Pontren!BF8&gt;9999,"Tidak valid",IF((Pontren!AZ8+Pontren!BB8)&lt;&gt;(Pontren!BD8+Pontren!BF8+Pontren!BH8+Pontren!BJ8+Pontren!BL8),"Cek lagi","OK")))</f>
        <v>-</v>
      </c>
      <c r="BG8" s="71" t="str">
        <f>IF(Pontren!BG8="","-",IF(Pontren!BG8&gt;9999,"Tidak valid",IF((Pontren!BA8+Pontren!BC8)&lt;&gt;(Pontren!BE8+Pontren!BG8+Pontren!BI8+Pontren!BK8+Pontren!BM8),"Cek lagi","OK")))</f>
        <v>-</v>
      </c>
      <c r="BH8" s="71" t="str">
        <f>IF(Pontren!BH8="","-",IF(Pontren!BH8&gt;9999,"Tidak valid",IF((Pontren!AZ8+Pontren!BB8)&lt;&gt;(Pontren!BD8+Pontren!BF8+Pontren!BH8+Pontren!BJ8+Pontren!BL8),"Cek lagi","OK")))</f>
        <v>-</v>
      </c>
      <c r="BI8" s="71" t="str">
        <f>IF(Pontren!BI8="","-",IF(Pontren!BI8&gt;9999,"Tidak valid",IF((Pontren!BA8+Pontren!BC8)&lt;&gt;(Pontren!BE8+Pontren!BG8+Pontren!BI8+Pontren!BK8+Pontren!BM8),"Cek lagi","OK")))</f>
        <v>-</v>
      </c>
      <c r="BJ8" s="71" t="str">
        <f>IF(Pontren!BJ8="","-",IF(Pontren!BJ8&gt;9999,"Tidak valid",IF((Pontren!AZ8+Pontren!BB8)&lt;&gt;(Pontren!BD8+Pontren!BF8+Pontren!BH8+Pontren!BJ8+Pontren!BL8),"Cek lagi","OK")))</f>
        <v>-</v>
      </c>
      <c r="BK8" s="71" t="str">
        <f>IF(Pontren!BK8="","-",IF(Pontren!BK8&gt;9999,"Tidak valid",IF((Pontren!BA8+Pontren!BC8)&lt;&gt;(Pontren!BE8+Pontren!BG8+Pontren!BI8+Pontren!BK8+Pontren!BM8),"Cek lagi","OK")))</f>
        <v>-</v>
      </c>
      <c r="BL8" s="71" t="str">
        <f>IF(Pontren!BL8="","-",IF(Pontren!BL8&gt;9999,"Tidak valid",IF((Pontren!AZ8+Pontren!BB8)&lt;&gt;(Pontren!BD8+Pontren!BF8+Pontren!BH8+Pontren!BJ8+Pontren!BL8),"Cek lagi","OK")))</f>
        <v>-</v>
      </c>
      <c r="BM8" s="71" t="str">
        <f>IF(Pontren!BM8="","-",IF(Pontren!BM8&gt;9999,"Tidak valid",IF((Pontren!BA8+Pontren!BC8)&lt;&gt;(Pontren!BE8+Pontren!BG8+Pontren!BI8+Pontren!BK8+Pontren!BM8),"Cek lagi","OK")))</f>
        <v>-</v>
      </c>
      <c r="BN8" s="71" t="str">
        <f>IF(Pontren!BN8="","-",IF(Pontren!BN8&gt;9999,"Tidak valid",IF((Pontren!BB8+Pontren!BD8)&lt;&gt;(Pontren!BF8+Pontren!BH8+Pontren!BJ8+Pontren!BL8+Pontren!BN8),"Cek lagi","OK")))</f>
        <v>-</v>
      </c>
      <c r="BO8" s="71" t="str">
        <f>IF(Pontren!BO8="","-",IF(Pontren!BO8&gt;9999,"Tidak valid",IF((Pontren!BC8+Pontren!BE8)&lt;&gt;(Pontren!BG8+Pontren!BI8+Pontren!BK8+Pontren!BM8+Pontren!BO8),"Cek lagi","OK")))</f>
        <v>-</v>
      </c>
      <c r="BP8" s="71" t="str">
        <f>IF(Pontren!BP8="","-",IF(Pontren!BP8&gt;1,"Tidak valid",IF(Pontren!BP8&lt;0,"Tidak valid","OK")))</f>
        <v>-</v>
      </c>
      <c r="BQ8" s="71" t="str">
        <f>IF(Pontren!BP8="",IF(Pontren!BQ8="","-","Harap dikosongkan"),IF(Pontren!BP8=0,IF(Pontren!BQ8="","OK","Harap dikosongkan"),IF(Pontren!BP8=1,IF(Pontren!BQ8="","Harap diisi",IF(Pontren!BQ8&gt;9999,"Cek lagi",IF((Pontren!BQ8+Pontren!BR8)=0,"Cek lagi","OK"))))))</f>
        <v>-</v>
      </c>
      <c r="BR8" s="71" t="str">
        <f>IF(Pontren!BP8="",IF(Pontren!BR8="","-","Harap dikosongkan"),IF(Pontren!BP8=0,IF(Pontren!BR8="","OK","Harap dikosongkan"),IF(Pontren!BP8=1,IF(Pontren!BR8="","Harap diisi",IF(Pontren!BR8&gt;9999,"Cek lagi",IF((Pontren!BQ8+Pontren!BR8)=0,"Cek lagi","OK"))))))</f>
        <v>-</v>
      </c>
      <c r="BS8" s="71" t="str">
        <f>IF(Pontren!BP8="",IF(Pontren!BS8="","-","Harap dikosongkan"),IF(Pontren!BP8=0,IF(Pontren!BS8="","OK","Harap dikosongkan"),IF(Pontren!BP8=1,IF(Pontren!BS8="","Harap diisi",IF(Pontren!BS8&gt;999,"Cek lagi",IF(SUM(Pontren!BS8:BU8)=0,"Cek lagi","OK"))))))</f>
        <v>-</v>
      </c>
      <c r="BT8" s="71" t="str">
        <f>IF(Pontren!BP8="",IF(Pontren!BT8="","-","Harap dikosongkan"),IF(Pontren!BP8=0,IF(Pontren!BT8="","OK","Harap dikosongkan"),IF(Pontren!BP8=1,IF(Pontren!BT8="","Harap diisi",IF(Pontren!BT8&gt;999,"Cek lagi",IF(SUM(Pontren!BS8:BU8)=0,"Cek lagi","OK"))))))</f>
        <v>-</v>
      </c>
      <c r="BU8" s="71" t="str">
        <f>IF(Pontren!BP8="",IF(Pontren!BU8="","-","Harap dikosongkan"),IF(Pontren!BP8=0,IF(Pontren!BU8="","OK","Harap dikosongkan"),IF(Pontren!BP8=1,IF(Pontren!BU8="","Harap diisi",IF(Pontren!BU8&gt;999,"Cek lagi",IF(SUM(Pontren!BS8:BU8)=0,"Cek lagi","OK"))))))</f>
        <v>-</v>
      </c>
      <c r="BV8" s="71" t="str">
        <f>IF(Pontren!BV8="","-",IF(Pontren!BV8&gt;1,"Tidak valid",IF(Pontren!BV8&lt;0,"Tidak valid","OK")))</f>
        <v>-</v>
      </c>
      <c r="BW8" s="71" t="str">
        <f>IF(Pontren!BV8="",IF(Pontren!BW8="","-","Harap dikosongkan"),IF(Pontren!BV8=0,IF(Pontren!BW8="","OK","Harap dikosongkan"),IF(Pontren!BV8=1,IF(Pontren!BW8="","Harap diisi",IF(Pontren!BW8&gt;9999,"Cek lagi",IF((Pontren!BW8+Pontren!BX8)=0,"Cek lagi","OK"))))))</f>
        <v>-</v>
      </c>
      <c r="BX8" s="71" t="str">
        <f>IF(Pontren!BV8="",IF(Pontren!BX8="","-","Harap dikosongkan"),IF(Pontren!BV8=0,IF(Pontren!BX8="","OK","Harap dikosongkan"),IF(Pontren!BV8=1,IF(Pontren!BX8="","Harap diisi",IF(Pontren!BX8&gt;9999,"Cek lagi",IF((Pontren!BW8+Pontren!BX8)=0,"Cek lagi","OK"))))))</f>
        <v>-</v>
      </c>
      <c r="BY8" s="71" t="str">
        <f>IF(Pontren!BV8="",IF(Pontren!BY8="","-","Harap dikosongkan"),IF(Pontren!BV8=0,IF(Pontren!BY8="","OK","Harap dikosongkan"),IF(Pontren!BV8=1,IF(Pontren!BY8="","Harap diisi",IF(Pontren!BY8&gt;999,"Cek lagi",IF(SUM(Pontren!BY8:CA8)=0,"Cek lagi","OK"))))))</f>
        <v>-</v>
      </c>
      <c r="BZ8" s="71" t="str">
        <f>IF(Pontren!BV8="",IF(Pontren!BZ8="","-","Harap dikosongkan"),IF(Pontren!BV8=0,IF(Pontren!BZ8="","OK","Harap dikosongkan"),IF(Pontren!BV8=1,IF(Pontren!BZ8="","Harap diisi",IF(Pontren!BZ8&gt;999,"Cek lagi",IF(SUM(Pontren!BY8:CA8)=0,"Cek lagi","OK"))))))</f>
        <v>-</v>
      </c>
      <c r="CA8" s="71" t="str">
        <f>IF(Pontren!BV8="",IF(Pontren!CA8="","-","Harap dikosongkan"),IF(Pontren!BV8=0,IF(Pontren!CA8="","OK","Harap dikosongkan"),IF(Pontren!BV8=1,IF(Pontren!CA8="","Harap diisi",IF(Pontren!CA8&gt;999,"Cek lagi",IF(SUM(Pontren!BY8:CA8)=0,"Cek lagi","OK"))))))</f>
        <v>-</v>
      </c>
      <c r="CB8" s="71" t="str">
        <f>IF(Pontren!CB8="","-",IF(Pontren!CB8&gt;1,"Tidak valid",IF(Pontren!CB8&lt;0,"Tidak valid","OK")))</f>
        <v>-</v>
      </c>
      <c r="CC8" s="71" t="str">
        <f>IF(Pontren!CB8="",IF(Pontren!CC8="","-","Harap dikosongkan"),IF(Pontren!CB8=0,IF(Pontren!CC8="","OK","Harap dikosongkan"),IF(Pontren!CB8=1,IF(Pontren!CC8="","Harap diisi",IF(Pontren!CC8&gt;9999,"Cek lagi",IF((Pontren!CC8+Pontren!CD8)=0,"Cek lagi","OK"))))))</f>
        <v>-</v>
      </c>
      <c r="CD8" s="71" t="str">
        <f>IF(Pontren!CB8="",IF(Pontren!CD8="","-","Harap dikosongkan"),IF(Pontren!CB8=0,IF(Pontren!CD8="","OK","Harap dikosongkan"),IF(Pontren!CB8=1,IF(Pontren!CD8="","Harap diisi",IF(Pontren!CD8&gt;9999,"Cek lagi",IF((Pontren!CC8+Pontren!CD8)=0,"Cek lagi","OK"))))))</f>
        <v>-</v>
      </c>
      <c r="CE8" s="71" t="str">
        <f>IF(Pontren!CB8="",IF(Pontren!CE8="","-","Harap dikosongkan"),IF(Pontren!CB8=0,IF(Pontren!CE8="","OK","Harap dikosongkan"),IF(Pontren!CB8=1,IF(Pontren!CE8="","Harap diisi",IF(Pontren!CE8&gt;999,"Cek lagi",IF(SUM(Pontren!CE8:CG8)=0,"Cek lagi","OK"))))))</f>
        <v>-</v>
      </c>
      <c r="CF8" s="71" t="str">
        <f>IF(Pontren!CB8="",IF(Pontren!CF8="","-","Harap dikosongkan"),IF(Pontren!CB8=0,IF(Pontren!CF8="","OK","Harap dikosongkan"),IF(Pontren!CB8=1,IF(Pontren!CF8="","Harap diisi",IF(Pontren!CF8&gt;999,"Cek lagi",IF(SUM(Pontren!CE8:CG8)=0,"Cek lagi","OK"))))))</f>
        <v>-</v>
      </c>
      <c r="CG8" s="71" t="str">
        <f>IF(Pontren!CB8="",IF(Pontren!CG8="","-","Harap dikosongkan"),IF(Pontren!CB8=0,IF(Pontren!CG8="","OK","Harap dikosongkan"),IF(Pontren!CB8=1,IF(Pontren!CG8="","Harap diisi",IF(Pontren!CG8&gt;999,"Cek lagi",IF(SUM(Pontren!CE8:CG8)=0,"Cek lagi","OK"))))))</f>
        <v>-</v>
      </c>
      <c r="CH8" s="71" t="str">
        <f>IF(Pontren!CH8="","-",IF(Pontren!CH8&gt;1,"Tidak valid",IF(Pontren!CH8&lt;0,"Tidak valid","OK")))</f>
        <v>-</v>
      </c>
      <c r="CI8" s="71" t="str">
        <f>IF(Pontren!CH8="",IF(Pontren!CI8="","-","Harap dikosongkan"),IF(Pontren!CH8=0,IF(Pontren!CI8="","OK","Harap dikosongkan"),IF(Pontren!CH8=1,IF(Pontren!CI8="","Harap diisi",IF(Pontren!CI8&gt;2015,"Cek lagi",IF(Pontren!CI8&lt;1800,"Cek lagi","OK"))))))</f>
        <v>-</v>
      </c>
      <c r="CJ8" s="71" t="str">
        <f>IF(Pontren!CH8="",IF(Pontren!CJ8="","-","Harap dikosongkan"),IF(Pontren!CH8=0,IF(Pontren!CJ8="","OK","Harap dikosongkan"),IF(Pontren!CH8=1,IF(Pontren!CJ8="","Harap diisi",IF(LEN(Pontren!CJ8)&lt;4,"Cek lagi","OK")))))</f>
        <v>-</v>
      </c>
      <c r="CK8" s="71" t="str">
        <f>IF(Pontren!CH8="",IF(Pontren!CK8="","-","Harap dikosongkan"),IF(Pontren!CH8=0,IF(Pontren!CK8="","OK","Harap dikosongkan"),IF(Pontren!CH8=1,IF(Pontren!CK8="","Harap diisi",IF(LEN(Pontren!CK8)&lt;4,"Cek lagi","OK")))))</f>
        <v>-</v>
      </c>
      <c r="CL8" s="71" t="str">
        <f>IF(Pontren!CH8="",IF(Pontren!CL8="","-","Harap dikosongkan"),IF(Pontren!CH8=0,IF(Pontren!CL8="","OK","Harap dikosongkan"),IF(Pontren!CH8=1,IF(Pontren!CL8="","Harap diisi",IF(Pontren!CL8&gt;"11","Tidak valid",IF(Pontren!CL8&lt;"01","Tidak valid","OK"))))))</f>
        <v>-</v>
      </c>
      <c r="CM8" s="71" t="str">
        <f>IF(Pontren!CH8="",IF(Pontren!CM8="","-","Harap dikosongkan"),IF(Pontren!CH8=0,IF(Pontren!CM8="","OK","Harap dikosongkan"),IF(Pontren!CH8=1,IF(Pontren!CM8="","Harap diisi",IF(Pontren!CM8&gt;9999,"Cek lagi",IF((Pontren!CM8+Pontren!CN8)=0,"Cek lagi","OK"))))))</f>
        <v>-</v>
      </c>
      <c r="CN8" s="71" t="str">
        <f>IF(Pontren!CH8="",IF(Pontren!CN8="","-","Harap dikosongkan"),IF(Pontren!CH8=0,IF(Pontren!CN8="","OK","Harap dikosongkan"),IF(Pontren!CH8=1,IF(Pontren!CN8="","Harap diisi",IF(Pontren!CN8&gt;9999,"Cek lagi",IF((Pontren!CM8+Pontren!CN8)=0,"Cek lagi","OK"))))))</f>
        <v>-</v>
      </c>
      <c r="CO8" s="71" t="str">
        <f>IF(Pontren!CH8="",IF(Pontren!CO8="","-","Harap dikosongkan"),IF(Pontren!CH8=0,IF(Pontren!CO8="","OK","Harap dikosongkan"),IF(Pontren!CH8=1,IF(Pontren!CO8="","Harap diisi",IF(Pontren!CO8&gt;999,"Cek lagi",IF(SUM(Pontren!CO8:CP8)=0,"Cek lagi","OK"))))))</f>
        <v>-</v>
      </c>
      <c r="CP8" s="71" t="str">
        <f>IF(Pontren!CH8="",IF(Pontren!CP8="","-","Harap dikosongkan"),IF(Pontren!CH8=0,IF(Pontren!CP8="","OK","Harap dikosongkan"),IF(Pontren!CH8=1,IF(Pontren!CP8="","Harap diisi",IF(Pontren!CP8&gt;999,"Cek lagi",IF(SUM(Pontren!CO8:CP8)=0,"Cek lagi","OK"))))))</f>
        <v>-</v>
      </c>
      <c r="CQ8" s="71" t="str">
        <f>IF(Pontren!CH8="",IF(Pontren!CQ8="","-","Harap dikosongkan"),IF(Pontren!CH8=0,IF(Pontren!CQ8="","OK","Harap dikosongkan"),IF(Pontren!CH8=1,IF(Pontren!CQ8="","Harap diisi",IF(Pontren!CQ8&gt;999,"Cek lagi",IF(SUM(Pontren!CO8:CP8)=0,"Cek lagi","OK"))))))</f>
        <v>-</v>
      </c>
      <c r="CR8" s="71" t="str">
        <f>IF(Pontren!CR8="","-",IF(Pontren!CR8&gt;1000000,"Cek lagi","OK"))</f>
        <v>-</v>
      </c>
      <c r="CS8" s="71" t="str">
        <f>IF(Pontren!CS8="","-",IF(Pontren!CS8&gt;1000000,"Cek lagi","OK"))</f>
        <v>-</v>
      </c>
      <c r="CT8" s="71" t="str">
        <f>IF(Pontren!CT8="","-",IF(Pontren!CT8&gt;1000000,"Cek lagi","OK"))</f>
        <v>-</v>
      </c>
      <c r="CU8" s="71" t="str">
        <f>IF(Pontren!CU8="","-",IF(Pontren!CU8&gt;1000000,"Cek lagi",IF(Pontren!CU8&gt;(SUM(Pontren!CR8:CT8)),"Cek lagi","OK")))</f>
        <v>-</v>
      </c>
      <c r="CV8" s="71" t="str">
        <f>IF(Pontren!CV8="","-",IF(Pontren!CV8&gt;4,"Tidak valid",IF(Pontren!CV8&lt;1,"Tidak valid","OK")))</f>
        <v>-</v>
      </c>
      <c r="CW8" s="71" t="str">
        <f>IF(Pontren!CW8="","-",IF(Pontren!CW8&gt;5,"Tidak valid",IF(Pontren!CW8&lt;1,"Tidak valid","OK")))</f>
        <v>-</v>
      </c>
      <c r="CX8" s="71" t="str">
        <f>IF(Pontren!CX8="","-",IF(Pontren!CX8&gt;999,"Cek lagi","OK"))</f>
        <v>-</v>
      </c>
      <c r="CY8" s="71" t="str">
        <f>IF(Pontren!CY8="","-",IF(Pontren!CY8&gt;999,"Cek lagi","OK"))</f>
        <v>-</v>
      </c>
      <c r="CZ8" s="71" t="str">
        <f>IF(Pontren!CZ8="","-",IF(Pontren!CZ8&gt;999,"Cek lagi","OK"))</f>
        <v>-</v>
      </c>
      <c r="DA8" s="71" t="str">
        <f>IF(Pontren!DA8="","-",IF(Pontren!DA8&gt;999,"Cek lagi","OK"))</f>
        <v>-</v>
      </c>
      <c r="DB8" s="71" t="str">
        <f>IF(Pontren!DB8="","-",IF(Pontren!DB8&gt;999,"Cek lagi","OK"))</f>
        <v>-</v>
      </c>
      <c r="DC8" s="71" t="str">
        <f>IF(Pontren!DC8="","-",IF(Pontren!DC8&gt;999,"Cek lagi","OK"))</f>
        <v>-</v>
      </c>
      <c r="DD8" s="71" t="str">
        <f>IF(Pontren!DD8="","-",IF(Pontren!DD8&gt;99,"Cek lagi","OK"))</f>
        <v>-</v>
      </c>
      <c r="DE8" s="71" t="str">
        <f>IF(Pontren!DE8="","-",IF(Pontren!DE8&gt;99,"Cek lagi","OK"))</f>
        <v>-</v>
      </c>
      <c r="DF8" s="71" t="str">
        <f>IF(Pontren!DF8="","-",IF(Pontren!DF8&gt;99,"Cek lagi","OK"))</f>
        <v>-</v>
      </c>
      <c r="DG8" s="71" t="str">
        <f>IF(Pontren!DG8="","-",IF(Pontren!DG8&gt;99,"Cek lagi",IF(SUM(Pontren!DG8:DI8)=0,"Cek lagi","OK")))</f>
        <v>-</v>
      </c>
      <c r="DH8" s="71" t="str">
        <f>IF(Pontren!DH8="","-",IF(Pontren!DH8&gt;99,"Cek lagi",IF(SUM(Pontren!DG8:DI8)=0,"Cek lagi","OK")))</f>
        <v>-</v>
      </c>
      <c r="DI8" s="71" t="str">
        <f>IF(Pontren!DI8="","-",IF(Pontren!DI8&gt;99,"Cek lagi",IF(SUM(Pontren!DG8:DI8)=0,"Cek lagi","OK")))</f>
        <v>-</v>
      </c>
      <c r="DJ8" s="71" t="str">
        <f>IF(Pontren!DJ8="","-",IF(Pontren!DJ8&gt;99,"Cek lagi","OK"))</f>
        <v>-</v>
      </c>
      <c r="DK8" s="71" t="str">
        <f>IF(Pontren!DK8="","-",IF(Pontren!DK8&gt;99,"Cek lagi","OK"))</f>
        <v>-</v>
      </c>
      <c r="DL8" s="71" t="str">
        <f>IF(Pontren!DL8="","-",IF(Pontren!DL8&gt;99,"Cek lagi","OK"))</f>
        <v>-</v>
      </c>
      <c r="DM8" s="71" t="str">
        <f>IF(Pontren!DM8="","-",IF(Pontren!DM8&gt;99,"Cek lagi","OK"))</f>
        <v>-</v>
      </c>
      <c r="DN8" s="71" t="str">
        <f>IF(Pontren!DN8="","-",IF(Pontren!DN8&gt;99,"Cek lagi","OK"))</f>
        <v>-</v>
      </c>
      <c r="DO8" s="71" t="str">
        <f>IF(Pontren!DO8="","-",IF(Pontren!DO8&gt;99,"Cek lagi","OK"))</f>
        <v>-</v>
      </c>
      <c r="DP8" s="71" t="str">
        <f>IF(Pontren!DP8="","-",IF(Pontren!DP8&gt;99,"Cek lagi","OK"))</f>
        <v>-</v>
      </c>
      <c r="DQ8" s="71" t="str">
        <f>IF(Pontren!DQ8="","-",IF(Pontren!DQ8&gt;99,"Cek lagi","OK"))</f>
        <v>-</v>
      </c>
      <c r="DR8" s="71" t="str">
        <f>IF(Pontren!DR8="","-",IF(Pontren!DR8&gt;99,"Cek lagi","OK"))</f>
        <v>-</v>
      </c>
      <c r="DS8" s="71" t="str">
        <f>IF(Pontren!DS8="","-",IF(Pontren!DS8&gt;99,"Cek lagi","OK"))</f>
        <v>-</v>
      </c>
      <c r="DT8" s="71" t="str">
        <f>IF(Pontren!DT8="","-",IF(Pontren!DT8&gt;99,"Cek lagi","OK"))</f>
        <v>-</v>
      </c>
      <c r="DU8" s="71" t="str">
        <f>IF(Pontren!DU8="","-",IF(Pontren!DU8&gt;99,"Cek lagi","OK"))</f>
        <v>-</v>
      </c>
      <c r="DV8" s="71" t="str">
        <f>IF(Pontren!DV8="","-",IF(Pontren!DV8&gt;99,"Cek lagi","OK"))</f>
        <v>-</v>
      </c>
      <c r="DW8" s="71" t="str">
        <f>IF(Pontren!DW8="","-",IF(Pontren!DW8&gt;99,"Cek lagi","OK"))</f>
        <v>-</v>
      </c>
      <c r="DX8" s="71" t="str">
        <f>IF(Pontren!DX8="","-",IF(Pontren!DX8&gt;99,"Cek lagi","OK"))</f>
        <v>-</v>
      </c>
      <c r="DY8" s="71" t="str">
        <f>IF(Pontren!DY8="","-",IF(Pontren!DY8&gt;99,"Cek lagi","OK"))</f>
        <v>-</v>
      </c>
      <c r="DZ8" s="71" t="str">
        <f>IF(Pontren!DZ8="","-",IF(Pontren!DZ8&gt;99,"Cek lagi","OK"))</f>
        <v>-</v>
      </c>
      <c r="EA8" s="71" t="str">
        <f>IF(Pontren!EA8="","-",IF(Pontren!EA8&gt;99,"Cek lagi","OK"))</f>
        <v>-</v>
      </c>
      <c r="EB8" s="71" t="str">
        <f>IF(Pontren!EB8="","-",IF(Pontren!EB8&gt;4,"Tidak valid",IF(Pontren!EB8&lt;1,"Tidak valid","OK")))</f>
        <v>-</v>
      </c>
      <c r="EC8" s="80" t="str">
        <f>LEFT(Pontren!K8,1)</f>
        <v/>
      </c>
      <c r="ED8" s="80" t="str">
        <f>IF(EC8="-",RIGHT(LEFT(Pontren!K8,2),1),'Validasi Data'!EC8)</f>
        <v/>
      </c>
      <c r="EE8" s="80" t="str">
        <f>IF(EC8="-",RIGHT(LEFT(Pontren!K8,3),1),"")</f>
        <v/>
      </c>
      <c r="EF8" s="80" t="str">
        <f>IF(EE8=".",ED8,IF(EE8&gt;=0,ED8&amp;EE8,#REF!))</f>
        <v/>
      </c>
      <c r="EG8" s="79" t="e">
        <f>IF(EC8="-",VALUE(EC8&amp;EF8),VALUE(EC8))</f>
        <v>#VALUE!</v>
      </c>
      <c r="EH8" s="80" t="e">
        <f>IF(EG8&lt;-9,RIGHT(LEFT(Pontren!K8,4),1),IF(EG8&lt;0,RIGHT(LEFT(Pontren!K8,3),1),IF(EG8=0,RIGHT(LEFT(Pontren!K8,2),1),RIGHT(LEFT(Pontren!K8,2),1))))</f>
        <v>#VALUE!</v>
      </c>
      <c r="EI8" s="80" t="e">
        <f>IF(EH8="0",RIGHT(LEFT(Pontren!K8,3),1),EH8)</f>
        <v>#VALUE!</v>
      </c>
      <c r="EJ8" s="80" t="e">
        <f>IF(EG8&gt;6,0,IF(EG8&lt;-11,0,1))</f>
        <v>#VALUE!</v>
      </c>
      <c r="EK8" s="80" t="e">
        <f>IF(EI8=".",1,0)</f>
        <v>#VALUE!</v>
      </c>
      <c r="EL8" s="80" t="e">
        <f>SUM(EJ8:EK8)</f>
        <v>#VALUE!</v>
      </c>
      <c r="EM8" s="80"/>
      <c r="EN8" s="80"/>
      <c r="EO8" s="80">
        <f>IF(LEFT(Pontren!L8,1)="9",VALUE(LEFT(Pontren!L8,2)),IF(LEFT(Pontren!L8,1)="1",VALUE(LEFT(Pontren!L8,3)),0))</f>
        <v>0</v>
      </c>
      <c r="EP8" s="80" t="str">
        <f>IF(EO8&gt;99,RIGHT(LEFT(Pontren!L8,4),1),RIGHT(LEFT(Pontren!L8,3),1))</f>
        <v/>
      </c>
      <c r="EQ8" s="80">
        <f>IF(EO8&gt;141,0,IF(EO8&lt;95,0,1))</f>
        <v>0</v>
      </c>
      <c r="ER8" s="80">
        <f>IF(EP8=".",1,0)</f>
        <v>0</v>
      </c>
      <c r="ES8" s="80">
        <f>SUM(EQ8:ER8)</f>
        <v>0</v>
      </c>
      <c r="ET8" s="81"/>
      <c r="EU8" s="80">
        <f>VALUE(Pontren!K8)</f>
        <v>0</v>
      </c>
      <c r="EV8" s="80">
        <f>VALUE(Pontren!L8)</f>
        <v>0</v>
      </c>
    </row>
  </sheetData>
  <sheetProtection password="EF85" sheet="1" objects="1" scenarios="1"/>
  <mergeCells count="129">
    <mergeCell ref="CR3:CT4"/>
    <mergeCell ref="CR5:CR6"/>
    <mergeCell ref="CS5:CS6"/>
    <mergeCell ref="CT5:CT6"/>
    <mergeCell ref="S4:S6"/>
    <mergeCell ref="Z5:AA5"/>
    <mergeCell ref="AB5:AC5"/>
    <mergeCell ref="AF5:AG5"/>
    <mergeCell ref="AH5:AI5"/>
    <mergeCell ref="AJ5:AK5"/>
    <mergeCell ref="AL5:AM5"/>
    <mergeCell ref="AP5:AQ5"/>
    <mergeCell ref="AZ3:BC3"/>
    <mergeCell ref="AT5:AU5"/>
    <mergeCell ref="BB4:BC5"/>
    <mergeCell ref="AV5:AW5"/>
    <mergeCell ref="V3:AC4"/>
    <mergeCell ref="AD3:AE5"/>
    <mergeCell ref="AF3:AM4"/>
    <mergeCell ref="AN3:AO5"/>
    <mergeCell ref="AP3:AW4"/>
    <mergeCell ref="AX3:AY5"/>
    <mergeCell ref="BP5:BP6"/>
    <mergeCell ref="BS5:BU5"/>
    <mergeCell ref="Q4:Q6"/>
    <mergeCell ref="AZ4:BA5"/>
    <mergeCell ref="Q2:U3"/>
    <mergeCell ref="K2:L3"/>
    <mergeCell ref="A4:A6"/>
    <mergeCell ref="B4:B6"/>
    <mergeCell ref="C4:C6"/>
    <mergeCell ref="D4:D6"/>
    <mergeCell ref="E4:E6"/>
    <mergeCell ref="F4:F6"/>
    <mergeCell ref="G4:G6"/>
    <mergeCell ref="H4:H6"/>
    <mergeCell ref="K4:K6"/>
    <mergeCell ref="L4:L6"/>
    <mergeCell ref="A2:J3"/>
    <mergeCell ref="I4:I6"/>
    <mergeCell ref="J4:J6"/>
    <mergeCell ref="V5:W5"/>
    <mergeCell ref="X5:Y5"/>
    <mergeCell ref="O2:O6"/>
    <mergeCell ref="P2:P6"/>
    <mergeCell ref="AR5:AS5"/>
    <mergeCell ref="U4:U6"/>
    <mergeCell ref="R4:R6"/>
    <mergeCell ref="DI5:DI6"/>
    <mergeCell ref="BJ4:BK5"/>
    <mergeCell ref="CJ4:CJ6"/>
    <mergeCell ref="BH4:BI5"/>
    <mergeCell ref="T4:T6"/>
    <mergeCell ref="BP2:CQ2"/>
    <mergeCell ref="BP3:CG3"/>
    <mergeCell ref="BL4:BO4"/>
    <mergeCell ref="BL5:BM5"/>
    <mergeCell ref="BN5:BO5"/>
    <mergeCell ref="BD3:BO3"/>
    <mergeCell ref="AZ2:BO2"/>
    <mergeCell ref="CH3:CQ3"/>
    <mergeCell ref="BP4:BU4"/>
    <mergeCell ref="CH4:CH6"/>
    <mergeCell ref="CI4:CI6"/>
    <mergeCell ref="CK4:CK6"/>
    <mergeCell ref="CL4:CL6"/>
    <mergeCell ref="BD4:BE5"/>
    <mergeCell ref="BF4:BG5"/>
    <mergeCell ref="V2:AE2"/>
    <mergeCell ref="AF2:AO2"/>
    <mergeCell ref="AP2:AY2"/>
    <mergeCell ref="CO4:CQ5"/>
    <mergeCell ref="BV5:BV6"/>
    <mergeCell ref="BY5:CA5"/>
    <mergeCell ref="CB5:CB6"/>
    <mergeCell ref="CE5:CG5"/>
    <mergeCell ref="BV4:CA4"/>
    <mergeCell ref="CB4:CG4"/>
    <mergeCell ref="BQ5:BR5"/>
    <mergeCell ref="BW5:BX5"/>
    <mergeCell ref="CC5:CD5"/>
    <mergeCell ref="CM4:CN5"/>
    <mergeCell ref="CR2:EB2"/>
    <mergeCell ref="CU3:CU6"/>
    <mergeCell ref="CX3:CZ4"/>
    <mergeCell ref="DA3:DC4"/>
    <mergeCell ref="DD3:DF4"/>
    <mergeCell ref="EB3:EB6"/>
    <mergeCell ref="CX5:CX6"/>
    <mergeCell ref="CY5:CY6"/>
    <mergeCell ref="CZ5:CZ6"/>
    <mergeCell ref="DA5:DA6"/>
    <mergeCell ref="DB5:DB6"/>
    <mergeCell ref="DC5:DC6"/>
    <mergeCell ref="DD5:DD6"/>
    <mergeCell ref="DE5:DE6"/>
    <mergeCell ref="DF5:DF6"/>
    <mergeCell ref="DJ5:DJ6"/>
    <mergeCell ref="DK5:DK6"/>
    <mergeCell ref="DL5:DL6"/>
    <mergeCell ref="DM5:DM6"/>
    <mergeCell ref="DN5:DN6"/>
    <mergeCell ref="DO5:DO6"/>
    <mergeCell ref="DP5:DP6"/>
    <mergeCell ref="DQ5:DQ6"/>
    <mergeCell ref="M2:N3"/>
    <mergeCell ref="M4:M6"/>
    <mergeCell ref="N4:N6"/>
    <mergeCell ref="CV3:CV6"/>
    <mergeCell ref="CW3:CW6"/>
    <mergeCell ref="EA5:EA6"/>
    <mergeCell ref="DR5:DR6"/>
    <mergeCell ref="DS5:DS6"/>
    <mergeCell ref="DT5:DT6"/>
    <mergeCell ref="DU5:DU6"/>
    <mergeCell ref="DV5:DV6"/>
    <mergeCell ref="DW5:DW6"/>
    <mergeCell ref="DX5:DX6"/>
    <mergeCell ref="DY5:DY6"/>
    <mergeCell ref="DZ5:DZ6"/>
    <mergeCell ref="DS3:DU4"/>
    <mergeCell ref="DV3:DX4"/>
    <mergeCell ref="DY3:EA4"/>
    <mergeCell ref="DJ3:DL4"/>
    <mergeCell ref="DM3:DO4"/>
    <mergeCell ref="DP3:DR4"/>
    <mergeCell ref="DG3:DI4"/>
    <mergeCell ref="DG5:DG6"/>
    <mergeCell ref="DH5:DH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Petunjuk</vt:lpstr>
      <vt:lpstr>Pontren</vt:lpstr>
      <vt:lpstr>Validasi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mas_bagus</dc:creator>
  <cp:lastModifiedBy>hp</cp:lastModifiedBy>
  <cp:lastPrinted>2015-06-10T02:49:50Z</cp:lastPrinted>
  <dcterms:created xsi:type="dcterms:W3CDTF">2013-08-09T23:58:25Z</dcterms:created>
  <dcterms:modified xsi:type="dcterms:W3CDTF">2016-01-18T01:53:22Z</dcterms:modified>
</cp:coreProperties>
</file>