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tables/table3.xml" ContentType="application/vnd.openxmlformats-officedocument.spreadsheetml.tab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tables/table4.xml" ContentType="application/vnd.openxmlformats-officedocument.spreadsheetml.tab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tables/table5.xml" ContentType="application/vnd.openxmlformats-officedocument.spreadsheetml.tab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tables/table6.xml" ContentType="application/vnd.openxmlformats-officedocument.spreadsheetml.tab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tables/table7.xml" ContentType="application/vnd.openxmlformats-officedocument.spreadsheetml.tab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c8c46ef8dbec9c/Documents/AJ/Career/Portfolio/BAIM445 Form 990 Final Project Fall 2024/"/>
    </mc:Choice>
  </mc:AlternateContent>
  <xr:revisionPtr revIDLastSave="0" documentId="8_{5A0A8DBE-C6B5-4B3A-A322-5C6FB48E5A9B}" xr6:coauthVersionLast="47" xr6:coauthVersionMax="47" xr10:uidLastSave="{00000000-0000-0000-0000-000000000000}"/>
  <bookViews>
    <workbookView xWindow="-108" yWindow="-108" windowWidth="23256" windowHeight="12456" firstSheet="16" activeTab="16" xr2:uid="{A80FB2BE-A8CA-49FF-9AAB-8E6145B5E0A8}"/>
  </bookViews>
  <sheets>
    <sheet name="Raw Data Total Liabilites" sheetId="10" r:id="rId1"/>
    <sheet name="Total Liabilities Growth " sheetId="18" r:id="rId2"/>
    <sheet name="Total Liabilities " sheetId="15" r:id="rId3"/>
    <sheet name="CAGR Total Liabilities" sheetId="17" r:id="rId4"/>
    <sheet name="Total Liabilities  Growth %" sheetId="16" r:id="rId5"/>
    <sheet name="Avg Liabilities Growth % Graph" sheetId="14" r:id="rId6"/>
    <sheet name="Liabilities Growth % Table" sheetId="13" r:id="rId7"/>
    <sheet name="Tot Liabilities Graph" sheetId="12" r:id="rId8"/>
    <sheet name="Table Liabilities" sheetId="11" r:id="rId9"/>
    <sheet name="Raw Total Assets Data" sheetId="1" r:id="rId10"/>
    <sheet name="Clean Data Total Assets" sheetId="5" r:id="rId11"/>
    <sheet name="Total Assets All Unis Graph" sheetId="6" r:id="rId12"/>
    <sheet name="Total Assets CAGR" sheetId="7" r:id="rId13"/>
    <sheet name="Total Assets Graph" sheetId="2" r:id="rId14"/>
    <sheet name="Total Assets Prediction" sheetId="3" r:id="rId15"/>
    <sheet name="Asset Growth % " sheetId="4" r:id="rId16"/>
    <sheet name="Other Salaries &amp; Wages" sheetId="19" r:id="rId17"/>
    <sheet name="Other Salaries &amp; Wages CAGR" sheetId="21" r:id="rId18"/>
    <sheet name="Other Salaries &amp; Wages Growth" sheetId="24" r:id="rId19"/>
    <sheet name="Other S&amp;W % Growth Data" sheetId="20" r:id="rId20"/>
    <sheet name="% Growth CAGR" sheetId="23" r:id="rId21"/>
  </sheets>
  <calcPr calcId="191028"/>
  <pivotCaches>
    <pivotCache cacheId="0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1" l="1"/>
  <c r="E6" i="24" s="1"/>
  <c r="C6" i="21"/>
  <c r="E20" i="24" s="1"/>
  <c r="C7" i="21"/>
  <c r="E22" i="24" s="1"/>
  <c r="C8" i="21"/>
  <c r="E19" i="24" s="1"/>
  <c r="C9" i="21"/>
  <c r="E8" i="24" s="1"/>
  <c r="C10" i="21"/>
  <c r="E15" i="24" s="1"/>
  <c r="C11" i="21"/>
  <c r="E28" i="24" s="1"/>
  <c r="C12" i="21"/>
  <c r="E11" i="24" s="1"/>
  <c r="C13" i="21"/>
  <c r="E17" i="24" s="1"/>
  <c r="C14" i="21"/>
  <c r="E14" i="24" s="1"/>
  <c r="C15" i="21"/>
  <c r="E21" i="24" s="1"/>
  <c r="C16" i="21"/>
  <c r="E9" i="24" s="1"/>
  <c r="C17" i="21"/>
  <c r="E27" i="24" s="1"/>
  <c r="C18" i="21"/>
  <c r="E25" i="24" s="1"/>
  <c r="C19" i="21"/>
  <c r="E26" i="24" s="1"/>
  <c r="C20" i="21"/>
  <c r="E23" i="24" s="1"/>
  <c r="C21" i="21"/>
  <c r="E24" i="24" s="1"/>
  <c r="C22" i="21"/>
  <c r="E10" i="24" s="1"/>
  <c r="C23" i="21"/>
  <c r="E16" i="24" s="1"/>
  <c r="C24" i="21"/>
  <c r="E18" i="24" s="1"/>
  <c r="C25" i="21"/>
  <c r="E12" i="24" s="1"/>
  <c r="C26" i="21"/>
  <c r="E7" i="24" s="1"/>
  <c r="AB5" i="20"/>
  <c r="AG5" i="20"/>
  <c r="AB6" i="20"/>
  <c r="AG6" i="20"/>
  <c r="AB7" i="20"/>
  <c r="AG7" i="20"/>
  <c r="AB8" i="20"/>
  <c r="AG8" i="20"/>
  <c r="AB9" i="20"/>
  <c r="AG9" i="20"/>
  <c r="AB10" i="20"/>
  <c r="AG10" i="20"/>
  <c r="AB11" i="20"/>
  <c r="AG11" i="20"/>
  <c r="AB12" i="20"/>
  <c r="AG12" i="20"/>
  <c r="AB13" i="20"/>
  <c r="AG13" i="20"/>
  <c r="AB14" i="20"/>
  <c r="AG14" i="20"/>
  <c r="AB15" i="20"/>
  <c r="AG15" i="20"/>
  <c r="AB16" i="20"/>
  <c r="AG16" i="20"/>
  <c r="AB17" i="20"/>
  <c r="AG17" i="20"/>
  <c r="AB18" i="20"/>
  <c r="AG18" i="20"/>
  <c r="AB19" i="20"/>
  <c r="AG19" i="20"/>
  <c r="AB20" i="20"/>
  <c r="AG20" i="20"/>
  <c r="AB21" i="20"/>
  <c r="AG21" i="20"/>
  <c r="AB22" i="20"/>
  <c r="AG22" i="20"/>
  <c r="AB23" i="20"/>
  <c r="AG23" i="20"/>
  <c r="AB24" i="20"/>
  <c r="AG24" i="20"/>
  <c r="AG25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G26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G27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F29" i="20"/>
  <c r="G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AA32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F35" i="20"/>
  <c r="G35" i="20"/>
  <c r="H35" i="20"/>
  <c r="I35" i="20"/>
  <c r="J35" i="20"/>
  <c r="K35" i="20"/>
  <c r="L35" i="20"/>
  <c r="M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Z44" i="20"/>
  <c r="AA44" i="20"/>
  <c r="AB4" i="19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AB17" i="19"/>
  <c r="AB18" i="19"/>
  <c r="AB19" i="19"/>
  <c r="AB20" i="19"/>
  <c r="AB21" i="19"/>
  <c r="AB22" i="19"/>
  <c r="AB23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A40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Z44" i="19"/>
  <c r="AA44" i="19"/>
  <c r="D2" i="16"/>
  <c r="G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F2" i="15"/>
  <c r="F3" i="15"/>
  <c r="F4" i="15"/>
  <c r="F5" i="15"/>
  <c r="F6" i="15"/>
  <c r="F7" i="15"/>
  <c r="F8" i="15"/>
  <c r="F9" i="15"/>
  <c r="F10" i="15"/>
  <c r="G2" i="15" s="1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D28" i="15"/>
  <c r="E28" i="15"/>
  <c r="X2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3" i="12" s="1"/>
  <c r="X24" i="12" s="1"/>
  <c r="B23" i="12"/>
  <c r="B24" i="12" s="1"/>
  <c r="C23" i="12"/>
  <c r="D23" i="12"/>
  <c r="E23" i="12"/>
  <c r="F23" i="12"/>
  <c r="F24" i="12" s="1"/>
  <c r="G23" i="12"/>
  <c r="H23" i="12"/>
  <c r="I23" i="12"/>
  <c r="J23" i="12"/>
  <c r="K23" i="12"/>
  <c r="L23" i="12"/>
  <c r="M23" i="12"/>
  <c r="N23" i="12"/>
  <c r="N24" i="12" s="1"/>
  <c r="O23" i="12"/>
  <c r="P23" i="12"/>
  <c r="P24" i="12" s="1"/>
  <c r="Q23" i="12"/>
  <c r="R23" i="12"/>
  <c r="R24" i="12" s="1"/>
  <c r="S23" i="12"/>
  <c r="T23" i="12"/>
  <c r="U23" i="12"/>
  <c r="V23" i="12"/>
  <c r="W23" i="12"/>
  <c r="C24" i="12"/>
  <c r="D24" i="12"/>
  <c r="E24" i="12"/>
  <c r="G24" i="12"/>
  <c r="H24" i="12"/>
  <c r="I24" i="12"/>
  <c r="J24" i="12"/>
  <c r="K24" i="12"/>
  <c r="L24" i="12"/>
  <c r="M24" i="12"/>
  <c r="O24" i="12"/>
  <c r="Q24" i="12"/>
  <c r="S24" i="12"/>
  <c r="T24" i="12"/>
  <c r="U24" i="12"/>
  <c r="V24" i="12"/>
  <c r="W24" i="1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AB44" i="20" l="1"/>
  <c r="AB43" i="20"/>
  <c r="AB42" i="20"/>
  <c r="AB41" i="20"/>
  <c r="AB40" i="20"/>
  <c r="AB39" i="20"/>
  <c r="AB38" i="20"/>
  <c r="AB37" i="20"/>
  <c r="AB36" i="20"/>
  <c r="AB35" i="20"/>
  <c r="AB34" i="20"/>
  <c r="AB33" i="20"/>
  <c r="AB32" i="20"/>
  <c r="AB31" i="20"/>
  <c r="AB30" i="20"/>
  <c r="AB29" i="20"/>
  <c r="AB28" i="20"/>
  <c r="AB27" i="20"/>
  <c r="AB26" i="20"/>
  <c r="C27" i="21"/>
  <c r="E13" i="24" s="1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F24" i="5"/>
  <c r="AB24" i="5" s="1"/>
  <c r="K29" i="3"/>
  <c r="D29" i="3"/>
  <c r="D26" i="4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N25" i="3"/>
  <c r="N26" i="3"/>
  <c r="N4" i="3"/>
  <c r="O4" i="3" s="1"/>
  <c r="G24" i="3"/>
  <c r="G25" i="3"/>
  <c r="G26" i="3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4" i="3"/>
  <c r="H4" i="3" s="1"/>
  <c r="E26" i="3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E25" i="3"/>
  <c r="E4" i="3"/>
  <c r="F4" i="3" s="1"/>
  <c r="L26" i="3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L25" i="3"/>
  <c r="L4" i="3"/>
  <c r="M4" i="3" s="1"/>
  <c r="I24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6" i="3"/>
  <c r="D83" i="1"/>
  <c r="C4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3" i="1"/>
  <c r="O30" i="3" l="1"/>
  <c r="H30" i="3"/>
  <c r="F30" i="3"/>
  <c r="M30" i="3"/>
  <c r="P24" i="3"/>
  <c r="P25" i="3" s="1"/>
  <c r="P26" i="3" s="1"/>
  <c r="I25" i="3"/>
  <c r="I26" i="3" s="1"/>
  <c r="D44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B465CE-979C-498D-A459-B0EC133FA458}" keepAlive="1" name="Query - Predictive Analytics 990 Proj xlsx" description="Connection to the 'Predictive Analytics 990 Proj xlsx' query in the workbook." type="5" refreshedVersion="0" background="1">
    <dbPr connection="Provider=Microsoft.Mashup.OleDb.1;Data Source=$Workbook$;Location=&quot;Predictive Analytics 990 Proj xlsx&quot;;Extended Properties=&quot;&quot;" command="SELECT * FROM [Predictive Analytics 990 Proj xlsx]"/>
  </connection>
</connections>
</file>

<file path=xl/sharedStrings.xml><?xml version="1.0" encoding="utf-8"?>
<sst xmlns="http://schemas.openxmlformats.org/spreadsheetml/2006/main" count="1299" uniqueCount="67">
  <si>
    <t>University Name</t>
  </si>
  <si>
    <t>Fiscal Year</t>
  </si>
  <si>
    <t>Total Liabilities</t>
  </si>
  <si>
    <t>Total Liabilities Growth</t>
  </si>
  <si>
    <t>American International College</t>
  </si>
  <si>
    <t>Boston College</t>
  </si>
  <si>
    <t>Boston University</t>
  </si>
  <si>
    <t>Brandeis University</t>
  </si>
  <si>
    <t>Bryant University</t>
  </si>
  <si>
    <t>Clark University</t>
  </si>
  <si>
    <t>Endicott College</t>
  </si>
  <si>
    <t>Fairfield University</t>
  </si>
  <si>
    <t>Lesley University</t>
  </si>
  <si>
    <t>Massachusetts Institute of Technology</t>
  </si>
  <si>
    <t>Merrimack College</t>
  </si>
  <si>
    <t>Nichols College</t>
  </si>
  <si>
    <t>Northeastern University</t>
  </si>
  <si>
    <t>Quinnipiac University</t>
  </si>
  <si>
    <t>Roger Williams University</t>
  </si>
  <si>
    <t>Sacred Heart University</t>
  </si>
  <si>
    <t>Springfield College</t>
  </si>
  <si>
    <t>Suffolk University</t>
  </si>
  <si>
    <t>University of Hartford</t>
  </si>
  <si>
    <t>Wesleyan University</t>
  </si>
  <si>
    <t>Western New England University</t>
  </si>
  <si>
    <t>Worcester Polytechnic Institute</t>
  </si>
  <si>
    <t>Average</t>
  </si>
  <si>
    <t>Periods</t>
  </si>
  <si>
    <t>Predicted</t>
  </si>
  <si>
    <t>MSE</t>
  </si>
  <si>
    <t>CAGR</t>
  </si>
  <si>
    <t>Universities</t>
  </si>
  <si>
    <t>Prediction</t>
  </si>
  <si>
    <t>Average per college</t>
  </si>
  <si>
    <t>Sum of Total Liabilities Growth</t>
  </si>
  <si>
    <t>Column Labels</t>
  </si>
  <si>
    <t>Row Labels</t>
  </si>
  <si>
    <t>Grand Total</t>
  </si>
  <si>
    <t>Sum of Total Liabilities</t>
  </si>
  <si>
    <t>Total Assets</t>
  </si>
  <si>
    <t>Total Asset Growth</t>
  </si>
  <si>
    <t>Year</t>
  </si>
  <si>
    <t>School Name</t>
  </si>
  <si>
    <t>Average Total Assets for all Colleges Except WNE</t>
  </si>
  <si>
    <t>WNE Total Assets</t>
  </si>
  <si>
    <t xml:space="preserve">  </t>
  </si>
  <si>
    <t>Period</t>
  </si>
  <si>
    <t>Total Assets Forecasted (Linear)</t>
  </si>
  <si>
    <t>Squared Error (Linear)</t>
  </si>
  <si>
    <t>Total Assets Forecasted (Exponential)</t>
  </si>
  <si>
    <t>Squared Error(Exponential)</t>
  </si>
  <si>
    <t>3 Yr Moving Average</t>
  </si>
  <si>
    <t>Total Assets Forecast (linear)</t>
  </si>
  <si>
    <t>WNE Total Assets Forecast (Exponential)</t>
  </si>
  <si>
    <t>Squared Error (Exponential)</t>
  </si>
  <si>
    <t>WNE 3 Year Moving Average</t>
  </si>
  <si>
    <t>MSE(Linear)</t>
  </si>
  <si>
    <t>(Quadratic)</t>
  </si>
  <si>
    <t>MSE(Quadratic)</t>
  </si>
  <si>
    <t>Average Total Assets Growth Rate %</t>
  </si>
  <si>
    <t>Average Annual Growth Rate</t>
  </si>
  <si>
    <t>Average Comperable</t>
  </si>
  <si>
    <t>YoY Growth</t>
  </si>
  <si>
    <t>Avg Compareable</t>
  </si>
  <si>
    <t>Growth Rate</t>
  </si>
  <si>
    <t>Avg Comparable</t>
  </si>
  <si>
    <t>YOY Growth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</si>
</sst>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sz val="12"/>
      <name val="Aptos Narrow"/>
      <family val="2"/>
    </font>
    <font>
      <sz val="11"/>
      <color rgb="FF000000"/>
      <name val="Calibri"/>
      <family val="2"/>
      <scheme val="minor"/>
    </font>
    <font>
      <sz val="12"/>
      <color rgb="FF000000"/>
      <name val="Aptos Narrow"/>
      <family val="2"/>
      <charset val="1"/>
    </font>
    <font>
      <b/>
      <sz val="11"/>
      <color theme="0"/>
      <name val="Aptos Narrow"/>
      <family val="2"/>
    </font>
    <font>
      <sz val="12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charset val="1"/>
      <scheme val="minor"/>
    </font>
    <font>
      <sz val="12"/>
      <color rgb="FF1B1B1B"/>
      <name val="Calibri"/>
      <family val="2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8" fontId="7" fillId="0" borderId="0" xfId="0" applyNumberFormat="1" applyFont="1"/>
    <xf numFmtId="8" fontId="8" fillId="0" borderId="0" xfId="0" applyNumberFormat="1" applyFont="1" applyAlignment="1">
      <alignment wrapText="1"/>
    </xf>
    <xf numFmtId="8" fontId="5" fillId="0" borderId="0" xfId="0" applyNumberFormat="1" applyFont="1"/>
    <xf numFmtId="8" fontId="5" fillId="0" borderId="0" xfId="0" applyNumberFormat="1" applyFont="1" applyAlignment="1">
      <alignment horizontal="right"/>
    </xf>
    <xf numFmtId="8" fontId="6" fillId="0" borderId="0" xfId="0" applyNumberFormat="1" applyFont="1"/>
    <xf numFmtId="8" fontId="9" fillId="0" borderId="0" xfId="0" applyNumberFormat="1" applyFont="1"/>
    <xf numFmtId="8" fontId="8" fillId="0" borderId="0" xfId="0" applyNumberFormat="1" applyFont="1"/>
    <xf numFmtId="6" fontId="5" fillId="0" borderId="0" xfId="0" applyNumberFormat="1" applyFont="1"/>
    <xf numFmtId="10" fontId="0" fillId="0" borderId="0" xfId="1" applyNumberFormat="1" applyFont="1"/>
    <xf numFmtId="0" fontId="10" fillId="0" borderId="1" xfId="0" applyFont="1" applyBorder="1" applyAlignment="1">
      <alignment horizontal="right" vertical="top"/>
    </xf>
    <xf numFmtId="0" fontId="10" fillId="0" borderId="0" xfId="0" applyFont="1" applyAlignment="1">
      <alignment horizontal="right"/>
    </xf>
    <xf numFmtId="10" fontId="4" fillId="0" borderId="0" xfId="1" applyNumberFormat="1" applyFont="1" applyAlignment="1">
      <alignment horizontal="right"/>
    </xf>
    <xf numFmtId="10" fontId="0" fillId="0" borderId="0" xfId="0" applyNumberFormat="1"/>
    <xf numFmtId="164" fontId="7" fillId="0" borderId="0" xfId="0" applyNumberFormat="1" applyFont="1"/>
    <xf numFmtId="164" fontId="8" fillId="0" borderId="0" xfId="0" applyNumberFormat="1" applyFont="1" applyAlignment="1">
      <alignment wrapText="1"/>
    </xf>
    <xf numFmtId="164" fontId="11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 wrapText="1"/>
    </xf>
    <xf numFmtId="164" fontId="0" fillId="0" borderId="0" xfId="0" applyNumberFormat="1"/>
    <xf numFmtId="164" fontId="13" fillId="0" borderId="2" xfId="0" applyNumberFormat="1" applyFont="1" applyBorder="1"/>
    <xf numFmtId="164" fontId="13" fillId="0" borderId="0" xfId="0" applyNumberFormat="1" applyFont="1"/>
    <xf numFmtId="164" fontId="14" fillId="0" borderId="0" xfId="0" applyNumberFormat="1" applyFont="1"/>
    <xf numFmtId="0" fontId="0" fillId="0" borderId="0" xfId="0" applyAlignment="1">
      <alignment horizontal="center"/>
    </xf>
    <xf numFmtId="0" fontId="15" fillId="0" borderId="0" xfId="0" applyFont="1"/>
    <xf numFmtId="164" fontId="15" fillId="0" borderId="0" xfId="0" applyNumberFormat="1" applyFont="1"/>
    <xf numFmtId="164" fontId="16" fillId="0" borderId="0" xfId="0" applyNumberFormat="1" applyFont="1"/>
    <xf numFmtId="164" fontId="16" fillId="0" borderId="0" xfId="0" applyNumberFormat="1" applyFont="1" applyAlignment="1">
      <alignment vertical="center" readingOrder="1"/>
    </xf>
    <xf numFmtId="0" fontId="16" fillId="0" borderId="0" xfId="0" applyFont="1" applyAlignment="1">
      <alignment vertical="center" readingOrder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16" fillId="0" borderId="0" xfId="0" applyNumberFormat="1" applyFont="1" applyAlignment="1">
      <alignment horizontal="right"/>
    </xf>
    <xf numFmtId="0" fontId="13" fillId="0" borderId="0" xfId="0" applyFont="1"/>
    <xf numFmtId="164" fontId="17" fillId="0" borderId="0" xfId="0" applyNumberFormat="1" applyFont="1" applyAlignment="1">
      <alignment horizontal="right"/>
    </xf>
    <xf numFmtId="164" fontId="17" fillId="0" borderId="0" xfId="0" applyNumberFormat="1" applyFont="1"/>
    <xf numFmtId="0" fontId="13" fillId="0" borderId="0" xfId="0" applyFont="1" applyAlignment="1">
      <alignment vertical="center" readingOrder="1"/>
    </xf>
    <xf numFmtId="164" fontId="17" fillId="0" borderId="0" xfId="0" applyNumberFormat="1" applyFont="1" applyAlignment="1">
      <alignment vertical="center" readingOrder="1"/>
    </xf>
    <xf numFmtId="0" fontId="2" fillId="2" borderId="0" xfId="2"/>
    <xf numFmtId="0" fontId="3" fillId="0" borderId="0" xfId="0" applyFont="1"/>
    <xf numFmtId="0" fontId="5" fillId="3" borderId="3" xfId="0" applyFont="1" applyFill="1" applyBorder="1"/>
    <xf numFmtId="164" fontId="11" fillId="3" borderId="4" xfId="0" applyNumberFormat="1" applyFont="1" applyFill="1" applyBorder="1" applyAlignment="1">
      <alignment horizontal="right"/>
    </xf>
    <xf numFmtId="8" fontId="7" fillId="0" borderId="4" xfId="0" applyNumberFormat="1" applyFont="1" applyBorder="1"/>
    <xf numFmtId="8" fontId="7" fillId="3" borderId="4" xfId="0" applyNumberFormat="1" applyFont="1" applyFill="1" applyBorder="1"/>
    <xf numFmtId="164" fontId="12" fillId="3" borderId="4" xfId="0" applyNumberFormat="1" applyFont="1" applyFill="1" applyBorder="1" applyAlignment="1">
      <alignment horizontal="right" wrapText="1"/>
    </xf>
    <xf numFmtId="8" fontId="8" fillId="0" borderId="4" xfId="0" applyNumberFormat="1" applyFont="1" applyBorder="1" applyAlignment="1">
      <alignment wrapText="1"/>
    </xf>
    <xf numFmtId="8" fontId="8" fillId="3" borderId="4" xfId="0" applyNumberFormat="1" applyFont="1" applyFill="1" applyBorder="1" applyAlignment="1">
      <alignment wrapText="1"/>
    </xf>
    <xf numFmtId="0" fontId="5" fillId="0" borderId="3" xfId="0" applyFont="1" applyBorder="1"/>
    <xf numFmtId="164" fontId="8" fillId="3" borderId="4" xfId="0" applyNumberFormat="1" applyFont="1" applyFill="1" applyBorder="1" applyAlignment="1">
      <alignment wrapText="1"/>
    </xf>
    <xf numFmtId="164" fontId="12" fillId="3" borderId="4" xfId="0" applyNumberFormat="1" applyFont="1" applyFill="1" applyBorder="1" applyAlignment="1">
      <alignment horizontal="right"/>
    </xf>
    <xf numFmtId="8" fontId="5" fillId="0" borderId="4" xfId="0" applyNumberFormat="1" applyFont="1" applyBorder="1"/>
    <xf numFmtId="8" fontId="5" fillId="3" borderId="4" xfId="0" applyNumberFormat="1" applyFont="1" applyFill="1" applyBorder="1"/>
    <xf numFmtId="8" fontId="5" fillId="3" borderId="4" xfId="0" applyNumberFormat="1" applyFont="1" applyFill="1" applyBorder="1" applyAlignment="1">
      <alignment horizontal="right"/>
    </xf>
    <xf numFmtId="8" fontId="6" fillId="0" borderId="4" xfId="0" applyNumberFormat="1" applyFont="1" applyBorder="1"/>
    <xf numFmtId="8" fontId="6" fillId="3" borderId="4" xfId="0" applyNumberFormat="1" applyFont="1" applyFill="1" applyBorder="1"/>
    <xf numFmtId="164" fontId="7" fillId="0" borderId="4" xfId="0" applyNumberFormat="1" applyFont="1" applyBorder="1"/>
    <xf numFmtId="164" fontId="7" fillId="3" borderId="4" xfId="0" applyNumberFormat="1" applyFont="1" applyFill="1" applyBorder="1"/>
    <xf numFmtId="164" fontId="11" fillId="0" borderId="4" xfId="0" applyNumberFormat="1" applyFont="1" applyBorder="1" applyAlignment="1">
      <alignment horizontal="right"/>
    </xf>
    <xf numFmtId="8" fontId="9" fillId="0" borderId="4" xfId="0" applyNumberFormat="1" applyFont="1" applyBorder="1"/>
    <xf numFmtId="8" fontId="9" fillId="3" borderId="4" xfId="0" applyNumberFormat="1" applyFont="1" applyFill="1" applyBorder="1"/>
    <xf numFmtId="8" fontId="5" fillId="0" borderId="4" xfId="0" applyNumberFormat="1" applyFont="1" applyBorder="1" applyAlignment="1">
      <alignment horizontal="right"/>
    </xf>
    <xf numFmtId="164" fontId="12" fillId="0" borderId="4" xfId="0" applyNumberFormat="1" applyFont="1" applyBorder="1" applyAlignment="1">
      <alignment horizontal="right"/>
    </xf>
    <xf numFmtId="8" fontId="8" fillId="0" borderId="4" xfId="0" applyNumberFormat="1" applyFont="1" applyBorder="1"/>
    <xf numFmtId="8" fontId="8" fillId="3" borderId="4" xfId="0" applyNumberFormat="1" applyFont="1" applyFill="1" applyBorder="1"/>
    <xf numFmtId="6" fontId="5" fillId="0" borderId="4" xfId="0" applyNumberFormat="1" applyFont="1" applyBorder="1"/>
    <xf numFmtId="6" fontId="5" fillId="3" borderId="4" xfId="0" applyNumberFormat="1" applyFont="1" applyFill="1" applyBorder="1"/>
    <xf numFmtId="0" fontId="5" fillId="3" borderId="5" xfId="0" applyFont="1" applyFill="1" applyBorder="1"/>
    <xf numFmtId="10" fontId="19" fillId="0" borderId="0" xfId="0" applyNumberFormat="1" applyFont="1"/>
    <xf numFmtId="8" fontId="19" fillId="0" borderId="0" xfId="0" applyNumberFormat="1" applyFont="1"/>
    <xf numFmtId="0" fontId="19" fillId="0" borderId="0" xfId="0" applyFont="1"/>
    <xf numFmtId="6" fontId="20" fillId="0" borderId="0" xfId="0" applyNumberFormat="1" applyFont="1"/>
    <xf numFmtId="6" fontId="20" fillId="5" borderId="0" xfId="0" applyNumberFormat="1" applyFont="1" applyFill="1" applyAlignment="1">
      <alignment wrapText="1"/>
    </xf>
    <xf numFmtId="8" fontId="21" fillId="0" borderId="0" xfId="0" applyNumberFormat="1" applyFont="1" applyAlignment="1">
      <alignment wrapText="1"/>
    </xf>
    <xf numFmtId="8" fontId="21" fillId="0" borderId="0" xfId="0" applyNumberFormat="1" applyFont="1"/>
    <xf numFmtId="0" fontId="19" fillId="0" borderId="0" xfId="0" applyFont="1" applyAlignment="1">
      <alignment horizontal="right"/>
    </xf>
    <xf numFmtId="8" fontId="22" fillId="0" borderId="0" xfId="0" applyNumberFormat="1" applyFont="1"/>
    <xf numFmtId="8" fontId="13" fillId="0" borderId="0" xfId="0" applyNumberFormat="1" applyFont="1"/>
    <xf numFmtId="8" fontId="23" fillId="5" borderId="0" xfId="0" applyNumberFormat="1" applyFont="1" applyFill="1" applyAlignment="1">
      <alignment wrapText="1"/>
    </xf>
    <xf numFmtId="0" fontId="8" fillId="0" borderId="0" xfId="0" applyFont="1"/>
    <xf numFmtId="0" fontId="24" fillId="0" borderId="0" xfId="0" applyFont="1"/>
    <xf numFmtId="0" fontId="25" fillId="0" borderId="0" xfId="0" applyFont="1"/>
    <xf numFmtId="0" fontId="25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pivotButton="1"/>
    <xf numFmtId="0" fontId="18" fillId="4" borderId="0" xfId="0" applyFont="1" applyFill="1"/>
    <xf numFmtId="0" fontId="1" fillId="0" borderId="0" xfId="0" applyFont="1"/>
    <xf numFmtId="44" fontId="1" fillId="6" borderId="0" xfId="3" applyFont="1" applyFill="1"/>
    <xf numFmtId="44" fontId="1" fillId="0" borderId="0" xfId="3" applyFont="1"/>
    <xf numFmtId="8" fontId="0" fillId="0" borderId="0" xfId="0" applyNumberFormat="1"/>
    <xf numFmtId="11" fontId="1" fillId="0" borderId="0" xfId="3" applyNumberFormat="1" applyFont="1"/>
    <xf numFmtId="10" fontId="1" fillId="0" borderId="0" xfId="1" applyNumberFormat="1" applyFont="1"/>
    <xf numFmtId="10" fontId="1" fillId="6" borderId="0" xfId="1" applyNumberFormat="1" applyFont="1" applyFill="1"/>
    <xf numFmtId="10" fontId="3" fillId="0" borderId="0" xfId="1" applyNumberFormat="1" applyFont="1"/>
    <xf numFmtId="10" fontId="7" fillId="0" borderId="0" xfId="0" applyNumberFormat="1" applyFont="1"/>
    <xf numFmtId="165" fontId="0" fillId="0" borderId="0" xfId="0" applyNumberFormat="1"/>
    <xf numFmtId="0" fontId="14" fillId="0" borderId="0" xfId="0" applyFont="1"/>
    <xf numFmtId="6" fontId="0" fillId="0" borderId="0" xfId="0" applyNumberFormat="1"/>
    <xf numFmtId="2" fontId="0" fillId="0" borderId="0" xfId="0" applyNumberFormat="1"/>
    <xf numFmtId="10" fontId="0" fillId="7" borderId="0" xfId="0" applyNumberFormat="1" applyFill="1"/>
    <xf numFmtId="0" fontId="0" fillId="7" borderId="0" xfId="0" applyFill="1"/>
    <xf numFmtId="10" fontId="0" fillId="6" borderId="0" xfId="0" applyNumberFormat="1" applyFill="1"/>
    <xf numFmtId="0" fontId="0" fillId="6" borderId="0" xfId="0" applyFill="1"/>
    <xf numFmtId="6" fontId="4" fillId="0" borderId="0" xfId="0" applyNumberFormat="1" applyFont="1"/>
    <xf numFmtId="2" fontId="0" fillId="7" borderId="0" xfId="0" applyNumberFormat="1" applyFill="1"/>
    <xf numFmtId="2" fontId="0" fillId="6" borderId="0" xfId="0" applyNumberFormat="1" applyFill="1"/>
  </cellXfs>
  <cellStyles count="4">
    <cellStyle name="Currency" xfId="3" builtinId="4"/>
    <cellStyle name="Good" xfId="2" builtinId="26"/>
    <cellStyle name="Normal" xfId="0" builtinId="0"/>
    <cellStyle name="Percent" xfId="1" builtinId="5"/>
  </cellStyles>
  <dxfs count="59">
    <dxf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0"/>
      </font>
      <alignment horizontal="righ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Liabilities '!$B$1</c:f>
              <c:strCache>
                <c:ptCount val="1"/>
                <c:pt idx="0">
                  <c:v>Periods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'Total Liabilities '!$B$2:$B$24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C-4773-9A1B-EB9E058C3174}"/>
            </c:ext>
          </c:extLst>
        </c:ser>
        <c:ser>
          <c:idx val="1"/>
          <c:order val="1"/>
          <c:tx>
            <c:strRef>
              <c:f>'Total Liabilities '!$E$1</c:f>
              <c:strCache>
                <c:ptCount val="1"/>
                <c:pt idx="0">
                  <c:v>Western New England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'Total Liabilities '!$E$2:$E$21</c:f>
              <c:numCache>
                <c:formatCode>"$"#,##0.00_);[Red]\("$"#,##0.00\)</c:formatCode>
                <c:ptCount val="20"/>
                <c:pt idx="0">
                  <c:v>56987094</c:v>
                </c:pt>
                <c:pt idx="1">
                  <c:v>55875847</c:v>
                </c:pt>
                <c:pt idx="2">
                  <c:v>59200849</c:v>
                </c:pt>
                <c:pt idx="3">
                  <c:v>61367896</c:v>
                </c:pt>
                <c:pt idx="4">
                  <c:v>66268024</c:v>
                </c:pt>
                <c:pt idx="5">
                  <c:v>65082428</c:v>
                </c:pt>
                <c:pt idx="6">
                  <c:v>106126026</c:v>
                </c:pt>
                <c:pt idx="7">
                  <c:v>104680375</c:v>
                </c:pt>
                <c:pt idx="8">
                  <c:v>107863232</c:v>
                </c:pt>
                <c:pt idx="9">
                  <c:v>104877294</c:v>
                </c:pt>
                <c:pt idx="10">
                  <c:v>103243787</c:v>
                </c:pt>
                <c:pt idx="11">
                  <c:v>99629417</c:v>
                </c:pt>
                <c:pt idx="12">
                  <c:v>103265592</c:v>
                </c:pt>
                <c:pt idx="13">
                  <c:v>109672256</c:v>
                </c:pt>
                <c:pt idx="14">
                  <c:v>124351576</c:v>
                </c:pt>
                <c:pt idx="15">
                  <c:v>123370389</c:v>
                </c:pt>
                <c:pt idx="16">
                  <c:v>123478165</c:v>
                </c:pt>
                <c:pt idx="17">
                  <c:v>125719665</c:v>
                </c:pt>
                <c:pt idx="18">
                  <c:v>121210801</c:v>
                </c:pt>
                <c:pt idx="19">
                  <c:v>116205464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C-4773-9A1B-EB9E058C3174}"/>
            </c:ext>
          </c:extLst>
        </c:ser>
        <c:ser>
          <c:idx val="2"/>
          <c:order val="2"/>
          <c:tx>
            <c:strRef>
              <c:f>'Total Liabilities '!$D$1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forward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'Total Liabilities '!$D$2:$D$21</c:f>
              <c:numCache>
                <c:formatCode>"$"#,##0.00_);[Red]\("$"#,##0.00\)</c:formatCode>
                <c:ptCount val="20"/>
                <c:pt idx="0">
                  <c:v>325900194.90909094</c:v>
                </c:pt>
                <c:pt idx="1">
                  <c:v>326741357.95454544</c:v>
                </c:pt>
                <c:pt idx="2">
                  <c:v>341406432.18181819</c:v>
                </c:pt>
                <c:pt idx="3">
                  <c:v>354883431.59090906</c:v>
                </c:pt>
                <c:pt idx="4">
                  <c:v>425598428.77272725</c:v>
                </c:pt>
                <c:pt idx="5">
                  <c:v>458304082.5</c:v>
                </c:pt>
                <c:pt idx="6">
                  <c:v>468809689.31818181</c:v>
                </c:pt>
                <c:pt idx="7">
                  <c:v>507868798.5</c:v>
                </c:pt>
                <c:pt idx="8">
                  <c:v>533114325.45454544</c:v>
                </c:pt>
                <c:pt idx="9">
                  <c:v>514879222.81818181</c:v>
                </c:pt>
                <c:pt idx="10">
                  <c:v>563730432.27272725</c:v>
                </c:pt>
                <c:pt idx="11">
                  <c:v>567359284.18181813</c:v>
                </c:pt>
                <c:pt idx="12">
                  <c:v>622148514.59090912</c:v>
                </c:pt>
                <c:pt idx="13">
                  <c:v>619175920.31818187</c:v>
                </c:pt>
                <c:pt idx="14">
                  <c:v>607947206.09090912</c:v>
                </c:pt>
                <c:pt idx="15">
                  <c:v>657246247.09090912</c:v>
                </c:pt>
                <c:pt idx="16">
                  <c:v>748379487.63636363</c:v>
                </c:pt>
                <c:pt idx="17">
                  <c:v>765026580.09090912</c:v>
                </c:pt>
                <c:pt idx="18">
                  <c:v>811528334.5</c:v>
                </c:pt>
                <c:pt idx="19">
                  <c:v>810499076.18181813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CC-4773-9A1B-EB9E058C3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08527"/>
        <c:axId val="1569297007"/>
      </c:lineChart>
      <c:catAx>
        <c:axId val="156930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97007"/>
        <c:crosses val="autoZero"/>
        <c:auto val="1"/>
        <c:lblAlgn val="ctr"/>
        <c:lblOffset val="100"/>
        <c:noMultiLvlLbl val="0"/>
      </c:catAx>
      <c:valAx>
        <c:axId val="15692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0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Assets Graph'!$E$3</c:f>
              <c:strCache>
                <c:ptCount val="1"/>
                <c:pt idx="0">
                  <c:v>Average Total Assets for all Colleges Except WNE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6382482822058306E-4"/>
                  <c:y val="-0.13178016726403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'Total Assets Graph'!$D$4:$D$23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'Total Assets Graph'!$E$4:$E$23</c:f>
              <c:numCache>
                <c:formatCode>"$"#,##0.00</c:formatCode>
                <c:ptCount val="20"/>
                <c:pt idx="0">
                  <c:v>1037223270.6666666</c:v>
                </c:pt>
                <c:pt idx="1">
                  <c:v>1104486873.7619047</c:v>
                </c:pt>
                <c:pt idx="2">
                  <c:v>1228309714.0476191</c:v>
                </c:pt>
                <c:pt idx="3">
                  <c:v>1422516053.2857144</c:v>
                </c:pt>
                <c:pt idx="4">
                  <c:v>1512534584.5238094</c:v>
                </c:pt>
                <c:pt idx="5">
                  <c:v>1354692213.9523809</c:v>
                </c:pt>
                <c:pt idx="6">
                  <c:v>1420612339.2380953</c:v>
                </c:pt>
                <c:pt idx="7">
                  <c:v>1616495926.8571429</c:v>
                </c:pt>
                <c:pt idx="8">
                  <c:v>1657351245.8571429</c:v>
                </c:pt>
                <c:pt idx="9">
                  <c:v>1751678823.3333333</c:v>
                </c:pt>
                <c:pt idx="10">
                  <c:v>1966583091.1428571</c:v>
                </c:pt>
                <c:pt idx="11">
                  <c:v>2070954529.0952382</c:v>
                </c:pt>
                <c:pt idx="12">
                  <c:v>2095562031.0476191</c:v>
                </c:pt>
                <c:pt idx="13">
                  <c:v>2267624505.7142859</c:v>
                </c:pt>
                <c:pt idx="14">
                  <c:v>2427866753.6190476</c:v>
                </c:pt>
                <c:pt idx="15">
                  <c:v>2563370165.2857141</c:v>
                </c:pt>
                <c:pt idx="16">
                  <c:v>2744438511.9047618</c:v>
                </c:pt>
                <c:pt idx="17">
                  <c:v>3534353178.8571429</c:v>
                </c:pt>
                <c:pt idx="18">
                  <c:v>3471062478.9523811</c:v>
                </c:pt>
                <c:pt idx="19">
                  <c:v>3469217529.5714288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5-4ED9-BCA1-D251B011C94D}"/>
            </c:ext>
          </c:extLst>
        </c:ser>
        <c:ser>
          <c:idx val="1"/>
          <c:order val="1"/>
          <c:tx>
            <c:strRef>
              <c:f>'Total Assets Graph'!$F$3</c:f>
              <c:strCache>
                <c:ptCount val="1"/>
                <c:pt idx="0">
                  <c:v>WNE 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'Total Assets Graph'!$D$4:$D$23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'Total Assets Graph'!$F$4:$F$23</c:f>
              <c:numCache>
                <c:formatCode>"$"#,##0.00</c:formatCode>
                <c:ptCount val="20"/>
                <c:pt idx="0">
                  <c:v>127339024</c:v>
                </c:pt>
                <c:pt idx="1">
                  <c:v>132288624</c:v>
                </c:pt>
                <c:pt idx="2">
                  <c:v>138299113</c:v>
                </c:pt>
                <c:pt idx="3">
                  <c:v>152215125</c:v>
                </c:pt>
                <c:pt idx="4">
                  <c:v>162674501</c:v>
                </c:pt>
                <c:pt idx="5">
                  <c:v>155712119</c:v>
                </c:pt>
                <c:pt idx="6">
                  <c:v>206437049</c:v>
                </c:pt>
                <c:pt idx="7">
                  <c:v>212671106</c:v>
                </c:pt>
                <c:pt idx="8">
                  <c:v>210382996</c:v>
                </c:pt>
                <c:pt idx="9">
                  <c:v>212085905</c:v>
                </c:pt>
                <c:pt idx="10">
                  <c:v>222106332</c:v>
                </c:pt>
                <c:pt idx="11">
                  <c:v>222303611</c:v>
                </c:pt>
                <c:pt idx="12">
                  <c:v>221595784</c:v>
                </c:pt>
                <c:pt idx="13">
                  <c:v>236589814</c:v>
                </c:pt>
                <c:pt idx="14">
                  <c:v>250964674</c:v>
                </c:pt>
                <c:pt idx="15">
                  <c:v>252693333</c:v>
                </c:pt>
                <c:pt idx="16">
                  <c:v>250629088</c:v>
                </c:pt>
                <c:pt idx="17">
                  <c:v>275995045</c:v>
                </c:pt>
                <c:pt idx="18">
                  <c:v>259613944</c:v>
                </c:pt>
                <c:pt idx="19">
                  <c:v>259519169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5-4ED9-BCA1-D251B011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86511"/>
        <c:axId val="350995631"/>
      </c:lineChart>
      <c:catAx>
        <c:axId val="35098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95631"/>
        <c:crosses val="autoZero"/>
        <c:auto val="1"/>
        <c:lblAlgn val="ctr"/>
        <c:lblOffset val="100"/>
        <c:noMultiLvlLbl val="0"/>
      </c:catAx>
      <c:valAx>
        <c:axId val="3509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Total Assets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Assets Prediction'!$D$3</c:f>
              <c:strCache>
                <c:ptCount val="1"/>
                <c:pt idx="0">
                  <c:v>Average Total Assets for all Colleges Except WNE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7477057611235354E-3"/>
                  <c:y val="-0.13065806869987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'Total Assets Prediction'!$C$4:$C$23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'Total Assets Prediction'!$D$4:$D$23</c:f>
              <c:numCache>
                <c:formatCode>"$"#,##0.00</c:formatCode>
                <c:ptCount val="20"/>
                <c:pt idx="0">
                  <c:v>575344334.20000005</c:v>
                </c:pt>
                <c:pt idx="1">
                  <c:v>615532467.45000005</c:v>
                </c:pt>
                <c:pt idx="2">
                  <c:v>670024699.75</c:v>
                </c:pt>
                <c:pt idx="3">
                  <c:v>747436805.95000005</c:v>
                </c:pt>
                <c:pt idx="4">
                  <c:v>816438713.75</c:v>
                </c:pt>
                <c:pt idx="5">
                  <c:v>777504174.64999998</c:v>
                </c:pt>
                <c:pt idx="6">
                  <c:v>821017656.20000005</c:v>
                </c:pt>
                <c:pt idx="7">
                  <c:v>897446823.20000005</c:v>
                </c:pt>
                <c:pt idx="8">
                  <c:v>901757358.14999998</c:v>
                </c:pt>
                <c:pt idx="9">
                  <c:v>955473664.5</c:v>
                </c:pt>
                <c:pt idx="10">
                  <c:v>1048016645.7</c:v>
                </c:pt>
                <c:pt idx="11">
                  <c:v>1080398505.55</c:v>
                </c:pt>
                <c:pt idx="12">
                  <c:v>1091488532.5999999</c:v>
                </c:pt>
                <c:pt idx="13">
                  <c:v>1194633431</c:v>
                </c:pt>
                <c:pt idx="14">
                  <c:v>1256163141.3</c:v>
                </c:pt>
                <c:pt idx="15">
                  <c:v>1315626923.55</c:v>
                </c:pt>
                <c:pt idx="16">
                  <c:v>1378406187.5</c:v>
                </c:pt>
                <c:pt idx="17">
                  <c:v>1587418837.8</c:v>
                </c:pt>
                <c:pt idx="18">
                  <c:v>1652655552.9000001</c:v>
                </c:pt>
                <c:pt idx="19">
                  <c:v>1713293506.05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3-4FC5-950F-9E36CF0F9F5D}"/>
            </c:ext>
          </c:extLst>
        </c:ser>
        <c:ser>
          <c:idx val="1"/>
          <c:order val="1"/>
          <c:tx>
            <c:strRef>
              <c:f>'Total Assets Prediction'!$K$3</c:f>
              <c:strCache>
                <c:ptCount val="1"/>
                <c:pt idx="0">
                  <c:v>WNE 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107505058287762E-2"/>
                  <c:y val="-0.12142363993638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'Total Assets Prediction'!$C$4:$C$23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'Total Assets Prediction'!$K$4:$K$23</c:f>
              <c:numCache>
                <c:formatCode>"$"#,##0.00</c:formatCode>
                <c:ptCount val="20"/>
                <c:pt idx="0">
                  <c:v>127339024</c:v>
                </c:pt>
                <c:pt idx="1">
                  <c:v>132288624</c:v>
                </c:pt>
                <c:pt idx="2">
                  <c:v>138299113</c:v>
                </c:pt>
                <c:pt idx="3">
                  <c:v>152215125</c:v>
                </c:pt>
                <c:pt idx="4">
                  <c:v>162674501</c:v>
                </c:pt>
                <c:pt idx="5">
                  <c:v>155712119</c:v>
                </c:pt>
                <c:pt idx="6">
                  <c:v>206437049</c:v>
                </c:pt>
                <c:pt idx="7">
                  <c:v>212671106</c:v>
                </c:pt>
                <c:pt idx="8">
                  <c:v>210382996</c:v>
                </c:pt>
                <c:pt idx="9">
                  <c:v>212085905</c:v>
                </c:pt>
                <c:pt idx="10">
                  <c:v>222106332</c:v>
                </c:pt>
                <c:pt idx="11">
                  <c:v>222303611</c:v>
                </c:pt>
                <c:pt idx="12">
                  <c:v>221595784</c:v>
                </c:pt>
                <c:pt idx="13">
                  <c:v>236589814</c:v>
                </c:pt>
                <c:pt idx="14">
                  <c:v>250964674</c:v>
                </c:pt>
                <c:pt idx="15">
                  <c:v>252693333</c:v>
                </c:pt>
                <c:pt idx="16">
                  <c:v>250629088</c:v>
                </c:pt>
                <c:pt idx="17">
                  <c:v>275995045</c:v>
                </c:pt>
                <c:pt idx="18">
                  <c:v>259613944</c:v>
                </c:pt>
                <c:pt idx="19">
                  <c:v>259519169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3-4FC5-950F-9E36CF0F9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338192"/>
        <c:axId val="646332432"/>
      </c:lineChart>
      <c:catAx>
        <c:axId val="6463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32432"/>
        <c:crosses val="autoZero"/>
        <c:auto val="1"/>
        <c:lblAlgn val="ctr"/>
        <c:lblOffset val="100"/>
        <c:noMultiLvlLbl val="0"/>
      </c:catAx>
      <c:valAx>
        <c:axId val="6463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'Asset Growth % '!$D$3</c:f>
              <c:strCache>
                <c:ptCount val="1"/>
                <c:pt idx="0">
                  <c:v>Average Total Assets Growth Rate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C6-4C26-8205-23EE01D11EDE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C6-4C26-8205-23EE01D11EDE}"/>
              </c:ext>
            </c:extLst>
          </c:dPt>
          <c:cat>
            <c:strRef>
              <c:f>'Asset Growth % '!$C$4:$C$26</c:f>
              <c:strCache>
                <c:ptCount val="23"/>
                <c:pt idx="0">
                  <c:v>American International College</c:v>
                </c:pt>
                <c:pt idx="1">
                  <c:v>Boston College</c:v>
                </c:pt>
                <c:pt idx="2">
                  <c:v>Boston University</c:v>
                </c:pt>
                <c:pt idx="3">
                  <c:v>Brandeis University</c:v>
                </c:pt>
                <c:pt idx="4">
                  <c:v>Bryant University</c:v>
                </c:pt>
                <c:pt idx="5">
                  <c:v>Clark University</c:v>
                </c:pt>
                <c:pt idx="6">
                  <c:v>Endicott College</c:v>
                </c:pt>
                <c:pt idx="7">
                  <c:v>Fairfield University</c:v>
                </c:pt>
                <c:pt idx="8">
                  <c:v>Lesley University</c:v>
                </c:pt>
                <c:pt idx="9">
                  <c:v>Massachusetts Institute of Technology</c:v>
                </c:pt>
                <c:pt idx="10">
                  <c:v>Merrimack College</c:v>
                </c:pt>
                <c:pt idx="11">
                  <c:v>Nichols College</c:v>
                </c:pt>
                <c:pt idx="12">
                  <c:v>Northeastern University</c:v>
                </c:pt>
                <c:pt idx="13">
                  <c:v>Quinnipiac University</c:v>
                </c:pt>
                <c:pt idx="14">
                  <c:v>Roger Williams University</c:v>
                </c:pt>
                <c:pt idx="15">
                  <c:v>Sacred Heart University</c:v>
                </c:pt>
                <c:pt idx="16">
                  <c:v>Springfield College</c:v>
                </c:pt>
                <c:pt idx="17">
                  <c:v>Suffolk University</c:v>
                </c:pt>
                <c:pt idx="18">
                  <c:v>University of Hartford</c:v>
                </c:pt>
                <c:pt idx="19">
                  <c:v>Wesleyan University</c:v>
                </c:pt>
                <c:pt idx="20">
                  <c:v>Worcester Polytechnic Institute</c:v>
                </c:pt>
                <c:pt idx="21">
                  <c:v>Western New England University</c:v>
                </c:pt>
                <c:pt idx="22">
                  <c:v>Average Annual Growth Rate</c:v>
                </c:pt>
              </c:strCache>
            </c:strRef>
          </c:cat>
          <c:val>
            <c:numRef>
              <c:f>'Asset Growth % '!$D$4:$D$26</c:f>
              <c:numCache>
                <c:formatCode>0.00%</c:formatCode>
                <c:ptCount val="23"/>
                <c:pt idx="0">
                  <c:v>2.8639020862531818E-2</c:v>
                </c:pt>
                <c:pt idx="1">
                  <c:v>5.8207136473294153E-2</c:v>
                </c:pt>
                <c:pt idx="2">
                  <c:v>6.6127754384043599E-2</c:v>
                </c:pt>
                <c:pt idx="3">
                  <c:v>4.1683195638809241E-2</c:v>
                </c:pt>
                <c:pt idx="4">
                  <c:v>5.3783569500138739E-2</c:v>
                </c:pt>
                <c:pt idx="5">
                  <c:v>4.496761870014869E-2</c:v>
                </c:pt>
                <c:pt idx="6">
                  <c:v>9.3877151063291198E-2</c:v>
                </c:pt>
                <c:pt idx="7">
                  <c:v>5.3690314222678406E-2</c:v>
                </c:pt>
                <c:pt idx="8">
                  <c:v>6.9787205346183059E-2</c:v>
                </c:pt>
                <c:pt idx="9">
                  <c:v>7.8036723428453914E-2</c:v>
                </c:pt>
                <c:pt idx="10">
                  <c:v>6.4919509727086183E-2</c:v>
                </c:pt>
                <c:pt idx="11">
                  <c:v>6.232489890623457E-2</c:v>
                </c:pt>
                <c:pt idx="12">
                  <c:v>8.4417644383492113E-2</c:v>
                </c:pt>
                <c:pt idx="13">
                  <c:v>8.7620958588931333E-2</c:v>
                </c:pt>
                <c:pt idx="14">
                  <c:v>1.8226264896358729E-2</c:v>
                </c:pt>
                <c:pt idx="15">
                  <c:v>0.1203603660412766</c:v>
                </c:pt>
                <c:pt idx="16">
                  <c:v>3.7256048226292748E-2</c:v>
                </c:pt>
                <c:pt idx="17">
                  <c:v>2.1891363275643567E-2</c:v>
                </c:pt>
                <c:pt idx="18">
                  <c:v>2.1187017308307337E-2</c:v>
                </c:pt>
                <c:pt idx="19">
                  <c:v>3.0119175911277118E-2</c:v>
                </c:pt>
                <c:pt idx="20">
                  <c:v>5.5378760847404472E-2</c:v>
                </c:pt>
                <c:pt idx="21">
                  <c:v>4.0932648161314235E-2</c:v>
                </c:pt>
                <c:pt idx="22">
                  <c:v>5.6065197540599625E-2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6-4C26-8205-23EE01D11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9203072"/>
        <c:axId val="1889195392"/>
      </c:barChart>
      <c:catAx>
        <c:axId val="188920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95392"/>
        <c:crosses val="autoZero"/>
        <c:auto val="1"/>
        <c:lblAlgn val="ctr"/>
        <c:lblOffset val="100"/>
        <c:noMultiLvlLbl val="0"/>
      </c:catAx>
      <c:valAx>
        <c:axId val="18891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'Other Salaries &amp; Wages'!$F$3</c:f>
              <c:strCache>
                <c:ptCount val="1"/>
                <c:pt idx="0">
                  <c:v>American International College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Wages'!$F$4:$F$23</c:f>
              <c:numCache>
                <c:formatCode>"$"#,##0_);[Red]\("$"#,##0\)</c:formatCode>
                <c:ptCount val="20"/>
                <c:pt idx="0">
                  <c:v>12431182</c:v>
                </c:pt>
                <c:pt idx="1">
                  <c:v>13159405</c:v>
                </c:pt>
                <c:pt idx="2">
                  <c:v>12687591</c:v>
                </c:pt>
                <c:pt idx="3">
                  <c:v>15340489</c:v>
                </c:pt>
                <c:pt idx="4">
                  <c:v>16761634</c:v>
                </c:pt>
                <c:pt idx="5">
                  <c:v>20005407</c:v>
                </c:pt>
                <c:pt idx="6">
                  <c:v>22817859</c:v>
                </c:pt>
                <c:pt idx="7">
                  <c:v>20324434</c:v>
                </c:pt>
                <c:pt idx="8">
                  <c:v>201340004</c:v>
                </c:pt>
                <c:pt idx="9">
                  <c:v>221473460</c:v>
                </c:pt>
                <c:pt idx="10">
                  <c:v>229501554</c:v>
                </c:pt>
                <c:pt idx="11">
                  <c:v>247530666</c:v>
                </c:pt>
                <c:pt idx="12">
                  <c:v>18699221</c:v>
                </c:pt>
                <c:pt idx="13">
                  <c:v>21289737</c:v>
                </c:pt>
                <c:pt idx="14">
                  <c:v>20084653</c:v>
                </c:pt>
                <c:pt idx="15">
                  <c:v>20389392</c:v>
                </c:pt>
                <c:pt idx="16">
                  <c:v>19555121</c:v>
                </c:pt>
                <c:pt idx="17">
                  <c:v>278826734</c:v>
                </c:pt>
                <c:pt idx="18">
                  <c:v>295911954</c:v>
                </c:pt>
                <c:pt idx="19">
                  <c:v>310229565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E-43E9-ADE8-F16F1180EF2D}"/>
            </c:ext>
          </c:extLst>
        </c:ser>
        <c:ser>
          <c:idx val="2"/>
          <c:order val="1"/>
          <c:tx>
            <c:strRef>
              <c:f>'Other Salaries &amp; Wages'!$G$3</c:f>
              <c:strCache>
                <c:ptCount val="1"/>
                <c:pt idx="0">
                  <c:v>Brandeis University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Wages'!$G$4:$G$23</c:f>
              <c:numCache>
                <c:formatCode>"$"#,##0_);[Red]\("$"#,##0\)</c:formatCode>
                <c:ptCount val="20"/>
                <c:pt idx="0">
                  <c:v>88971698</c:v>
                </c:pt>
                <c:pt idx="1">
                  <c:v>94181455</c:v>
                </c:pt>
                <c:pt idx="2">
                  <c:v>101597768</c:v>
                </c:pt>
                <c:pt idx="3">
                  <c:v>105323413</c:v>
                </c:pt>
                <c:pt idx="4">
                  <c:v>113742729</c:v>
                </c:pt>
                <c:pt idx="5">
                  <c:v>120201349</c:v>
                </c:pt>
                <c:pt idx="6">
                  <c:v>118107369</c:v>
                </c:pt>
                <c:pt idx="7">
                  <c:v>127714640</c:v>
                </c:pt>
                <c:pt idx="8">
                  <c:v>129874305</c:v>
                </c:pt>
                <c:pt idx="9">
                  <c:v>132582672</c:v>
                </c:pt>
                <c:pt idx="10">
                  <c:v>142530321</c:v>
                </c:pt>
                <c:pt idx="11">
                  <c:v>140822232</c:v>
                </c:pt>
                <c:pt idx="12">
                  <c:v>143902415</c:v>
                </c:pt>
                <c:pt idx="13">
                  <c:v>149606532</c:v>
                </c:pt>
                <c:pt idx="14">
                  <c:v>148832646</c:v>
                </c:pt>
                <c:pt idx="15">
                  <c:v>154203855</c:v>
                </c:pt>
                <c:pt idx="16">
                  <c:v>168022914</c:v>
                </c:pt>
                <c:pt idx="17">
                  <c:v>171186402</c:v>
                </c:pt>
                <c:pt idx="18">
                  <c:v>176532258</c:v>
                </c:pt>
                <c:pt idx="19">
                  <c:v>183006417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1E-43E9-ADE8-F16F1180EF2D}"/>
            </c:ext>
          </c:extLst>
        </c:ser>
        <c:ser>
          <c:idx val="3"/>
          <c:order val="2"/>
          <c:tx>
            <c:strRef>
              <c:f>'Other Salaries &amp; Wages'!$H$3</c:f>
              <c:strCache>
                <c:ptCount val="1"/>
                <c:pt idx="0">
                  <c:v>Bryant University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Wages'!$H$4:$H$23</c:f>
              <c:numCache>
                <c:formatCode>"$"#,##0_);[Red]\("$"#,##0\)</c:formatCode>
                <c:ptCount val="20"/>
                <c:pt idx="0">
                  <c:v>32281062</c:v>
                </c:pt>
                <c:pt idx="1">
                  <c:v>34407881</c:v>
                </c:pt>
                <c:pt idx="2">
                  <c:v>34986526</c:v>
                </c:pt>
                <c:pt idx="4">
                  <c:v>41534263</c:v>
                </c:pt>
                <c:pt idx="5">
                  <c:v>44463626</c:v>
                </c:pt>
                <c:pt idx="6">
                  <c:v>44274976</c:v>
                </c:pt>
                <c:pt idx="7">
                  <c:v>45817000</c:v>
                </c:pt>
                <c:pt idx="8">
                  <c:v>47741472</c:v>
                </c:pt>
                <c:pt idx="9">
                  <c:v>48967395</c:v>
                </c:pt>
                <c:pt idx="10">
                  <c:v>51202175</c:v>
                </c:pt>
                <c:pt idx="11">
                  <c:v>53352161</c:v>
                </c:pt>
                <c:pt idx="12">
                  <c:v>54936695</c:v>
                </c:pt>
                <c:pt idx="13">
                  <c:v>58019059</c:v>
                </c:pt>
                <c:pt idx="14">
                  <c:v>59987791</c:v>
                </c:pt>
                <c:pt idx="15">
                  <c:v>61096463</c:v>
                </c:pt>
                <c:pt idx="16">
                  <c:v>62991843</c:v>
                </c:pt>
                <c:pt idx="17">
                  <c:v>64837859</c:v>
                </c:pt>
                <c:pt idx="18">
                  <c:v>61990082</c:v>
                </c:pt>
                <c:pt idx="19">
                  <c:v>62522753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1E-43E9-ADE8-F16F1180EF2D}"/>
            </c:ext>
          </c:extLst>
        </c:ser>
        <c:ser>
          <c:idx val="4"/>
          <c:order val="3"/>
          <c:tx>
            <c:strRef>
              <c:f>'Other Salaries &amp; Wages'!$I$3</c:f>
              <c:strCache>
                <c:ptCount val="1"/>
                <c:pt idx="0">
                  <c:v>Clark University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Wages'!$I$4:$I$23</c:f>
              <c:numCache>
                <c:formatCode>"$"#,##0_);[Red]\("$"#,##0\)</c:formatCode>
                <c:ptCount val="20"/>
                <c:pt idx="0">
                  <c:v>34457675</c:v>
                </c:pt>
                <c:pt idx="1">
                  <c:v>35772282</c:v>
                </c:pt>
                <c:pt idx="2">
                  <c:v>36515318</c:v>
                </c:pt>
                <c:pt idx="3">
                  <c:v>37271096</c:v>
                </c:pt>
                <c:pt idx="4">
                  <c:v>41320454</c:v>
                </c:pt>
                <c:pt idx="5">
                  <c:v>42980534</c:v>
                </c:pt>
                <c:pt idx="6">
                  <c:v>44252717</c:v>
                </c:pt>
                <c:pt idx="7">
                  <c:v>45102298</c:v>
                </c:pt>
                <c:pt idx="8">
                  <c:v>46025476</c:v>
                </c:pt>
                <c:pt idx="9">
                  <c:v>46744761</c:v>
                </c:pt>
                <c:pt idx="10">
                  <c:v>48176292</c:v>
                </c:pt>
                <c:pt idx="11">
                  <c:v>49102144</c:v>
                </c:pt>
                <c:pt idx="12">
                  <c:v>51180838</c:v>
                </c:pt>
                <c:pt idx="13">
                  <c:v>53329946</c:v>
                </c:pt>
                <c:pt idx="14">
                  <c:v>54428386</c:v>
                </c:pt>
                <c:pt idx="15">
                  <c:v>55395031</c:v>
                </c:pt>
                <c:pt idx="16">
                  <c:v>58210888</c:v>
                </c:pt>
                <c:pt idx="17">
                  <c:v>59680589</c:v>
                </c:pt>
                <c:pt idx="18">
                  <c:v>66039428</c:v>
                </c:pt>
                <c:pt idx="19">
                  <c:v>71407229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1E-43E9-ADE8-F16F1180EF2D}"/>
            </c:ext>
          </c:extLst>
        </c:ser>
        <c:ser>
          <c:idx val="5"/>
          <c:order val="4"/>
          <c:tx>
            <c:strRef>
              <c:f>'Other Salaries &amp; Wages'!$J$3</c:f>
              <c:strCache>
                <c:ptCount val="1"/>
                <c:pt idx="0">
                  <c:v>Endicott College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Wages'!$J$4:$J$23</c:f>
              <c:numCache>
                <c:formatCode>"$"#,##0_);[Red]\("$"#,##0\)</c:formatCode>
                <c:ptCount val="20"/>
                <c:pt idx="0">
                  <c:v>15605962</c:v>
                </c:pt>
                <c:pt idx="1">
                  <c:v>16334399</c:v>
                </c:pt>
                <c:pt idx="2">
                  <c:v>17372067</c:v>
                </c:pt>
                <c:pt idx="3">
                  <c:v>20510542</c:v>
                </c:pt>
                <c:pt idx="4">
                  <c:v>22296661</c:v>
                </c:pt>
                <c:pt idx="5">
                  <c:v>24219661</c:v>
                </c:pt>
                <c:pt idx="6">
                  <c:v>25879412</c:v>
                </c:pt>
                <c:pt idx="7">
                  <c:v>27816547</c:v>
                </c:pt>
                <c:pt idx="8">
                  <c:v>30903278</c:v>
                </c:pt>
                <c:pt idx="9">
                  <c:v>32948424</c:v>
                </c:pt>
                <c:pt idx="10">
                  <c:v>35041346</c:v>
                </c:pt>
                <c:pt idx="11">
                  <c:v>37171954</c:v>
                </c:pt>
                <c:pt idx="12">
                  <c:v>40986800</c:v>
                </c:pt>
                <c:pt idx="13">
                  <c:v>43372573</c:v>
                </c:pt>
                <c:pt idx="14">
                  <c:v>46254621</c:v>
                </c:pt>
                <c:pt idx="15">
                  <c:v>47808021</c:v>
                </c:pt>
                <c:pt idx="16">
                  <c:v>50161466</c:v>
                </c:pt>
                <c:pt idx="17">
                  <c:v>48417056</c:v>
                </c:pt>
                <c:pt idx="18">
                  <c:v>42857744</c:v>
                </c:pt>
                <c:pt idx="19">
                  <c:v>55034848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1E-43E9-ADE8-F16F1180EF2D}"/>
            </c:ext>
          </c:extLst>
        </c:ser>
        <c:ser>
          <c:idx val="6"/>
          <c:order val="5"/>
          <c:tx>
            <c:strRef>
              <c:f>'Other Salaries &amp; Wages'!$K$3</c:f>
              <c:strCache>
                <c:ptCount val="1"/>
                <c:pt idx="0">
                  <c:v>Fairfield University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Wages'!$K$4:$K$23</c:f>
              <c:numCache>
                <c:formatCode>"$"#,##0_);[Red]\("$"#,##0\)</c:formatCode>
                <c:ptCount val="20"/>
                <c:pt idx="0">
                  <c:v>51241393</c:v>
                </c:pt>
                <c:pt idx="1">
                  <c:v>53749003</c:v>
                </c:pt>
                <c:pt idx="2">
                  <c:v>56537120</c:v>
                </c:pt>
                <c:pt idx="3">
                  <c:v>60327185</c:v>
                </c:pt>
                <c:pt idx="4">
                  <c:v>65566875</c:v>
                </c:pt>
                <c:pt idx="5">
                  <c:v>66613881</c:v>
                </c:pt>
                <c:pt idx="6">
                  <c:v>68966076</c:v>
                </c:pt>
                <c:pt idx="7">
                  <c:v>68610196</c:v>
                </c:pt>
                <c:pt idx="8">
                  <c:v>69923315</c:v>
                </c:pt>
                <c:pt idx="9">
                  <c:v>68436983</c:v>
                </c:pt>
                <c:pt idx="10">
                  <c:v>75138017</c:v>
                </c:pt>
                <c:pt idx="11">
                  <c:v>75728065</c:v>
                </c:pt>
                <c:pt idx="12">
                  <c:v>78825151</c:v>
                </c:pt>
                <c:pt idx="13">
                  <c:v>80982072</c:v>
                </c:pt>
                <c:pt idx="14">
                  <c:v>83810630</c:v>
                </c:pt>
                <c:pt idx="15">
                  <c:v>89586635</c:v>
                </c:pt>
                <c:pt idx="16">
                  <c:v>92795903</c:v>
                </c:pt>
                <c:pt idx="17">
                  <c:v>96879829</c:v>
                </c:pt>
                <c:pt idx="18">
                  <c:v>101140010</c:v>
                </c:pt>
                <c:pt idx="19">
                  <c:v>111847181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1E-43E9-ADE8-F16F1180EF2D}"/>
            </c:ext>
          </c:extLst>
        </c:ser>
        <c:ser>
          <c:idx val="7"/>
          <c:order val="6"/>
          <c:tx>
            <c:strRef>
              <c:f>'Other Salaries &amp; Wages'!$L$3</c:f>
              <c:strCache>
                <c:ptCount val="1"/>
                <c:pt idx="0">
                  <c:v>Lesley University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Wages'!$L$4:$L$23</c:f>
              <c:numCache>
                <c:formatCode>"$"#,##0_);[Red]\("$"#,##0\)</c:formatCode>
                <c:ptCount val="20"/>
                <c:pt idx="0">
                  <c:v>44236338</c:v>
                </c:pt>
                <c:pt idx="1">
                  <c:v>45712925</c:v>
                </c:pt>
                <c:pt idx="2">
                  <c:v>44879272</c:v>
                </c:pt>
                <c:pt idx="3">
                  <c:v>45894531</c:v>
                </c:pt>
                <c:pt idx="4">
                  <c:v>46672794</c:v>
                </c:pt>
                <c:pt idx="5">
                  <c:v>45503222</c:v>
                </c:pt>
                <c:pt idx="6">
                  <c:v>45503222</c:v>
                </c:pt>
                <c:pt idx="7">
                  <c:v>46944468</c:v>
                </c:pt>
                <c:pt idx="8">
                  <c:v>47661812</c:v>
                </c:pt>
                <c:pt idx="9">
                  <c:v>49071398</c:v>
                </c:pt>
                <c:pt idx="10">
                  <c:v>47314716</c:v>
                </c:pt>
                <c:pt idx="11">
                  <c:v>45066077</c:v>
                </c:pt>
                <c:pt idx="12">
                  <c:v>45403991</c:v>
                </c:pt>
                <c:pt idx="13">
                  <c:v>48339278</c:v>
                </c:pt>
                <c:pt idx="14">
                  <c:v>50525399</c:v>
                </c:pt>
                <c:pt idx="15">
                  <c:v>50512830</c:v>
                </c:pt>
                <c:pt idx="16">
                  <c:v>52625759</c:v>
                </c:pt>
                <c:pt idx="17">
                  <c:v>42889693</c:v>
                </c:pt>
                <c:pt idx="18">
                  <c:v>44016464</c:v>
                </c:pt>
                <c:pt idx="19">
                  <c:v>44564183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1E-43E9-ADE8-F16F1180EF2D}"/>
            </c:ext>
          </c:extLst>
        </c:ser>
        <c:ser>
          <c:idx val="8"/>
          <c:order val="7"/>
          <c:tx>
            <c:strRef>
              <c:f>'Other Salaries &amp; Wages'!$M$3</c:f>
              <c:strCache>
                <c:ptCount val="1"/>
                <c:pt idx="0">
                  <c:v>Merrimack College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Wages'!$M$4:$M$23</c:f>
              <c:numCache>
                <c:formatCode>"$"#,##0_);[Red]\("$"#,##0\)</c:formatCode>
                <c:ptCount val="20"/>
                <c:pt idx="0">
                  <c:v>20899069</c:v>
                </c:pt>
                <c:pt idx="1">
                  <c:v>21750464</c:v>
                </c:pt>
                <c:pt idx="2">
                  <c:v>22013942</c:v>
                </c:pt>
                <c:pt idx="3">
                  <c:v>23073339</c:v>
                </c:pt>
                <c:pt idx="4">
                  <c:v>21891730</c:v>
                </c:pt>
                <c:pt idx="5">
                  <c:v>22127364</c:v>
                </c:pt>
                <c:pt idx="6">
                  <c:v>23588409</c:v>
                </c:pt>
                <c:pt idx="7">
                  <c:v>26261848</c:v>
                </c:pt>
                <c:pt idx="8">
                  <c:v>29800241</c:v>
                </c:pt>
                <c:pt idx="9">
                  <c:v>31973895</c:v>
                </c:pt>
                <c:pt idx="10">
                  <c:v>34853779</c:v>
                </c:pt>
                <c:pt idx="11">
                  <c:v>38687897</c:v>
                </c:pt>
                <c:pt idx="12">
                  <c:v>42837788</c:v>
                </c:pt>
                <c:pt idx="13">
                  <c:v>47666414</c:v>
                </c:pt>
                <c:pt idx="14">
                  <c:v>50547569</c:v>
                </c:pt>
                <c:pt idx="15">
                  <c:v>53392737</c:v>
                </c:pt>
                <c:pt idx="16">
                  <c:v>57021994</c:v>
                </c:pt>
                <c:pt idx="17">
                  <c:v>56077614</c:v>
                </c:pt>
                <c:pt idx="18">
                  <c:v>57017744</c:v>
                </c:pt>
                <c:pt idx="19">
                  <c:v>61321577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1E-43E9-ADE8-F16F1180EF2D}"/>
            </c:ext>
          </c:extLst>
        </c:ser>
        <c:ser>
          <c:idx val="9"/>
          <c:order val="8"/>
          <c:tx>
            <c:strRef>
              <c:f>'Other Salaries &amp; Wages'!$N$3</c:f>
              <c:strCache>
                <c:ptCount val="1"/>
                <c:pt idx="0">
                  <c:v>Nichols College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Wages'!$N$4:$N$23</c:f>
              <c:numCache>
                <c:formatCode>"$"#,##0_);[Red]\("$"#,##0\)</c:formatCode>
                <c:ptCount val="20"/>
                <c:pt idx="0">
                  <c:v>6600412</c:v>
                </c:pt>
                <c:pt idx="1">
                  <c:v>7505892</c:v>
                </c:pt>
                <c:pt idx="2">
                  <c:v>6760959</c:v>
                </c:pt>
                <c:pt idx="3">
                  <c:v>6986797</c:v>
                </c:pt>
                <c:pt idx="4">
                  <c:v>8000136</c:v>
                </c:pt>
                <c:pt idx="5">
                  <c:v>11304239</c:v>
                </c:pt>
                <c:pt idx="6">
                  <c:v>8591785</c:v>
                </c:pt>
                <c:pt idx="7">
                  <c:v>8906819</c:v>
                </c:pt>
                <c:pt idx="8">
                  <c:v>9665364</c:v>
                </c:pt>
                <c:pt idx="10">
                  <c:v>10108449</c:v>
                </c:pt>
                <c:pt idx="11">
                  <c:v>10856498</c:v>
                </c:pt>
                <c:pt idx="12">
                  <c:v>11282666</c:v>
                </c:pt>
                <c:pt idx="13">
                  <c:v>12389251</c:v>
                </c:pt>
                <c:pt idx="14">
                  <c:v>12059687</c:v>
                </c:pt>
                <c:pt idx="15">
                  <c:v>12842457</c:v>
                </c:pt>
                <c:pt idx="16">
                  <c:v>12594362</c:v>
                </c:pt>
                <c:pt idx="17">
                  <c:v>12320971</c:v>
                </c:pt>
                <c:pt idx="18">
                  <c:v>13638375</c:v>
                </c:pt>
                <c:pt idx="19">
                  <c:v>14347117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1E-43E9-ADE8-F16F1180EF2D}"/>
            </c:ext>
          </c:extLst>
        </c:ser>
        <c:ser>
          <c:idx val="10"/>
          <c:order val="9"/>
          <c:tx>
            <c:strRef>
              <c:f>'Other Salaries &amp; Wages'!$O$3</c:f>
              <c:strCache>
                <c:ptCount val="1"/>
                <c:pt idx="0">
                  <c:v>Quinnipiac University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Wages'!$O$4:$O$23</c:f>
              <c:numCache>
                <c:formatCode>"$"#,##0_);[Red]\("$"#,##0\)</c:formatCode>
                <c:ptCount val="20"/>
                <c:pt idx="0">
                  <c:v>57146669</c:v>
                </c:pt>
                <c:pt idx="1">
                  <c:v>60080346</c:v>
                </c:pt>
                <c:pt idx="2">
                  <c:v>66513770</c:v>
                </c:pt>
                <c:pt idx="3">
                  <c:v>68766770</c:v>
                </c:pt>
                <c:pt idx="4">
                  <c:v>73214728</c:v>
                </c:pt>
                <c:pt idx="5">
                  <c:v>78542367</c:v>
                </c:pt>
                <c:pt idx="6">
                  <c:v>72316643</c:v>
                </c:pt>
                <c:pt idx="7">
                  <c:v>81936407</c:v>
                </c:pt>
                <c:pt idx="8">
                  <c:v>96936489</c:v>
                </c:pt>
                <c:pt idx="9">
                  <c:v>104167528</c:v>
                </c:pt>
                <c:pt idx="10">
                  <c:v>120166359</c:v>
                </c:pt>
                <c:pt idx="11">
                  <c:v>114706250</c:v>
                </c:pt>
                <c:pt idx="12">
                  <c:v>119844072</c:v>
                </c:pt>
                <c:pt idx="13">
                  <c:v>119439945</c:v>
                </c:pt>
                <c:pt idx="14">
                  <c:v>126440287</c:v>
                </c:pt>
                <c:pt idx="15">
                  <c:v>137664943</c:v>
                </c:pt>
                <c:pt idx="16">
                  <c:v>146678511</c:v>
                </c:pt>
                <c:pt idx="17">
                  <c:v>134360043</c:v>
                </c:pt>
                <c:pt idx="18">
                  <c:v>136657695</c:v>
                </c:pt>
                <c:pt idx="19">
                  <c:v>138012979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1E-43E9-ADE8-F16F1180EF2D}"/>
            </c:ext>
          </c:extLst>
        </c:ser>
        <c:ser>
          <c:idx val="11"/>
          <c:order val="10"/>
          <c:tx>
            <c:strRef>
              <c:f>'Other Salaries &amp; Wages'!$P$3</c:f>
              <c:strCache>
                <c:ptCount val="1"/>
                <c:pt idx="0">
                  <c:v>Roger Williams University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Wages'!$P$4:$P$23</c:f>
              <c:numCache>
                <c:formatCode>"$"#,##0_);[Red]\("$"#,##0\)</c:formatCode>
                <c:ptCount val="20"/>
                <c:pt idx="0">
                  <c:v>34881000</c:v>
                </c:pt>
                <c:pt idx="1">
                  <c:v>38952000</c:v>
                </c:pt>
                <c:pt idx="2">
                  <c:v>41938000</c:v>
                </c:pt>
                <c:pt idx="3">
                  <c:v>44829200</c:v>
                </c:pt>
                <c:pt idx="4">
                  <c:v>48901000</c:v>
                </c:pt>
                <c:pt idx="5">
                  <c:v>64283000</c:v>
                </c:pt>
                <c:pt idx="6">
                  <c:v>54976690</c:v>
                </c:pt>
                <c:pt idx="7">
                  <c:v>56023663</c:v>
                </c:pt>
                <c:pt idx="8">
                  <c:v>58840990</c:v>
                </c:pt>
                <c:pt idx="9">
                  <c:v>60171576</c:v>
                </c:pt>
                <c:pt idx="10">
                  <c:v>61914939</c:v>
                </c:pt>
                <c:pt idx="11">
                  <c:v>65156276</c:v>
                </c:pt>
                <c:pt idx="12">
                  <c:v>65182062</c:v>
                </c:pt>
                <c:pt idx="13">
                  <c:v>67502515</c:v>
                </c:pt>
                <c:pt idx="14">
                  <c:v>71266367</c:v>
                </c:pt>
                <c:pt idx="15">
                  <c:v>71370803</c:v>
                </c:pt>
                <c:pt idx="16">
                  <c:v>67692125</c:v>
                </c:pt>
                <c:pt idx="17">
                  <c:v>68082061</c:v>
                </c:pt>
                <c:pt idx="18">
                  <c:v>69924199</c:v>
                </c:pt>
                <c:pt idx="19">
                  <c:v>71004628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1E-43E9-ADE8-F16F1180EF2D}"/>
            </c:ext>
          </c:extLst>
        </c:ser>
        <c:ser>
          <c:idx val="12"/>
          <c:order val="11"/>
          <c:tx>
            <c:strRef>
              <c:f>'Other Salaries &amp; Wages'!$Q$3</c:f>
              <c:strCache>
                <c:ptCount val="1"/>
                <c:pt idx="0">
                  <c:v>Sacred Heart University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Wages'!$Q$4:$Q$23</c:f>
              <c:numCache>
                <c:formatCode>"$"#,##0_);[Red]\("$"#,##0\)</c:formatCode>
                <c:ptCount val="20"/>
                <c:pt idx="0">
                  <c:v>34378644</c:v>
                </c:pt>
                <c:pt idx="1">
                  <c:v>37064515</c:v>
                </c:pt>
                <c:pt idx="2">
                  <c:v>39609013</c:v>
                </c:pt>
                <c:pt idx="3">
                  <c:v>41773481</c:v>
                </c:pt>
                <c:pt idx="4">
                  <c:v>47089200</c:v>
                </c:pt>
                <c:pt idx="5">
                  <c:v>53486874</c:v>
                </c:pt>
                <c:pt idx="6">
                  <c:v>48762528</c:v>
                </c:pt>
                <c:pt idx="7">
                  <c:v>51258417</c:v>
                </c:pt>
                <c:pt idx="8">
                  <c:v>56205517</c:v>
                </c:pt>
                <c:pt idx="9">
                  <c:v>59560699</c:v>
                </c:pt>
                <c:pt idx="10">
                  <c:v>64595114</c:v>
                </c:pt>
                <c:pt idx="11">
                  <c:v>67060133</c:v>
                </c:pt>
                <c:pt idx="12">
                  <c:v>71080043</c:v>
                </c:pt>
                <c:pt idx="13">
                  <c:v>76352242</c:v>
                </c:pt>
                <c:pt idx="14">
                  <c:v>82403745</c:v>
                </c:pt>
                <c:pt idx="15">
                  <c:v>89766497</c:v>
                </c:pt>
                <c:pt idx="16">
                  <c:v>93637384</c:v>
                </c:pt>
                <c:pt idx="17">
                  <c:v>91799590</c:v>
                </c:pt>
                <c:pt idx="18">
                  <c:v>102767001</c:v>
                </c:pt>
                <c:pt idx="19">
                  <c:v>111185231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B1E-43E9-ADE8-F16F1180EF2D}"/>
            </c:ext>
          </c:extLst>
        </c:ser>
        <c:ser>
          <c:idx val="13"/>
          <c:order val="12"/>
          <c:tx>
            <c:strRef>
              <c:f>'Other Salaries &amp; Wages'!$R$3</c:f>
              <c:strCache>
                <c:ptCount val="1"/>
                <c:pt idx="0">
                  <c:v>Springfield College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Wages'!$R$4:$R$23</c:f>
              <c:numCache>
                <c:formatCode>"$"#,##0_);[Red]\("$"#,##0\)</c:formatCode>
                <c:ptCount val="20"/>
                <c:pt idx="0">
                  <c:v>34597681</c:v>
                </c:pt>
                <c:pt idx="1">
                  <c:v>34773335</c:v>
                </c:pt>
                <c:pt idx="2">
                  <c:v>36824664</c:v>
                </c:pt>
                <c:pt idx="3">
                  <c:v>39573882</c:v>
                </c:pt>
                <c:pt idx="4">
                  <c:v>42115242</c:v>
                </c:pt>
                <c:pt idx="5">
                  <c:v>43931617</c:v>
                </c:pt>
                <c:pt idx="6">
                  <c:v>44082180</c:v>
                </c:pt>
                <c:pt idx="7">
                  <c:v>45930304</c:v>
                </c:pt>
                <c:pt idx="8">
                  <c:v>47475592</c:v>
                </c:pt>
                <c:pt idx="9">
                  <c:v>48079415</c:v>
                </c:pt>
                <c:pt idx="10">
                  <c:v>48327897</c:v>
                </c:pt>
                <c:pt idx="11">
                  <c:v>45453057</c:v>
                </c:pt>
                <c:pt idx="12">
                  <c:v>48801776</c:v>
                </c:pt>
                <c:pt idx="13">
                  <c:v>48552569</c:v>
                </c:pt>
                <c:pt idx="14">
                  <c:v>49798454</c:v>
                </c:pt>
                <c:pt idx="15">
                  <c:v>48869362</c:v>
                </c:pt>
                <c:pt idx="16">
                  <c:v>47118807</c:v>
                </c:pt>
                <c:pt idx="17">
                  <c:v>42598388</c:v>
                </c:pt>
                <c:pt idx="18">
                  <c:v>43407413</c:v>
                </c:pt>
                <c:pt idx="19">
                  <c:v>43959489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B1E-43E9-ADE8-F16F1180EF2D}"/>
            </c:ext>
          </c:extLst>
        </c:ser>
        <c:ser>
          <c:idx val="14"/>
          <c:order val="13"/>
          <c:tx>
            <c:strRef>
              <c:f>'Other Salaries &amp; Wages'!$S$3</c:f>
              <c:strCache>
                <c:ptCount val="1"/>
                <c:pt idx="0">
                  <c:v>Suffolk University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Wages'!$S$4:$S$23</c:f>
              <c:numCache>
                <c:formatCode>"$"#,##0_);[Red]\("$"#,##0\)</c:formatCode>
                <c:ptCount val="20"/>
                <c:pt idx="0">
                  <c:v>61681064</c:v>
                </c:pt>
                <c:pt idx="1">
                  <c:v>66496355</c:v>
                </c:pt>
                <c:pt idx="2">
                  <c:v>72185260</c:v>
                </c:pt>
                <c:pt idx="3">
                  <c:v>79771572</c:v>
                </c:pt>
                <c:pt idx="4">
                  <c:v>91569841</c:v>
                </c:pt>
                <c:pt idx="5">
                  <c:v>95699653</c:v>
                </c:pt>
                <c:pt idx="6">
                  <c:v>96170727</c:v>
                </c:pt>
                <c:pt idx="7">
                  <c:v>100338699</c:v>
                </c:pt>
                <c:pt idx="8">
                  <c:v>100271760</c:v>
                </c:pt>
                <c:pt idx="9">
                  <c:v>97599785</c:v>
                </c:pt>
                <c:pt idx="10">
                  <c:v>97592677</c:v>
                </c:pt>
                <c:pt idx="11">
                  <c:v>92633002</c:v>
                </c:pt>
                <c:pt idx="12">
                  <c:v>85075928</c:v>
                </c:pt>
                <c:pt idx="13">
                  <c:v>85318949</c:v>
                </c:pt>
                <c:pt idx="14">
                  <c:v>85023267</c:v>
                </c:pt>
                <c:pt idx="15">
                  <c:v>94870759</c:v>
                </c:pt>
                <c:pt idx="16">
                  <c:v>97343507</c:v>
                </c:pt>
                <c:pt idx="17">
                  <c:v>96626028</c:v>
                </c:pt>
                <c:pt idx="18">
                  <c:v>93087630</c:v>
                </c:pt>
                <c:pt idx="19">
                  <c:v>99924661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B1E-43E9-ADE8-F16F1180EF2D}"/>
            </c:ext>
          </c:extLst>
        </c:ser>
        <c:ser>
          <c:idx val="15"/>
          <c:order val="14"/>
          <c:tx>
            <c:strRef>
              <c:f>'Other Salaries &amp; Wages'!$T$3</c:f>
              <c:strCache>
                <c:ptCount val="1"/>
                <c:pt idx="0">
                  <c:v>University of Hartford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Wages'!$T$4:$T$23</c:f>
              <c:numCache>
                <c:formatCode>"$"#,##0_);[Red]\("$"#,##0\)</c:formatCode>
                <c:ptCount val="20"/>
                <c:pt idx="0">
                  <c:v>55356047</c:v>
                </c:pt>
                <c:pt idx="1">
                  <c:v>57596318</c:v>
                </c:pt>
                <c:pt idx="2">
                  <c:v>58868101</c:v>
                </c:pt>
                <c:pt idx="3">
                  <c:v>61751087</c:v>
                </c:pt>
                <c:pt idx="4">
                  <c:v>65109700</c:v>
                </c:pt>
                <c:pt idx="5">
                  <c:v>70223741</c:v>
                </c:pt>
                <c:pt idx="6">
                  <c:v>73659609</c:v>
                </c:pt>
                <c:pt idx="7">
                  <c:v>70827755</c:v>
                </c:pt>
                <c:pt idx="8">
                  <c:v>72472603</c:v>
                </c:pt>
                <c:pt idx="9">
                  <c:v>100275333</c:v>
                </c:pt>
                <c:pt idx="10">
                  <c:v>73434046</c:v>
                </c:pt>
                <c:pt idx="11">
                  <c:v>74873290</c:v>
                </c:pt>
                <c:pt idx="12">
                  <c:v>76552595</c:v>
                </c:pt>
                <c:pt idx="13">
                  <c:v>79485963</c:v>
                </c:pt>
                <c:pt idx="14">
                  <c:v>79818478</c:v>
                </c:pt>
                <c:pt idx="15">
                  <c:v>82105465</c:v>
                </c:pt>
                <c:pt idx="16">
                  <c:v>80574588</c:v>
                </c:pt>
                <c:pt idx="17">
                  <c:v>75877280</c:v>
                </c:pt>
                <c:pt idx="18">
                  <c:v>72760171</c:v>
                </c:pt>
                <c:pt idx="19">
                  <c:v>74629948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B1E-43E9-ADE8-F16F1180EF2D}"/>
            </c:ext>
          </c:extLst>
        </c:ser>
        <c:ser>
          <c:idx val="16"/>
          <c:order val="15"/>
          <c:tx>
            <c:strRef>
              <c:f>'Other Salaries &amp; Wages'!$U$3</c:f>
              <c:strCache>
                <c:ptCount val="1"/>
                <c:pt idx="0">
                  <c:v>Wesleyan University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Wages'!$U$4:$U$23</c:f>
              <c:numCache>
                <c:formatCode>"$"#,##0_);[Red]\("$"#,##0\)</c:formatCode>
                <c:ptCount val="20"/>
                <c:pt idx="0">
                  <c:v>62026318</c:v>
                </c:pt>
                <c:pt idx="1">
                  <c:v>65060944</c:v>
                </c:pt>
                <c:pt idx="2">
                  <c:v>65635631</c:v>
                </c:pt>
                <c:pt idx="3">
                  <c:v>66942578</c:v>
                </c:pt>
                <c:pt idx="4">
                  <c:v>68382663</c:v>
                </c:pt>
                <c:pt idx="5">
                  <c:v>72765823</c:v>
                </c:pt>
                <c:pt idx="6">
                  <c:v>76341601</c:v>
                </c:pt>
                <c:pt idx="7">
                  <c:v>74600973</c:v>
                </c:pt>
                <c:pt idx="8">
                  <c:v>77823151</c:v>
                </c:pt>
                <c:pt idx="9">
                  <c:v>77436679</c:v>
                </c:pt>
                <c:pt idx="10">
                  <c:v>79790060</c:v>
                </c:pt>
                <c:pt idx="11">
                  <c:v>82104868</c:v>
                </c:pt>
                <c:pt idx="12">
                  <c:v>83803744</c:v>
                </c:pt>
                <c:pt idx="13">
                  <c:v>89479845</c:v>
                </c:pt>
                <c:pt idx="14">
                  <c:v>91492664</c:v>
                </c:pt>
                <c:pt idx="15">
                  <c:v>92168820</c:v>
                </c:pt>
                <c:pt idx="16">
                  <c:v>100132542</c:v>
                </c:pt>
                <c:pt idx="17">
                  <c:v>92805587</c:v>
                </c:pt>
                <c:pt idx="18">
                  <c:v>101739061</c:v>
                </c:pt>
                <c:pt idx="19">
                  <c:v>110723138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B1E-43E9-ADE8-F16F1180EF2D}"/>
            </c:ext>
          </c:extLst>
        </c:ser>
        <c:ser>
          <c:idx val="17"/>
          <c:order val="16"/>
          <c:tx>
            <c:strRef>
              <c:f>'Other Salaries &amp; Wages'!$V$3</c:f>
              <c:strCache>
                <c:ptCount val="1"/>
                <c:pt idx="0">
                  <c:v>Western New England University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Wages'!$V$4:$V$23</c:f>
              <c:numCache>
                <c:formatCode>"$"#,##0_);[Red]\("$"#,##0\)</c:formatCode>
                <c:ptCount val="20"/>
                <c:pt idx="0">
                  <c:v>31608613</c:v>
                </c:pt>
                <c:pt idx="1">
                  <c:v>32575111</c:v>
                </c:pt>
                <c:pt idx="2">
                  <c:v>33313029</c:v>
                </c:pt>
                <c:pt idx="3">
                  <c:v>35552595</c:v>
                </c:pt>
                <c:pt idx="4">
                  <c:v>37745923</c:v>
                </c:pt>
                <c:pt idx="5">
                  <c:v>40226899</c:v>
                </c:pt>
                <c:pt idx="6">
                  <c:v>41024689</c:v>
                </c:pt>
                <c:pt idx="7">
                  <c:v>42744277</c:v>
                </c:pt>
                <c:pt idx="8">
                  <c:v>44477620</c:v>
                </c:pt>
                <c:pt idx="9">
                  <c:v>45563718</c:v>
                </c:pt>
                <c:pt idx="10">
                  <c:v>46196950</c:v>
                </c:pt>
                <c:pt idx="11">
                  <c:v>48326184</c:v>
                </c:pt>
                <c:pt idx="12">
                  <c:v>49267436</c:v>
                </c:pt>
                <c:pt idx="13">
                  <c:v>51210030</c:v>
                </c:pt>
                <c:pt idx="14">
                  <c:v>52027877</c:v>
                </c:pt>
                <c:pt idx="15">
                  <c:v>50916915</c:v>
                </c:pt>
                <c:pt idx="16">
                  <c:v>51279840</c:v>
                </c:pt>
                <c:pt idx="17">
                  <c:v>50560966</c:v>
                </c:pt>
                <c:pt idx="18">
                  <c:v>50208455</c:v>
                </c:pt>
                <c:pt idx="19">
                  <c:v>51596307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B1E-43E9-ADE8-F16F1180EF2D}"/>
            </c:ext>
          </c:extLst>
        </c:ser>
        <c:ser>
          <c:idx val="18"/>
          <c:order val="17"/>
          <c:tx>
            <c:strRef>
              <c:f>'Other Salaries &amp; Wages'!$W$3</c:f>
              <c:strCache>
                <c:ptCount val="1"/>
                <c:pt idx="0">
                  <c:v>Worcester Polytechnic Institute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Wages'!$W$4:$W$23</c:f>
              <c:numCache>
                <c:formatCode>"$"#,##0_);[Red]\("$"#,##0\)</c:formatCode>
                <c:ptCount val="20"/>
                <c:pt idx="0">
                  <c:v>50517936</c:v>
                </c:pt>
                <c:pt idx="1">
                  <c:v>50434747</c:v>
                </c:pt>
                <c:pt idx="2">
                  <c:v>53496268</c:v>
                </c:pt>
                <c:pt idx="3">
                  <c:v>57177346</c:v>
                </c:pt>
                <c:pt idx="4">
                  <c:v>59087292</c:v>
                </c:pt>
                <c:pt idx="5">
                  <c:v>64701946</c:v>
                </c:pt>
                <c:pt idx="6">
                  <c:v>69505785</c:v>
                </c:pt>
                <c:pt idx="7">
                  <c:v>75400748</c:v>
                </c:pt>
                <c:pt idx="8">
                  <c:v>82268507</c:v>
                </c:pt>
                <c:pt idx="9">
                  <c:v>89294369</c:v>
                </c:pt>
                <c:pt idx="10">
                  <c:v>94171424</c:v>
                </c:pt>
                <c:pt idx="11">
                  <c:v>99485685</c:v>
                </c:pt>
                <c:pt idx="12">
                  <c:v>103796748</c:v>
                </c:pt>
                <c:pt idx="13">
                  <c:v>111269946</c:v>
                </c:pt>
                <c:pt idx="14">
                  <c:v>117710169</c:v>
                </c:pt>
                <c:pt idx="15">
                  <c:v>126467724</c:v>
                </c:pt>
                <c:pt idx="16">
                  <c:v>136803602</c:v>
                </c:pt>
                <c:pt idx="17">
                  <c:v>127427152</c:v>
                </c:pt>
                <c:pt idx="18">
                  <c:v>135252518</c:v>
                </c:pt>
                <c:pt idx="19">
                  <c:v>151163802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B1E-43E9-ADE8-F16F1180EF2D}"/>
            </c:ext>
          </c:extLst>
        </c:ser>
        <c:ser>
          <c:idx val="19"/>
          <c:order val="18"/>
          <c:tx>
            <c:strRef>
              <c:f>'Other Salaries &amp; Wages'!$X$3</c:f>
              <c:strCache>
                <c:ptCount val="1"/>
                <c:pt idx="0">
                  <c:v>Boston College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Wages'!$X$4:$X$23</c:f>
              <c:numCache>
                <c:formatCode>"$"#,##0_);[Red]\("$"#,##0\)</c:formatCode>
                <c:ptCount val="20"/>
                <c:pt idx="0">
                  <c:v>216218229</c:v>
                </c:pt>
                <c:pt idx="1">
                  <c:v>225708807</c:v>
                </c:pt>
                <c:pt idx="2">
                  <c:v>239285060</c:v>
                </c:pt>
                <c:pt idx="3">
                  <c:v>257115420</c:v>
                </c:pt>
                <c:pt idx="4">
                  <c:v>269374929</c:v>
                </c:pt>
                <c:pt idx="5">
                  <c:v>285327975</c:v>
                </c:pt>
                <c:pt idx="6">
                  <c:v>296610211</c:v>
                </c:pt>
                <c:pt idx="7">
                  <c:v>300154794</c:v>
                </c:pt>
                <c:pt idx="8">
                  <c:v>311061758</c:v>
                </c:pt>
                <c:pt idx="9">
                  <c:v>323690063</c:v>
                </c:pt>
                <c:pt idx="10">
                  <c:v>336400509</c:v>
                </c:pt>
                <c:pt idx="11">
                  <c:v>350050526</c:v>
                </c:pt>
                <c:pt idx="12">
                  <c:v>368558186</c:v>
                </c:pt>
                <c:pt idx="13">
                  <c:v>383790985</c:v>
                </c:pt>
                <c:pt idx="14">
                  <c:v>397869450</c:v>
                </c:pt>
                <c:pt idx="15">
                  <c:v>410331585</c:v>
                </c:pt>
                <c:pt idx="16">
                  <c:v>421612669</c:v>
                </c:pt>
                <c:pt idx="17">
                  <c:v>442648125</c:v>
                </c:pt>
                <c:pt idx="18">
                  <c:v>442885417</c:v>
                </c:pt>
                <c:pt idx="19">
                  <c:v>471645059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B1E-43E9-ADE8-F16F1180EF2D}"/>
            </c:ext>
          </c:extLst>
        </c:ser>
        <c:ser>
          <c:idx val="20"/>
          <c:order val="19"/>
          <c:tx>
            <c:strRef>
              <c:f>'Other Salaries &amp; Wages'!$Y$3</c:f>
              <c:strCache>
                <c:ptCount val="1"/>
                <c:pt idx="0">
                  <c:v>Boston University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Wages'!$Y$4:$Y$23</c:f>
              <c:numCache>
                <c:formatCode>"$"#,##0_);[Red]\("$"#,##0\)</c:formatCode>
                <c:ptCount val="20"/>
                <c:pt idx="0">
                  <c:v>503002428</c:v>
                </c:pt>
                <c:pt idx="1">
                  <c:v>525241247</c:v>
                </c:pt>
                <c:pt idx="2">
                  <c:v>550747118</c:v>
                </c:pt>
                <c:pt idx="3">
                  <c:v>568994970</c:v>
                </c:pt>
                <c:pt idx="4">
                  <c:v>595238517</c:v>
                </c:pt>
                <c:pt idx="5">
                  <c:v>628978766</c:v>
                </c:pt>
                <c:pt idx="6">
                  <c:v>660279186</c:v>
                </c:pt>
                <c:pt idx="7">
                  <c:v>692491078</c:v>
                </c:pt>
                <c:pt idx="8">
                  <c:v>723335898</c:v>
                </c:pt>
                <c:pt idx="9">
                  <c:v>752258860</c:v>
                </c:pt>
                <c:pt idx="10">
                  <c:v>752712910</c:v>
                </c:pt>
                <c:pt idx="11">
                  <c:v>772352105</c:v>
                </c:pt>
                <c:pt idx="12">
                  <c:v>794286946</c:v>
                </c:pt>
                <c:pt idx="13">
                  <c:v>832943668</c:v>
                </c:pt>
                <c:pt idx="14">
                  <c:v>881720924</c:v>
                </c:pt>
                <c:pt idx="15">
                  <c:v>918330563</c:v>
                </c:pt>
                <c:pt idx="16">
                  <c:v>959595104</c:v>
                </c:pt>
                <c:pt idx="17">
                  <c:v>949178173</c:v>
                </c:pt>
                <c:pt idx="18">
                  <c:v>1013525577</c:v>
                </c:pt>
                <c:pt idx="19">
                  <c:v>1088198081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B1E-43E9-ADE8-F16F1180EF2D}"/>
            </c:ext>
          </c:extLst>
        </c:ser>
        <c:ser>
          <c:idx val="22"/>
          <c:order val="20"/>
          <c:tx>
            <c:strRef>
              <c:f>'Other Salaries &amp; Wages'!$AA$3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Wages'!$AA$4:$AA$23</c:f>
              <c:numCache>
                <c:formatCode>"$"#,##0_);[Red]\("$"#,##0\)</c:formatCode>
                <c:ptCount val="20"/>
                <c:pt idx="0">
                  <c:v>213690104</c:v>
                </c:pt>
                <c:pt idx="1">
                  <c:v>221024028</c:v>
                </c:pt>
                <c:pt idx="2">
                  <c:v>235174357</c:v>
                </c:pt>
                <c:pt idx="3">
                  <c:v>246846719</c:v>
                </c:pt>
                <c:pt idx="4">
                  <c:v>262502709</c:v>
                </c:pt>
                <c:pt idx="5">
                  <c:v>272685277</c:v>
                </c:pt>
                <c:pt idx="6">
                  <c:v>290985734</c:v>
                </c:pt>
                <c:pt idx="7">
                  <c:v>328227073</c:v>
                </c:pt>
                <c:pt idx="8">
                  <c:v>356417040</c:v>
                </c:pt>
                <c:pt idx="9">
                  <c:v>384854239</c:v>
                </c:pt>
                <c:pt idx="10">
                  <c:v>409152038</c:v>
                </c:pt>
                <c:pt idx="11">
                  <c:v>435251662</c:v>
                </c:pt>
                <c:pt idx="12">
                  <c:v>459339924</c:v>
                </c:pt>
                <c:pt idx="13">
                  <c:v>486703705</c:v>
                </c:pt>
                <c:pt idx="14">
                  <c:v>521881093</c:v>
                </c:pt>
                <c:pt idx="15">
                  <c:v>554822202</c:v>
                </c:pt>
                <c:pt idx="16">
                  <c:v>592343904</c:v>
                </c:pt>
                <c:pt idx="17">
                  <c:v>626476238</c:v>
                </c:pt>
                <c:pt idx="18">
                  <c:v>687787247</c:v>
                </c:pt>
                <c:pt idx="19">
                  <c:v>818588708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B1E-43E9-ADE8-F16F1180EF2D}"/>
            </c:ext>
          </c:extLst>
        </c:ser>
        <c:ser>
          <c:idx val="0"/>
          <c:order val="21"/>
          <c:tx>
            <c:strRef>
              <c:f>{"Avg Comparable"}</c:f>
              <c:strCache>
                <c:ptCount val="1"/>
                <c:pt idx="0">
                  <c:v>Avg Comparable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Salaries &amp; Wages'!$E$4:$E$23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Salaries &amp; Wages'!$AB$3:$AB$23</c:f>
              <c:numCache>
                <c:formatCode>"$"#,##0_);[Red]\("$"#,##0\)</c:formatCode>
                <c:ptCount val="21"/>
                <c:pt idx="0" formatCode="General">
                  <c:v>0</c:v>
                </c:pt>
                <c:pt idx="1">
                  <c:v>40495486.833333336</c:v>
                </c:pt>
                <c:pt idx="2">
                  <c:v>42533743.166666664</c:v>
                </c:pt>
                <c:pt idx="3">
                  <c:v>44540794.388888888</c:v>
                </c:pt>
                <c:pt idx="4">
                  <c:v>47697994.294117644</c:v>
                </c:pt>
                <c:pt idx="5">
                  <c:v>50611270.277777776</c:v>
                </c:pt>
                <c:pt idx="6">
                  <c:v>54515622.388888888</c:v>
                </c:pt>
                <c:pt idx="7">
                  <c:v>54379015.388888888</c:v>
                </c:pt>
                <c:pt idx="8">
                  <c:v>56475527.388888888</c:v>
                </c:pt>
                <c:pt idx="9">
                  <c:v>69428194.222222224</c:v>
                </c:pt>
                <c:pt idx="10">
                  <c:v>77314593.529411763</c:v>
                </c:pt>
                <c:pt idx="11">
                  <c:v>75558673.055555552</c:v>
                </c:pt>
                <c:pt idx="12">
                  <c:v>77117579.944444448</c:v>
                </c:pt>
                <c:pt idx="13">
                  <c:v>66192220.5</c:v>
                </c:pt>
                <c:pt idx="14">
                  <c:v>69089270.333333328</c:v>
                </c:pt>
                <c:pt idx="15">
                  <c:v>71250705</c:v>
                </c:pt>
                <c:pt idx="16">
                  <c:v>74412706.055555552</c:v>
                </c:pt>
                <c:pt idx="17">
                  <c:v>77513397.555555552</c:v>
                </c:pt>
                <c:pt idx="18">
                  <c:v>89514102.333333328</c:v>
                </c:pt>
                <c:pt idx="19">
                  <c:v>92497122.333333328</c:v>
                </c:pt>
                <c:pt idx="20">
                  <c:v>98137836.277777776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B1E-43E9-ADE8-F16F1180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316999"/>
        <c:axId val="1207319047"/>
      </c:lineChart>
      <c:catAx>
        <c:axId val="1207316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19047"/>
        <c:crosses val="autoZero"/>
        <c:auto val="1"/>
        <c:lblAlgn val="ctr"/>
        <c:lblOffset val="100"/>
        <c:noMultiLvlLbl val="0"/>
      </c:catAx>
      <c:valAx>
        <c:axId val="1207319047"/>
        <c:scaling>
          <c:orientation val="minMax"/>
          <c:max val="1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16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030-498E-BDE0-3B2613C23DBE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30-498E-BDE0-3B2613C23D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'Other Salaries &amp; Wages CAGR'!$B$5:$B$27</c:f>
              <c:strCache>
                <c:ptCount val="23"/>
                <c:pt idx="0">
                  <c:v>American International College</c:v>
                </c:pt>
                <c:pt idx="1">
                  <c:v>Brandeis University</c:v>
                </c:pt>
                <c:pt idx="2">
                  <c:v>Bryant University</c:v>
                </c:pt>
                <c:pt idx="3">
                  <c:v>Clark University</c:v>
                </c:pt>
                <c:pt idx="4">
                  <c:v>Endicott College</c:v>
                </c:pt>
                <c:pt idx="5">
                  <c:v>Fairfield University</c:v>
                </c:pt>
                <c:pt idx="6">
                  <c:v>Lesley University</c:v>
                </c:pt>
                <c:pt idx="7">
                  <c:v>Merrimack College</c:v>
                </c:pt>
                <c:pt idx="8">
                  <c:v>Nichols College</c:v>
                </c:pt>
                <c:pt idx="9">
                  <c:v>Quinnipiac University</c:v>
                </c:pt>
                <c:pt idx="10">
                  <c:v>Roger Williams University</c:v>
                </c:pt>
                <c:pt idx="11">
                  <c:v>Sacred Heart University</c:v>
                </c:pt>
                <c:pt idx="12">
                  <c:v>Springfield College</c:v>
                </c:pt>
                <c:pt idx="13">
                  <c:v>Suffolk University</c:v>
                </c:pt>
                <c:pt idx="14">
                  <c:v>University of Hartford</c:v>
                </c:pt>
                <c:pt idx="15">
                  <c:v>Wesleyan University</c:v>
                </c:pt>
                <c:pt idx="16">
                  <c:v>Western New England University</c:v>
                </c:pt>
                <c:pt idx="17">
                  <c:v>Worcester Polytechnic Institute</c:v>
                </c:pt>
                <c:pt idx="18">
                  <c:v>Boston College</c:v>
                </c:pt>
                <c:pt idx="19">
                  <c:v>Boston University</c:v>
                </c:pt>
                <c:pt idx="20">
                  <c:v>Massachusetts Institute of Technology</c:v>
                </c:pt>
                <c:pt idx="21">
                  <c:v>Northeastern University</c:v>
                </c:pt>
                <c:pt idx="22">
                  <c:v>Avg Compareable</c:v>
                </c:pt>
              </c:strCache>
            </c:strRef>
          </c:cat>
          <c:val>
            <c:numRef>
              <c:f>'Other Salaries &amp; Wages CAGR'!$C$5:$C$27</c:f>
              <c:numCache>
                <c:formatCode>0.00%</c:formatCode>
                <c:ptCount val="23"/>
                <c:pt idx="0">
                  <c:v>0.18450064925838383</c:v>
                </c:pt>
                <c:pt idx="1">
                  <c:v>3.8687656209563936E-2</c:v>
                </c:pt>
                <c:pt idx="2">
                  <c:v>3.5404420174351525E-2</c:v>
                </c:pt>
                <c:pt idx="3">
                  <c:v>3.9095801375768069E-2</c:v>
                </c:pt>
                <c:pt idx="4">
                  <c:v>6.8581740232640742E-2</c:v>
                </c:pt>
                <c:pt idx="5">
                  <c:v>4.1939066635020783E-2</c:v>
                </c:pt>
                <c:pt idx="6">
                  <c:v>3.8870113644451365E-4</c:v>
                </c:pt>
                <c:pt idx="7">
                  <c:v>5.8289643385558199E-2</c:v>
                </c:pt>
                <c:pt idx="8">
                  <c:v>4.1710475092596733E-2</c:v>
                </c:pt>
                <c:pt idx="9">
                  <c:v>4.7500305686046795E-2</c:v>
                </c:pt>
                <c:pt idx="10">
                  <c:v>3.8119261006138938E-2</c:v>
                </c:pt>
                <c:pt idx="11">
                  <c:v>6.3725051626511098E-2</c:v>
                </c:pt>
                <c:pt idx="12">
                  <c:v>1.2684076899528218E-2</c:v>
                </c:pt>
                <c:pt idx="13">
                  <c:v>2.5716665726447596E-2</c:v>
                </c:pt>
                <c:pt idx="14">
                  <c:v>1.5848271034985428E-2</c:v>
                </c:pt>
                <c:pt idx="15">
                  <c:v>3.0968482199718705E-2</c:v>
                </c:pt>
                <c:pt idx="16">
                  <c:v>2.6126004056992835E-2</c:v>
                </c:pt>
                <c:pt idx="17">
                  <c:v>5.9382386023594247E-2</c:v>
                </c:pt>
                <c:pt idx="18">
                  <c:v>4.1903568385786016E-2</c:v>
                </c:pt>
                <c:pt idx="19">
                  <c:v>4.1450986014738955E-2</c:v>
                </c:pt>
                <c:pt idx="20">
                  <c:v>4.7708413148167761E-2</c:v>
                </c:pt>
                <c:pt idx="21">
                  <c:v>7.32453557752899E-2</c:v>
                </c:pt>
                <c:pt idx="22">
                  <c:v>4.7690848064441349E-2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0-498E-BDE0-3B2613C23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5526408"/>
        <c:axId val="1208690183"/>
      </c:barChart>
      <c:catAx>
        <c:axId val="575526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90183"/>
        <c:crosses val="autoZero"/>
        <c:auto val="1"/>
        <c:lblAlgn val="ctr"/>
        <c:lblOffset val="100"/>
        <c:noMultiLvlLbl val="0"/>
      </c:catAx>
      <c:valAx>
        <c:axId val="1208690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2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'Other Salaries &amp; Wages Growth'!$E$5</c:f>
              <c:strCache>
                <c:ptCount val="1"/>
                <c:pt idx="0">
                  <c:v>Growth Rate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14-4FA6-94B4-08AC9FC9C16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14-4FA6-94B4-08AC9FC9C16F}"/>
              </c:ext>
            </c:extLst>
          </c:dPt>
          <c:cat>
            <c:strRef>
              <c:f>'Other Salaries &amp; Wages Growth'!$D$6:$D$28</c:f>
              <c:strCache>
                <c:ptCount val="23"/>
                <c:pt idx="0">
                  <c:v>American International College</c:v>
                </c:pt>
                <c:pt idx="1">
                  <c:v>Northeastern University</c:v>
                </c:pt>
                <c:pt idx="2">
                  <c:v>Endicott College</c:v>
                </c:pt>
                <c:pt idx="3">
                  <c:v>Sacred Heart University</c:v>
                </c:pt>
                <c:pt idx="4">
                  <c:v>Worcester Polytechnic Institute</c:v>
                </c:pt>
                <c:pt idx="5">
                  <c:v>Merrimack College</c:v>
                </c:pt>
                <c:pt idx="6">
                  <c:v>Massachusetts Institute of Technology</c:v>
                </c:pt>
                <c:pt idx="7">
                  <c:v>Avg Comparable</c:v>
                </c:pt>
                <c:pt idx="8">
                  <c:v>Quinnipiac University</c:v>
                </c:pt>
                <c:pt idx="9">
                  <c:v>Fairfield University</c:v>
                </c:pt>
                <c:pt idx="10">
                  <c:v>Boston College</c:v>
                </c:pt>
                <c:pt idx="11">
                  <c:v>Nichols College</c:v>
                </c:pt>
                <c:pt idx="12">
                  <c:v>Boston University</c:v>
                </c:pt>
                <c:pt idx="13">
                  <c:v>Clark University</c:v>
                </c:pt>
                <c:pt idx="14">
                  <c:v>Brandeis University</c:v>
                </c:pt>
                <c:pt idx="15">
                  <c:v>Roger Williams University</c:v>
                </c:pt>
                <c:pt idx="16">
                  <c:v>Bryant University</c:v>
                </c:pt>
                <c:pt idx="17">
                  <c:v>Wesleyan University</c:v>
                </c:pt>
                <c:pt idx="18">
                  <c:v>Western New England University</c:v>
                </c:pt>
                <c:pt idx="19">
                  <c:v>Suffolk University</c:v>
                </c:pt>
                <c:pt idx="20">
                  <c:v>University of Hartford</c:v>
                </c:pt>
                <c:pt idx="21">
                  <c:v>Springfield College</c:v>
                </c:pt>
                <c:pt idx="22">
                  <c:v>Lesley University</c:v>
                </c:pt>
              </c:strCache>
            </c:strRef>
          </c:cat>
          <c:val>
            <c:numRef>
              <c:f>'Other Salaries &amp; Wages Growth'!$E$6:$E$28</c:f>
              <c:numCache>
                <c:formatCode>0.00</c:formatCode>
                <c:ptCount val="23"/>
                <c:pt idx="0">
                  <c:v>1.1845006492583838</c:v>
                </c:pt>
                <c:pt idx="1">
                  <c:v>1.0732453557752899</c:v>
                </c:pt>
                <c:pt idx="2">
                  <c:v>1.0685817402326407</c:v>
                </c:pt>
                <c:pt idx="3">
                  <c:v>1.0637250516265111</c:v>
                </c:pt>
                <c:pt idx="4">
                  <c:v>1.0593823860235942</c:v>
                </c:pt>
                <c:pt idx="5">
                  <c:v>1.0582896433855582</c:v>
                </c:pt>
                <c:pt idx="6">
                  <c:v>1.0477084131481678</c:v>
                </c:pt>
                <c:pt idx="7">
                  <c:v>1.0476908480644413</c:v>
                </c:pt>
                <c:pt idx="8">
                  <c:v>1.0475003056860468</c:v>
                </c:pt>
                <c:pt idx="9">
                  <c:v>1.0419390666350208</c:v>
                </c:pt>
                <c:pt idx="10">
                  <c:v>1.041903568385786</c:v>
                </c:pt>
                <c:pt idx="11">
                  <c:v>1.0417104750925967</c:v>
                </c:pt>
                <c:pt idx="12">
                  <c:v>1.041450986014739</c:v>
                </c:pt>
                <c:pt idx="13">
                  <c:v>1.0390958013757681</c:v>
                </c:pt>
                <c:pt idx="14">
                  <c:v>1.0386876562095639</c:v>
                </c:pt>
                <c:pt idx="15">
                  <c:v>1.0381192610061389</c:v>
                </c:pt>
                <c:pt idx="16">
                  <c:v>1.0354044201743515</c:v>
                </c:pt>
                <c:pt idx="17">
                  <c:v>1.0309684821997187</c:v>
                </c:pt>
                <c:pt idx="18">
                  <c:v>1.0261260040569928</c:v>
                </c:pt>
                <c:pt idx="19">
                  <c:v>1.0257166657264476</c:v>
                </c:pt>
                <c:pt idx="20">
                  <c:v>1.0158482710349854</c:v>
                </c:pt>
                <c:pt idx="21">
                  <c:v>1.0126840768995282</c:v>
                </c:pt>
                <c:pt idx="22">
                  <c:v>1.0003887011364445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4-4FA6-94B4-08AC9FC9C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9964679"/>
        <c:axId val="1519966727"/>
      </c:barChart>
      <c:catAx>
        <c:axId val="1519964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66727"/>
        <c:crosses val="autoZero"/>
        <c:auto val="1"/>
        <c:lblAlgn val="ctr"/>
        <c:lblOffset val="100"/>
        <c:noMultiLvlLbl val="0"/>
      </c:catAx>
      <c:valAx>
        <c:axId val="1519966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64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Universities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'Other S&amp;W % Growth Data'!$F$4</c:f>
              <c:strCache>
                <c:ptCount val="1"/>
                <c:pt idx="0">
                  <c:v>American International College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Data'!$F$5:$F$24</c:f>
              <c:numCache>
                <c:formatCode>0.00%</c:formatCode>
                <c:ptCount val="20"/>
                <c:pt idx="0">
                  <c:v>0.3695</c:v>
                </c:pt>
                <c:pt idx="1">
                  <c:v>0.35460000000000003</c:v>
                </c:pt>
                <c:pt idx="2">
                  <c:v>0.31069999999999998</c:v>
                </c:pt>
                <c:pt idx="3">
                  <c:v>0.34539999999999998</c:v>
                </c:pt>
                <c:pt idx="4">
                  <c:v>0.32590000000000002</c:v>
                </c:pt>
                <c:pt idx="5">
                  <c:v>0.3241</c:v>
                </c:pt>
                <c:pt idx="6">
                  <c:v>0.32840000000000003</c:v>
                </c:pt>
                <c:pt idx="7">
                  <c:v>0.29430000000000001</c:v>
                </c:pt>
                <c:pt idx="8">
                  <c:v>3.0680000000000001</c:v>
                </c:pt>
                <c:pt idx="9">
                  <c:v>3.2385000000000002</c:v>
                </c:pt>
                <c:pt idx="10">
                  <c:v>3.0575999999999999</c:v>
                </c:pt>
                <c:pt idx="11">
                  <c:v>3.1757</c:v>
                </c:pt>
                <c:pt idx="12">
                  <c:v>0.23300000000000001</c:v>
                </c:pt>
                <c:pt idx="13">
                  <c:v>0.2676</c:v>
                </c:pt>
                <c:pt idx="14">
                  <c:v>0.2495</c:v>
                </c:pt>
                <c:pt idx="15">
                  <c:v>0.24529999999999999</c:v>
                </c:pt>
                <c:pt idx="16">
                  <c:v>0.2407</c:v>
                </c:pt>
                <c:pt idx="17">
                  <c:v>3.5832999999999999</c:v>
                </c:pt>
                <c:pt idx="18">
                  <c:v>3.4662999999999999</c:v>
                </c:pt>
                <c:pt idx="19">
                  <c:v>3.7713999999999999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8-498D-A11B-9176152C11D0}"/>
            </c:ext>
          </c:extLst>
        </c:ser>
        <c:ser>
          <c:idx val="2"/>
          <c:order val="1"/>
          <c:tx>
            <c:strRef>
              <c:f>'Other S&amp;W % Growth Data'!$G$4</c:f>
              <c:strCache>
                <c:ptCount val="1"/>
                <c:pt idx="0">
                  <c:v>Brandeis University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Data'!$G$5:$G$24</c:f>
              <c:numCache>
                <c:formatCode>0.00%</c:formatCode>
                <c:ptCount val="20"/>
                <c:pt idx="0">
                  <c:v>0.3589</c:v>
                </c:pt>
                <c:pt idx="1">
                  <c:v>0.35439999999999999</c:v>
                </c:pt>
                <c:pt idx="2">
                  <c:v>0.35560000000000003</c:v>
                </c:pt>
                <c:pt idx="3">
                  <c:v>0.34620000000000001</c:v>
                </c:pt>
                <c:pt idx="4">
                  <c:v>0.35039999999999999</c:v>
                </c:pt>
                <c:pt idx="5">
                  <c:v>0.35499999999999998</c:v>
                </c:pt>
                <c:pt idx="6">
                  <c:v>0.34</c:v>
                </c:pt>
                <c:pt idx="7">
                  <c:v>0.34720000000000001</c:v>
                </c:pt>
                <c:pt idx="8">
                  <c:v>0.34089999999999998</c:v>
                </c:pt>
                <c:pt idx="9">
                  <c:v>0.33350000000000002</c:v>
                </c:pt>
                <c:pt idx="10">
                  <c:v>0.34250000000000003</c:v>
                </c:pt>
                <c:pt idx="11">
                  <c:v>0.32840000000000003</c:v>
                </c:pt>
                <c:pt idx="12">
                  <c:v>0.33289999999999997</c:v>
                </c:pt>
                <c:pt idx="13">
                  <c:v>0.33600000000000002</c:v>
                </c:pt>
                <c:pt idx="14">
                  <c:v>0.33129999999999998</c:v>
                </c:pt>
                <c:pt idx="15">
                  <c:v>0.33260000000000001</c:v>
                </c:pt>
                <c:pt idx="16">
                  <c:v>0.35149999999999998</c:v>
                </c:pt>
                <c:pt idx="17">
                  <c:v>0.37269999999999998</c:v>
                </c:pt>
                <c:pt idx="18">
                  <c:v>0.34739999999999999</c:v>
                </c:pt>
                <c:pt idx="19">
                  <c:v>0.35449999999999998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8-498D-A11B-9176152C11D0}"/>
            </c:ext>
          </c:extLst>
        </c:ser>
        <c:ser>
          <c:idx val="3"/>
          <c:order val="2"/>
          <c:tx>
            <c:strRef>
              <c:f>'Other S&amp;W % Growth Data'!$H$4</c:f>
              <c:strCache>
                <c:ptCount val="1"/>
                <c:pt idx="0">
                  <c:v>Bryant University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Data'!$H$5:$H$24</c:f>
              <c:numCache>
                <c:formatCode>0.00%</c:formatCode>
                <c:ptCount val="20"/>
                <c:pt idx="0">
                  <c:v>0.34670000000000001</c:v>
                </c:pt>
                <c:pt idx="1">
                  <c:v>0.32890000000000003</c:v>
                </c:pt>
                <c:pt idx="2">
                  <c:v>0.31090000000000001</c:v>
                </c:pt>
                <c:pt idx="4">
                  <c:v>0.29870000000000002</c:v>
                </c:pt>
                <c:pt idx="5">
                  <c:v>0.29449999999999998</c:v>
                </c:pt>
                <c:pt idx="6">
                  <c:v>0.28970000000000001</c:v>
                </c:pt>
                <c:pt idx="7">
                  <c:v>0.28370000000000001</c:v>
                </c:pt>
                <c:pt idx="8">
                  <c:v>0.28949999999999998</c:v>
                </c:pt>
                <c:pt idx="9">
                  <c:v>0.29459999999999997</c:v>
                </c:pt>
                <c:pt idx="10">
                  <c:v>0.2918</c:v>
                </c:pt>
                <c:pt idx="11">
                  <c:v>0.29289999999999999</c:v>
                </c:pt>
                <c:pt idx="12">
                  <c:v>0.28439999999999999</c:v>
                </c:pt>
                <c:pt idx="13">
                  <c:v>0.28199999999999997</c:v>
                </c:pt>
                <c:pt idx="14">
                  <c:v>0.28239999999999998</c:v>
                </c:pt>
                <c:pt idx="15">
                  <c:v>0.2823</c:v>
                </c:pt>
                <c:pt idx="16">
                  <c:v>0.29149999999999998</c:v>
                </c:pt>
                <c:pt idx="17">
                  <c:v>0.28760000000000002</c:v>
                </c:pt>
                <c:pt idx="18">
                  <c:v>0.27629999999999999</c:v>
                </c:pt>
                <c:pt idx="19">
                  <c:v>0.25769999999999998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8-498D-A11B-9176152C11D0}"/>
            </c:ext>
          </c:extLst>
        </c:ser>
        <c:ser>
          <c:idx val="4"/>
          <c:order val="3"/>
          <c:tx>
            <c:strRef>
              <c:f>'Other S&amp;W % Growth Data'!$I$4</c:f>
              <c:strCache>
                <c:ptCount val="1"/>
                <c:pt idx="0">
                  <c:v>Clark University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Data'!$I$5:$I$24</c:f>
              <c:numCache>
                <c:formatCode>0.00%</c:formatCode>
                <c:ptCount val="20"/>
                <c:pt idx="0">
                  <c:v>0.4929</c:v>
                </c:pt>
                <c:pt idx="1">
                  <c:v>0.48159999999999997</c:v>
                </c:pt>
                <c:pt idx="2">
                  <c:v>0.4572</c:v>
                </c:pt>
                <c:pt idx="3">
                  <c:v>0.45669999999999999</c:v>
                </c:pt>
                <c:pt idx="4">
                  <c:v>0.1273</c:v>
                </c:pt>
                <c:pt idx="5">
                  <c:v>0.31619999999999998</c:v>
                </c:pt>
                <c:pt idx="6">
                  <c:v>0.3155</c:v>
                </c:pt>
                <c:pt idx="7">
                  <c:v>0.30719999999999997</c:v>
                </c:pt>
                <c:pt idx="8">
                  <c:v>0.30630000000000002</c:v>
                </c:pt>
                <c:pt idx="9">
                  <c:v>0.31419999999999998</c:v>
                </c:pt>
                <c:pt idx="10">
                  <c:v>0.30769999999999997</c:v>
                </c:pt>
                <c:pt idx="11">
                  <c:v>0.30649999999999999</c:v>
                </c:pt>
                <c:pt idx="12">
                  <c:v>0.30669999999999997</c:v>
                </c:pt>
                <c:pt idx="13">
                  <c:v>0.31940000000000002</c:v>
                </c:pt>
                <c:pt idx="14">
                  <c:v>0.31559999999999999</c:v>
                </c:pt>
                <c:pt idx="15">
                  <c:v>0.30409999999999998</c:v>
                </c:pt>
                <c:pt idx="16">
                  <c:v>0.29499999999999998</c:v>
                </c:pt>
                <c:pt idx="17">
                  <c:v>0.29920000000000002</c:v>
                </c:pt>
                <c:pt idx="18">
                  <c:v>0.28860000000000002</c:v>
                </c:pt>
                <c:pt idx="19">
                  <c:v>0.28689999999999999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8-498D-A11B-9176152C11D0}"/>
            </c:ext>
          </c:extLst>
        </c:ser>
        <c:ser>
          <c:idx val="5"/>
          <c:order val="4"/>
          <c:tx>
            <c:strRef>
              <c:f>'Other S&amp;W % Growth Data'!$J$4</c:f>
              <c:strCache>
                <c:ptCount val="1"/>
                <c:pt idx="0">
                  <c:v>Endicott College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Data'!$J$5:$J$24</c:f>
              <c:numCache>
                <c:formatCode>0.00%</c:formatCode>
                <c:ptCount val="20"/>
                <c:pt idx="0">
                  <c:v>0.37469999999999998</c:v>
                </c:pt>
                <c:pt idx="1">
                  <c:v>0.3695</c:v>
                </c:pt>
                <c:pt idx="2">
                  <c:v>0.35859999999999997</c:v>
                </c:pt>
                <c:pt idx="3">
                  <c:v>0.37090000000000001</c:v>
                </c:pt>
                <c:pt idx="4">
                  <c:v>0.36330000000000001</c:v>
                </c:pt>
                <c:pt idx="5">
                  <c:v>0.35510000000000003</c:v>
                </c:pt>
                <c:pt idx="6">
                  <c:v>0.35260000000000002</c:v>
                </c:pt>
                <c:pt idx="7">
                  <c:v>0.33739999999999998</c:v>
                </c:pt>
                <c:pt idx="8">
                  <c:v>0.33800000000000002</c:v>
                </c:pt>
                <c:pt idx="9">
                  <c:v>0.33960000000000001</c:v>
                </c:pt>
                <c:pt idx="10">
                  <c:v>0.33600000000000002</c:v>
                </c:pt>
                <c:pt idx="11">
                  <c:v>0.33350000000000002</c:v>
                </c:pt>
                <c:pt idx="12">
                  <c:v>0.33379999999999999</c:v>
                </c:pt>
                <c:pt idx="13">
                  <c:v>0.33429999999999999</c:v>
                </c:pt>
                <c:pt idx="14">
                  <c:v>0.33079999999999998</c:v>
                </c:pt>
                <c:pt idx="15">
                  <c:v>0.3251</c:v>
                </c:pt>
                <c:pt idx="16">
                  <c:v>0.33510000000000001</c:v>
                </c:pt>
                <c:pt idx="17">
                  <c:v>0.32250000000000001</c:v>
                </c:pt>
                <c:pt idx="18">
                  <c:v>0.2656</c:v>
                </c:pt>
                <c:pt idx="19">
                  <c:v>0.31769999999999998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88-498D-A11B-9176152C11D0}"/>
            </c:ext>
          </c:extLst>
        </c:ser>
        <c:ser>
          <c:idx val="6"/>
          <c:order val="5"/>
          <c:tx>
            <c:strRef>
              <c:f>'Other S&amp;W % Growth Data'!$K$4</c:f>
              <c:strCache>
                <c:ptCount val="1"/>
                <c:pt idx="0">
                  <c:v>Fairfield University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Data'!$K$5:$K$24</c:f>
              <c:numCache>
                <c:formatCode>0.00%</c:formatCode>
                <c:ptCount val="20"/>
                <c:pt idx="0">
                  <c:v>0.32650000000000001</c:v>
                </c:pt>
                <c:pt idx="1">
                  <c:v>0.32640000000000002</c:v>
                </c:pt>
                <c:pt idx="2">
                  <c:v>0.32829999999999998</c:v>
                </c:pt>
                <c:pt idx="3">
                  <c:v>0.32500000000000001</c:v>
                </c:pt>
                <c:pt idx="4">
                  <c:v>0.32750000000000001</c:v>
                </c:pt>
                <c:pt idx="5">
                  <c:v>0.31259999999999999</c:v>
                </c:pt>
                <c:pt idx="6">
                  <c:v>0.32090000000000002</c:v>
                </c:pt>
                <c:pt idx="7">
                  <c:v>0.30570000000000003</c:v>
                </c:pt>
                <c:pt idx="8">
                  <c:v>0.29670000000000002</c:v>
                </c:pt>
                <c:pt idx="9">
                  <c:v>0.28820000000000001</c:v>
                </c:pt>
                <c:pt idx="10">
                  <c:v>0.30130000000000001</c:v>
                </c:pt>
                <c:pt idx="11">
                  <c:v>0.29260000000000003</c:v>
                </c:pt>
                <c:pt idx="12">
                  <c:v>0.29499999999999998</c:v>
                </c:pt>
                <c:pt idx="13">
                  <c:v>0.29299999999999998</c:v>
                </c:pt>
                <c:pt idx="14">
                  <c:v>0.27639999999999998</c:v>
                </c:pt>
                <c:pt idx="15">
                  <c:v>0.28820000000000001</c:v>
                </c:pt>
                <c:pt idx="16">
                  <c:v>0.29339999999999999</c:v>
                </c:pt>
                <c:pt idx="17">
                  <c:v>0.29420000000000002</c:v>
                </c:pt>
                <c:pt idx="18">
                  <c:v>0.28539999999999999</c:v>
                </c:pt>
                <c:pt idx="19">
                  <c:v>0.29070000000000001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88-498D-A11B-9176152C11D0}"/>
            </c:ext>
          </c:extLst>
        </c:ser>
        <c:ser>
          <c:idx val="7"/>
          <c:order val="6"/>
          <c:tx>
            <c:strRef>
              <c:f>'Other S&amp;W % Growth Data'!$L$4</c:f>
              <c:strCache>
                <c:ptCount val="1"/>
                <c:pt idx="0">
                  <c:v>Lesley University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Data'!$L$5:$L$24</c:f>
              <c:numCache>
                <c:formatCode>0.00%</c:formatCode>
                <c:ptCount val="20"/>
                <c:pt idx="0">
                  <c:v>0.46479999999999999</c:v>
                </c:pt>
                <c:pt idx="1">
                  <c:v>0.46060000000000001</c:v>
                </c:pt>
                <c:pt idx="2">
                  <c:v>0.44209999999999999</c:v>
                </c:pt>
                <c:pt idx="3">
                  <c:v>0.44140000000000001</c:v>
                </c:pt>
                <c:pt idx="4">
                  <c:v>0.43580000000000002</c:v>
                </c:pt>
                <c:pt idx="5">
                  <c:v>0.42799999999999999</c:v>
                </c:pt>
                <c:pt idx="6">
                  <c:v>0.41289999999999999</c:v>
                </c:pt>
                <c:pt idx="7">
                  <c:v>0.4022</c:v>
                </c:pt>
                <c:pt idx="8">
                  <c:v>0.39439999999999997</c:v>
                </c:pt>
                <c:pt idx="9">
                  <c:v>0.39739999999999998</c:v>
                </c:pt>
                <c:pt idx="10">
                  <c:v>0.39710000000000001</c:v>
                </c:pt>
                <c:pt idx="11">
                  <c:v>0.42330000000000001</c:v>
                </c:pt>
                <c:pt idx="12">
                  <c:v>0.40360000000000001</c:v>
                </c:pt>
                <c:pt idx="13">
                  <c:v>0.40949999999999998</c:v>
                </c:pt>
                <c:pt idx="14">
                  <c:v>0.41149999999999998</c:v>
                </c:pt>
                <c:pt idx="15">
                  <c:v>0.39400000000000002</c:v>
                </c:pt>
                <c:pt idx="16">
                  <c:v>0.42059999999999997</c:v>
                </c:pt>
                <c:pt idx="17">
                  <c:v>0.39560000000000001</c:v>
                </c:pt>
                <c:pt idx="18">
                  <c:v>0.36649999999999999</c:v>
                </c:pt>
                <c:pt idx="19">
                  <c:v>0.38150000000000001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88-498D-A11B-9176152C11D0}"/>
            </c:ext>
          </c:extLst>
        </c:ser>
        <c:ser>
          <c:idx val="8"/>
          <c:order val="7"/>
          <c:tx>
            <c:strRef>
              <c:f>'Other S&amp;W % Growth Data'!$M$4</c:f>
              <c:strCache>
                <c:ptCount val="1"/>
                <c:pt idx="0">
                  <c:v>Merrimack College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Data'!$M$5:$M$24</c:f>
              <c:numCache>
                <c:formatCode>0.00%</c:formatCode>
                <c:ptCount val="20"/>
                <c:pt idx="0">
                  <c:v>0.33250000000000002</c:v>
                </c:pt>
                <c:pt idx="1">
                  <c:v>0.34</c:v>
                </c:pt>
                <c:pt idx="2">
                  <c:v>0.32340000000000002</c:v>
                </c:pt>
                <c:pt idx="3">
                  <c:v>0.31819999999999998</c:v>
                </c:pt>
                <c:pt idx="4">
                  <c:v>0.30130000000000001</c:v>
                </c:pt>
                <c:pt idx="5">
                  <c:v>0.29330000000000001</c:v>
                </c:pt>
                <c:pt idx="6">
                  <c:v>0.30170000000000002</c:v>
                </c:pt>
                <c:pt idx="7">
                  <c:v>0.30909999999999999</c:v>
                </c:pt>
                <c:pt idx="8">
                  <c:v>0.30449999999999999</c:v>
                </c:pt>
                <c:pt idx="9">
                  <c:v>0.3039</c:v>
                </c:pt>
                <c:pt idx="10">
                  <c:v>0.2878</c:v>
                </c:pt>
                <c:pt idx="11">
                  <c:v>0.28389999999999999</c:v>
                </c:pt>
                <c:pt idx="12">
                  <c:v>0.28029999999999999</c:v>
                </c:pt>
                <c:pt idx="13">
                  <c:v>0.27839999999999998</c:v>
                </c:pt>
                <c:pt idx="14">
                  <c:v>0.27389999999999998</c:v>
                </c:pt>
                <c:pt idx="15">
                  <c:v>0.25879999999999997</c:v>
                </c:pt>
                <c:pt idx="16">
                  <c:v>0.25619999999999998</c:v>
                </c:pt>
                <c:pt idx="17">
                  <c:v>0.2331</c:v>
                </c:pt>
                <c:pt idx="18">
                  <c:v>0.21729999999999999</c:v>
                </c:pt>
                <c:pt idx="19">
                  <c:v>0.22020000000000001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88-498D-A11B-9176152C11D0}"/>
            </c:ext>
          </c:extLst>
        </c:ser>
        <c:ser>
          <c:idx val="9"/>
          <c:order val="8"/>
          <c:tx>
            <c:strRef>
              <c:f>'Other S&amp;W % Growth Data'!$N$4</c:f>
              <c:strCache>
                <c:ptCount val="1"/>
                <c:pt idx="0">
                  <c:v>Nichols College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Data'!$N$5:$N$24</c:f>
              <c:numCache>
                <c:formatCode>0.00%</c:formatCode>
                <c:ptCount val="20"/>
                <c:pt idx="0">
                  <c:v>0.26579999999999998</c:v>
                </c:pt>
                <c:pt idx="1">
                  <c:v>0.27700000000000002</c:v>
                </c:pt>
                <c:pt idx="2">
                  <c:v>0.2495</c:v>
                </c:pt>
                <c:pt idx="3">
                  <c:v>0.23039999999999999</c:v>
                </c:pt>
                <c:pt idx="4">
                  <c:v>0.22670000000000001</c:v>
                </c:pt>
                <c:pt idx="5">
                  <c:v>0.2913</c:v>
                </c:pt>
                <c:pt idx="6">
                  <c:v>0.21210000000000001</c:v>
                </c:pt>
                <c:pt idx="7">
                  <c:v>0.2147</c:v>
                </c:pt>
                <c:pt idx="8">
                  <c:v>0.2268</c:v>
                </c:pt>
                <c:pt idx="10">
                  <c:v>0.20860000000000001</c:v>
                </c:pt>
                <c:pt idx="11">
                  <c:v>0.20250000000000001</c:v>
                </c:pt>
                <c:pt idx="12">
                  <c:v>0.20569999999999999</c:v>
                </c:pt>
                <c:pt idx="13">
                  <c:v>0.21890000000000001</c:v>
                </c:pt>
                <c:pt idx="14">
                  <c:v>0.20430000000000001</c:v>
                </c:pt>
                <c:pt idx="15">
                  <c:v>0.21490000000000001</c:v>
                </c:pt>
                <c:pt idx="16">
                  <c:v>0.21249999999999999</c:v>
                </c:pt>
                <c:pt idx="17">
                  <c:v>0.21179999999999999</c:v>
                </c:pt>
                <c:pt idx="18">
                  <c:v>0.22800000000000001</c:v>
                </c:pt>
                <c:pt idx="19">
                  <c:v>0.2248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88-498D-A11B-9176152C11D0}"/>
            </c:ext>
          </c:extLst>
        </c:ser>
        <c:ser>
          <c:idx val="10"/>
          <c:order val="9"/>
          <c:tx>
            <c:strRef>
              <c:f>'Other S&amp;W % Growth Data'!$O$4</c:f>
              <c:strCache>
                <c:ptCount val="1"/>
                <c:pt idx="0">
                  <c:v>Quinnipiac University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Data'!$O$5:$O$24</c:f>
              <c:numCache>
                <c:formatCode>0.00%</c:formatCode>
                <c:ptCount val="20"/>
                <c:pt idx="0">
                  <c:v>0.17530000000000001</c:v>
                </c:pt>
                <c:pt idx="1">
                  <c:v>0.17399999999999999</c:v>
                </c:pt>
                <c:pt idx="2">
                  <c:v>0.17730000000000001</c:v>
                </c:pt>
                <c:pt idx="3">
                  <c:v>0.17499999999999999</c:v>
                </c:pt>
                <c:pt idx="4">
                  <c:v>0.18210000000000001</c:v>
                </c:pt>
                <c:pt idx="5">
                  <c:v>0.19009999999999999</c:v>
                </c:pt>
                <c:pt idx="6">
                  <c:v>0.29459999999999997</c:v>
                </c:pt>
                <c:pt idx="7">
                  <c:v>0.29120000000000001</c:v>
                </c:pt>
                <c:pt idx="8">
                  <c:v>0.30869999999999997</c:v>
                </c:pt>
                <c:pt idx="9">
                  <c:v>0.31509999999999999</c:v>
                </c:pt>
                <c:pt idx="10">
                  <c:v>0.32019999999999998</c:v>
                </c:pt>
                <c:pt idx="11">
                  <c:v>0.29659999999999997</c:v>
                </c:pt>
                <c:pt idx="12">
                  <c:v>0.3009</c:v>
                </c:pt>
                <c:pt idx="13">
                  <c:v>0.27810000000000001</c:v>
                </c:pt>
                <c:pt idx="14">
                  <c:v>0.27300000000000002</c:v>
                </c:pt>
                <c:pt idx="15">
                  <c:v>0.2908</c:v>
                </c:pt>
                <c:pt idx="16">
                  <c:v>0.313</c:v>
                </c:pt>
                <c:pt idx="17">
                  <c:v>0.27610000000000001</c:v>
                </c:pt>
                <c:pt idx="18">
                  <c:v>0.27789999999999998</c:v>
                </c:pt>
                <c:pt idx="19">
                  <c:v>0.27560000000000001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88-498D-A11B-9176152C11D0}"/>
            </c:ext>
          </c:extLst>
        </c:ser>
        <c:ser>
          <c:idx val="11"/>
          <c:order val="10"/>
          <c:tx>
            <c:strRef>
              <c:f>'Other S&amp;W % Growth Data'!$P$4</c:f>
              <c:strCache>
                <c:ptCount val="1"/>
                <c:pt idx="0">
                  <c:v>Roger Williams University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Data'!$P$5:$P$24</c:f>
              <c:numCache>
                <c:formatCode>0.00%</c:formatCode>
                <c:ptCount val="20"/>
                <c:pt idx="0">
                  <c:v>0.31430000000000002</c:v>
                </c:pt>
                <c:pt idx="1">
                  <c:v>0.33179999999999998</c:v>
                </c:pt>
                <c:pt idx="2">
                  <c:v>0.3281</c:v>
                </c:pt>
                <c:pt idx="3">
                  <c:v>0.32129999999999997</c:v>
                </c:pt>
                <c:pt idx="4">
                  <c:v>0.33350000000000002</c:v>
                </c:pt>
                <c:pt idx="5">
                  <c:v>0.41649999999999998</c:v>
                </c:pt>
                <c:pt idx="6">
                  <c:v>0.34699999999999998</c:v>
                </c:pt>
                <c:pt idx="7">
                  <c:v>0.34439999999999998</c:v>
                </c:pt>
                <c:pt idx="8">
                  <c:v>0.33960000000000001</c:v>
                </c:pt>
                <c:pt idx="9">
                  <c:v>0.34139999999999998</c:v>
                </c:pt>
                <c:pt idx="10">
                  <c:v>0.32979999999999998</c:v>
                </c:pt>
                <c:pt idx="11">
                  <c:v>0.33410000000000001</c:v>
                </c:pt>
                <c:pt idx="12">
                  <c:v>0.34060000000000001</c:v>
                </c:pt>
                <c:pt idx="13">
                  <c:v>0.33729999999999999</c:v>
                </c:pt>
                <c:pt idx="14">
                  <c:v>0.34229999999999999</c:v>
                </c:pt>
                <c:pt idx="15">
                  <c:v>0.33900000000000002</c:v>
                </c:pt>
                <c:pt idx="16">
                  <c:v>0.32779999999999998</c:v>
                </c:pt>
                <c:pt idx="17">
                  <c:v>0.31819999999999998</c:v>
                </c:pt>
                <c:pt idx="18">
                  <c:v>0.31569999999999998</c:v>
                </c:pt>
                <c:pt idx="19">
                  <c:v>0.30859999999999999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88-498D-A11B-9176152C11D0}"/>
            </c:ext>
          </c:extLst>
        </c:ser>
        <c:ser>
          <c:idx val="12"/>
          <c:order val="11"/>
          <c:tx>
            <c:strRef>
              <c:f>'Other S&amp;W % Growth Data'!$Q$4</c:f>
              <c:strCache>
                <c:ptCount val="1"/>
                <c:pt idx="0">
                  <c:v>Sacred Heart University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Data'!$Q$5:$Q$24</c:f>
              <c:numCache>
                <c:formatCode>0.00%</c:formatCode>
                <c:ptCount val="20"/>
                <c:pt idx="0">
                  <c:v>0.3352</c:v>
                </c:pt>
                <c:pt idx="1">
                  <c:v>0.31830000000000003</c:v>
                </c:pt>
                <c:pt idx="2">
                  <c:v>0.31090000000000001</c:v>
                </c:pt>
                <c:pt idx="3">
                  <c:v>0.31419999999999998</c:v>
                </c:pt>
                <c:pt idx="4">
                  <c:v>0.32590000000000002</c:v>
                </c:pt>
                <c:pt idx="5">
                  <c:v>0.3337</c:v>
                </c:pt>
                <c:pt idx="6">
                  <c:v>0.30580000000000002</c:v>
                </c:pt>
                <c:pt idx="7">
                  <c:v>0.3075</c:v>
                </c:pt>
                <c:pt idx="8">
                  <c:v>0.31380000000000002</c:v>
                </c:pt>
                <c:pt idx="9">
                  <c:v>0.31609999999999999</c:v>
                </c:pt>
                <c:pt idx="10">
                  <c:v>0.30780000000000002</c:v>
                </c:pt>
                <c:pt idx="11">
                  <c:v>0.2903</c:v>
                </c:pt>
                <c:pt idx="12">
                  <c:v>0.28589999999999999</c:v>
                </c:pt>
                <c:pt idx="13">
                  <c:v>0.28120000000000001</c:v>
                </c:pt>
                <c:pt idx="14">
                  <c:v>0.2828</c:v>
                </c:pt>
                <c:pt idx="15">
                  <c:v>0.28620000000000001</c:v>
                </c:pt>
                <c:pt idx="16">
                  <c:v>0.28610000000000002</c:v>
                </c:pt>
                <c:pt idx="17">
                  <c:v>0.25829999999999997</c:v>
                </c:pt>
                <c:pt idx="18">
                  <c:v>0.25690000000000002</c:v>
                </c:pt>
                <c:pt idx="19">
                  <c:v>0.26179999999999998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88-498D-A11B-9176152C11D0}"/>
            </c:ext>
          </c:extLst>
        </c:ser>
        <c:ser>
          <c:idx val="13"/>
          <c:order val="12"/>
          <c:tx>
            <c:strRef>
              <c:f>'Other S&amp;W % Growth Data'!$R$4</c:f>
              <c:strCache>
                <c:ptCount val="1"/>
                <c:pt idx="0">
                  <c:v>Springfield College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Data'!$R$5:$R$24</c:f>
              <c:numCache>
                <c:formatCode>0.00%</c:formatCode>
                <c:ptCount val="20"/>
                <c:pt idx="0">
                  <c:v>0.2923</c:v>
                </c:pt>
                <c:pt idx="1">
                  <c:v>0.28189999999999998</c:v>
                </c:pt>
                <c:pt idx="2">
                  <c:v>0.28160000000000002</c:v>
                </c:pt>
                <c:pt idx="3">
                  <c:v>0.2888</c:v>
                </c:pt>
                <c:pt idx="4">
                  <c:v>0.28889999999999999</c:v>
                </c:pt>
                <c:pt idx="5">
                  <c:v>0.29299999999999998</c:v>
                </c:pt>
                <c:pt idx="6">
                  <c:v>0.2923</c:v>
                </c:pt>
                <c:pt idx="7">
                  <c:v>0.3019</c:v>
                </c:pt>
                <c:pt idx="8">
                  <c:v>0.30449999999999999</c:v>
                </c:pt>
                <c:pt idx="9">
                  <c:v>0.31459999999999999</c:v>
                </c:pt>
                <c:pt idx="10">
                  <c:v>0.31659999999999999</c:v>
                </c:pt>
                <c:pt idx="11">
                  <c:v>0.29149999999999998</c:v>
                </c:pt>
                <c:pt idx="12">
                  <c:v>0.30880000000000002</c:v>
                </c:pt>
                <c:pt idx="13">
                  <c:v>0.307</c:v>
                </c:pt>
                <c:pt idx="14">
                  <c:v>0.30170000000000002</c:v>
                </c:pt>
                <c:pt idx="15">
                  <c:v>0.3024</c:v>
                </c:pt>
                <c:pt idx="16">
                  <c:v>0.28970000000000001</c:v>
                </c:pt>
                <c:pt idx="17">
                  <c:v>0.27539999999999998</c:v>
                </c:pt>
                <c:pt idx="18">
                  <c:v>0.26200000000000001</c:v>
                </c:pt>
                <c:pt idx="19">
                  <c:v>0.26619999999999999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88-498D-A11B-9176152C11D0}"/>
            </c:ext>
          </c:extLst>
        </c:ser>
        <c:ser>
          <c:idx val="14"/>
          <c:order val="13"/>
          <c:tx>
            <c:strRef>
              <c:f>'Other S&amp;W % Growth Data'!$S$4</c:f>
              <c:strCache>
                <c:ptCount val="1"/>
                <c:pt idx="0">
                  <c:v>Suffolk University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Data'!$S$5:$S$24</c:f>
              <c:numCache>
                <c:formatCode>0.00%</c:formatCode>
                <c:ptCount val="20"/>
                <c:pt idx="0">
                  <c:v>0.30070000000000002</c:v>
                </c:pt>
                <c:pt idx="1">
                  <c:v>0.31580000000000003</c:v>
                </c:pt>
                <c:pt idx="2">
                  <c:v>0.32579999999999998</c:v>
                </c:pt>
                <c:pt idx="3">
                  <c:v>0.35199999999999998</c:v>
                </c:pt>
                <c:pt idx="4">
                  <c:v>0.40110000000000001</c:v>
                </c:pt>
                <c:pt idx="5">
                  <c:v>0.42609999999999998</c:v>
                </c:pt>
                <c:pt idx="6">
                  <c:v>0.41889999999999999</c:v>
                </c:pt>
                <c:pt idx="7">
                  <c:v>0.38400000000000001</c:v>
                </c:pt>
                <c:pt idx="8">
                  <c:v>0.37319999999999998</c:v>
                </c:pt>
                <c:pt idx="9">
                  <c:v>0.32550000000000001</c:v>
                </c:pt>
                <c:pt idx="10">
                  <c:v>0.32940000000000003</c:v>
                </c:pt>
                <c:pt idx="11">
                  <c:v>0.31759999999999999</c:v>
                </c:pt>
                <c:pt idx="12">
                  <c:v>0.28960000000000002</c:v>
                </c:pt>
                <c:pt idx="13">
                  <c:v>0.2893</c:v>
                </c:pt>
                <c:pt idx="14">
                  <c:v>0.28199999999999997</c:v>
                </c:pt>
                <c:pt idx="15">
                  <c:v>0.2878</c:v>
                </c:pt>
                <c:pt idx="16">
                  <c:v>0.28699999999999998</c:v>
                </c:pt>
                <c:pt idx="17">
                  <c:v>0.28839999999999999</c:v>
                </c:pt>
                <c:pt idx="18">
                  <c:v>0.27379999999999999</c:v>
                </c:pt>
                <c:pt idx="19">
                  <c:v>0.2697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88-498D-A11B-9176152C11D0}"/>
            </c:ext>
          </c:extLst>
        </c:ser>
        <c:ser>
          <c:idx val="17"/>
          <c:order val="14"/>
          <c:tx>
            <c:strRef>
              <c:f>'Other S&amp;W % Growth Data'!$T$4</c:f>
              <c:strCache>
                <c:ptCount val="1"/>
                <c:pt idx="0">
                  <c:v>University of Hartford</c:v>
                </c:pt>
              </c:strCache>
            </c:strRef>
          </c:tx>
          <c:spPr>
            <a:ln w="57150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Data'!$T$5:$T$24</c:f>
              <c:numCache>
                <c:formatCode>0.00%</c:formatCode>
                <c:ptCount val="20"/>
                <c:pt idx="0">
                  <c:v>0.35060000000000002</c:v>
                </c:pt>
                <c:pt idx="1">
                  <c:v>0.36070000000000002</c:v>
                </c:pt>
                <c:pt idx="2">
                  <c:v>0.35420000000000001</c:v>
                </c:pt>
                <c:pt idx="3">
                  <c:v>0.36109999999999998</c:v>
                </c:pt>
                <c:pt idx="4">
                  <c:v>0.36399999999999999</c:v>
                </c:pt>
                <c:pt idx="5">
                  <c:v>0.42880000000000001</c:v>
                </c:pt>
                <c:pt idx="6">
                  <c:v>0.45279999999999998</c:v>
                </c:pt>
                <c:pt idx="7">
                  <c:v>0.43590000000000001</c:v>
                </c:pt>
                <c:pt idx="8">
                  <c:v>0.43940000000000001</c:v>
                </c:pt>
                <c:pt idx="9">
                  <c:v>0.60840000000000005</c:v>
                </c:pt>
                <c:pt idx="10">
                  <c:v>0.44750000000000001</c:v>
                </c:pt>
                <c:pt idx="11">
                  <c:v>0.45400000000000001</c:v>
                </c:pt>
                <c:pt idx="12">
                  <c:v>0.27460000000000001</c:v>
                </c:pt>
                <c:pt idx="13">
                  <c:v>0.28520000000000001</c:v>
                </c:pt>
                <c:pt idx="14">
                  <c:v>0.28639999999999999</c:v>
                </c:pt>
                <c:pt idx="15">
                  <c:v>0.29459999999999997</c:v>
                </c:pt>
                <c:pt idx="16">
                  <c:v>0.73380000000000001</c:v>
                </c:pt>
                <c:pt idx="17">
                  <c:v>0.26019999999999999</c:v>
                </c:pt>
                <c:pt idx="18">
                  <c:v>0.26960000000000001</c:v>
                </c:pt>
                <c:pt idx="19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88-498D-A11B-9176152C11D0}"/>
            </c:ext>
          </c:extLst>
        </c:ser>
        <c:ser>
          <c:idx val="15"/>
          <c:order val="15"/>
          <c:tx>
            <c:strRef>
              <c:f>'Other S&amp;W % Growth Data'!$U$4</c:f>
              <c:strCache>
                <c:ptCount val="1"/>
                <c:pt idx="0">
                  <c:v>Wesleyan University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Data'!$U$5:$U$24</c:f>
              <c:numCache>
                <c:formatCode>0.00%</c:formatCode>
                <c:ptCount val="20"/>
                <c:pt idx="0">
                  <c:v>0.5413</c:v>
                </c:pt>
                <c:pt idx="1">
                  <c:v>0.57979999999999998</c:v>
                </c:pt>
                <c:pt idx="2">
                  <c:v>0.61319999999999997</c:v>
                </c:pt>
                <c:pt idx="3">
                  <c:v>0.63829999999999998</c:v>
                </c:pt>
                <c:pt idx="4">
                  <c:v>0.69920000000000004</c:v>
                </c:pt>
                <c:pt idx="5">
                  <c:v>0.78049999999999997</c:v>
                </c:pt>
                <c:pt idx="6">
                  <c:v>0.8599</c:v>
                </c:pt>
                <c:pt idx="7">
                  <c:v>0.88119999999999998</c:v>
                </c:pt>
                <c:pt idx="8">
                  <c:v>0.94850000000000001</c:v>
                </c:pt>
                <c:pt idx="9">
                  <c:v>1.0075000000000001</c:v>
                </c:pt>
                <c:pt idx="10">
                  <c:v>1.0768</c:v>
                </c:pt>
                <c:pt idx="11">
                  <c:v>1.1713</c:v>
                </c:pt>
                <c:pt idx="12">
                  <c:v>1.2683</c:v>
                </c:pt>
                <c:pt idx="13">
                  <c:v>1.4209000000000001</c:v>
                </c:pt>
                <c:pt idx="14">
                  <c:v>1.5648</c:v>
                </c:pt>
                <c:pt idx="15">
                  <c:v>1.6875</c:v>
                </c:pt>
                <c:pt idx="16">
                  <c:v>1.9198</c:v>
                </c:pt>
                <c:pt idx="17">
                  <c:v>1.9000999999999999</c:v>
                </c:pt>
                <c:pt idx="18">
                  <c:v>2.1998000000000002</c:v>
                </c:pt>
                <c:pt idx="19">
                  <c:v>2.5831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88-498D-A11B-9176152C11D0}"/>
            </c:ext>
          </c:extLst>
        </c:ser>
        <c:ser>
          <c:idx val="16"/>
          <c:order val="16"/>
          <c:tx>
            <c:strRef>
              <c:f>'Other S&amp;W % Growth Data'!$V$4</c:f>
              <c:strCache>
                <c:ptCount val="1"/>
                <c:pt idx="0">
                  <c:v>Western New England University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Data'!$V$5:$V$24</c:f>
              <c:numCache>
                <c:formatCode>0.00%</c:formatCode>
                <c:ptCount val="20"/>
                <c:pt idx="0">
                  <c:v>0.39079999999999998</c:v>
                </c:pt>
                <c:pt idx="1">
                  <c:v>0.3775</c:v>
                </c:pt>
                <c:pt idx="2">
                  <c:v>0.3775</c:v>
                </c:pt>
                <c:pt idx="3">
                  <c:v>0.372</c:v>
                </c:pt>
                <c:pt idx="4">
                  <c:v>0.37140000000000001</c:v>
                </c:pt>
                <c:pt idx="5">
                  <c:v>0.36699999999999999</c:v>
                </c:pt>
                <c:pt idx="6">
                  <c:v>0.37430000000000002</c:v>
                </c:pt>
                <c:pt idx="7">
                  <c:v>0.34510000000000002</c:v>
                </c:pt>
                <c:pt idx="8">
                  <c:v>0.33900000000000002</c:v>
                </c:pt>
                <c:pt idx="9">
                  <c:v>0.33169999999999999</c:v>
                </c:pt>
                <c:pt idx="10">
                  <c:v>0.33189999999999997</c:v>
                </c:pt>
                <c:pt idx="11">
                  <c:v>0.32979999999999998</c:v>
                </c:pt>
                <c:pt idx="12">
                  <c:v>0.3266</c:v>
                </c:pt>
                <c:pt idx="13">
                  <c:v>0.32950000000000002</c:v>
                </c:pt>
                <c:pt idx="14">
                  <c:v>0.32969999999999999</c:v>
                </c:pt>
                <c:pt idx="15">
                  <c:v>0.32519999999999999</c:v>
                </c:pt>
                <c:pt idx="16">
                  <c:v>0.32</c:v>
                </c:pt>
                <c:pt idx="17">
                  <c:v>0.31440000000000001</c:v>
                </c:pt>
                <c:pt idx="18">
                  <c:v>0.29509999999999997</c:v>
                </c:pt>
                <c:pt idx="19">
                  <c:v>0.3004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88-498D-A11B-9176152C11D0}"/>
            </c:ext>
          </c:extLst>
        </c:ser>
        <c:ser>
          <c:idx val="18"/>
          <c:order val="17"/>
          <c:tx>
            <c:strRef>
              <c:f>'Other S&amp;W % Growth Data'!$W$4</c:f>
              <c:strCache>
                <c:ptCount val="1"/>
                <c:pt idx="0">
                  <c:v>Worcester Polytechnic Institute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Data'!$W$5:$W$24</c:f>
              <c:numCache>
                <c:formatCode>0.00%</c:formatCode>
                <c:ptCount val="20"/>
                <c:pt idx="0">
                  <c:v>0.3276</c:v>
                </c:pt>
                <c:pt idx="1">
                  <c:v>0.3271</c:v>
                </c:pt>
                <c:pt idx="2">
                  <c:v>0.3367</c:v>
                </c:pt>
                <c:pt idx="3">
                  <c:v>0.33989999999999998</c:v>
                </c:pt>
                <c:pt idx="4">
                  <c:v>0.32550000000000001</c:v>
                </c:pt>
                <c:pt idx="5">
                  <c:v>0.3291</c:v>
                </c:pt>
                <c:pt idx="6">
                  <c:v>0.33</c:v>
                </c:pt>
                <c:pt idx="7">
                  <c:v>0.33679999999999999</c:v>
                </c:pt>
                <c:pt idx="8">
                  <c:v>0.34370000000000001</c:v>
                </c:pt>
                <c:pt idx="9">
                  <c:v>0.33579999999999999</c:v>
                </c:pt>
                <c:pt idx="10">
                  <c:v>0.33360000000000001</c:v>
                </c:pt>
                <c:pt idx="11">
                  <c:v>0.32350000000000001</c:v>
                </c:pt>
                <c:pt idx="12">
                  <c:v>0.32779999999999998</c:v>
                </c:pt>
                <c:pt idx="13">
                  <c:v>0.33779999999999999</c:v>
                </c:pt>
                <c:pt idx="14">
                  <c:v>0.3453</c:v>
                </c:pt>
                <c:pt idx="15">
                  <c:v>0.33400000000000002</c:v>
                </c:pt>
                <c:pt idx="16">
                  <c:v>0.34989999999999999</c:v>
                </c:pt>
                <c:pt idx="17">
                  <c:v>0.31979999999999997</c:v>
                </c:pt>
                <c:pt idx="18">
                  <c:v>0.30359999999999998</c:v>
                </c:pt>
                <c:pt idx="19">
                  <c:v>0.313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088-498D-A11B-9176152C11D0}"/>
            </c:ext>
          </c:extLst>
        </c:ser>
        <c:ser>
          <c:idx val="19"/>
          <c:order val="18"/>
          <c:tx>
            <c:strRef>
              <c:f>'Other S&amp;W % Growth Data'!$X$4</c:f>
              <c:strCache>
                <c:ptCount val="1"/>
                <c:pt idx="0">
                  <c:v>Boston College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Data'!$X$5:$X$24</c:f>
              <c:numCache>
                <c:formatCode>0.00%</c:formatCode>
                <c:ptCount val="20"/>
                <c:pt idx="0">
                  <c:v>0.37690000000000001</c:v>
                </c:pt>
                <c:pt idx="1">
                  <c:v>0.37409999999999999</c:v>
                </c:pt>
                <c:pt idx="2">
                  <c:v>0.36940000000000001</c:v>
                </c:pt>
                <c:pt idx="3">
                  <c:v>0.37380000000000002</c:v>
                </c:pt>
                <c:pt idx="4">
                  <c:v>0.36870000000000003</c:v>
                </c:pt>
                <c:pt idx="5">
                  <c:v>0.37640000000000001</c:v>
                </c:pt>
                <c:pt idx="6">
                  <c:v>0.38269999999999998</c:v>
                </c:pt>
                <c:pt idx="7">
                  <c:v>0.37780000000000002</c:v>
                </c:pt>
                <c:pt idx="8">
                  <c:v>0.38650000000000001</c:v>
                </c:pt>
                <c:pt idx="9">
                  <c:v>0.38690000000000002</c:v>
                </c:pt>
                <c:pt idx="10">
                  <c:v>0.38219999999999998</c:v>
                </c:pt>
                <c:pt idx="11">
                  <c:v>0.38119999999999998</c:v>
                </c:pt>
                <c:pt idx="12">
                  <c:v>0.38279999999999997</c:v>
                </c:pt>
                <c:pt idx="13">
                  <c:v>0.38429999999999997</c:v>
                </c:pt>
                <c:pt idx="14">
                  <c:v>0.3785</c:v>
                </c:pt>
                <c:pt idx="15">
                  <c:v>0.37519999999999998</c:v>
                </c:pt>
                <c:pt idx="16">
                  <c:v>0.38</c:v>
                </c:pt>
                <c:pt idx="17">
                  <c:v>0.38529999999999998</c:v>
                </c:pt>
                <c:pt idx="18">
                  <c:v>0.3619</c:v>
                </c:pt>
                <c:pt idx="19">
                  <c:v>0.36520000000000002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088-498D-A11B-9176152C11D0}"/>
            </c:ext>
          </c:extLst>
        </c:ser>
        <c:ser>
          <c:idx val="20"/>
          <c:order val="19"/>
          <c:tx>
            <c:strRef>
              <c:f>'Other S&amp;W % Growth Data'!$Y$4</c:f>
              <c:strCache>
                <c:ptCount val="1"/>
                <c:pt idx="0">
                  <c:v>Boston University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Data'!$Y$5:$Y$24</c:f>
              <c:numCache>
                <c:formatCode>0.00%</c:formatCode>
                <c:ptCount val="20"/>
                <c:pt idx="0">
                  <c:v>0.38750000000000001</c:v>
                </c:pt>
                <c:pt idx="1">
                  <c:v>0.38629999999999998</c:v>
                </c:pt>
                <c:pt idx="2">
                  <c:v>0.37230000000000002</c:v>
                </c:pt>
                <c:pt idx="3">
                  <c:v>0.37080000000000002</c:v>
                </c:pt>
                <c:pt idx="4">
                  <c:v>0.374</c:v>
                </c:pt>
                <c:pt idx="5">
                  <c:v>0.38569999999999999</c:v>
                </c:pt>
                <c:pt idx="6">
                  <c:v>0.3906</c:v>
                </c:pt>
                <c:pt idx="7">
                  <c:v>0.39600000000000002</c:v>
                </c:pt>
                <c:pt idx="8">
                  <c:v>0.3952</c:v>
                </c:pt>
                <c:pt idx="9">
                  <c:v>0.40110000000000001</c:v>
                </c:pt>
                <c:pt idx="10">
                  <c:v>0.39939999999999998</c:v>
                </c:pt>
                <c:pt idx="11">
                  <c:v>0.40260000000000001</c:v>
                </c:pt>
                <c:pt idx="12">
                  <c:v>0.39989999999999998</c:v>
                </c:pt>
                <c:pt idx="13">
                  <c:v>0.40410000000000001</c:v>
                </c:pt>
                <c:pt idx="14">
                  <c:v>0.39389999999999997</c:v>
                </c:pt>
                <c:pt idx="15">
                  <c:v>0.37809999999999999</c:v>
                </c:pt>
                <c:pt idx="16">
                  <c:v>0.38300000000000001</c:v>
                </c:pt>
                <c:pt idx="17">
                  <c:v>0.3841</c:v>
                </c:pt>
                <c:pt idx="18">
                  <c:v>0.35709999999999997</c:v>
                </c:pt>
                <c:pt idx="19">
                  <c:v>0.36199999999999999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88-498D-A11B-9176152C11D0}"/>
            </c:ext>
          </c:extLst>
        </c:ser>
        <c:ser>
          <c:idx val="21"/>
          <c:order val="20"/>
          <c:tx>
            <c:strRef>
              <c:f>'Other S&amp;W % Growth Data'!$Z$4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Data'!$Z$5:$Z$24</c:f>
              <c:numCache>
                <c:formatCode>0.00%</c:formatCode>
                <c:ptCount val="20"/>
                <c:pt idx="0">
                  <c:v>0.3836</c:v>
                </c:pt>
                <c:pt idx="1">
                  <c:v>0.35460000000000003</c:v>
                </c:pt>
                <c:pt idx="2">
                  <c:v>0.34399999999999997</c:v>
                </c:pt>
                <c:pt idx="3">
                  <c:v>0.3473</c:v>
                </c:pt>
                <c:pt idx="4">
                  <c:v>0.35759999999999997</c:v>
                </c:pt>
                <c:pt idx="5">
                  <c:v>0.36009999999999998</c:v>
                </c:pt>
                <c:pt idx="7">
                  <c:v>0.32300000000000001</c:v>
                </c:pt>
                <c:pt idx="8">
                  <c:v>0.28210000000000002</c:v>
                </c:pt>
                <c:pt idx="9">
                  <c:v>0.32300000000000001</c:v>
                </c:pt>
                <c:pt idx="10">
                  <c:v>0.33610000000000001</c:v>
                </c:pt>
                <c:pt idx="11">
                  <c:v>0.33429999999999999</c:v>
                </c:pt>
                <c:pt idx="12">
                  <c:v>0.33179999999999998</c:v>
                </c:pt>
                <c:pt idx="13">
                  <c:v>0.3372</c:v>
                </c:pt>
                <c:pt idx="14">
                  <c:v>0.36380000000000001</c:v>
                </c:pt>
                <c:pt idx="15">
                  <c:v>0.34210000000000002</c:v>
                </c:pt>
                <c:pt idx="16">
                  <c:v>0.35110000000000002</c:v>
                </c:pt>
                <c:pt idx="17">
                  <c:v>0.34720000000000001</c:v>
                </c:pt>
                <c:pt idx="18">
                  <c:v>0.34770000000000001</c:v>
                </c:pt>
                <c:pt idx="19">
                  <c:v>0.3785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088-498D-A11B-9176152C11D0}"/>
            </c:ext>
          </c:extLst>
        </c:ser>
        <c:ser>
          <c:idx val="22"/>
          <c:order val="21"/>
          <c:tx>
            <c:strRef>
              <c:f>'Other S&amp;W % Growth Data'!$AA$4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Data'!$AA$5:$AA$24</c:f>
              <c:numCache>
                <c:formatCode>0.00%</c:formatCode>
                <c:ptCount val="20"/>
                <c:pt idx="0">
                  <c:v>0.44619999999999999</c:v>
                </c:pt>
                <c:pt idx="1">
                  <c:v>0.43530000000000002</c:v>
                </c:pt>
                <c:pt idx="2">
                  <c:v>0.43459999999999999</c:v>
                </c:pt>
                <c:pt idx="3">
                  <c:v>0.3377</c:v>
                </c:pt>
                <c:pt idx="4">
                  <c:v>0.33560000000000001</c:v>
                </c:pt>
                <c:pt idx="5">
                  <c:v>0.32890000000000003</c:v>
                </c:pt>
                <c:pt idx="6">
                  <c:v>0.33850000000000002</c:v>
                </c:pt>
                <c:pt idx="7">
                  <c:v>0.34620000000000001</c:v>
                </c:pt>
                <c:pt idx="8">
                  <c:v>0.34379999999999999</c:v>
                </c:pt>
                <c:pt idx="9">
                  <c:v>0.34839999999999999</c:v>
                </c:pt>
                <c:pt idx="10">
                  <c:v>0.3508</c:v>
                </c:pt>
                <c:pt idx="11">
                  <c:v>0.34689999999999999</c:v>
                </c:pt>
                <c:pt idx="12">
                  <c:v>0.34549999999999997</c:v>
                </c:pt>
                <c:pt idx="13">
                  <c:v>0.34460000000000002</c:v>
                </c:pt>
                <c:pt idx="14">
                  <c:v>0.33960000000000001</c:v>
                </c:pt>
                <c:pt idx="15">
                  <c:v>0.3417</c:v>
                </c:pt>
                <c:pt idx="16">
                  <c:v>0.34760000000000002</c:v>
                </c:pt>
                <c:pt idx="17">
                  <c:v>0.33929999999999999</c:v>
                </c:pt>
                <c:pt idx="18">
                  <c:v>0.32040000000000002</c:v>
                </c:pt>
                <c:pt idx="19">
                  <c:v>0.3327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088-498D-A11B-9176152C1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431495"/>
        <c:axId val="1706651144"/>
      </c:lineChart>
      <c:catAx>
        <c:axId val="1570431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51144"/>
        <c:crosses val="autoZero"/>
        <c:auto val="1"/>
        <c:lblAlgn val="ctr"/>
        <c:lblOffset val="100"/>
        <c:noMultiLvlLbl val="0"/>
      </c:catAx>
      <c:valAx>
        <c:axId val="170665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31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Comparables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'Other S&amp;W % Growth Data'!$G$4</c:f>
              <c:strCache>
                <c:ptCount val="1"/>
                <c:pt idx="0">
                  <c:v>Brandeis University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Data'!$G$5:$G$24</c:f>
              <c:numCache>
                <c:formatCode>0.00%</c:formatCode>
                <c:ptCount val="20"/>
                <c:pt idx="0">
                  <c:v>0.3589</c:v>
                </c:pt>
                <c:pt idx="1">
                  <c:v>0.35439999999999999</c:v>
                </c:pt>
                <c:pt idx="2">
                  <c:v>0.35560000000000003</c:v>
                </c:pt>
                <c:pt idx="3">
                  <c:v>0.34620000000000001</c:v>
                </c:pt>
                <c:pt idx="4">
                  <c:v>0.35039999999999999</c:v>
                </c:pt>
                <c:pt idx="5">
                  <c:v>0.35499999999999998</c:v>
                </c:pt>
                <c:pt idx="6">
                  <c:v>0.34</c:v>
                </c:pt>
                <c:pt idx="7">
                  <c:v>0.34720000000000001</c:v>
                </c:pt>
                <c:pt idx="8">
                  <c:v>0.34089999999999998</c:v>
                </c:pt>
                <c:pt idx="9">
                  <c:v>0.33350000000000002</c:v>
                </c:pt>
                <c:pt idx="10">
                  <c:v>0.34250000000000003</c:v>
                </c:pt>
                <c:pt idx="11">
                  <c:v>0.32840000000000003</c:v>
                </c:pt>
                <c:pt idx="12">
                  <c:v>0.33289999999999997</c:v>
                </c:pt>
                <c:pt idx="13">
                  <c:v>0.33600000000000002</c:v>
                </c:pt>
                <c:pt idx="14">
                  <c:v>0.33129999999999998</c:v>
                </c:pt>
                <c:pt idx="15">
                  <c:v>0.33260000000000001</c:v>
                </c:pt>
                <c:pt idx="16">
                  <c:v>0.35149999999999998</c:v>
                </c:pt>
                <c:pt idx="17">
                  <c:v>0.37269999999999998</c:v>
                </c:pt>
                <c:pt idx="18">
                  <c:v>0.34739999999999999</c:v>
                </c:pt>
                <c:pt idx="19">
                  <c:v>0.35449999999999998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F-4F7F-944F-5558A3697FCD}"/>
            </c:ext>
          </c:extLst>
        </c:ser>
        <c:ser>
          <c:idx val="3"/>
          <c:order val="1"/>
          <c:tx>
            <c:strRef>
              <c:f>'Other S&amp;W % Growth Data'!$H$4</c:f>
              <c:strCache>
                <c:ptCount val="1"/>
                <c:pt idx="0">
                  <c:v>Bryant University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Data'!$H$5:$H$24</c:f>
              <c:numCache>
                <c:formatCode>0.00%</c:formatCode>
                <c:ptCount val="20"/>
                <c:pt idx="0">
                  <c:v>0.34670000000000001</c:v>
                </c:pt>
                <c:pt idx="1">
                  <c:v>0.32890000000000003</c:v>
                </c:pt>
                <c:pt idx="2">
                  <c:v>0.31090000000000001</c:v>
                </c:pt>
                <c:pt idx="4">
                  <c:v>0.29870000000000002</c:v>
                </c:pt>
                <c:pt idx="5">
                  <c:v>0.29449999999999998</c:v>
                </c:pt>
                <c:pt idx="6">
                  <c:v>0.28970000000000001</c:v>
                </c:pt>
                <c:pt idx="7">
                  <c:v>0.28370000000000001</c:v>
                </c:pt>
                <c:pt idx="8">
                  <c:v>0.28949999999999998</c:v>
                </c:pt>
                <c:pt idx="9">
                  <c:v>0.29459999999999997</c:v>
                </c:pt>
                <c:pt idx="10">
                  <c:v>0.2918</c:v>
                </c:pt>
                <c:pt idx="11">
                  <c:v>0.29289999999999999</c:v>
                </c:pt>
                <c:pt idx="12">
                  <c:v>0.28439999999999999</c:v>
                </c:pt>
                <c:pt idx="13">
                  <c:v>0.28199999999999997</c:v>
                </c:pt>
                <c:pt idx="14">
                  <c:v>0.28239999999999998</c:v>
                </c:pt>
                <c:pt idx="15">
                  <c:v>0.2823</c:v>
                </c:pt>
                <c:pt idx="16">
                  <c:v>0.29149999999999998</c:v>
                </c:pt>
                <c:pt idx="17">
                  <c:v>0.28760000000000002</c:v>
                </c:pt>
                <c:pt idx="18">
                  <c:v>0.27629999999999999</c:v>
                </c:pt>
                <c:pt idx="19">
                  <c:v>0.25769999999999998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F-4F7F-944F-5558A3697FCD}"/>
            </c:ext>
          </c:extLst>
        </c:ser>
        <c:ser>
          <c:idx val="5"/>
          <c:order val="2"/>
          <c:tx>
            <c:strRef>
              <c:f>'Other S&amp;W % Growth Data'!$J$4</c:f>
              <c:strCache>
                <c:ptCount val="1"/>
                <c:pt idx="0">
                  <c:v>Endicott College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Data'!$J$5:$J$24</c:f>
              <c:numCache>
                <c:formatCode>0.00%</c:formatCode>
                <c:ptCount val="20"/>
                <c:pt idx="0">
                  <c:v>0.37469999999999998</c:v>
                </c:pt>
                <c:pt idx="1">
                  <c:v>0.3695</c:v>
                </c:pt>
                <c:pt idx="2">
                  <c:v>0.35859999999999997</c:v>
                </c:pt>
                <c:pt idx="3">
                  <c:v>0.37090000000000001</c:v>
                </c:pt>
                <c:pt idx="4">
                  <c:v>0.36330000000000001</c:v>
                </c:pt>
                <c:pt idx="5">
                  <c:v>0.35510000000000003</c:v>
                </c:pt>
                <c:pt idx="6">
                  <c:v>0.35260000000000002</c:v>
                </c:pt>
                <c:pt idx="7">
                  <c:v>0.33739999999999998</c:v>
                </c:pt>
                <c:pt idx="8">
                  <c:v>0.33800000000000002</c:v>
                </c:pt>
                <c:pt idx="9">
                  <c:v>0.33960000000000001</c:v>
                </c:pt>
                <c:pt idx="10">
                  <c:v>0.33600000000000002</c:v>
                </c:pt>
                <c:pt idx="11">
                  <c:v>0.33350000000000002</c:v>
                </c:pt>
                <c:pt idx="12">
                  <c:v>0.33379999999999999</c:v>
                </c:pt>
                <c:pt idx="13">
                  <c:v>0.33429999999999999</c:v>
                </c:pt>
                <c:pt idx="14">
                  <c:v>0.33079999999999998</c:v>
                </c:pt>
                <c:pt idx="15">
                  <c:v>0.3251</c:v>
                </c:pt>
                <c:pt idx="16">
                  <c:v>0.33510000000000001</c:v>
                </c:pt>
                <c:pt idx="17">
                  <c:v>0.32250000000000001</c:v>
                </c:pt>
                <c:pt idx="18">
                  <c:v>0.2656</c:v>
                </c:pt>
                <c:pt idx="19">
                  <c:v>0.31769999999999998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F-4F7F-944F-5558A3697FCD}"/>
            </c:ext>
          </c:extLst>
        </c:ser>
        <c:ser>
          <c:idx val="6"/>
          <c:order val="3"/>
          <c:tx>
            <c:strRef>
              <c:f>'Other S&amp;W % Growth Data'!$K$4</c:f>
              <c:strCache>
                <c:ptCount val="1"/>
                <c:pt idx="0">
                  <c:v>Fairfield University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Data'!$K$5:$K$24</c:f>
              <c:numCache>
                <c:formatCode>0.00%</c:formatCode>
                <c:ptCount val="20"/>
                <c:pt idx="0">
                  <c:v>0.32650000000000001</c:v>
                </c:pt>
                <c:pt idx="1">
                  <c:v>0.32640000000000002</c:v>
                </c:pt>
                <c:pt idx="2">
                  <c:v>0.32829999999999998</c:v>
                </c:pt>
                <c:pt idx="3">
                  <c:v>0.32500000000000001</c:v>
                </c:pt>
                <c:pt idx="4">
                  <c:v>0.32750000000000001</c:v>
                </c:pt>
                <c:pt idx="5">
                  <c:v>0.31259999999999999</c:v>
                </c:pt>
                <c:pt idx="6">
                  <c:v>0.32090000000000002</c:v>
                </c:pt>
                <c:pt idx="7">
                  <c:v>0.30570000000000003</c:v>
                </c:pt>
                <c:pt idx="8">
                  <c:v>0.29670000000000002</c:v>
                </c:pt>
                <c:pt idx="9">
                  <c:v>0.28820000000000001</c:v>
                </c:pt>
                <c:pt idx="10">
                  <c:v>0.30130000000000001</c:v>
                </c:pt>
                <c:pt idx="11">
                  <c:v>0.29260000000000003</c:v>
                </c:pt>
                <c:pt idx="12">
                  <c:v>0.29499999999999998</c:v>
                </c:pt>
                <c:pt idx="13">
                  <c:v>0.29299999999999998</c:v>
                </c:pt>
                <c:pt idx="14">
                  <c:v>0.27639999999999998</c:v>
                </c:pt>
                <c:pt idx="15">
                  <c:v>0.28820000000000001</c:v>
                </c:pt>
                <c:pt idx="16">
                  <c:v>0.29339999999999999</c:v>
                </c:pt>
                <c:pt idx="17">
                  <c:v>0.29420000000000002</c:v>
                </c:pt>
                <c:pt idx="18">
                  <c:v>0.28539999999999999</c:v>
                </c:pt>
                <c:pt idx="19">
                  <c:v>0.29070000000000001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DF-4F7F-944F-5558A3697FCD}"/>
            </c:ext>
          </c:extLst>
        </c:ser>
        <c:ser>
          <c:idx val="7"/>
          <c:order val="4"/>
          <c:tx>
            <c:strRef>
              <c:f>'Other S&amp;W % Growth Data'!$L$4</c:f>
              <c:strCache>
                <c:ptCount val="1"/>
                <c:pt idx="0">
                  <c:v>Lesley University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Data'!$L$5:$L$24</c:f>
              <c:numCache>
                <c:formatCode>0.00%</c:formatCode>
                <c:ptCount val="20"/>
                <c:pt idx="0">
                  <c:v>0.46479999999999999</c:v>
                </c:pt>
                <c:pt idx="1">
                  <c:v>0.46060000000000001</c:v>
                </c:pt>
                <c:pt idx="2">
                  <c:v>0.44209999999999999</c:v>
                </c:pt>
                <c:pt idx="3">
                  <c:v>0.44140000000000001</c:v>
                </c:pt>
                <c:pt idx="4">
                  <c:v>0.43580000000000002</c:v>
                </c:pt>
                <c:pt idx="5">
                  <c:v>0.42799999999999999</c:v>
                </c:pt>
                <c:pt idx="6">
                  <c:v>0.41289999999999999</c:v>
                </c:pt>
                <c:pt idx="7">
                  <c:v>0.4022</c:v>
                </c:pt>
                <c:pt idx="8">
                  <c:v>0.39439999999999997</c:v>
                </c:pt>
                <c:pt idx="9">
                  <c:v>0.39739999999999998</c:v>
                </c:pt>
                <c:pt idx="10">
                  <c:v>0.39710000000000001</c:v>
                </c:pt>
                <c:pt idx="11">
                  <c:v>0.42330000000000001</c:v>
                </c:pt>
                <c:pt idx="12">
                  <c:v>0.40360000000000001</c:v>
                </c:pt>
                <c:pt idx="13">
                  <c:v>0.40949999999999998</c:v>
                </c:pt>
                <c:pt idx="14">
                  <c:v>0.41149999999999998</c:v>
                </c:pt>
                <c:pt idx="15">
                  <c:v>0.39400000000000002</c:v>
                </c:pt>
                <c:pt idx="16">
                  <c:v>0.42059999999999997</c:v>
                </c:pt>
                <c:pt idx="17">
                  <c:v>0.39560000000000001</c:v>
                </c:pt>
                <c:pt idx="18">
                  <c:v>0.36649999999999999</c:v>
                </c:pt>
                <c:pt idx="19">
                  <c:v>0.38150000000000001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DF-4F7F-944F-5558A3697FCD}"/>
            </c:ext>
          </c:extLst>
        </c:ser>
        <c:ser>
          <c:idx val="8"/>
          <c:order val="5"/>
          <c:tx>
            <c:strRef>
              <c:f>'Other S&amp;W % Growth Data'!$M$4</c:f>
              <c:strCache>
                <c:ptCount val="1"/>
                <c:pt idx="0">
                  <c:v>Merrimack College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Data'!$M$5:$M$24</c:f>
              <c:numCache>
                <c:formatCode>0.00%</c:formatCode>
                <c:ptCount val="20"/>
                <c:pt idx="0">
                  <c:v>0.33250000000000002</c:v>
                </c:pt>
                <c:pt idx="1">
                  <c:v>0.34</c:v>
                </c:pt>
                <c:pt idx="2">
                  <c:v>0.32340000000000002</c:v>
                </c:pt>
                <c:pt idx="3">
                  <c:v>0.31819999999999998</c:v>
                </c:pt>
                <c:pt idx="4">
                  <c:v>0.30130000000000001</c:v>
                </c:pt>
                <c:pt idx="5">
                  <c:v>0.29330000000000001</c:v>
                </c:pt>
                <c:pt idx="6">
                  <c:v>0.30170000000000002</c:v>
                </c:pt>
                <c:pt idx="7">
                  <c:v>0.30909999999999999</c:v>
                </c:pt>
                <c:pt idx="8">
                  <c:v>0.30449999999999999</c:v>
                </c:pt>
                <c:pt idx="9">
                  <c:v>0.3039</c:v>
                </c:pt>
                <c:pt idx="10">
                  <c:v>0.2878</c:v>
                </c:pt>
                <c:pt idx="11">
                  <c:v>0.28389999999999999</c:v>
                </c:pt>
                <c:pt idx="12">
                  <c:v>0.28029999999999999</c:v>
                </c:pt>
                <c:pt idx="13">
                  <c:v>0.27839999999999998</c:v>
                </c:pt>
                <c:pt idx="14">
                  <c:v>0.27389999999999998</c:v>
                </c:pt>
                <c:pt idx="15">
                  <c:v>0.25879999999999997</c:v>
                </c:pt>
                <c:pt idx="16">
                  <c:v>0.25619999999999998</c:v>
                </c:pt>
                <c:pt idx="17">
                  <c:v>0.2331</c:v>
                </c:pt>
                <c:pt idx="18">
                  <c:v>0.21729999999999999</c:v>
                </c:pt>
                <c:pt idx="19">
                  <c:v>0.22020000000000001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DF-4F7F-944F-5558A3697FCD}"/>
            </c:ext>
          </c:extLst>
        </c:ser>
        <c:ser>
          <c:idx val="9"/>
          <c:order val="6"/>
          <c:tx>
            <c:strRef>
              <c:f>'Other S&amp;W % Growth Data'!$N$4</c:f>
              <c:strCache>
                <c:ptCount val="1"/>
                <c:pt idx="0">
                  <c:v>Nichols College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Data'!$N$5:$N$24</c:f>
              <c:numCache>
                <c:formatCode>0.00%</c:formatCode>
                <c:ptCount val="20"/>
                <c:pt idx="0">
                  <c:v>0.26579999999999998</c:v>
                </c:pt>
                <c:pt idx="1">
                  <c:v>0.27700000000000002</c:v>
                </c:pt>
                <c:pt idx="2">
                  <c:v>0.2495</c:v>
                </c:pt>
                <c:pt idx="3">
                  <c:v>0.23039999999999999</c:v>
                </c:pt>
                <c:pt idx="4">
                  <c:v>0.22670000000000001</c:v>
                </c:pt>
                <c:pt idx="5">
                  <c:v>0.2913</c:v>
                </c:pt>
                <c:pt idx="6">
                  <c:v>0.21210000000000001</c:v>
                </c:pt>
                <c:pt idx="7">
                  <c:v>0.2147</c:v>
                </c:pt>
                <c:pt idx="8">
                  <c:v>0.2268</c:v>
                </c:pt>
                <c:pt idx="10">
                  <c:v>0.20860000000000001</c:v>
                </c:pt>
                <c:pt idx="11">
                  <c:v>0.20250000000000001</c:v>
                </c:pt>
                <c:pt idx="12">
                  <c:v>0.20569999999999999</c:v>
                </c:pt>
                <c:pt idx="13">
                  <c:v>0.21890000000000001</c:v>
                </c:pt>
                <c:pt idx="14">
                  <c:v>0.20430000000000001</c:v>
                </c:pt>
                <c:pt idx="15">
                  <c:v>0.21490000000000001</c:v>
                </c:pt>
                <c:pt idx="16">
                  <c:v>0.21249999999999999</c:v>
                </c:pt>
                <c:pt idx="17">
                  <c:v>0.21179999999999999</c:v>
                </c:pt>
                <c:pt idx="18">
                  <c:v>0.22800000000000001</c:v>
                </c:pt>
                <c:pt idx="19">
                  <c:v>0.2248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DF-4F7F-944F-5558A3697FCD}"/>
            </c:ext>
          </c:extLst>
        </c:ser>
        <c:ser>
          <c:idx val="10"/>
          <c:order val="7"/>
          <c:tx>
            <c:strRef>
              <c:f>'Other S&amp;W % Growth Data'!$O$4</c:f>
              <c:strCache>
                <c:ptCount val="1"/>
                <c:pt idx="0">
                  <c:v>Quinnipiac University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Data'!$O$5:$O$24</c:f>
              <c:numCache>
                <c:formatCode>0.00%</c:formatCode>
                <c:ptCount val="20"/>
                <c:pt idx="0">
                  <c:v>0.17530000000000001</c:v>
                </c:pt>
                <c:pt idx="1">
                  <c:v>0.17399999999999999</c:v>
                </c:pt>
                <c:pt idx="2">
                  <c:v>0.17730000000000001</c:v>
                </c:pt>
                <c:pt idx="3">
                  <c:v>0.17499999999999999</c:v>
                </c:pt>
                <c:pt idx="4">
                  <c:v>0.18210000000000001</c:v>
                </c:pt>
                <c:pt idx="5">
                  <c:v>0.19009999999999999</c:v>
                </c:pt>
                <c:pt idx="6">
                  <c:v>0.29459999999999997</c:v>
                </c:pt>
                <c:pt idx="7">
                  <c:v>0.29120000000000001</c:v>
                </c:pt>
                <c:pt idx="8">
                  <c:v>0.30869999999999997</c:v>
                </c:pt>
                <c:pt idx="9">
                  <c:v>0.31509999999999999</c:v>
                </c:pt>
                <c:pt idx="10">
                  <c:v>0.32019999999999998</c:v>
                </c:pt>
                <c:pt idx="11">
                  <c:v>0.29659999999999997</c:v>
                </c:pt>
                <c:pt idx="12">
                  <c:v>0.3009</c:v>
                </c:pt>
                <c:pt idx="13">
                  <c:v>0.27810000000000001</c:v>
                </c:pt>
                <c:pt idx="14">
                  <c:v>0.27300000000000002</c:v>
                </c:pt>
                <c:pt idx="15">
                  <c:v>0.2908</c:v>
                </c:pt>
                <c:pt idx="16">
                  <c:v>0.313</c:v>
                </c:pt>
                <c:pt idx="17">
                  <c:v>0.27610000000000001</c:v>
                </c:pt>
                <c:pt idx="18">
                  <c:v>0.27789999999999998</c:v>
                </c:pt>
                <c:pt idx="19">
                  <c:v>0.27560000000000001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DF-4F7F-944F-5558A3697FCD}"/>
            </c:ext>
          </c:extLst>
        </c:ser>
        <c:ser>
          <c:idx val="11"/>
          <c:order val="8"/>
          <c:tx>
            <c:strRef>
              <c:f>'Other S&amp;W % Growth Data'!$P$4</c:f>
              <c:strCache>
                <c:ptCount val="1"/>
                <c:pt idx="0">
                  <c:v>Roger Williams University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Data'!$P$5:$P$24</c:f>
              <c:numCache>
                <c:formatCode>0.00%</c:formatCode>
                <c:ptCount val="20"/>
                <c:pt idx="0">
                  <c:v>0.31430000000000002</c:v>
                </c:pt>
                <c:pt idx="1">
                  <c:v>0.33179999999999998</c:v>
                </c:pt>
                <c:pt idx="2">
                  <c:v>0.3281</c:v>
                </c:pt>
                <c:pt idx="3">
                  <c:v>0.32129999999999997</c:v>
                </c:pt>
                <c:pt idx="4">
                  <c:v>0.33350000000000002</c:v>
                </c:pt>
                <c:pt idx="5">
                  <c:v>0.41649999999999998</c:v>
                </c:pt>
                <c:pt idx="6">
                  <c:v>0.34699999999999998</c:v>
                </c:pt>
                <c:pt idx="7">
                  <c:v>0.34439999999999998</c:v>
                </c:pt>
                <c:pt idx="8">
                  <c:v>0.33960000000000001</c:v>
                </c:pt>
                <c:pt idx="9">
                  <c:v>0.34139999999999998</c:v>
                </c:pt>
                <c:pt idx="10">
                  <c:v>0.32979999999999998</c:v>
                </c:pt>
                <c:pt idx="11">
                  <c:v>0.33410000000000001</c:v>
                </c:pt>
                <c:pt idx="12">
                  <c:v>0.34060000000000001</c:v>
                </c:pt>
                <c:pt idx="13">
                  <c:v>0.33729999999999999</c:v>
                </c:pt>
                <c:pt idx="14">
                  <c:v>0.34229999999999999</c:v>
                </c:pt>
                <c:pt idx="15">
                  <c:v>0.33900000000000002</c:v>
                </c:pt>
                <c:pt idx="16">
                  <c:v>0.32779999999999998</c:v>
                </c:pt>
                <c:pt idx="17">
                  <c:v>0.31819999999999998</c:v>
                </c:pt>
                <c:pt idx="18">
                  <c:v>0.31569999999999998</c:v>
                </c:pt>
                <c:pt idx="19">
                  <c:v>0.30859999999999999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DF-4F7F-944F-5558A3697FCD}"/>
            </c:ext>
          </c:extLst>
        </c:ser>
        <c:ser>
          <c:idx val="12"/>
          <c:order val="9"/>
          <c:tx>
            <c:strRef>
              <c:f>'Other S&amp;W % Growth Data'!$Q$4</c:f>
              <c:strCache>
                <c:ptCount val="1"/>
                <c:pt idx="0">
                  <c:v>Sacred Heart University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Data'!$Q$5:$Q$24</c:f>
              <c:numCache>
                <c:formatCode>0.00%</c:formatCode>
                <c:ptCount val="20"/>
                <c:pt idx="0">
                  <c:v>0.3352</c:v>
                </c:pt>
                <c:pt idx="1">
                  <c:v>0.31830000000000003</c:v>
                </c:pt>
                <c:pt idx="2">
                  <c:v>0.31090000000000001</c:v>
                </c:pt>
                <c:pt idx="3">
                  <c:v>0.31419999999999998</c:v>
                </c:pt>
                <c:pt idx="4">
                  <c:v>0.32590000000000002</c:v>
                </c:pt>
                <c:pt idx="5">
                  <c:v>0.3337</c:v>
                </c:pt>
                <c:pt idx="6">
                  <c:v>0.30580000000000002</c:v>
                </c:pt>
                <c:pt idx="7">
                  <c:v>0.3075</c:v>
                </c:pt>
                <c:pt idx="8">
                  <c:v>0.31380000000000002</c:v>
                </c:pt>
                <c:pt idx="9">
                  <c:v>0.31609999999999999</c:v>
                </c:pt>
                <c:pt idx="10">
                  <c:v>0.30780000000000002</c:v>
                </c:pt>
                <c:pt idx="11">
                  <c:v>0.2903</c:v>
                </c:pt>
                <c:pt idx="12">
                  <c:v>0.28589999999999999</c:v>
                </c:pt>
                <c:pt idx="13">
                  <c:v>0.28120000000000001</c:v>
                </c:pt>
                <c:pt idx="14">
                  <c:v>0.2828</c:v>
                </c:pt>
                <c:pt idx="15">
                  <c:v>0.28620000000000001</c:v>
                </c:pt>
                <c:pt idx="16">
                  <c:v>0.28610000000000002</c:v>
                </c:pt>
                <c:pt idx="17">
                  <c:v>0.25829999999999997</c:v>
                </c:pt>
                <c:pt idx="18">
                  <c:v>0.25690000000000002</c:v>
                </c:pt>
                <c:pt idx="19">
                  <c:v>0.26179999999999998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DF-4F7F-944F-5558A3697FCD}"/>
            </c:ext>
          </c:extLst>
        </c:ser>
        <c:ser>
          <c:idx val="13"/>
          <c:order val="10"/>
          <c:tx>
            <c:strRef>
              <c:f>'Other S&amp;W % Growth Data'!$R$4</c:f>
              <c:strCache>
                <c:ptCount val="1"/>
                <c:pt idx="0">
                  <c:v>Springfield College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Data'!$R$5:$R$24</c:f>
              <c:numCache>
                <c:formatCode>0.00%</c:formatCode>
                <c:ptCount val="20"/>
                <c:pt idx="0">
                  <c:v>0.2923</c:v>
                </c:pt>
                <c:pt idx="1">
                  <c:v>0.28189999999999998</c:v>
                </c:pt>
                <c:pt idx="2">
                  <c:v>0.28160000000000002</c:v>
                </c:pt>
                <c:pt idx="3">
                  <c:v>0.2888</c:v>
                </c:pt>
                <c:pt idx="4">
                  <c:v>0.28889999999999999</c:v>
                </c:pt>
                <c:pt idx="5">
                  <c:v>0.29299999999999998</c:v>
                </c:pt>
                <c:pt idx="6">
                  <c:v>0.2923</c:v>
                </c:pt>
                <c:pt idx="7">
                  <c:v>0.3019</c:v>
                </c:pt>
                <c:pt idx="8">
                  <c:v>0.30449999999999999</c:v>
                </c:pt>
                <c:pt idx="9">
                  <c:v>0.31459999999999999</c:v>
                </c:pt>
                <c:pt idx="10">
                  <c:v>0.31659999999999999</c:v>
                </c:pt>
                <c:pt idx="11">
                  <c:v>0.29149999999999998</c:v>
                </c:pt>
                <c:pt idx="12">
                  <c:v>0.30880000000000002</c:v>
                </c:pt>
                <c:pt idx="13">
                  <c:v>0.307</c:v>
                </c:pt>
                <c:pt idx="14">
                  <c:v>0.30170000000000002</c:v>
                </c:pt>
                <c:pt idx="15">
                  <c:v>0.3024</c:v>
                </c:pt>
                <c:pt idx="16">
                  <c:v>0.28970000000000001</c:v>
                </c:pt>
                <c:pt idx="17">
                  <c:v>0.27539999999999998</c:v>
                </c:pt>
                <c:pt idx="18">
                  <c:v>0.26200000000000001</c:v>
                </c:pt>
                <c:pt idx="19">
                  <c:v>0.26619999999999999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DF-4F7F-944F-5558A3697FCD}"/>
            </c:ext>
          </c:extLst>
        </c:ser>
        <c:ser>
          <c:idx val="14"/>
          <c:order val="11"/>
          <c:tx>
            <c:strRef>
              <c:f>'Other S&amp;W % Growth Data'!$S$4</c:f>
              <c:strCache>
                <c:ptCount val="1"/>
                <c:pt idx="0">
                  <c:v>Suffolk University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Data'!$S$5:$S$24</c:f>
              <c:numCache>
                <c:formatCode>0.00%</c:formatCode>
                <c:ptCount val="20"/>
                <c:pt idx="0">
                  <c:v>0.30070000000000002</c:v>
                </c:pt>
                <c:pt idx="1">
                  <c:v>0.31580000000000003</c:v>
                </c:pt>
                <c:pt idx="2">
                  <c:v>0.32579999999999998</c:v>
                </c:pt>
                <c:pt idx="3">
                  <c:v>0.35199999999999998</c:v>
                </c:pt>
                <c:pt idx="4">
                  <c:v>0.40110000000000001</c:v>
                </c:pt>
                <c:pt idx="5">
                  <c:v>0.42609999999999998</c:v>
                </c:pt>
                <c:pt idx="6">
                  <c:v>0.41889999999999999</c:v>
                </c:pt>
                <c:pt idx="7">
                  <c:v>0.38400000000000001</c:v>
                </c:pt>
                <c:pt idx="8">
                  <c:v>0.37319999999999998</c:v>
                </c:pt>
                <c:pt idx="9">
                  <c:v>0.32550000000000001</c:v>
                </c:pt>
                <c:pt idx="10">
                  <c:v>0.32940000000000003</c:v>
                </c:pt>
                <c:pt idx="11">
                  <c:v>0.31759999999999999</c:v>
                </c:pt>
                <c:pt idx="12">
                  <c:v>0.28960000000000002</c:v>
                </c:pt>
                <c:pt idx="13">
                  <c:v>0.2893</c:v>
                </c:pt>
                <c:pt idx="14">
                  <c:v>0.28199999999999997</c:v>
                </c:pt>
                <c:pt idx="15">
                  <c:v>0.2878</c:v>
                </c:pt>
                <c:pt idx="16">
                  <c:v>0.28699999999999998</c:v>
                </c:pt>
                <c:pt idx="17">
                  <c:v>0.28839999999999999</c:v>
                </c:pt>
                <c:pt idx="18">
                  <c:v>0.27379999999999999</c:v>
                </c:pt>
                <c:pt idx="19">
                  <c:v>0.2697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DF-4F7F-944F-5558A3697FCD}"/>
            </c:ext>
          </c:extLst>
        </c:ser>
        <c:ser>
          <c:idx val="15"/>
          <c:order val="12"/>
          <c:tx>
            <c:strRef>
              <c:f>'Other S&amp;W % Growth Data'!$T$4</c:f>
              <c:strCache>
                <c:ptCount val="1"/>
                <c:pt idx="0">
                  <c:v>University of Hartford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Data'!$T$5:$T$24</c:f>
              <c:numCache>
                <c:formatCode>0.00%</c:formatCode>
                <c:ptCount val="20"/>
                <c:pt idx="0">
                  <c:v>0.35060000000000002</c:v>
                </c:pt>
                <c:pt idx="1">
                  <c:v>0.36070000000000002</c:v>
                </c:pt>
                <c:pt idx="2">
                  <c:v>0.35420000000000001</c:v>
                </c:pt>
                <c:pt idx="3">
                  <c:v>0.36109999999999998</c:v>
                </c:pt>
                <c:pt idx="4">
                  <c:v>0.36399999999999999</c:v>
                </c:pt>
                <c:pt idx="5">
                  <c:v>0.42880000000000001</c:v>
                </c:pt>
                <c:pt idx="6">
                  <c:v>0.45279999999999998</c:v>
                </c:pt>
                <c:pt idx="7">
                  <c:v>0.43590000000000001</c:v>
                </c:pt>
                <c:pt idx="8">
                  <c:v>0.43940000000000001</c:v>
                </c:pt>
                <c:pt idx="9">
                  <c:v>0.60840000000000005</c:v>
                </c:pt>
                <c:pt idx="10">
                  <c:v>0.44750000000000001</c:v>
                </c:pt>
                <c:pt idx="11">
                  <c:v>0.45400000000000001</c:v>
                </c:pt>
                <c:pt idx="12">
                  <c:v>0.27460000000000001</c:v>
                </c:pt>
                <c:pt idx="13">
                  <c:v>0.28520000000000001</c:v>
                </c:pt>
                <c:pt idx="14">
                  <c:v>0.28639999999999999</c:v>
                </c:pt>
                <c:pt idx="15">
                  <c:v>0.29459999999999997</c:v>
                </c:pt>
                <c:pt idx="16">
                  <c:v>0.73380000000000001</c:v>
                </c:pt>
                <c:pt idx="17">
                  <c:v>0.26019999999999999</c:v>
                </c:pt>
                <c:pt idx="18">
                  <c:v>0.26960000000000001</c:v>
                </c:pt>
                <c:pt idx="19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BDF-4F7F-944F-5558A3697FCD}"/>
            </c:ext>
          </c:extLst>
        </c:ser>
        <c:ser>
          <c:idx val="16"/>
          <c:order val="13"/>
          <c:tx>
            <c:strRef>
              <c:f>'Other S&amp;W % Growth Data'!$U$4</c:f>
              <c:strCache>
                <c:ptCount val="1"/>
                <c:pt idx="0">
                  <c:v>Wesleyan University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Data'!$U$5:$U$24</c:f>
              <c:numCache>
                <c:formatCode>0.00%</c:formatCode>
                <c:ptCount val="20"/>
                <c:pt idx="0">
                  <c:v>0.5413</c:v>
                </c:pt>
                <c:pt idx="1">
                  <c:v>0.57979999999999998</c:v>
                </c:pt>
                <c:pt idx="2">
                  <c:v>0.61319999999999997</c:v>
                </c:pt>
                <c:pt idx="3">
                  <c:v>0.63829999999999998</c:v>
                </c:pt>
                <c:pt idx="4">
                  <c:v>0.69920000000000004</c:v>
                </c:pt>
                <c:pt idx="5">
                  <c:v>0.78049999999999997</c:v>
                </c:pt>
                <c:pt idx="6">
                  <c:v>0.8599</c:v>
                </c:pt>
                <c:pt idx="7">
                  <c:v>0.88119999999999998</c:v>
                </c:pt>
                <c:pt idx="8">
                  <c:v>0.94850000000000001</c:v>
                </c:pt>
                <c:pt idx="9">
                  <c:v>1.0075000000000001</c:v>
                </c:pt>
                <c:pt idx="10">
                  <c:v>1.0768</c:v>
                </c:pt>
                <c:pt idx="11">
                  <c:v>1.1713</c:v>
                </c:pt>
                <c:pt idx="12">
                  <c:v>1.2683</c:v>
                </c:pt>
                <c:pt idx="13">
                  <c:v>1.4209000000000001</c:v>
                </c:pt>
                <c:pt idx="14">
                  <c:v>1.5648</c:v>
                </c:pt>
                <c:pt idx="15">
                  <c:v>1.6875</c:v>
                </c:pt>
                <c:pt idx="16">
                  <c:v>1.9198</c:v>
                </c:pt>
                <c:pt idx="17">
                  <c:v>1.9000999999999999</c:v>
                </c:pt>
                <c:pt idx="18">
                  <c:v>2.1998000000000002</c:v>
                </c:pt>
                <c:pt idx="19">
                  <c:v>2.5831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BDF-4F7F-944F-5558A3697FCD}"/>
            </c:ext>
          </c:extLst>
        </c:ser>
        <c:ser>
          <c:idx val="17"/>
          <c:order val="14"/>
          <c:tx>
            <c:strRef>
              <c:f>'Other S&amp;W % Growth Data'!$V$4</c:f>
              <c:strCache>
                <c:ptCount val="1"/>
                <c:pt idx="0">
                  <c:v>Western New England University</c:v>
                </c:pt>
              </c:strCache>
            </c:strRef>
          </c:tx>
          <c:spPr>
            <a:ln w="57150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Data'!$V$5:$V$24</c:f>
              <c:numCache>
                <c:formatCode>0.00%</c:formatCode>
                <c:ptCount val="20"/>
                <c:pt idx="0">
                  <c:v>0.39079999999999998</c:v>
                </c:pt>
                <c:pt idx="1">
                  <c:v>0.3775</c:v>
                </c:pt>
                <c:pt idx="2">
                  <c:v>0.3775</c:v>
                </c:pt>
                <c:pt idx="3">
                  <c:v>0.372</c:v>
                </c:pt>
                <c:pt idx="4">
                  <c:v>0.37140000000000001</c:v>
                </c:pt>
                <c:pt idx="5">
                  <c:v>0.36699999999999999</c:v>
                </c:pt>
                <c:pt idx="6">
                  <c:v>0.37430000000000002</c:v>
                </c:pt>
                <c:pt idx="7">
                  <c:v>0.34510000000000002</c:v>
                </c:pt>
                <c:pt idx="8">
                  <c:v>0.33900000000000002</c:v>
                </c:pt>
                <c:pt idx="9">
                  <c:v>0.33169999999999999</c:v>
                </c:pt>
                <c:pt idx="10">
                  <c:v>0.33189999999999997</c:v>
                </c:pt>
                <c:pt idx="11">
                  <c:v>0.32979999999999998</c:v>
                </c:pt>
                <c:pt idx="12">
                  <c:v>0.3266</c:v>
                </c:pt>
                <c:pt idx="13">
                  <c:v>0.32950000000000002</c:v>
                </c:pt>
                <c:pt idx="14">
                  <c:v>0.32969999999999999</c:v>
                </c:pt>
                <c:pt idx="15">
                  <c:v>0.32519999999999999</c:v>
                </c:pt>
                <c:pt idx="16">
                  <c:v>0.32</c:v>
                </c:pt>
                <c:pt idx="17">
                  <c:v>0.31440000000000001</c:v>
                </c:pt>
                <c:pt idx="18">
                  <c:v>0.29509999999999997</c:v>
                </c:pt>
                <c:pt idx="19">
                  <c:v>0.3004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BDF-4F7F-944F-5558A3697FCD}"/>
            </c:ext>
          </c:extLst>
        </c:ser>
        <c:ser>
          <c:idx val="18"/>
          <c:order val="15"/>
          <c:tx>
            <c:strRef>
              <c:f>'Other S&amp;W % Growth Data'!$W$4</c:f>
              <c:strCache>
                <c:ptCount val="1"/>
                <c:pt idx="0">
                  <c:v>Worcester Polytechnic Institute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Data'!$W$5:$W$24</c:f>
              <c:numCache>
                <c:formatCode>0.00%</c:formatCode>
                <c:ptCount val="20"/>
                <c:pt idx="0">
                  <c:v>0.3276</c:v>
                </c:pt>
                <c:pt idx="1">
                  <c:v>0.3271</c:v>
                </c:pt>
                <c:pt idx="2">
                  <c:v>0.3367</c:v>
                </c:pt>
                <c:pt idx="3">
                  <c:v>0.33989999999999998</c:v>
                </c:pt>
                <c:pt idx="4">
                  <c:v>0.32550000000000001</c:v>
                </c:pt>
                <c:pt idx="5">
                  <c:v>0.3291</c:v>
                </c:pt>
                <c:pt idx="6">
                  <c:v>0.33</c:v>
                </c:pt>
                <c:pt idx="7">
                  <c:v>0.33679999999999999</c:v>
                </c:pt>
                <c:pt idx="8">
                  <c:v>0.34370000000000001</c:v>
                </c:pt>
                <c:pt idx="9">
                  <c:v>0.33579999999999999</c:v>
                </c:pt>
                <c:pt idx="10">
                  <c:v>0.33360000000000001</c:v>
                </c:pt>
                <c:pt idx="11">
                  <c:v>0.32350000000000001</c:v>
                </c:pt>
                <c:pt idx="12">
                  <c:v>0.32779999999999998</c:v>
                </c:pt>
                <c:pt idx="13">
                  <c:v>0.33779999999999999</c:v>
                </c:pt>
                <c:pt idx="14">
                  <c:v>0.3453</c:v>
                </c:pt>
                <c:pt idx="15">
                  <c:v>0.33400000000000002</c:v>
                </c:pt>
                <c:pt idx="16">
                  <c:v>0.34989999999999999</c:v>
                </c:pt>
                <c:pt idx="17">
                  <c:v>0.31979999999999997</c:v>
                </c:pt>
                <c:pt idx="18">
                  <c:v>0.30359999999999998</c:v>
                </c:pt>
                <c:pt idx="19">
                  <c:v>0.313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BDF-4F7F-944F-5558A3697FCD}"/>
            </c:ext>
          </c:extLst>
        </c:ser>
        <c:ser>
          <c:idx val="19"/>
          <c:order val="16"/>
          <c:tx>
            <c:strRef>
              <c:f>'Other S&amp;W % Growth Data'!$AB$4</c:f>
              <c:strCache>
                <c:ptCount val="1"/>
                <c:pt idx="0">
                  <c:v>Avg Comparable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Data'!$AB$5:$AB$24</c:f>
              <c:numCache>
                <c:formatCode>0.00%</c:formatCode>
                <c:ptCount val="20"/>
                <c:pt idx="0">
                  <c:v>0.35335555555555559</c:v>
                </c:pt>
                <c:pt idx="1">
                  <c:v>0.35332777777777774</c:v>
                </c:pt>
                <c:pt idx="2">
                  <c:v>0.34675555555555554</c:v>
                </c:pt>
                <c:pt idx="3">
                  <c:v>0.35275294117647055</c:v>
                </c:pt>
                <c:pt idx="4">
                  <c:v>0.33602777777777776</c:v>
                </c:pt>
                <c:pt idx="5">
                  <c:v>0.36305000000000004</c:v>
                </c:pt>
                <c:pt idx="6">
                  <c:v>0.36385555555555554</c:v>
                </c:pt>
                <c:pt idx="7">
                  <c:v>0.35719444444444448</c:v>
                </c:pt>
                <c:pt idx="8">
                  <c:v>0.51530555555555546</c:v>
                </c:pt>
                <c:pt idx="9">
                  <c:v>0.55329411764705871</c:v>
                </c:pt>
                <c:pt idx="10">
                  <c:v>0.51800000000000002</c:v>
                </c:pt>
                <c:pt idx="11">
                  <c:v>0.52488888888888896</c:v>
                </c:pt>
                <c:pt idx="12">
                  <c:v>0.35547222222222219</c:v>
                </c:pt>
                <c:pt idx="13">
                  <c:v>0.36696666666666666</c:v>
                </c:pt>
                <c:pt idx="14">
                  <c:v>0.37131666666666663</c:v>
                </c:pt>
                <c:pt idx="15">
                  <c:v>0.3773777777777777</c:v>
                </c:pt>
                <c:pt idx="16">
                  <c:v>0.41797777777777778</c:v>
                </c:pt>
                <c:pt idx="17">
                  <c:v>0.5672722222222224</c:v>
                </c:pt>
                <c:pt idx="18">
                  <c:v>0.56643333333333323</c:v>
                </c:pt>
                <c:pt idx="19">
                  <c:v>0.60776666666666679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BDF-4F7F-944F-5558A3697FCD}"/>
            </c:ext>
          </c:extLst>
        </c:ser>
        <c:ser>
          <c:idx val="0"/>
          <c:order val="17"/>
          <c:tx>
            <c:strRef>
              <c:f>'Other S&amp;W % Growth Data'!$I$4</c:f>
              <c:strCache>
                <c:ptCount val="1"/>
                <c:pt idx="0">
                  <c:v>Clark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 S&amp;W % Growth Data'!$E$5:$E$24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'Other S&amp;W % Growth Data'!$I$5:$I$24</c:f>
              <c:numCache>
                <c:formatCode>0.00%</c:formatCode>
                <c:ptCount val="20"/>
                <c:pt idx="0">
                  <c:v>0.4929</c:v>
                </c:pt>
                <c:pt idx="1">
                  <c:v>0.48159999999999997</c:v>
                </c:pt>
                <c:pt idx="2">
                  <c:v>0.4572</c:v>
                </c:pt>
                <c:pt idx="3">
                  <c:v>0.45669999999999999</c:v>
                </c:pt>
                <c:pt idx="4">
                  <c:v>0.1273</c:v>
                </c:pt>
                <c:pt idx="5">
                  <c:v>0.31619999999999998</c:v>
                </c:pt>
                <c:pt idx="6">
                  <c:v>0.3155</c:v>
                </c:pt>
                <c:pt idx="7">
                  <c:v>0.30719999999999997</c:v>
                </c:pt>
                <c:pt idx="8">
                  <c:v>0.30630000000000002</c:v>
                </c:pt>
                <c:pt idx="9">
                  <c:v>0.31419999999999998</c:v>
                </c:pt>
                <c:pt idx="10">
                  <c:v>0.30769999999999997</c:v>
                </c:pt>
                <c:pt idx="11">
                  <c:v>0.30649999999999999</c:v>
                </c:pt>
                <c:pt idx="12">
                  <c:v>0.30669999999999997</c:v>
                </c:pt>
                <c:pt idx="13">
                  <c:v>0.31940000000000002</c:v>
                </c:pt>
                <c:pt idx="14">
                  <c:v>0.31559999999999999</c:v>
                </c:pt>
                <c:pt idx="15">
                  <c:v>0.30409999999999998</c:v>
                </c:pt>
                <c:pt idx="16">
                  <c:v>0.29499999999999998</c:v>
                </c:pt>
                <c:pt idx="17">
                  <c:v>0.29920000000000002</c:v>
                </c:pt>
                <c:pt idx="18">
                  <c:v>0.28860000000000002</c:v>
                </c:pt>
                <c:pt idx="19">
                  <c:v>0.28689999999999999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BDF-4F7F-944F-5558A369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244999"/>
        <c:axId val="508247047"/>
      </c:lineChart>
      <c:catAx>
        <c:axId val="508244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47047"/>
        <c:crosses val="autoZero"/>
        <c:auto val="1"/>
        <c:lblAlgn val="ctr"/>
        <c:lblOffset val="100"/>
        <c:noMultiLvlLbl val="0"/>
      </c:catAx>
      <c:valAx>
        <c:axId val="508247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44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'University Name': </a:t>
            </a:r>
            <a:r>
              <a:rPr lang="en-US">
                <a:solidFill>
                  <a:srgbClr val="DD5A13"/>
                </a:solidFill>
              </a:rPr>
              <a:t>American International College</a:t>
            </a:r>
            <a:r>
              <a:rPr lang="en-US"/>
              <a:t> has noticeably higher 'CAGR'.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  <c:pivotFmt>
        <c:idx val="6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>
            <a:noFill/>
          </a:ln>
          <a:effectLst/>
        </c:spPr>
      </c:pivotFmt>
      <c:pivotFmt>
        <c:idx val="8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69-466A-A7D6-ABA8CA276398}"/>
              </c:ext>
            </c:extLst>
          </c:dPt>
          <c:cat>
            <c:strLit>
              <c:ptCount val="23"/>
              <c:pt idx="0">
                <c:v>American International College</c:v>
              </c:pt>
              <c:pt idx="1">
                <c:v>Wesleyan University</c:v>
              </c:pt>
              <c:pt idx="2">
                <c:v>Avg Compareable</c:v>
              </c:pt>
              <c:pt idx="3">
                <c:v>Quinnipiac University</c:v>
              </c:pt>
              <c:pt idx="4">
                <c:v>Brandeis University</c:v>
              </c:pt>
              <c:pt idx="5">
                <c:v>Massachusetts Institute of Technology</c:v>
              </c:pt>
              <c:pt idx="6">
                <c:v>Roger Williams University</c:v>
              </c:pt>
              <c:pt idx="7">
                <c:v>Boston College</c:v>
              </c:pt>
              <c:pt idx="8">
                <c:v>Worcester Polytechnic Institute</c:v>
              </c:pt>
              <c:pt idx="9">
                <c:v>Boston University</c:v>
              </c:pt>
              <c:pt idx="10">
                <c:v>Springfield College</c:v>
              </c:pt>
              <c:pt idx="11">
                <c:v>Suffolk University</c:v>
              </c:pt>
              <c:pt idx="12">
                <c:v>Fairfield University</c:v>
              </c:pt>
              <c:pt idx="13">
                <c:v>Endicott College</c:v>
              </c:pt>
              <c:pt idx="14">
                <c:v>Nichols College</c:v>
              </c:pt>
              <c:pt idx="15">
                <c:v>Lesley University</c:v>
              </c:pt>
              <c:pt idx="16">
                <c:v>Sacred Heart University</c:v>
              </c:pt>
              <c:pt idx="17">
                <c:v>Western New England University</c:v>
              </c:pt>
              <c:pt idx="18">
                <c:v>Northeastern University</c:v>
              </c:pt>
              <c:pt idx="19">
                <c:v>Bryant University</c:v>
              </c:pt>
              <c:pt idx="20">
                <c:v>University of Hartford</c:v>
              </c:pt>
              <c:pt idx="21">
                <c:v>Merrimack College</c:v>
              </c:pt>
              <c:pt idx="22">
                <c:v>Clark University</c:v>
              </c:pt>
            </c:strLit>
          </c:cat>
          <c:val>
            <c:numLit>
              <c:formatCode>0.00%</c:formatCode>
              <c:ptCount val="23"/>
              <c:pt idx="0">
                <c:v>0.13005446744015936</c:v>
              </c:pt>
              <c:pt idx="1">
                <c:v>8.5728456476129589E-2</c:v>
              </c:pt>
              <c:pt idx="2">
                <c:v>2.8954214128212641E-2</c:v>
              </c:pt>
              <c:pt idx="3">
                <c:v>2.409904938373808E-2</c:v>
              </c:pt>
              <c:pt idx="4">
                <c:v>-6.4902361833307776E-4</c:v>
              </c:pt>
              <c:pt idx="5">
                <c:v>-7.0418721381870775E-4</c:v>
              </c:pt>
              <c:pt idx="6">
                <c:v>-9.6279957259071125E-4</c:v>
              </c:pt>
              <c:pt idx="7">
                <c:v>-1.6583471861058019E-3</c:v>
              </c:pt>
              <c:pt idx="8">
                <c:v>-2.3966057247474248E-3</c:v>
              </c:pt>
              <c:pt idx="9">
                <c:v>-3.5763074596412148E-3</c:v>
              </c:pt>
              <c:pt idx="10">
                <c:v>-4.9106801570355518E-3</c:v>
              </c:pt>
              <c:pt idx="11">
                <c:v>-5.7101013523340738E-3</c:v>
              </c:pt>
              <c:pt idx="12">
                <c:v>-6.0938902161740138E-3</c:v>
              </c:pt>
              <c:pt idx="13">
                <c:v>-8.6475594482817719E-3</c:v>
              </c:pt>
              <c:pt idx="14">
                <c:v>-8.7787674121273529E-3</c:v>
              </c:pt>
              <c:pt idx="15">
                <c:v>-1.0340708404462995E-2</c:v>
              </c:pt>
              <c:pt idx="16">
                <c:v>-1.2923476674704504E-2</c:v>
              </c:pt>
              <c:pt idx="17">
                <c:v>-1.3750948391021423E-2</c:v>
              </c:pt>
              <c:pt idx="18">
                <c:v>-1.5330022378559072E-2</c:v>
              </c:pt>
              <c:pt idx="19">
                <c:v>-1.5492616112278146E-2</c:v>
              </c:pt>
              <c:pt idx="20">
                <c:v>-1.6414760300544673E-2</c:v>
              </c:pt>
              <c:pt idx="21">
                <c:v>-2.1456135696062972E-2</c:v>
              </c:pt>
              <c:pt idx="22">
                <c:v>-2.8080957823959252E-2</c:v>
              </c:pt>
            </c:numLit>
          </c:val>
          <c:extLst>
            <c:ext xmlns:c16="http://schemas.microsoft.com/office/drawing/2014/chart" uri="{C3380CC4-5D6E-409C-BE32-E72D297353CC}">
              <c16:uniqueId val="{00000002-2569-466A-A7D6-ABA8CA276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24138248"/>
        <c:axId val="224140296"/>
      </c:barChart>
      <c:catAx>
        <c:axId val="2241382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University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40296"/>
        <c:crosses val="autoZero"/>
        <c:auto val="1"/>
        <c:lblAlgn val="ctr"/>
        <c:lblOffset val="100"/>
        <c:noMultiLvlLbl val="0"/>
      </c:catAx>
      <c:valAx>
        <c:axId val="22414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CAGR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3824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'% Growth CAGR'!$D$4</c:f>
              <c:strCache>
                <c:ptCount val="1"/>
                <c:pt idx="0">
                  <c:v>CAGR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55-422F-B464-1E39C968BC0F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55-422F-B464-1E39C968BC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 Growth CAGR'!$C$5:$C$27</c:f>
              <c:strCache>
                <c:ptCount val="23"/>
                <c:pt idx="0">
                  <c:v>American International College</c:v>
                </c:pt>
                <c:pt idx="1">
                  <c:v>Wesleyan University</c:v>
                </c:pt>
                <c:pt idx="2">
                  <c:v>Avg Compareable</c:v>
                </c:pt>
                <c:pt idx="3">
                  <c:v>Quinnipiac University</c:v>
                </c:pt>
                <c:pt idx="4">
                  <c:v>Brandeis University</c:v>
                </c:pt>
                <c:pt idx="5">
                  <c:v>Massachusetts Institute of Technology</c:v>
                </c:pt>
                <c:pt idx="6">
                  <c:v>Roger Williams University</c:v>
                </c:pt>
                <c:pt idx="7">
                  <c:v>Boston College</c:v>
                </c:pt>
                <c:pt idx="8">
                  <c:v>Worcester Polytechnic Institute</c:v>
                </c:pt>
                <c:pt idx="9">
                  <c:v>Boston University</c:v>
                </c:pt>
                <c:pt idx="10">
                  <c:v>Springfield College</c:v>
                </c:pt>
                <c:pt idx="11">
                  <c:v>Suffolk University</c:v>
                </c:pt>
                <c:pt idx="12">
                  <c:v>Fairfield University</c:v>
                </c:pt>
                <c:pt idx="13">
                  <c:v>Endicott College</c:v>
                </c:pt>
                <c:pt idx="14">
                  <c:v>Nichols College</c:v>
                </c:pt>
                <c:pt idx="15">
                  <c:v>Lesley University</c:v>
                </c:pt>
                <c:pt idx="16">
                  <c:v>Sacred Heart University</c:v>
                </c:pt>
                <c:pt idx="17">
                  <c:v>Western New England University</c:v>
                </c:pt>
                <c:pt idx="18">
                  <c:v>Northeastern University</c:v>
                </c:pt>
                <c:pt idx="19">
                  <c:v>Bryant University</c:v>
                </c:pt>
                <c:pt idx="20">
                  <c:v>University of Hartford</c:v>
                </c:pt>
                <c:pt idx="21">
                  <c:v>Merrimack College</c:v>
                </c:pt>
                <c:pt idx="22">
                  <c:v>Clark University</c:v>
                </c:pt>
              </c:strCache>
            </c:strRef>
          </c:cat>
          <c:val>
            <c:numRef>
              <c:f>'% Growth CAGR'!$D$5:$D$27</c:f>
              <c:numCache>
                <c:formatCode>0.00%</c:formatCode>
                <c:ptCount val="23"/>
                <c:pt idx="0">
                  <c:v>0.13005446744015936</c:v>
                </c:pt>
                <c:pt idx="1">
                  <c:v>8.5728456476129589E-2</c:v>
                </c:pt>
                <c:pt idx="2">
                  <c:v>2.8954214128212641E-2</c:v>
                </c:pt>
                <c:pt idx="3">
                  <c:v>2.409904938373808E-2</c:v>
                </c:pt>
                <c:pt idx="4">
                  <c:v>-6.4902361833307776E-4</c:v>
                </c:pt>
                <c:pt idx="5">
                  <c:v>-7.0418721381870775E-4</c:v>
                </c:pt>
                <c:pt idx="6">
                  <c:v>-9.6279957259071125E-4</c:v>
                </c:pt>
                <c:pt idx="7">
                  <c:v>-1.6583471861058019E-3</c:v>
                </c:pt>
                <c:pt idx="8">
                  <c:v>-2.3966057247474248E-3</c:v>
                </c:pt>
                <c:pt idx="9">
                  <c:v>-3.5763074596412148E-3</c:v>
                </c:pt>
                <c:pt idx="10">
                  <c:v>-4.9106801570355518E-3</c:v>
                </c:pt>
                <c:pt idx="11">
                  <c:v>-5.7101013523340738E-3</c:v>
                </c:pt>
                <c:pt idx="12">
                  <c:v>-6.0938902161740138E-3</c:v>
                </c:pt>
                <c:pt idx="13">
                  <c:v>-8.6475594482817719E-3</c:v>
                </c:pt>
                <c:pt idx="14">
                  <c:v>-8.7787674121273529E-3</c:v>
                </c:pt>
                <c:pt idx="15">
                  <c:v>-1.0340708404462995E-2</c:v>
                </c:pt>
                <c:pt idx="16">
                  <c:v>-1.2923476674704504E-2</c:v>
                </c:pt>
                <c:pt idx="17">
                  <c:v>-1.3750948391021423E-2</c:v>
                </c:pt>
                <c:pt idx="18">
                  <c:v>-1.5330022378559072E-2</c:v>
                </c:pt>
                <c:pt idx="19">
                  <c:v>-1.5492616112278146E-2</c:v>
                </c:pt>
                <c:pt idx="20">
                  <c:v>-1.6414760300544673E-2</c:v>
                </c:pt>
                <c:pt idx="21">
                  <c:v>-2.1456135696062972E-2</c:v>
                </c:pt>
                <c:pt idx="22">
                  <c:v>-2.8080957823959252E-2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5-422F-B464-1E39C968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2"/>
        <c:axId val="1115342856"/>
        <c:axId val="1115349000"/>
      </c:barChart>
      <c:catAx>
        <c:axId val="1115342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349000"/>
        <c:crosses val="autoZero"/>
        <c:auto val="1"/>
        <c:lblAlgn val="ctr"/>
        <c:lblOffset val="100"/>
        <c:noMultiLvlLbl val="0"/>
      </c:catAx>
      <c:valAx>
        <c:axId val="111534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34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'CAGR Total Liabilities'!$A$2</c:f>
              <c:strCache>
                <c:ptCount val="1"/>
                <c:pt idx="0">
                  <c:v>CAGR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50-472C-8C59-924B045C488C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50-472C-8C59-924B045C488C}"/>
              </c:ext>
            </c:extLst>
          </c:dPt>
          <c:cat>
            <c:strRef>
              <c:f>'CAGR Total Liabilities'!$B$1:$X$1</c:f>
              <c:strCache>
                <c:ptCount val="23"/>
                <c:pt idx="0">
                  <c:v>American International College</c:v>
                </c:pt>
                <c:pt idx="1">
                  <c:v>Brandeis University</c:v>
                </c:pt>
                <c:pt idx="2">
                  <c:v>Bryant University</c:v>
                </c:pt>
                <c:pt idx="3">
                  <c:v>Clark University</c:v>
                </c:pt>
                <c:pt idx="4">
                  <c:v>Endicott College</c:v>
                </c:pt>
                <c:pt idx="5">
                  <c:v>Fairfield University</c:v>
                </c:pt>
                <c:pt idx="6">
                  <c:v>Lesley University</c:v>
                </c:pt>
                <c:pt idx="7">
                  <c:v>Merrimack College</c:v>
                </c:pt>
                <c:pt idx="8">
                  <c:v>Nichols College</c:v>
                </c:pt>
                <c:pt idx="9">
                  <c:v>Quinnipiac University</c:v>
                </c:pt>
                <c:pt idx="10">
                  <c:v>Roger Williams University</c:v>
                </c:pt>
                <c:pt idx="11">
                  <c:v>Sacred Heart University</c:v>
                </c:pt>
                <c:pt idx="12">
                  <c:v>Springfield College</c:v>
                </c:pt>
                <c:pt idx="13">
                  <c:v>Suffolk University</c:v>
                </c:pt>
                <c:pt idx="14">
                  <c:v>University of Hartford</c:v>
                </c:pt>
                <c:pt idx="15">
                  <c:v>Wesleyan University</c:v>
                </c:pt>
                <c:pt idx="16">
                  <c:v>Western New England University</c:v>
                </c:pt>
                <c:pt idx="17">
                  <c:v>Worcester Polytechnic Institute</c:v>
                </c:pt>
                <c:pt idx="18">
                  <c:v>Northeastern University</c:v>
                </c:pt>
                <c:pt idx="19">
                  <c:v>Boston College</c:v>
                </c:pt>
                <c:pt idx="20">
                  <c:v>Boston University</c:v>
                </c:pt>
                <c:pt idx="21">
                  <c:v>Massachusetts Institute of Technology</c:v>
                </c:pt>
                <c:pt idx="22">
                  <c:v>Average</c:v>
                </c:pt>
              </c:strCache>
            </c:strRef>
          </c:cat>
          <c:val>
            <c:numRef>
              <c:f>'CAGR Total Liabilities'!$B$2:$X$2</c:f>
              <c:numCache>
                <c:formatCode>0.00%</c:formatCode>
                <c:ptCount val="23"/>
                <c:pt idx="0">
                  <c:v>4.1144315620223137E-2</c:v>
                </c:pt>
                <c:pt idx="1">
                  <c:v>2.8285519450194085E-2</c:v>
                </c:pt>
                <c:pt idx="2">
                  <c:v>6.2566489982190499E-2</c:v>
                </c:pt>
                <c:pt idx="3">
                  <c:v>4.2781069297434415E-2</c:v>
                </c:pt>
                <c:pt idx="4">
                  <c:v>6.1374421677875768E-2</c:v>
                </c:pt>
                <c:pt idx="5">
                  <c:v>3.9098902770317689E-2</c:v>
                </c:pt>
                <c:pt idx="6">
                  <c:v>6.5821185574225893E-2</c:v>
                </c:pt>
                <c:pt idx="7">
                  <c:v>5.771420911822811E-2</c:v>
                </c:pt>
                <c:pt idx="8">
                  <c:v>1.5722191700589416E-2</c:v>
                </c:pt>
                <c:pt idx="9">
                  <c:v>6.8440483237111494E-2</c:v>
                </c:pt>
                <c:pt idx="10">
                  <c:v>-7.3130607605437215E-3</c:v>
                </c:pt>
                <c:pt idx="11">
                  <c:v>8.9495345522980108E-2</c:v>
                </c:pt>
                <c:pt idx="12">
                  <c:v>4.9185700418733047E-2</c:v>
                </c:pt>
                <c:pt idx="13">
                  <c:v>3.5596694588466926E-2</c:v>
                </c:pt>
                <c:pt idx="14">
                  <c:v>1.5495369101750756E-2</c:v>
                </c:pt>
                <c:pt idx="15">
                  <c:v>1.1445381388128117E-2</c:v>
                </c:pt>
                <c:pt idx="16">
                  <c:v>3.821391201331048E-2</c:v>
                </c:pt>
                <c:pt idx="17">
                  <c:v>8.7749651679296603E-2</c:v>
                </c:pt>
                <c:pt idx="18">
                  <c:v>7.1686879033104001E-2</c:v>
                </c:pt>
                <c:pt idx="19">
                  <c:v>4.9665936767695262E-2</c:v>
                </c:pt>
                <c:pt idx="20">
                  <c:v>3.7246017298410816E-2</c:v>
                </c:pt>
                <c:pt idx="21">
                  <c:v>5.0609813144188553E-2</c:v>
                </c:pt>
                <c:pt idx="22">
                  <c:v>4.575738653476491E-2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0-472C-8C59-924B045C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393103"/>
        <c:axId val="579366223"/>
      </c:barChart>
      <c:catAx>
        <c:axId val="579393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66223"/>
        <c:crosses val="autoZero"/>
        <c:auto val="1"/>
        <c:lblAlgn val="ctr"/>
        <c:lblOffset val="100"/>
        <c:noMultiLvlLbl val="0"/>
      </c:catAx>
      <c:valAx>
        <c:axId val="57936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9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Liability Growth overtime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'Total Liabilities  Growth %'!$E$1</c:f>
              <c:strCache>
                <c:ptCount val="1"/>
                <c:pt idx="0">
                  <c:v>Western New England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1"/>
            <c:trendlineLbl>
              <c:layout>
                <c:manualLayout>
                  <c:x val="-9.2793700787401571E-3"/>
                  <c:y val="-0.31846909162774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'Total Liabilities  Growth %'!$E$2:$E$20</c:f>
              <c:numCache>
                <c:formatCode>0.00%</c:formatCode>
                <c:ptCount val="19"/>
                <c:pt idx="0">
                  <c:v>-1.9887788009728066E-2</c:v>
                </c:pt>
                <c:pt idx="1">
                  <c:v>5.6164768853230469E-2</c:v>
                </c:pt>
                <c:pt idx="2">
                  <c:v>3.5312388744759962E-2</c:v>
                </c:pt>
                <c:pt idx="3">
                  <c:v>7.3944078972386446E-2</c:v>
                </c:pt>
                <c:pt idx="4">
                  <c:v>-1.8216837269808064E-2</c:v>
                </c:pt>
                <c:pt idx="5">
                  <c:v>0.38674394535417733</c:v>
                </c:pt>
                <c:pt idx="6">
                  <c:v>-1.3810143496333482E-2</c:v>
                </c:pt>
                <c:pt idx="7">
                  <c:v>2.9508266542578661E-2</c:v>
                </c:pt>
                <c:pt idx="8">
                  <c:v>-2.8470776524802403E-2</c:v>
                </c:pt>
                <c:pt idx="9">
                  <c:v>-1.582184311003625E-2</c:v>
                </c:pt>
                <c:pt idx="10">
                  <c:v>-3.6278140621860709E-2</c:v>
                </c:pt>
                <c:pt idx="11">
                  <c:v>3.5211873864045638E-2</c:v>
                </c:pt>
                <c:pt idx="12">
                  <c:v>5.8416451285546636E-2</c:v>
                </c:pt>
                <c:pt idx="13">
                  <c:v>0.11804691562574164</c:v>
                </c:pt>
                <c:pt idx="14">
                  <c:v>-7.9531807263734898E-3</c:v>
                </c:pt>
                <c:pt idx="15">
                  <c:v>8.7283448049296818E-4</c:v>
                </c:pt>
                <c:pt idx="16">
                  <c:v>1.7829350722498347E-2</c:v>
                </c:pt>
                <c:pt idx="17">
                  <c:v>-3.7198533157123514E-2</c:v>
                </c:pt>
                <c:pt idx="18">
                  <c:v>-4.3073163926267699E-2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F-429B-B231-55CD6D3A26A8}"/>
            </c:ext>
          </c:extLst>
        </c:ser>
        <c:ser>
          <c:idx val="2"/>
          <c:order val="1"/>
          <c:tx>
            <c:strRef>
              <c:f>'Total Liabilities  Growth %'!$F$1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'Total Liabilities  Growth %'!$F$2:$F$20</c:f>
              <c:numCache>
                <c:formatCode>0.00%</c:formatCode>
                <c:ptCount val="19"/>
                <c:pt idx="0">
                  <c:v>1.9598084577417785E-2</c:v>
                </c:pt>
                <c:pt idx="1">
                  <c:v>7.3826292100001301E-2</c:v>
                </c:pt>
                <c:pt idx="2">
                  <c:v>4.8452191469356205E-2</c:v>
                </c:pt>
                <c:pt idx="3">
                  <c:v>9.7115303894150629E-2</c:v>
                </c:pt>
                <c:pt idx="4">
                  <c:v>6.820982815328433E-2</c:v>
                </c:pt>
                <c:pt idx="5">
                  <c:v>2.7673349918342215E-2</c:v>
                </c:pt>
                <c:pt idx="6">
                  <c:v>-7.5880404070231442E-3</c:v>
                </c:pt>
                <c:pt idx="7">
                  <c:v>1.4953580078233102E-2</c:v>
                </c:pt>
                <c:pt idx="8">
                  <c:v>1.3937665105519005E-2</c:v>
                </c:pt>
                <c:pt idx="9">
                  <c:v>4.3103970095997764E-2</c:v>
                </c:pt>
                <c:pt idx="10">
                  <c:v>3.4098918167594174E-2</c:v>
                </c:pt>
                <c:pt idx="11">
                  <c:v>3.7650147724086848E-2</c:v>
                </c:pt>
                <c:pt idx="12">
                  <c:v>2.9385160505162166E-2</c:v>
                </c:pt>
                <c:pt idx="13">
                  <c:v>1.27310890817341E-3</c:v>
                </c:pt>
                <c:pt idx="14">
                  <c:v>2.3703773617155702E-2</c:v>
                </c:pt>
                <c:pt idx="15">
                  <c:v>5.8895063444679235E-2</c:v>
                </c:pt>
                <c:pt idx="16">
                  <c:v>1.1692791924134721E-2</c:v>
                </c:pt>
                <c:pt idx="17">
                  <c:v>8.1130859075548151E-2</c:v>
                </c:pt>
                <c:pt idx="18">
                  <c:v>9.3315181493355548E-3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F-429B-B231-55CD6D3A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08527"/>
        <c:axId val="1569297007"/>
      </c:lineChart>
      <c:catAx>
        <c:axId val="156930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97007"/>
        <c:crosses val="autoZero"/>
        <c:auto val="1"/>
        <c:lblAlgn val="ctr"/>
        <c:lblOffset val="100"/>
        <c:noMultiLvlLbl val="0"/>
      </c:catAx>
      <c:valAx>
        <c:axId val="15692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0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 per University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'Avg Liabilities Growth % Graph'!$B$4</c:f>
              <c:strCache>
                <c:ptCount val="1"/>
                <c:pt idx="0">
                  <c:v>Average per college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D-4817-BDB4-A2A3FA3C3D3F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D-4817-BDB4-A2A3FA3C3D3F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D-4817-BDB4-A2A3FA3C3D3F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D-4817-BDB4-A2A3FA3C3D3F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D-4817-BDB4-A2A3FA3C3D3F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CD-4817-BDB4-A2A3FA3C3D3F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CD-4817-BDB4-A2A3FA3C3D3F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CD-4817-BDB4-A2A3FA3C3D3F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ECD-4817-BDB4-A2A3FA3C3D3F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ECD-4817-BDB4-A2A3FA3C3D3F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ECD-4817-BDB4-A2A3FA3C3D3F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ECD-4817-BDB4-A2A3FA3C3D3F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ECD-4817-BDB4-A2A3FA3C3D3F}"/>
              </c:ext>
            </c:extLst>
          </c:dPt>
          <c:dPt>
            <c:idx val="1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ECD-4817-BDB4-A2A3FA3C3D3F}"/>
              </c:ext>
            </c:extLst>
          </c:dPt>
          <c:dPt>
            <c:idx val="1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ECD-4817-BDB4-A2A3FA3C3D3F}"/>
              </c:ext>
            </c:extLst>
          </c:dPt>
          <c:dPt>
            <c:idx val="1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ECD-4817-BDB4-A2A3FA3C3D3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ECD-4817-BDB4-A2A3FA3C3D3F}"/>
              </c:ext>
            </c:extLst>
          </c:dPt>
          <c:dPt>
            <c:idx val="1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ECD-4817-BDB4-A2A3FA3C3D3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ECD-4817-BDB4-A2A3FA3C3D3F}"/>
              </c:ext>
            </c:extLst>
          </c:dPt>
          <c:cat>
            <c:strRef>
              <c:f>'Avg Liabilities Growth % Graph'!$C$3:$U$3</c:f>
              <c:strCache>
                <c:ptCount val="19"/>
                <c:pt idx="0">
                  <c:v>American International College</c:v>
                </c:pt>
                <c:pt idx="1">
                  <c:v>Brandeis University</c:v>
                </c:pt>
                <c:pt idx="2">
                  <c:v>Bryant University</c:v>
                </c:pt>
                <c:pt idx="3">
                  <c:v>Clark University</c:v>
                </c:pt>
                <c:pt idx="4">
                  <c:v>Endicott College</c:v>
                </c:pt>
                <c:pt idx="5">
                  <c:v>Fairfield University</c:v>
                </c:pt>
                <c:pt idx="6">
                  <c:v>Lesley University</c:v>
                </c:pt>
                <c:pt idx="7">
                  <c:v>Merrimack College</c:v>
                </c:pt>
                <c:pt idx="8">
                  <c:v>Nichols College</c:v>
                </c:pt>
                <c:pt idx="9">
                  <c:v>Quinnipiac University</c:v>
                </c:pt>
                <c:pt idx="10">
                  <c:v>Roger Williams University</c:v>
                </c:pt>
                <c:pt idx="11">
                  <c:v>Sacred Heart University</c:v>
                </c:pt>
                <c:pt idx="12">
                  <c:v>Springfield College</c:v>
                </c:pt>
                <c:pt idx="13">
                  <c:v>Suffolk University</c:v>
                </c:pt>
                <c:pt idx="14">
                  <c:v>University of Hartford</c:v>
                </c:pt>
                <c:pt idx="15">
                  <c:v>Wesleyan University</c:v>
                </c:pt>
                <c:pt idx="16">
                  <c:v>Western New England University</c:v>
                </c:pt>
                <c:pt idx="17">
                  <c:v>Worcester Polytechnic Institute</c:v>
                </c:pt>
                <c:pt idx="18">
                  <c:v>Average</c:v>
                </c:pt>
              </c:strCache>
            </c:strRef>
          </c:cat>
          <c:val>
            <c:numRef>
              <c:f>'Avg Liabilities Growth % Graph'!$C$4:$U$4</c:f>
              <c:numCache>
                <c:formatCode>0.00%</c:formatCode>
                <c:ptCount val="19"/>
                <c:pt idx="0">
                  <c:v>3.5191628764497433E-2</c:v>
                </c:pt>
                <c:pt idx="1">
                  <c:v>2.2180553778545647E-2</c:v>
                </c:pt>
                <c:pt idx="2">
                  <c:v>4.8730798369467088E-2</c:v>
                </c:pt>
                <c:pt idx="3">
                  <c:v>3.1085481945378125E-2</c:v>
                </c:pt>
                <c:pt idx="4">
                  <c:v>5.2994966393686407E-2</c:v>
                </c:pt>
                <c:pt idx="5">
                  <c:v>3.3366167073332932E-2</c:v>
                </c:pt>
                <c:pt idx="6">
                  <c:v>4.5052672556022043E-2</c:v>
                </c:pt>
                <c:pt idx="7">
                  <c:v>4.6644901783697387E-2</c:v>
                </c:pt>
                <c:pt idx="8">
                  <c:v>-8.5827807417183048E-3</c:v>
                </c:pt>
                <c:pt idx="9">
                  <c:v>4.6656745892206586E-2</c:v>
                </c:pt>
                <c:pt idx="10">
                  <c:v>-9.7623911642901358E-3</c:v>
                </c:pt>
                <c:pt idx="11">
                  <c:v>7.6361769867542603E-2</c:v>
                </c:pt>
                <c:pt idx="12">
                  <c:v>3.9423038381678703E-2</c:v>
                </c:pt>
                <c:pt idx="13">
                  <c:v>2.910881667161188E-2</c:v>
                </c:pt>
                <c:pt idx="14">
                  <c:v>1.1091784196174275E-2</c:v>
                </c:pt>
                <c:pt idx="15">
                  <c:v>1.1016765726842122E-2</c:v>
                </c:pt>
                <c:pt idx="16">
                  <c:v>3.1123182505427602E-2</c:v>
                </c:pt>
                <c:pt idx="17">
                  <c:v>7.1621035444554601E-2</c:v>
                </c:pt>
                <c:pt idx="18">
                  <c:v>3.4072507635814278E-2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ECD-4817-BDB4-A2A3FA3C3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8427903"/>
        <c:axId val="618428383"/>
      </c:barChart>
      <c:catAx>
        <c:axId val="61842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28383"/>
        <c:crosses val="autoZero"/>
        <c:auto val="1"/>
        <c:lblAlgn val="ctr"/>
        <c:lblOffset val="100"/>
        <c:noMultiLvlLbl val="0"/>
      </c:catAx>
      <c:valAx>
        <c:axId val="61842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2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3"/>
          <c:order val="0"/>
          <c:tx>
            <c:strRef>
              <c:f>'Tot Liabilities Graph'!$B$1</c:f>
              <c:strCache>
                <c:ptCount val="1"/>
                <c:pt idx="0">
                  <c:v>American International College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Graph'!$B$2:$B$21</c:f>
              <c:numCache>
                <c:formatCode>General</c:formatCode>
                <c:ptCount val="20"/>
                <c:pt idx="0">
                  <c:v>15873247</c:v>
                </c:pt>
                <c:pt idx="1">
                  <c:v>16379545</c:v>
                </c:pt>
                <c:pt idx="2">
                  <c:v>16978452</c:v>
                </c:pt>
                <c:pt idx="3">
                  <c:v>17682451</c:v>
                </c:pt>
                <c:pt idx="4">
                  <c:v>18642387</c:v>
                </c:pt>
                <c:pt idx="5">
                  <c:v>19982748</c:v>
                </c:pt>
                <c:pt idx="6">
                  <c:v>21284597</c:v>
                </c:pt>
                <c:pt idx="7">
                  <c:v>22623488</c:v>
                </c:pt>
                <c:pt idx="8">
                  <c:v>24124798</c:v>
                </c:pt>
                <c:pt idx="9">
                  <c:v>25876209</c:v>
                </c:pt>
                <c:pt idx="10">
                  <c:v>27823990</c:v>
                </c:pt>
                <c:pt idx="11">
                  <c:v>27823990</c:v>
                </c:pt>
                <c:pt idx="12">
                  <c:v>27823990</c:v>
                </c:pt>
                <c:pt idx="13">
                  <c:v>29782807</c:v>
                </c:pt>
                <c:pt idx="14">
                  <c:v>28885480</c:v>
                </c:pt>
                <c:pt idx="15">
                  <c:v>28885480</c:v>
                </c:pt>
                <c:pt idx="16">
                  <c:v>41059007</c:v>
                </c:pt>
                <c:pt idx="17">
                  <c:v>33400681</c:v>
                </c:pt>
                <c:pt idx="18">
                  <c:v>33400681</c:v>
                </c:pt>
                <c:pt idx="19">
                  <c:v>34148646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3-4361-915D-0F370889EEA6}"/>
            </c:ext>
          </c:extLst>
        </c:ser>
        <c:ser>
          <c:idx val="24"/>
          <c:order val="1"/>
          <c:tx>
            <c:strRef>
              <c:f>'Tot Liabilities Graph'!$C$1</c:f>
              <c:strCache>
                <c:ptCount val="1"/>
                <c:pt idx="0">
                  <c:v>Brandeis University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Graph'!$C$2:$C$21</c:f>
              <c:numCache>
                <c:formatCode>General</c:formatCode>
                <c:ptCount val="20"/>
                <c:pt idx="0">
                  <c:v>199112945</c:v>
                </c:pt>
                <c:pt idx="1">
                  <c:v>198850365</c:v>
                </c:pt>
                <c:pt idx="2">
                  <c:v>209364762</c:v>
                </c:pt>
                <c:pt idx="3">
                  <c:v>285746624</c:v>
                </c:pt>
                <c:pt idx="4">
                  <c:v>298146591</c:v>
                </c:pt>
                <c:pt idx="5">
                  <c:v>383924281</c:v>
                </c:pt>
                <c:pt idx="6">
                  <c:v>349882054</c:v>
                </c:pt>
                <c:pt idx="7">
                  <c:v>345446505</c:v>
                </c:pt>
                <c:pt idx="8">
                  <c:v>335062622</c:v>
                </c:pt>
                <c:pt idx="9">
                  <c:v>326545272</c:v>
                </c:pt>
                <c:pt idx="10">
                  <c:v>348472681</c:v>
                </c:pt>
                <c:pt idx="11">
                  <c:v>339354284</c:v>
                </c:pt>
                <c:pt idx="12">
                  <c:v>316932682</c:v>
                </c:pt>
                <c:pt idx="13">
                  <c:v>359780884</c:v>
                </c:pt>
                <c:pt idx="14">
                  <c:v>346389733</c:v>
                </c:pt>
                <c:pt idx="15">
                  <c:v>375677646</c:v>
                </c:pt>
                <c:pt idx="16">
                  <c:v>407782210</c:v>
                </c:pt>
                <c:pt idx="17">
                  <c:v>364299098</c:v>
                </c:pt>
                <c:pt idx="18">
                  <c:v>354884854</c:v>
                </c:pt>
                <c:pt idx="19">
                  <c:v>338267424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3-4361-915D-0F370889EEA6}"/>
            </c:ext>
          </c:extLst>
        </c:ser>
        <c:ser>
          <c:idx val="25"/>
          <c:order val="2"/>
          <c:tx>
            <c:strRef>
              <c:f>'Tot Liabilities Graph'!$D$1</c:f>
              <c:strCache>
                <c:ptCount val="1"/>
                <c:pt idx="0">
                  <c:v>Bryant University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Graph'!$D$2:$D$21</c:f>
              <c:numCache>
                <c:formatCode>General</c:formatCode>
                <c:ptCount val="20"/>
                <c:pt idx="0">
                  <c:v>68955738</c:v>
                </c:pt>
                <c:pt idx="1">
                  <c:v>67651800</c:v>
                </c:pt>
                <c:pt idx="2">
                  <c:v>101486511</c:v>
                </c:pt>
                <c:pt idx="3">
                  <c:v>117445368</c:v>
                </c:pt>
                <c:pt idx="4">
                  <c:v>124480523</c:v>
                </c:pt>
                <c:pt idx="5">
                  <c:v>126043866</c:v>
                </c:pt>
                <c:pt idx="6">
                  <c:v>124456990</c:v>
                </c:pt>
                <c:pt idx="7">
                  <c:v>121284180</c:v>
                </c:pt>
                <c:pt idx="8">
                  <c:v>127240458</c:v>
                </c:pt>
                <c:pt idx="9">
                  <c:v>122286725</c:v>
                </c:pt>
                <c:pt idx="10">
                  <c:v>172062193</c:v>
                </c:pt>
                <c:pt idx="11">
                  <c:v>175026603</c:v>
                </c:pt>
                <c:pt idx="12">
                  <c:v>177742330</c:v>
                </c:pt>
                <c:pt idx="13">
                  <c:v>163066344</c:v>
                </c:pt>
                <c:pt idx="14">
                  <c:v>161317954</c:v>
                </c:pt>
                <c:pt idx="15">
                  <c:v>158362317</c:v>
                </c:pt>
                <c:pt idx="16">
                  <c:v>160913315</c:v>
                </c:pt>
                <c:pt idx="17">
                  <c:v>150652408</c:v>
                </c:pt>
                <c:pt idx="18">
                  <c:v>231288973</c:v>
                </c:pt>
                <c:pt idx="19">
                  <c:v>218442232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3-4361-915D-0F370889EEA6}"/>
            </c:ext>
          </c:extLst>
        </c:ser>
        <c:ser>
          <c:idx val="26"/>
          <c:order val="3"/>
          <c:tx>
            <c:strRef>
              <c:f>'Tot Liabilities Graph'!$E$1</c:f>
              <c:strCache>
                <c:ptCount val="1"/>
                <c:pt idx="0">
                  <c:v>Clark University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Graph'!$E$2:$E$21</c:f>
              <c:numCache>
                <c:formatCode>General</c:formatCode>
                <c:ptCount val="20"/>
                <c:pt idx="0">
                  <c:v>90796913</c:v>
                </c:pt>
                <c:pt idx="1">
                  <c:v>91526271</c:v>
                </c:pt>
                <c:pt idx="2">
                  <c:v>111124586</c:v>
                </c:pt>
                <c:pt idx="3">
                  <c:v>109202209</c:v>
                </c:pt>
                <c:pt idx="4">
                  <c:v>112413057</c:v>
                </c:pt>
                <c:pt idx="5">
                  <c:v>117155442</c:v>
                </c:pt>
                <c:pt idx="6">
                  <c:v>116079075</c:v>
                </c:pt>
                <c:pt idx="7">
                  <c:v>113766397</c:v>
                </c:pt>
                <c:pt idx="8">
                  <c:v>121246459</c:v>
                </c:pt>
                <c:pt idx="9">
                  <c:v>115032148</c:v>
                </c:pt>
                <c:pt idx="10">
                  <c:v>115599819</c:v>
                </c:pt>
                <c:pt idx="11">
                  <c:v>113138247</c:v>
                </c:pt>
                <c:pt idx="12">
                  <c:v>111432473</c:v>
                </c:pt>
                <c:pt idx="13">
                  <c:v>108464045</c:v>
                </c:pt>
                <c:pt idx="14">
                  <c:v>105745706</c:v>
                </c:pt>
                <c:pt idx="15">
                  <c:v>103911245</c:v>
                </c:pt>
                <c:pt idx="16">
                  <c:v>99952634</c:v>
                </c:pt>
                <c:pt idx="17">
                  <c:v>106448889</c:v>
                </c:pt>
                <c:pt idx="18">
                  <c:v>206576529</c:v>
                </c:pt>
                <c:pt idx="19">
                  <c:v>201252235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3-4361-915D-0F370889EEA6}"/>
            </c:ext>
          </c:extLst>
        </c:ser>
        <c:ser>
          <c:idx val="27"/>
          <c:order val="4"/>
          <c:tx>
            <c:strRef>
              <c:f>'Tot Liabilities Graph'!$F$1</c:f>
              <c:strCache>
                <c:ptCount val="1"/>
                <c:pt idx="0">
                  <c:v>Endicott College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Graph'!$F$2:$F$21</c:f>
              <c:numCache>
                <c:formatCode>General</c:formatCode>
                <c:ptCount val="20"/>
                <c:pt idx="0">
                  <c:v>46176161</c:v>
                </c:pt>
                <c:pt idx="1">
                  <c:v>46438290</c:v>
                </c:pt>
                <c:pt idx="2">
                  <c:v>46428704</c:v>
                </c:pt>
                <c:pt idx="3">
                  <c:v>50748976</c:v>
                </c:pt>
                <c:pt idx="4">
                  <c:v>66472449</c:v>
                </c:pt>
                <c:pt idx="5">
                  <c:v>69019924</c:v>
                </c:pt>
                <c:pt idx="6">
                  <c:v>75447654</c:v>
                </c:pt>
                <c:pt idx="7">
                  <c:v>74655359</c:v>
                </c:pt>
                <c:pt idx="8">
                  <c:v>77960925</c:v>
                </c:pt>
                <c:pt idx="9">
                  <c:v>72379215</c:v>
                </c:pt>
                <c:pt idx="10">
                  <c:v>82376038</c:v>
                </c:pt>
                <c:pt idx="11">
                  <c:v>100858212</c:v>
                </c:pt>
                <c:pt idx="12">
                  <c:v>108761995</c:v>
                </c:pt>
                <c:pt idx="13">
                  <c:v>98448440</c:v>
                </c:pt>
                <c:pt idx="14">
                  <c:v>121638625</c:v>
                </c:pt>
                <c:pt idx="15">
                  <c:v>120991510</c:v>
                </c:pt>
                <c:pt idx="16">
                  <c:v>126596107</c:v>
                </c:pt>
                <c:pt idx="17">
                  <c:v>114304223</c:v>
                </c:pt>
                <c:pt idx="18">
                  <c:v>137480647</c:v>
                </c:pt>
                <c:pt idx="19">
                  <c:v>143192922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33-4361-915D-0F370889EEA6}"/>
            </c:ext>
          </c:extLst>
        </c:ser>
        <c:ser>
          <c:idx val="28"/>
          <c:order val="5"/>
          <c:tx>
            <c:strRef>
              <c:f>'Tot Liabilities Graph'!$G$1</c:f>
              <c:strCache>
                <c:ptCount val="1"/>
                <c:pt idx="0">
                  <c:v>Fairfield University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Graph'!$G$2:$G$21</c:f>
              <c:numCache>
                <c:formatCode>General</c:formatCode>
                <c:ptCount val="20"/>
                <c:pt idx="0">
                  <c:v>177709597</c:v>
                </c:pt>
                <c:pt idx="1">
                  <c:v>175886345</c:v>
                </c:pt>
                <c:pt idx="2">
                  <c:v>202876754</c:v>
                </c:pt>
                <c:pt idx="3">
                  <c:v>197510852</c:v>
                </c:pt>
                <c:pt idx="4">
                  <c:v>197478528</c:v>
                </c:pt>
                <c:pt idx="5">
                  <c:v>197024658</c:v>
                </c:pt>
                <c:pt idx="6">
                  <c:v>276393585</c:v>
                </c:pt>
                <c:pt idx="7">
                  <c:v>270801103</c:v>
                </c:pt>
                <c:pt idx="8">
                  <c:v>263820429</c:v>
                </c:pt>
                <c:pt idx="9">
                  <c:v>255864916</c:v>
                </c:pt>
                <c:pt idx="10">
                  <c:v>256961805</c:v>
                </c:pt>
                <c:pt idx="11">
                  <c:v>247353669</c:v>
                </c:pt>
                <c:pt idx="12">
                  <c:v>301751258</c:v>
                </c:pt>
                <c:pt idx="13">
                  <c:v>302598974</c:v>
                </c:pt>
                <c:pt idx="14">
                  <c:v>340636985</c:v>
                </c:pt>
                <c:pt idx="15">
                  <c:v>336428395</c:v>
                </c:pt>
                <c:pt idx="16">
                  <c:v>322583237</c:v>
                </c:pt>
                <c:pt idx="17">
                  <c:v>338725265</c:v>
                </c:pt>
                <c:pt idx="18">
                  <c:v>371263577</c:v>
                </c:pt>
                <c:pt idx="19">
                  <c:v>368291521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33-4361-915D-0F370889EEA6}"/>
            </c:ext>
          </c:extLst>
        </c:ser>
        <c:ser>
          <c:idx val="29"/>
          <c:order val="6"/>
          <c:tx>
            <c:strRef>
              <c:f>'Tot Liabilities Graph'!$H$1</c:f>
              <c:strCache>
                <c:ptCount val="1"/>
                <c:pt idx="0">
                  <c:v>Lesley University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Graph'!$H$2:$H$21</c:f>
              <c:numCache>
                <c:formatCode>General</c:formatCode>
                <c:ptCount val="20"/>
                <c:pt idx="0">
                  <c:v>43926414</c:v>
                </c:pt>
                <c:pt idx="1">
                  <c:v>55228076</c:v>
                </c:pt>
                <c:pt idx="2">
                  <c:v>80725119</c:v>
                </c:pt>
                <c:pt idx="3">
                  <c:v>61483875</c:v>
                </c:pt>
                <c:pt idx="4">
                  <c:v>59397254</c:v>
                </c:pt>
                <c:pt idx="5">
                  <c:v>118941082</c:v>
                </c:pt>
                <c:pt idx="6">
                  <c:v>116485351</c:v>
                </c:pt>
                <c:pt idx="7">
                  <c:v>121915113</c:v>
                </c:pt>
                <c:pt idx="8">
                  <c:v>120174549</c:v>
                </c:pt>
                <c:pt idx="9">
                  <c:v>117473508</c:v>
                </c:pt>
                <c:pt idx="10">
                  <c:v>134879636</c:v>
                </c:pt>
                <c:pt idx="11">
                  <c:v>128608563</c:v>
                </c:pt>
                <c:pt idx="12">
                  <c:v>122475190</c:v>
                </c:pt>
                <c:pt idx="13">
                  <c:v>129020710</c:v>
                </c:pt>
                <c:pt idx="14">
                  <c:v>126304088</c:v>
                </c:pt>
                <c:pt idx="15">
                  <c:v>148244038</c:v>
                </c:pt>
                <c:pt idx="16">
                  <c:v>158065377</c:v>
                </c:pt>
                <c:pt idx="17">
                  <c:v>156058314</c:v>
                </c:pt>
                <c:pt idx="18">
                  <c:v>159140630</c:v>
                </c:pt>
                <c:pt idx="19">
                  <c:v>147478385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33-4361-915D-0F370889EEA6}"/>
            </c:ext>
          </c:extLst>
        </c:ser>
        <c:ser>
          <c:idx val="30"/>
          <c:order val="7"/>
          <c:tx>
            <c:strRef>
              <c:f>'Tot Liabilities Graph'!$I$1</c:f>
              <c:strCache>
                <c:ptCount val="1"/>
                <c:pt idx="0">
                  <c:v>Merrimack College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Graph'!$I$2:$I$21</c:f>
              <c:numCache>
                <c:formatCode>General</c:formatCode>
                <c:ptCount val="20"/>
                <c:pt idx="0">
                  <c:v>66113566</c:v>
                </c:pt>
                <c:pt idx="1">
                  <c:v>63252458</c:v>
                </c:pt>
                <c:pt idx="2">
                  <c:v>60852197</c:v>
                </c:pt>
                <c:pt idx="3">
                  <c:v>59841255</c:v>
                </c:pt>
                <c:pt idx="4">
                  <c:v>56753838</c:v>
                </c:pt>
                <c:pt idx="5">
                  <c:v>55516893</c:v>
                </c:pt>
                <c:pt idx="6">
                  <c:v>53455072</c:v>
                </c:pt>
                <c:pt idx="7">
                  <c:v>53851442</c:v>
                </c:pt>
                <c:pt idx="8">
                  <c:v>57194584</c:v>
                </c:pt>
                <c:pt idx="9">
                  <c:v>89355436</c:v>
                </c:pt>
                <c:pt idx="10">
                  <c:v>90729620</c:v>
                </c:pt>
                <c:pt idx="11">
                  <c:v>115579474</c:v>
                </c:pt>
                <c:pt idx="12">
                  <c:v>106606463</c:v>
                </c:pt>
                <c:pt idx="13">
                  <c:v>142361523</c:v>
                </c:pt>
                <c:pt idx="14">
                  <c:v>140651412</c:v>
                </c:pt>
                <c:pt idx="15">
                  <c:v>137502075</c:v>
                </c:pt>
                <c:pt idx="16">
                  <c:v>139232256</c:v>
                </c:pt>
                <c:pt idx="17">
                  <c:v>157194421</c:v>
                </c:pt>
                <c:pt idx="18">
                  <c:v>166283806</c:v>
                </c:pt>
                <c:pt idx="19">
                  <c:v>191994601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33-4361-915D-0F370889EEA6}"/>
            </c:ext>
          </c:extLst>
        </c:ser>
        <c:ser>
          <c:idx val="31"/>
          <c:order val="8"/>
          <c:tx>
            <c:strRef>
              <c:f>'Tot Liabilities Graph'!$J$1</c:f>
              <c:strCache>
                <c:ptCount val="1"/>
                <c:pt idx="0">
                  <c:v>Nichols College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Graph'!$J$2:$J$21</c:f>
              <c:numCache>
                <c:formatCode>General</c:formatCode>
                <c:ptCount val="20"/>
                <c:pt idx="0">
                  <c:v>23067794</c:v>
                </c:pt>
                <c:pt idx="1">
                  <c:v>24348309</c:v>
                </c:pt>
                <c:pt idx="2">
                  <c:v>22786260</c:v>
                </c:pt>
                <c:pt idx="3">
                  <c:v>23256462</c:v>
                </c:pt>
                <c:pt idx="4">
                  <c:v>27043084</c:v>
                </c:pt>
                <c:pt idx="5">
                  <c:v>28461169</c:v>
                </c:pt>
                <c:pt idx="6">
                  <c:v>26934435</c:v>
                </c:pt>
                <c:pt idx="7">
                  <c:v>15647432</c:v>
                </c:pt>
                <c:pt idx="8">
                  <c:v>14192447</c:v>
                </c:pt>
                <c:pt idx="9">
                  <c:v>14311894</c:v>
                </c:pt>
                <c:pt idx="10">
                  <c:v>12636362</c:v>
                </c:pt>
                <c:pt idx="11">
                  <c:v>24798224</c:v>
                </c:pt>
                <c:pt idx="12">
                  <c:v>27624992</c:v>
                </c:pt>
                <c:pt idx="13">
                  <c:v>29764449</c:v>
                </c:pt>
                <c:pt idx="14">
                  <c:v>28144811</c:v>
                </c:pt>
                <c:pt idx="15">
                  <c:v>29444588</c:v>
                </c:pt>
                <c:pt idx="16">
                  <c:v>22543837</c:v>
                </c:pt>
                <c:pt idx="17">
                  <c:v>24659789</c:v>
                </c:pt>
                <c:pt idx="18">
                  <c:v>27160822</c:v>
                </c:pt>
                <c:pt idx="19">
                  <c:v>31026297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33-4361-915D-0F370889EEA6}"/>
            </c:ext>
          </c:extLst>
        </c:ser>
        <c:ser>
          <c:idx val="32"/>
          <c:order val="9"/>
          <c:tx>
            <c:strRef>
              <c:f>'Tot Liabilities Graph'!$K$1</c:f>
              <c:strCache>
                <c:ptCount val="1"/>
                <c:pt idx="0">
                  <c:v>Quinnipiac University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Graph'!$K$2:$K$21</c:f>
              <c:numCache>
                <c:formatCode>General</c:formatCode>
                <c:ptCount val="20"/>
                <c:pt idx="0">
                  <c:v>152667990</c:v>
                </c:pt>
                <c:pt idx="1">
                  <c:v>158289916</c:v>
                </c:pt>
                <c:pt idx="2">
                  <c:v>168846719</c:v>
                </c:pt>
                <c:pt idx="3">
                  <c:v>248912422</c:v>
                </c:pt>
                <c:pt idx="4">
                  <c:v>583196504</c:v>
                </c:pt>
                <c:pt idx="5">
                  <c:v>619451227</c:v>
                </c:pt>
                <c:pt idx="6">
                  <c:v>593814806</c:v>
                </c:pt>
                <c:pt idx="7">
                  <c:v>566571415</c:v>
                </c:pt>
                <c:pt idx="8">
                  <c:v>563809356</c:v>
                </c:pt>
                <c:pt idx="9">
                  <c:v>561206702</c:v>
                </c:pt>
                <c:pt idx="10">
                  <c:v>576190695</c:v>
                </c:pt>
                <c:pt idx="11">
                  <c:v>581662954</c:v>
                </c:pt>
                <c:pt idx="12">
                  <c:v>630024815</c:v>
                </c:pt>
                <c:pt idx="13">
                  <c:v>628350997</c:v>
                </c:pt>
                <c:pt idx="14">
                  <c:v>619900231</c:v>
                </c:pt>
                <c:pt idx="15">
                  <c:v>604995955</c:v>
                </c:pt>
                <c:pt idx="16">
                  <c:v>524761296</c:v>
                </c:pt>
                <c:pt idx="17">
                  <c:v>499459271</c:v>
                </c:pt>
                <c:pt idx="18">
                  <c:v>489460044</c:v>
                </c:pt>
                <c:pt idx="19">
                  <c:v>537037181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33-4361-915D-0F370889EEA6}"/>
            </c:ext>
          </c:extLst>
        </c:ser>
        <c:ser>
          <c:idx val="33"/>
          <c:order val="10"/>
          <c:tx>
            <c:strRef>
              <c:f>'Tot Liabilities Graph'!$L$1</c:f>
              <c:strCache>
                <c:ptCount val="1"/>
                <c:pt idx="0">
                  <c:v>Roger Williams University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Graph'!$L$2:$L$21</c:f>
              <c:numCache>
                <c:formatCode>General</c:formatCode>
                <c:ptCount val="20"/>
                <c:pt idx="0">
                  <c:v>145997000</c:v>
                </c:pt>
                <c:pt idx="1">
                  <c:v>153468000</c:v>
                </c:pt>
                <c:pt idx="2">
                  <c:v>154570000</c:v>
                </c:pt>
                <c:pt idx="3">
                  <c:v>180207000</c:v>
                </c:pt>
                <c:pt idx="4">
                  <c:v>181718000</c:v>
                </c:pt>
                <c:pt idx="5">
                  <c:v>206635000</c:v>
                </c:pt>
                <c:pt idx="6">
                  <c:v>207378312</c:v>
                </c:pt>
                <c:pt idx="7">
                  <c:v>198012000</c:v>
                </c:pt>
                <c:pt idx="8">
                  <c:v>199825000</c:v>
                </c:pt>
                <c:pt idx="9">
                  <c:v>192274000</c:v>
                </c:pt>
                <c:pt idx="10">
                  <c:v>167065000</c:v>
                </c:pt>
                <c:pt idx="11">
                  <c:v>163883115</c:v>
                </c:pt>
                <c:pt idx="12">
                  <c:v>159925938</c:v>
                </c:pt>
                <c:pt idx="13">
                  <c:v>150990579</c:v>
                </c:pt>
                <c:pt idx="14">
                  <c:v>145693756</c:v>
                </c:pt>
                <c:pt idx="15">
                  <c:v>146355497</c:v>
                </c:pt>
                <c:pt idx="16">
                  <c:v>145350705</c:v>
                </c:pt>
                <c:pt idx="17">
                  <c:v>153286055</c:v>
                </c:pt>
                <c:pt idx="18">
                  <c:v>140083357</c:v>
                </c:pt>
                <c:pt idx="19">
                  <c:v>126992415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33-4361-915D-0F370889EEA6}"/>
            </c:ext>
          </c:extLst>
        </c:ser>
        <c:ser>
          <c:idx val="34"/>
          <c:order val="11"/>
          <c:tx>
            <c:strRef>
              <c:f>'Tot Liabilities Graph'!$M$1</c:f>
              <c:strCache>
                <c:ptCount val="1"/>
                <c:pt idx="0">
                  <c:v>Sacred Heart University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Graph'!$M$2:$M$21</c:f>
              <c:numCache>
                <c:formatCode>General</c:formatCode>
                <c:ptCount val="20"/>
                <c:pt idx="0">
                  <c:v>115484831</c:v>
                </c:pt>
                <c:pt idx="1">
                  <c:v>113231964</c:v>
                </c:pt>
                <c:pt idx="2">
                  <c:v>110536740</c:v>
                </c:pt>
                <c:pt idx="3">
                  <c:v>111202608</c:v>
                </c:pt>
                <c:pt idx="4">
                  <c:v>128904853</c:v>
                </c:pt>
                <c:pt idx="5">
                  <c:v>135991625</c:v>
                </c:pt>
                <c:pt idx="6">
                  <c:v>133902855</c:v>
                </c:pt>
                <c:pt idx="7">
                  <c:v>166466851</c:v>
                </c:pt>
                <c:pt idx="8">
                  <c:v>153264596</c:v>
                </c:pt>
                <c:pt idx="9">
                  <c:v>167684803</c:v>
                </c:pt>
                <c:pt idx="10">
                  <c:v>175456217</c:v>
                </c:pt>
                <c:pt idx="11">
                  <c:v>183841354</c:v>
                </c:pt>
                <c:pt idx="12">
                  <c:v>195997176</c:v>
                </c:pt>
                <c:pt idx="13">
                  <c:v>291522883</c:v>
                </c:pt>
                <c:pt idx="14">
                  <c:v>321927015</c:v>
                </c:pt>
                <c:pt idx="15">
                  <c:v>330479883</c:v>
                </c:pt>
                <c:pt idx="16">
                  <c:v>392507360</c:v>
                </c:pt>
                <c:pt idx="17">
                  <c:v>499608342</c:v>
                </c:pt>
                <c:pt idx="18">
                  <c:v>601259588</c:v>
                </c:pt>
                <c:pt idx="19">
                  <c:v>588582233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33-4361-915D-0F370889EEA6}"/>
            </c:ext>
          </c:extLst>
        </c:ser>
        <c:ser>
          <c:idx val="35"/>
          <c:order val="12"/>
          <c:tx>
            <c:strRef>
              <c:f>'Tot Liabilities Graph'!$N$1</c:f>
              <c:strCache>
                <c:ptCount val="1"/>
                <c:pt idx="0">
                  <c:v>Springfield College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Graph'!$N$2:$N$21</c:f>
              <c:numCache>
                <c:formatCode>General</c:formatCode>
                <c:ptCount val="20"/>
                <c:pt idx="0">
                  <c:v>55878797</c:v>
                </c:pt>
                <c:pt idx="1">
                  <c:v>59544310</c:v>
                </c:pt>
                <c:pt idx="2">
                  <c:v>68210625</c:v>
                </c:pt>
                <c:pt idx="3">
                  <c:v>71464561</c:v>
                </c:pt>
                <c:pt idx="4">
                  <c:v>77889535</c:v>
                </c:pt>
                <c:pt idx="5">
                  <c:v>78124272</c:v>
                </c:pt>
                <c:pt idx="6">
                  <c:v>77204984</c:v>
                </c:pt>
                <c:pt idx="7">
                  <c:v>77316028</c:v>
                </c:pt>
                <c:pt idx="8">
                  <c:v>83650135</c:v>
                </c:pt>
                <c:pt idx="9">
                  <c:v>90645454</c:v>
                </c:pt>
                <c:pt idx="10">
                  <c:v>87925868</c:v>
                </c:pt>
                <c:pt idx="11">
                  <c:v>86132496</c:v>
                </c:pt>
                <c:pt idx="12">
                  <c:v>100271568</c:v>
                </c:pt>
                <c:pt idx="13">
                  <c:v>99595634</c:v>
                </c:pt>
                <c:pt idx="14">
                  <c:v>92538645</c:v>
                </c:pt>
                <c:pt idx="15">
                  <c:v>90342487</c:v>
                </c:pt>
                <c:pt idx="16">
                  <c:v>85610661</c:v>
                </c:pt>
                <c:pt idx="17">
                  <c:v>81848343</c:v>
                </c:pt>
                <c:pt idx="18">
                  <c:v>140937376</c:v>
                </c:pt>
                <c:pt idx="19">
                  <c:v>139136778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33-4361-915D-0F370889EEA6}"/>
            </c:ext>
          </c:extLst>
        </c:ser>
        <c:ser>
          <c:idx val="36"/>
          <c:order val="13"/>
          <c:tx>
            <c:strRef>
              <c:f>'Tot Liabilities Graph'!$O$1</c:f>
              <c:strCache>
                <c:ptCount val="1"/>
                <c:pt idx="0">
                  <c:v>Suffolk University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Graph'!$O$2:$O$21</c:f>
              <c:numCache>
                <c:formatCode>General</c:formatCode>
                <c:ptCount val="20"/>
                <c:pt idx="0">
                  <c:v>245897214</c:v>
                </c:pt>
                <c:pt idx="1">
                  <c:v>252897214</c:v>
                </c:pt>
                <c:pt idx="2">
                  <c:v>256897214</c:v>
                </c:pt>
                <c:pt idx="3">
                  <c:v>259368210</c:v>
                </c:pt>
                <c:pt idx="4">
                  <c:v>268378214</c:v>
                </c:pt>
                <c:pt idx="5">
                  <c:v>328378214</c:v>
                </c:pt>
                <c:pt idx="6">
                  <c:v>265346242</c:v>
                </c:pt>
                <c:pt idx="7">
                  <c:v>353351985</c:v>
                </c:pt>
                <c:pt idx="8">
                  <c:v>353351985</c:v>
                </c:pt>
                <c:pt idx="9">
                  <c:v>396046872</c:v>
                </c:pt>
                <c:pt idx="10">
                  <c:v>397494606</c:v>
                </c:pt>
                <c:pt idx="11">
                  <c:v>398019975</c:v>
                </c:pt>
                <c:pt idx="12">
                  <c:v>383961112</c:v>
                </c:pt>
                <c:pt idx="13">
                  <c:v>385845495</c:v>
                </c:pt>
                <c:pt idx="14">
                  <c:v>381854131</c:v>
                </c:pt>
                <c:pt idx="15">
                  <c:v>375361307</c:v>
                </c:pt>
                <c:pt idx="16">
                  <c:v>446935816</c:v>
                </c:pt>
                <c:pt idx="17">
                  <c:v>502269178</c:v>
                </c:pt>
                <c:pt idx="18">
                  <c:v>476133123</c:v>
                </c:pt>
                <c:pt idx="19">
                  <c:v>477942955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33-4361-915D-0F370889EEA6}"/>
            </c:ext>
          </c:extLst>
        </c:ser>
        <c:ser>
          <c:idx val="37"/>
          <c:order val="14"/>
          <c:tx>
            <c:strRef>
              <c:f>'Tot Liabilities Graph'!$P$1</c:f>
              <c:strCache>
                <c:ptCount val="1"/>
                <c:pt idx="0">
                  <c:v>University of Hartford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Graph'!$P$2:$P$21</c:f>
              <c:numCache>
                <c:formatCode>General</c:formatCode>
                <c:ptCount val="20"/>
                <c:pt idx="0">
                  <c:v>166661022</c:v>
                </c:pt>
                <c:pt idx="1">
                  <c:v>165301351</c:v>
                </c:pt>
                <c:pt idx="2">
                  <c:v>175200267</c:v>
                </c:pt>
                <c:pt idx="3">
                  <c:v>176793768</c:v>
                </c:pt>
                <c:pt idx="4">
                  <c:v>181064072</c:v>
                </c:pt>
                <c:pt idx="5">
                  <c:v>180190649</c:v>
                </c:pt>
                <c:pt idx="6">
                  <c:v>177614590</c:v>
                </c:pt>
                <c:pt idx="7">
                  <c:v>168709946</c:v>
                </c:pt>
                <c:pt idx="8">
                  <c:v>171528434</c:v>
                </c:pt>
                <c:pt idx="9">
                  <c:v>161754475</c:v>
                </c:pt>
                <c:pt idx="10">
                  <c:v>166362594</c:v>
                </c:pt>
                <c:pt idx="11">
                  <c:v>167323772</c:v>
                </c:pt>
                <c:pt idx="12">
                  <c:v>171813142</c:v>
                </c:pt>
                <c:pt idx="13">
                  <c:v>162167200</c:v>
                </c:pt>
                <c:pt idx="14">
                  <c:v>147920900</c:v>
                </c:pt>
                <c:pt idx="15">
                  <c:v>143785622</c:v>
                </c:pt>
                <c:pt idx="16">
                  <c:v>210384088</c:v>
                </c:pt>
                <c:pt idx="17">
                  <c:v>204091585</c:v>
                </c:pt>
                <c:pt idx="18">
                  <c:v>203173630</c:v>
                </c:pt>
                <c:pt idx="19">
                  <c:v>223210715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33-4361-915D-0F370889EEA6}"/>
            </c:ext>
          </c:extLst>
        </c:ser>
        <c:ser>
          <c:idx val="38"/>
          <c:order val="15"/>
          <c:tx>
            <c:strRef>
              <c:f>'Tot Liabilities Graph'!$Q$1</c:f>
              <c:strCache>
                <c:ptCount val="1"/>
                <c:pt idx="0">
                  <c:v>Wesleyan University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Graph'!$Q$2:$Q$21</c:f>
              <c:numCache>
                <c:formatCode>General</c:formatCode>
                <c:ptCount val="20"/>
                <c:pt idx="0">
                  <c:v>224476000</c:v>
                </c:pt>
                <c:pt idx="1">
                  <c:v>223497000</c:v>
                </c:pt>
                <c:pt idx="2">
                  <c:v>221991000</c:v>
                </c:pt>
                <c:pt idx="3">
                  <c:v>228289000</c:v>
                </c:pt>
                <c:pt idx="4">
                  <c:v>229532000</c:v>
                </c:pt>
                <c:pt idx="5">
                  <c:v>225777000</c:v>
                </c:pt>
                <c:pt idx="6">
                  <c:v>227387000</c:v>
                </c:pt>
                <c:pt idx="7">
                  <c:v>223667000</c:v>
                </c:pt>
                <c:pt idx="8">
                  <c:v>218249000</c:v>
                </c:pt>
                <c:pt idx="9">
                  <c:v>227679000</c:v>
                </c:pt>
                <c:pt idx="10">
                  <c:v>226718000</c:v>
                </c:pt>
                <c:pt idx="11">
                  <c:v>221614000</c:v>
                </c:pt>
                <c:pt idx="12">
                  <c:v>231583000</c:v>
                </c:pt>
                <c:pt idx="13">
                  <c:v>231624000</c:v>
                </c:pt>
                <c:pt idx="14">
                  <c:v>234431000</c:v>
                </c:pt>
                <c:pt idx="15">
                  <c:v>248688000</c:v>
                </c:pt>
                <c:pt idx="16">
                  <c:v>258408000</c:v>
                </c:pt>
                <c:pt idx="17">
                  <c:v>263968000</c:v>
                </c:pt>
                <c:pt idx="18">
                  <c:v>276072000</c:v>
                </c:pt>
                <c:pt idx="19">
                  <c:v>278661000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33-4361-915D-0F370889EEA6}"/>
            </c:ext>
          </c:extLst>
        </c:ser>
        <c:ser>
          <c:idx val="39"/>
          <c:order val="16"/>
          <c:tx>
            <c:strRef>
              <c:f>'Tot Liabilities Graph'!$R$1</c:f>
              <c:strCache>
                <c:ptCount val="1"/>
                <c:pt idx="0">
                  <c:v>Western New England University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Graph'!$R$2:$R$21</c:f>
              <c:numCache>
                <c:formatCode>General</c:formatCode>
                <c:ptCount val="20"/>
                <c:pt idx="0">
                  <c:v>56987094</c:v>
                </c:pt>
                <c:pt idx="1">
                  <c:v>55875847</c:v>
                </c:pt>
                <c:pt idx="2">
                  <c:v>59200849</c:v>
                </c:pt>
                <c:pt idx="3">
                  <c:v>61367896</c:v>
                </c:pt>
                <c:pt idx="4">
                  <c:v>66268024</c:v>
                </c:pt>
                <c:pt idx="5">
                  <c:v>65082428</c:v>
                </c:pt>
                <c:pt idx="6">
                  <c:v>106126026</c:v>
                </c:pt>
                <c:pt idx="7">
                  <c:v>104680375</c:v>
                </c:pt>
                <c:pt idx="8">
                  <c:v>107863232</c:v>
                </c:pt>
                <c:pt idx="9">
                  <c:v>104877294</c:v>
                </c:pt>
                <c:pt idx="10">
                  <c:v>103243787</c:v>
                </c:pt>
                <c:pt idx="11">
                  <c:v>99629417</c:v>
                </c:pt>
                <c:pt idx="12">
                  <c:v>103265592</c:v>
                </c:pt>
                <c:pt idx="13">
                  <c:v>109672256</c:v>
                </c:pt>
                <c:pt idx="14">
                  <c:v>124351576</c:v>
                </c:pt>
                <c:pt idx="15">
                  <c:v>123370389</c:v>
                </c:pt>
                <c:pt idx="16">
                  <c:v>123478165</c:v>
                </c:pt>
                <c:pt idx="17">
                  <c:v>125719665</c:v>
                </c:pt>
                <c:pt idx="18">
                  <c:v>121210801</c:v>
                </c:pt>
                <c:pt idx="19">
                  <c:v>116205464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33-4361-915D-0F370889EEA6}"/>
            </c:ext>
          </c:extLst>
        </c:ser>
        <c:ser>
          <c:idx val="40"/>
          <c:order val="17"/>
          <c:tx>
            <c:strRef>
              <c:f>'Tot Liabilities Graph'!$S$1</c:f>
              <c:strCache>
                <c:ptCount val="1"/>
                <c:pt idx="0">
                  <c:v>Worcester Polytechnic Institute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Graph'!$S$2:$S$21</c:f>
              <c:numCache>
                <c:formatCode>General</c:formatCode>
                <c:ptCount val="20"/>
                <c:pt idx="0">
                  <c:v>105222705</c:v>
                </c:pt>
                <c:pt idx="1">
                  <c:v>100442523</c:v>
                </c:pt>
                <c:pt idx="2">
                  <c:v>153079639</c:v>
                </c:pt>
                <c:pt idx="3">
                  <c:v>198604542</c:v>
                </c:pt>
                <c:pt idx="4">
                  <c:v>200820371</c:v>
                </c:pt>
                <c:pt idx="5">
                  <c:v>195235887</c:v>
                </c:pt>
                <c:pt idx="6">
                  <c:v>263371447</c:v>
                </c:pt>
                <c:pt idx="7">
                  <c:v>263980885</c:v>
                </c:pt>
                <c:pt idx="8">
                  <c:v>274385674</c:v>
                </c:pt>
                <c:pt idx="9">
                  <c:v>308352501</c:v>
                </c:pt>
                <c:pt idx="10">
                  <c:v>300786517</c:v>
                </c:pt>
                <c:pt idx="11">
                  <c:v>305954138</c:v>
                </c:pt>
                <c:pt idx="12">
                  <c:v>357663356</c:v>
                </c:pt>
                <c:pt idx="13">
                  <c:v>343872190</c:v>
                </c:pt>
                <c:pt idx="14">
                  <c:v>356004711</c:v>
                </c:pt>
                <c:pt idx="15">
                  <c:v>352172452</c:v>
                </c:pt>
                <c:pt idx="16">
                  <c:v>512554819</c:v>
                </c:pt>
                <c:pt idx="17">
                  <c:v>505144441</c:v>
                </c:pt>
                <c:pt idx="18">
                  <c:v>485190259</c:v>
                </c:pt>
                <c:pt idx="19">
                  <c:v>520187087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33-4361-915D-0F370889EEA6}"/>
            </c:ext>
          </c:extLst>
        </c:ser>
        <c:ser>
          <c:idx val="41"/>
          <c:order val="18"/>
          <c:tx>
            <c:strRef>
              <c:f>'Tot Liabilities Graph'!$T$1</c:f>
              <c:strCache>
                <c:ptCount val="1"/>
                <c:pt idx="0">
                  <c:v>Northeastern University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Graph'!$T$2:$T$21</c:f>
              <c:numCache>
                <c:formatCode>General</c:formatCode>
                <c:ptCount val="20"/>
                <c:pt idx="0">
                  <c:v>604644000</c:v>
                </c:pt>
                <c:pt idx="1">
                  <c:v>694794000</c:v>
                </c:pt>
                <c:pt idx="2">
                  <c:v>667776000</c:v>
                </c:pt>
                <c:pt idx="3">
                  <c:v>695798000</c:v>
                </c:pt>
                <c:pt idx="4">
                  <c:v>971521000</c:v>
                </c:pt>
                <c:pt idx="5">
                  <c:v>1030507000</c:v>
                </c:pt>
                <c:pt idx="6">
                  <c:v>1045069000</c:v>
                </c:pt>
                <c:pt idx="7">
                  <c:v>1034589000</c:v>
                </c:pt>
                <c:pt idx="8">
                  <c:v>1063558111</c:v>
                </c:pt>
                <c:pt idx="9">
                  <c:v>1031390832</c:v>
                </c:pt>
                <c:pt idx="10">
                  <c:v>1277070000</c:v>
                </c:pt>
                <c:pt idx="11">
                  <c:v>1285265000</c:v>
                </c:pt>
                <c:pt idx="12">
                  <c:v>1266088000</c:v>
                </c:pt>
                <c:pt idx="13">
                  <c:v>1239474000</c:v>
                </c:pt>
                <c:pt idx="14">
                  <c:v>1197284000</c:v>
                </c:pt>
                <c:pt idx="15">
                  <c:v>1397494000</c:v>
                </c:pt>
                <c:pt idx="16">
                  <c:v>1379607000</c:v>
                </c:pt>
                <c:pt idx="17">
                  <c:v>1956320000</c:v>
                </c:pt>
                <c:pt idx="18">
                  <c:v>1985024000</c:v>
                </c:pt>
                <c:pt idx="19">
                  <c:v>2253150000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33-4361-915D-0F370889EEA6}"/>
            </c:ext>
          </c:extLst>
        </c:ser>
        <c:ser>
          <c:idx val="42"/>
          <c:order val="19"/>
          <c:tx>
            <c:strRef>
              <c:f>'Tot Liabilities Graph'!$U$1</c:f>
              <c:strCache>
                <c:ptCount val="1"/>
                <c:pt idx="0">
                  <c:v>Boston College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Graph'!$U$2:$U$21</c:f>
              <c:numCache>
                <c:formatCode>General</c:formatCode>
                <c:ptCount val="20"/>
                <c:pt idx="0">
                  <c:v>717923260</c:v>
                </c:pt>
                <c:pt idx="1">
                  <c:v>722779291</c:v>
                </c:pt>
                <c:pt idx="2">
                  <c:v>736872425</c:v>
                </c:pt>
                <c:pt idx="3">
                  <c:v>736218205</c:v>
                </c:pt>
                <c:pt idx="4">
                  <c:v>823426953</c:v>
                </c:pt>
                <c:pt idx="5">
                  <c:v>888269338</c:v>
                </c:pt>
                <c:pt idx="6">
                  <c:v>905513677</c:v>
                </c:pt>
                <c:pt idx="7">
                  <c:v>1012010967</c:v>
                </c:pt>
                <c:pt idx="8">
                  <c:v>995896310</c:v>
                </c:pt>
                <c:pt idx="9">
                  <c:v>967407370</c:v>
                </c:pt>
                <c:pt idx="10">
                  <c:v>1209086570</c:v>
                </c:pt>
                <c:pt idx="11">
                  <c:v>1192262457</c:v>
                </c:pt>
                <c:pt idx="12">
                  <c:v>1192200450</c:v>
                </c:pt>
                <c:pt idx="13">
                  <c:v>1403257669</c:v>
                </c:pt>
                <c:pt idx="14">
                  <c:v>1392003823</c:v>
                </c:pt>
                <c:pt idx="15">
                  <c:v>1353729916</c:v>
                </c:pt>
                <c:pt idx="16">
                  <c:v>1626351056</c:v>
                </c:pt>
                <c:pt idx="17">
                  <c:v>1585677586</c:v>
                </c:pt>
                <c:pt idx="18">
                  <c:v>1830728037</c:v>
                </c:pt>
                <c:pt idx="19">
                  <c:v>1803221176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833-4361-915D-0F370889EEA6}"/>
            </c:ext>
          </c:extLst>
        </c:ser>
        <c:ser>
          <c:idx val="43"/>
          <c:order val="20"/>
          <c:tx>
            <c:strRef>
              <c:f>'Tot Liabilities Graph'!$V$1</c:f>
              <c:strCache>
                <c:ptCount val="1"/>
                <c:pt idx="0">
                  <c:v>Boston University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Graph'!$V$2:$V$21</c:f>
              <c:numCache>
                <c:formatCode>General</c:formatCode>
                <c:ptCount val="20"/>
                <c:pt idx="0">
                  <c:v>1331454000</c:v>
                </c:pt>
                <c:pt idx="1">
                  <c:v>1520428000</c:v>
                </c:pt>
                <c:pt idx="2">
                  <c:v>1584643685</c:v>
                </c:pt>
                <c:pt idx="3">
                  <c:v>1667644211</c:v>
                </c:pt>
                <c:pt idx="4">
                  <c:v>2008501675</c:v>
                </c:pt>
                <c:pt idx="5">
                  <c:v>2062443112</c:v>
                </c:pt>
                <c:pt idx="6">
                  <c:v>2062464413</c:v>
                </c:pt>
                <c:pt idx="7">
                  <c:v>1998371096</c:v>
                </c:pt>
                <c:pt idx="8">
                  <c:v>2180943056</c:v>
                </c:pt>
                <c:pt idx="9">
                  <c:v>2211659276</c:v>
                </c:pt>
                <c:pt idx="10">
                  <c:v>2216163512</c:v>
                </c:pt>
                <c:pt idx="11">
                  <c:v>2204320308</c:v>
                </c:pt>
                <c:pt idx="12">
                  <c:v>2301065799</c:v>
                </c:pt>
                <c:pt idx="13">
                  <c:v>2490996168</c:v>
                </c:pt>
                <c:pt idx="14">
                  <c:v>2473898952</c:v>
                </c:pt>
                <c:pt idx="15">
                  <c:v>2887510634</c:v>
                </c:pt>
                <c:pt idx="16">
                  <c:v>3010163782</c:v>
                </c:pt>
                <c:pt idx="17">
                  <c:v>2943348208</c:v>
                </c:pt>
                <c:pt idx="18">
                  <c:v>2780508625</c:v>
                </c:pt>
                <c:pt idx="19">
                  <c:v>2667349409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833-4361-915D-0F370889EEA6}"/>
            </c:ext>
          </c:extLst>
        </c:ser>
        <c:ser>
          <c:idx val="44"/>
          <c:order val="21"/>
          <c:tx>
            <c:strRef>
              <c:f>'Tot Liabilities Graph'!$W$1</c:f>
              <c:strCache>
                <c:ptCount val="1"/>
                <c:pt idx="0">
                  <c:v>Massachusetts Institute of Technology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Graph'!$W$2:$W$21</c:f>
              <c:numCache>
                <c:formatCode>General</c:formatCode>
                <c:ptCount val="20"/>
                <c:pt idx="0">
                  <c:v>2514778000</c:v>
                </c:pt>
                <c:pt idx="1">
                  <c:v>2228199000</c:v>
                </c:pt>
                <c:pt idx="2">
                  <c:v>2300493000</c:v>
                </c:pt>
                <c:pt idx="3">
                  <c:v>2248647000</c:v>
                </c:pt>
                <c:pt idx="4">
                  <c:v>2680887000</c:v>
                </c:pt>
                <c:pt idx="5">
                  <c:v>2950534000</c:v>
                </c:pt>
                <c:pt idx="6">
                  <c:v>3088201000</c:v>
                </c:pt>
                <c:pt idx="7">
                  <c:v>3865395000</c:v>
                </c:pt>
                <c:pt idx="8">
                  <c:v>4221173000</c:v>
                </c:pt>
                <c:pt idx="9">
                  <c:v>3767239000</c:v>
                </c:pt>
                <c:pt idx="10">
                  <c:v>4256964000</c:v>
                </c:pt>
                <c:pt idx="11">
                  <c:v>4319454000</c:v>
                </c:pt>
                <c:pt idx="12">
                  <c:v>5292256000</c:v>
                </c:pt>
                <c:pt idx="13">
                  <c:v>4721213000</c:v>
                </c:pt>
                <c:pt idx="14">
                  <c:v>4487315000</c:v>
                </c:pt>
                <c:pt idx="15">
                  <c:v>4965684000</c:v>
                </c:pt>
                <c:pt idx="16">
                  <c:v>6269508000</c:v>
                </c:pt>
                <c:pt idx="17">
                  <c:v>6064101000</c:v>
                </c:pt>
                <c:pt idx="18">
                  <c:v>6636362000</c:v>
                </c:pt>
                <c:pt idx="19">
                  <c:v>6425209000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833-4361-915D-0F370889EEA6}"/>
            </c:ext>
          </c:extLst>
        </c:ser>
        <c:ser>
          <c:idx val="45"/>
          <c:order val="22"/>
          <c:tx>
            <c:strRef>
              <c:f>'Tot Liabilities Graph'!$X$1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Graph'!$X$2:$X$21</c:f>
              <c:numCache>
                <c:formatCode>General</c:formatCode>
                <c:ptCount val="20"/>
                <c:pt idx="0">
                  <c:v>111166946</c:v>
                </c:pt>
                <c:pt idx="1">
                  <c:v>112339421.33333333</c:v>
                </c:pt>
                <c:pt idx="2">
                  <c:v>123397577.66666667</c:v>
                </c:pt>
                <c:pt idx="3">
                  <c:v>136618226.6111111</c:v>
                </c:pt>
                <c:pt idx="4">
                  <c:v>159922182.44444445</c:v>
                </c:pt>
                <c:pt idx="5">
                  <c:v>175052020.27777779</c:v>
                </c:pt>
                <c:pt idx="6">
                  <c:v>178475837.5</c:v>
                </c:pt>
                <c:pt idx="7">
                  <c:v>181263750.22222221</c:v>
                </c:pt>
                <c:pt idx="8">
                  <c:v>181496926.83333334</c:v>
                </c:pt>
                <c:pt idx="9">
                  <c:v>186091468</c:v>
                </c:pt>
                <c:pt idx="10">
                  <c:v>191265857.1111111</c:v>
                </c:pt>
                <c:pt idx="11">
                  <c:v>193366804.83333334</c:v>
                </c:pt>
                <c:pt idx="12">
                  <c:v>201980948.44444445</c:v>
                </c:pt>
                <c:pt idx="13">
                  <c:v>209273856.1111111</c:v>
                </c:pt>
                <c:pt idx="14">
                  <c:v>212463153.27777779</c:v>
                </c:pt>
                <c:pt idx="15">
                  <c:v>214166604.77777779</c:v>
                </c:pt>
                <c:pt idx="16">
                  <c:v>232151049.44444445</c:v>
                </c:pt>
                <c:pt idx="17">
                  <c:v>237840998.22222221</c:v>
                </c:pt>
                <c:pt idx="18">
                  <c:v>256722260.94444445</c:v>
                </c:pt>
                <c:pt idx="19">
                  <c:v>260113893.94444445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833-4361-915D-0F370889EEA6}"/>
            </c:ext>
          </c:extLst>
        </c:ser>
        <c:ser>
          <c:idx val="0"/>
          <c:order val="23"/>
          <c:tx>
            <c:strRef>
              <c:f>'Tot Liabilities Graph'!$B$1</c:f>
              <c:strCache>
                <c:ptCount val="1"/>
                <c:pt idx="0">
                  <c:v>American International College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Graph'!$B$2:$B$21</c:f>
              <c:numCache>
                <c:formatCode>General</c:formatCode>
                <c:ptCount val="20"/>
                <c:pt idx="0">
                  <c:v>15873247</c:v>
                </c:pt>
                <c:pt idx="1">
                  <c:v>16379545</c:v>
                </c:pt>
                <c:pt idx="2">
                  <c:v>16978452</c:v>
                </c:pt>
                <c:pt idx="3">
                  <c:v>17682451</c:v>
                </c:pt>
                <c:pt idx="4">
                  <c:v>18642387</c:v>
                </c:pt>
                <c:pt idx="5">
                  <c:v>19982748</c:v>
                </c:pt>
                <c:pt idx="6">
                  <c:v>21284597</c:v>
                </c:pt>
                <c:pt idx="7">
                  <c:v>22623488</c:v>
                </c:pt>
                <c:pt idx="8">
                  <c:v>24124798</c:v>
                </c:pt>
                <c:pt idx="9">
                  <c:v>25876209</c:v>
                </c:pt>
                <c:pt idx="10">
                  <c:v>27823990</c:v>
                </c:pt>
                <c:pt idx="11">
                  <c:v>27823990</c:v>
                </c:pt>
                <c:pt idx="12">
                  <c:v>27823990</c:v>
                </c:pt>
                <c:pt idx="13">
                  <c:v>29782807</c:v>
                </c:pt>
                <c:pt idx="14">
                  <c:v>28885480</c:v>
                </c:pt>
                <c:pt idx="15">
                  <c:v>28885480</c:v>
                </c:pt>
                <c:pt idx="16">
                  <c:v>41059007</c:v>
                </c:pt>
                <c:pt idx="17">
                  <c:v>33400681</c:v>
                </c:pt>
                <c:pt idx="18">
                  <c:v>33400681</c:v>
                </c:pt>
                <c:pt idx="19">
                  <c:v>34148646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833-4361-915D-0F370889EEA6}"/>
            </c:ext>
          </c:extLst>
        </c:ser>
        <c:ser>
          <c:idx val="1"/>
          <c:order val="24"/>
          <c:tx>
            <c:strRef>
              <c:f>'Tot Liabilities Graph'!$C$1</c:f>
              <c:strCache>
                <c:ptCount val="1"/>
                <c:pt idx="0">
                  <c:v>Brandeis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Graph'!$C$2:$C$21</c:f>
              <c:numCache>
                <c:formatCode>General</c:formatCode>
                <c:ptCount val="20"/>
                <c:pt idx="0">
                  <c:v>199112945</c:v>
                </c:pt>
                <c:pt idx="1">
                  <c:v>198850365</c:v>
                </c:pt>
                <c:pt idx="2">
                  <c:v>209364762</c:v>
                </c:pt>
                <c:pt idx="3">
                  <c:v>285746624</c:v>
                </c:pt>
                <c:pt idx="4">
                  <c:v>298146591</c:v>
                </c:pt>
                <c:pt idx="5">
                  <c:v>383924281</c:v>
                </c:pt>
                <c:pt idx="6">
                  <c:v>349882054</c:v>
                </c:pt>
                <c:pt idx="7">
                  <c:v>345446505</c:v>
                </c:pt>
                <c:pt idx="8">
                  <c:v>335062622</c:v>
                </c:pt>
                <c:pt idx="9">
                  <c:v>326545272</c:v>
                </c:pt>
                <c:pt idx="10">
                  <c:v>348472681</c:v>
                </c:pt>
                <c:pt idx="11">
                  <c:v>339354284</c:v>
                </c:pt>
                <c:pt idx="12">
                  <c:v>316932682</c:v>
                </c:pt>
                <c:pt idx="13">
                  <c:v>359780884</c:v>
                </c:pt>
                <c:pt idx="14">
                  <c:v>346389733</c:v>
                </c:pt>
                <c:pt idx="15">
                  <c:v>375677646</c:v>
                </c:pt>
                <c:pt idx="16">
                  <c:v>407782210</c:v>
                </c:pt>
                <c:pt idx="17">
                  <c:v>364299098</c:v>
                </c:pt>
                <c:pt idx="18">
                  <c:v>354884854</c:v>
                </c:pt>
                <c:pt idx="19">
                  <c:v>338267424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833-4361-915D-0F370889EEA6}"/>
            </c:ext>
          </c:extLst>
        </c:ser>
        <c:ser>
          <c:idx val="2"/>
          <c:order val="25"/>
          <c:tx>
            <c:strRef>
              <c:f>'Tot Liabilities Graph'!$D$1</c:f>
              <c:strCache>
                <c:ptCount val="1"/>
                <c:pt idx="0">
                  <c:v>Bryant University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Graph'!$D$2:$D$21</c:f>
              <c:numCache>
                <c:formatCode>General</c:formatCode>
                <c:ptCount val="20"/>
                <c:pt idx="0">
                  <c:v>68955738</c:v>
                </c:pt>
                <c:pt idx="1">
                  <c:v>67651800</c:v>
                </c:pt>
                <c:pt idx="2">
                  <c:v>101486511</c:v>
                </c:pt>
                <c:pt idx="3">
                  <c:v>117445368</c:v>
                </c:pt>
                <c:pt idx="4">
                  <c:v>124480523</c:v>
                </c:pt>
                <c:pt idx="5">
                  <c:v>126043866</c:v>
                </c:pt>
                <c:pt idx="6">
                  <c:v>124456990</c:v>
                </c:pt>
                <c:pt idx="7">
                  <c:v>121284180</c:v>
                </c:pt>
                <c:pt idx="8">
                  <c:v>127240458</c:v>
                </c:pt>
                <c:pt idx="9">
                  <c:v>122286725</c:v>
                </c:pt>
                <c:pt idx="10">
                  <c:v>172062193</c:v>
                </c:pt>
                <c:pt idx="11">
                  <c:v>175026603</c:v>
                </c:pt>
                <c:pt idx="12">
                  <c:v>177742330</c:v>
                </c:pt>
                <c:pt idx="13">
                  <c:v>163066344</c:v>
                </c:pt>
                <c:pt idx="14">
                  <c:v>161317954</c:v>
                </c:pt>
                <c:pt idx="15">
                  <c:v>158362317</c:v>
                </c:pt>
                <c:pt idx="16">
                  <c:v>160913315</c:v>
                </c:pt>
                <c:pt idx="17">
                  <c:v>150652408</c:v>
                </c:pt>
                <c:pt idx="18">
                  <c:v>231288973</c:v>
                </c:pt>
                <c:pt idx="19">
                  <c:v>218442232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833-4361-915D-0F370889EEA6}"/>
            </c:ext>
          </c:extLst>
        </c:ser>
        <c:ser>
          <c:idx val="3"/>
          <c:order val="26"/>
          <c:tx>
            <c:strRef>
              <c:f>'Tot Liabilities Graph'!$E$1</c:f>
              <c:strCache>
                <c:ptCount val="1"/>
                <c:pt idx="0">
                  <c:v>Clark University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Graph'!$E$2:$E$21</c:f>
              <c:numCache>
                <c:formatCode>General</c:formatCode>
                <c:ptCount val="20"/>
                <c:pt idx="0">
                  <c:v>90796913</c:v>
                </c:pt>
                <c:pt idx="1">
                  <c:v>91526271</c:v>
                </c:pt>
                <c:pt idx="2">
                  <c:v>111124586</c:v>
                </c:pt>
                <c:pt idx="3">
                  <c:v>109202209</c:v>
                </c:pt>
                <c:pt idx="4">
                  <c:v>112413057</c:v>
                </c:pt>
                <c:pt idx="5">
                  <c:v>117155442</c:v>
                </c:pt>
                <c:pt idx="6">
                  <c:v>116079075</c:v>
                </c:pt>
                <c:pt idx="7">
                  <c:v>113766397</c:v>
                </c:pt>
                <c:pt idx="8">
                  <c:v>121246459</c:v>
                </c:pt>
                <c:pt idx="9">
                  <c:v>115032148</c:v>
                </c:pt>
                <c:pt idx="10">
                  <c:v>115599819</c:v>
                </c:pt>
                <c:pt idx="11">
                  <c:v>113138247</c:v>
                </c:pt>
                <c:pt idx="12">
                  <c:v>111432473</c:v>
                </c:pt>
                <c:pt idx="13">
                  <c:v>108464045</c:v>
                </c:pt>
                <c:pt idx="14">
                  <c:v>105745706</c:v>
                </c:pt>
                <c:pt idx="15">
                  <c:v>103911245</c:v>
                </c:pt>
                <c:pt idx="16">
                  <c:v>99952634</c:v>
                </c:pt>
                <c:pt idx="17">
                  <c:v>106448889</c:v>
                </c:pt>
                <c:pt idx="18">
                  <c:v>206576529</c:v>
                </c:pt>
                <c:pt idx="19">
                  <c:v>201252235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833-4361-915D-0F370889EEA6}"/>
            </c:ext>
          </c:extLst>
        </c:ser>
        <c:ser>
          <c:idx val="4"/>
          <c:order val="27"/>
          <c:tx>
            <c:strRef>
              <c:f>'Tot Liabilities Graph'!$F$1</c:f>
              <c:strCache>
                <c:ptCount val="1"/>
                <c:pt idx="0">
                  <c:v>Endicott College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Graph'!$F$2:$F$21</c:f>
              <c:numCache>
                <c:formatCode>General</c:formatCode>
                <c:ptCount val="20"/>
                <c:pt idx="0">
                  <c:v>46176161</c:v>
                </c:pt>
                <c:pt idx="1">
                  <c:v>46438290</c:v>
                </c:pt>
                <c:pt idx="2">
                  <c:v>46428704</c:v>
                </c:pt>
                <c:pt idx="3">
                  <c:v>50748976</c:v>
                </c:pt>
                <c:pt idx="4">
                  <c:v>66472449</c:v>
                </c:pt>
                <c:pt idx="5">
                  <c:v>69019924</c:v>
                </c:pt>
                <c:pt idx="6">
                  <c:v>75447654</c:v>
                </c:pt>
                <c:pt idx="7">
                  <c:v>74655359</c:v>
                </c:pt>
                <c:pt idx="8">
                  <c:v>77960925</c:v>
                </c:pt>
                <c:pt idx="9">
                  <c:v>72379215</c:v>
                </c:pt>
                <c:pt idx="10">
                  <c:v>82376038</c:v>
                </c:pt>
                <c:pt idx="11">
                  <c:v>100858212</c:v>
                </c:pt>
                <c:pt idx="12">
                  <c:v>108761995</c:v>
                </c:pt>
                <c:pt idx="13">
                  <c:v>98448440</c:v>
                </c:pt>
                <c:pt idx="14">
                  <c:v>121638625</c:v>
                </c:pt>
                <c:pt idx="15">
                  <c:v>120991510</c:v>
                </c:pt>
                <c:pt idx="16">
                  <c:v>126596107</c:v>
                </c:pt>
                <c:pt idx="17">
                  <c:v>114304223</c:v>
                </c:pt>
                <c:pt idx="18">
                  <c:v>137480647</c:v>
                </c:pt>
                <c:pt idx="19">
                  <c:v>143192922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833-4361-915D-0F370889EEA6}"/>
            </c:ext>
          </c:extLst>
        </c:ser>
        <c:ser>
          <c:idx val="5"/>
          <c:order val="28"/>
          <c:tx>
            <c:strRef>
              <c:f>'Tot Liabilities Graph'!$G$1</c:f>
              <c:strCache>
                <c:ptCount val="1"/>
                <c:pt idx="0">
                  <c:v>Fairfield University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Graph'!$G$2:$G$21</c:f>
              <c:numCache>
                <c:formatCode>General</c:formatCode>
                <c:ptCount val="20"/>
                <c:pt idx="0">
                  <c:v>177709597</c:v>
                </c:pt>
                <c:pt idx="1">
                  <c:v>175886345</c:v>
                </c:pt>
                <c:pt idx="2">
                  <c:v>202876754</c:v>
                </c:pt>
                <c:pt idx="3">
                  <c:v>197510852</c:v>
                </c:pt>
                <c:pt idx="4">
                  <c:v>197478528</c:v>
                </c:pt>
                <c:pt idx="5">
                  <c:v>197024658</c:v>
                </c:pt>
                <c:pt idx="6">
                  <c:v>276393585</c:v>
                </c:pt>
                <c:pt idx="7">
                  <c:v>270801103</c:v>
                </c:pt>
                <c:pt idx="8">
                  <c:v>263820429</c:v>
                </c:pt>
                <c:pt idx="9">
                  <c:v>255864916</c:v>
                </c:pt>
                <c:pt idx="10">
                  <c:v>256961805</c:v>
                </c:pt>
                <c:pt idx="11">
                  <c:v>247353669</c:v>
                </c:pt>
                <c:pt idx="12">
                  <c:v>301751258</c:v>
                </c:pt>
                <c:pt idx="13">
                  <c:v>302598974</c:v>
                </c:pt>
                <c:pt idx="14">
                  <c:v>340636985</c:v>
                </c:pt>
                <c:pt idx="15">
                  <c:v>336428395</c:v>
                </c:pt>
                <c:pt idx="16">
                  <c:v>322583237</c:v>
                </c:pt>
                <c:pt idx="17">
                  <c:v>338725265</c:v>
                </c:pt>
                <c:pt idx="18">
                  <c:v>371263577</c:v>
                </c:pt>
                <c:pt idx="19">
                  <c:v>368291521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833-4361-915D-0F370889EEA6}"/>
            </c:ext>
          </c:extLst>
        </c:ser>
        <c:ser>
          <c:idx val="6"/>
          <c:order val="29"/>
          <c:tx>
            <c:strRef>
              <c:f>'Tot Liabilities Graph'!$H$1</c:f>
              <c:strCache>
                <c:ptCount val="1"/>
                <c:pt idx="0">
                  <c:v>Lesley University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Graph'!$H$2:$H$21</c:f>
              <c:numCache>
                <c:formatCode>General</c:formatCode>
                <c:ptCount val="20"/>
                <c:pt idx="0">
                  <c:v>43926414</c:v>
                </c:pt>
                <c:pt idx="1">
                  <c:v>55228076</c:v>
                </c:pt>
                <c:pt idx="2">
                  <c:v>80725119</c:v>
                </c:pt>
                <c:pt idx="3">
                  <c:v>61483875</c:v>
                </c:pt>
                <c:pt idx="4">
                  <c:v>59397254</c:v>
                </c:pt>
                <c:pt idx="5">
                  <c:v>118941082</c:v>
                </c:pt>
                <c:pt idx="6">
                  <c:v>116485351</c:v>
                </c:pt>
                <c:pt idx="7">
                  <c:v>121915113</c:v>
                </c:pt>
                <c:pt idx="8">
                  <c:v>120174549</c:v>
                </c:pt>
                <c:pt idx="9">
                  <c:v>117473508</c:v>
                </c:pt>
                <c:pt idx="10">
                  <c:v>134879636</c:v>
                </c:pt>
                <c:pt idx="11">
                  <c:v>128608563</c:v>
                </c:pt>
                <c:pt idx="12">
                  <c:v>122475190</c:v>
                </c:pt>
                <c:pt idx="13">
                  <c:v>129020710</c:v>
                </c:pt>
                <c:pt idx="14">
                  <c:v>126304088</c:v>
                </c:pt>
                <c:pt idx="15">
                  <c:v>148244038</c:v>
                </c:pt>
                <c:pt idx="16">
                  <c:v>158065377</c:v>
                </c:pt>
                <c:pt idx="17">
                  <c:v>156058314</c:v>
                </c:pt>
                <c:pt idx="18">
                  <c:v>159140630</c:v>
                </c:pt>
                <c:pt idx="19">
                  <c:v>147478385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833-4361-915D-0F370889EEA6}"/>
            </c:ext>
          </c:extLst>
        </c:ser>
        <c:ser>
          <c:idx val="7"/>
          <c:order val="30"/>
          <c:tx>
            <c:strRef>
              <c:f>'Tot Liabilities Graph'!$I$1</c:f>
              <c:strCache>
                <c:ptCount val="1"/>
                <c:pt idx="0">
                  <c:v>Merrimack College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Graph'!$I$2:$I$21</c:f>
              <c:numCache>
                <c:formatCode>General</c:formatCode>
                <c:ptCount val="20"/>
                <c:pt idx="0">
                  <c:v>66113566</c:v>
                </c:pt>
                <c:pt idx="1">
                  <c:v>63252458</c:v>
                </c:pt>
                <c:pt idx="2">
                  <c:v>60852197</c:v>
                </c:pt>
                <c:pt idx="3">
                  <c:v>59841255</c:v>
                </c:pt>
                <c:pt idx="4">
                  <c:v>56753838</c:v>
                </c:pt>
                <c:pt idx="5">
                  <c:v>55516893</c:v>
                </c:pt>
                <c:pt idx="6">
                  <c:v>53455072</c:v>
                </c:pt>
                <c:pt idx="7">
                  <c:v>53851442</c:v>
                </c:pt>
                <c:pt idx="8">
                  <c:v>57194584</c:v>
                </c:pt>
                <c:pt idx="9">
                  <c:v>89355436</c:v>
                </c:pt>
                <c:pt idx="10">
                  <c:v>90729620</c:v>
                </c:pt>
                <c:pt idx="11">
                  <c:v>115579474</c:v>
                </c:pt>
                <c:pt idx="12">
                  <c:v>106606463</c:v>
                </c:pt>
                <c:pt idx="13">
                  <c:v>142361523</c:v>
                </c:pt>
                <c:pt idx="14">
                  <c:v>140651412</c:v>
                </c:pt>
                <c:pt idx="15">
                  <c:v>137502075</c:v>
                </c:pt>
                <c:pt idx="16">
                  <c:v>139232256</c:v>
                </c:pt>
                <c:pt idx="17">
                  <c:v>157194421</c:v>
                </c:pt>
                <c:pt idx="18">
                  <c:v>166283806</c:v>
                </c:pt>
                <c:pt idx="19">
                  <c:v>191994601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833-4361-915D-0F370889EEA6}"/>
            </c:ext>
          </c:extLst>
        </c:ser>
        <c:ser>
          <c:idx val="8"/>
          <c:order val="31"/>
          <c:tx>
            <c:strRef>
              <c:f>'Tot Liabilities Graph'!$J$1</c:f>
              <c:strCache>
                <c:ptCount val="1"/>
                <c:pt idx="0">
                  <c:v>Nichols College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Graph'!$J$2:$J$21</c:f>
              <c:numCache>
                <c:formatCode>General</c:formatCode>
                <c:ptCount val="20"/>
                <c:pt idx="0">
                  <c:v>23067794</c:v>
                </c:pt>
                <c:pt idx="1">
                  <c:v>24348309</c:v>
                </c:pt>
                <c:pt idx="2">
                  <c:v>22786260</c:v>
                </c:pt>
                <c:pt idx="3">
                  <c:v>23256462</c:v>
                </c:pt>
                <c:pt idx="4">
                  <c:v>27043084</c:v>
                </c:pt>
                <c:pt idx="5">
                  <c:v>28461169</c:v>
                </c:pt>
                <c:pt idx="6">
                  <c:v>26934435</c:v>
                </c:pt>
                <c:pt idx="7">
                  <c:v>15647432</c:v>
                </c:pt>
                <c:pt idx="8">
                  <c:v>14192447</c:v>
                </c:pt>
                <c:pt idx="9">
                  <c:v>14311894</c:v>
                </c:pt>
                <c:pt idx="10">
                  <c:v>12636362</c:v>
                </c:pt>
                <c:pt idx="11">
                  <c:v>24798224</c:v>
                </c:pt>
                <c:pt idx="12">
                  <c:v>27624992</c:v>
                </c:pt>
                <c:pt idx="13">
                  <c:v>29764449</c:v>
                </c:pt>
                <c:pt idx="14">
                  <c:v>28144811</c:v>
                </c:pt>
                <c:pt idx="15">
                  <c:v>29444588</c:v>
                </c:pt>
                <c:pt idx="16">
                  <c:v>22543837</c:v>
                </c:pt>
                <c:pt idx="17">
                  <c:v>24659789</c:v>
                </c:pt>
                <c:pt idx="18">
                  <c:v>27160822</c:v>
                </c:pt>
                <c:pt idx="19">
                  <c:v>31026297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833-4361-915D-0F370889EEA6}"/>
            </c:ext>
          </c:extLst>
        </c:ser>
        <c:ser>
          <c:idx val="9"/>
          <c:order val="32"/>
          <c:tx>
            <c:strRef>
              <c:f>'Tot Liabilities Graph'!$K$1</c:f>
              <c:strCache>
                <c:ptCount val="1"/>
                <c:pt idx="0">
                  <c:v>Quinnipiac University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Graph'!$K$2:$K$21</c:f>
              <c:numCache>
                <c:formatCode>General</c:formatCode>
                <c:ptCount val="20"/>
                <c:pt idx="0">
                  <c:v>152667990</c:v>
                </c:pt>
                <c:pt idx="1">
                  <c:v>158289916</c:v>
                </c:pt>
                <c:pt idx="2">
                  <c:v>168846719</c:v>
                </c:pt>
                <c:pt idx="3">
                  <c:v>248912422</c:v>
                </c:pt>
                <c:pt idx="4">
                  <c:v>583196504</c:v>
                </c:pt>
                <c:pt idx="5">
                  <c:v>619451227</c:v>
                </c:pt>
                <c:pt idx="6">
                  <c:v>593814806</c:v>
                </c:pt>
                <c:pt idx="7">
                  <c:v>566571415</c:v>
                </c:pt>
                <c:pt idx="8">
                  <c:v>563809356</c:v>
                </c:pt>
                <c:pt idx="9">
                  <c:v>561206702</c:v>
                </c:pt>
                <c:pt idx="10">
                  <c:v>576190695</c:v>
                </c:pt>
                <c:pt idx="11">
                  <c:v>581662954</c:v>
                </c:pt>
                <c:pt idx="12">
                  <c:v>630024815</c:v>
                </c:pt>
                <c:pt idx="13">
                  <c:v>628350997</c:v>
                </c:pt>
                <c:pt idx="14">
                  <c:v>619900231</c:v>
                </c:pt>
                <c:pt idx="15">
                  <c:v>604995955</c:v>
                </c:pt>
                <c:pt idx="16">
                  <c:v>524761296</c:v>
                </c:pt>
                <c:pt idx="17">
                  <c:v>499459271</c:v>
                </c:pt>
                <c:pt idx="18">
                  <c:v>489460044</c:v>
                </c:pt>
                <c:pt idx="19">
                  <c:v>537037181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833-4361-915D-0F370889EEA6}"/>
            </c:ext>
          </c:extLst>
        </c:ser>
        <c:ser>
          <c:idx val="10"/>
          <c:order val="33"/>
          <c:tx>
            <c:strRef>
              <c:f>'Tot Liabilities Graph'!$L$1</c:f>
              <c:strCache>
                <c:ptCount val="1"/>
                <c:pt idx="0">
                  <c:v>Roger Williams University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Graph'!$L$2:$L$21</c:f>
              <c:numCache>
                <c:formatCode>General</c:formatCode>
                <c:ptCount val="20"/>
                <c:pt idx="0">
                  <c:v>145997000</c:v>
                </c:pt>
                <c:pt idx="1">
                  <c:v>153468000</c:v>
                </c:pt>
                <c:pt idx="2">
                  <c:v>154570000</c:v>
                </c:pt>
                <c:pt idx="3">
                  <c:v>180207000</c:v>
                </c:pt>
                <c:pt idx="4">
                  <c:v>181718000</c:v>
                </c:pt>
                <c:pt idx="5">
                  <c:v>206635000</c:v>
                </c:pt>
                <c:pt idx="6">
                  <c:v>207378312</c:v>
                </c:pt>
                <c:pt idx="7">
                  <c:v>198012000</c:v>
                </c:pt>
                <c:pt idx="8">
                  <c:v>199825000</c:v>
                </c:pt>
                <c:pt idx="9">
                  <c:v>192274000</c:v>
                </c:pt>
                <c:pt idx="10">
                  <c:v>167065000</c:v>
                </c:pt>
                <c:pt idx="11">
                  <c:v>163883115</c:v>
                </c:pt>
                <c:pt idx="12">
                  <c:v>159925938</c:v>
                </c:pt>
                <c:pt idx="13">
                  <c:v>150990579</c:v>
                </c:pt>
                <c:pt idx="14">
                  <c:v>145693756</c:v>
                </c:pt>
                <c:pt idx="15">
                  <c:v>146355497</c:v>
                </c:pt>
                <c:pt idx="16">
                  <c:v>145350705</c:v>
                </c:pt>
                <c:pt idx="17">
                  <c:v>153286055</c:v>
                </c:pt>
                <c:pt idx="18">
                  <c:v>140083357</c:v>
                </c:pt>
                <c:pt idx="19">
                  <c:v>126992415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833-4361-915D-0F370889EEA6}"/>
            </c:ext>
          </c:extLst>
        </c:ser>
        <c:ser>
          <c:idx val="11"/>
          <c:order val="34"/>
          <c:tx>
            <c:strRef>
              <c:f>'Tot Liabilities Graph'!$M$1</c:f>
              <c:strCache>
                <c:ptCount val="1"/>
                <c:pt idx="0">
                  <c:v>Sacred Heart University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Graph'!$M$2:$M$21</c:f>
              <c:numCache>
                <c:formatCode>General</c:formatCode>
                <c:ptCount val="20"/>
                <c:pt idx="0">
                  <c:v>115484831</c:v>
                </c:pt>
                <c:pt idx="1">
                  <c:v>113231964</c:v>
                </c:pt>
                <c:pt idx="2">
                  <c:v>110536740</c:v>
                </c:pt>
                <c:pt idx="3">
                  <c:v>111202608</c:v>
                </c:pt>
                <c:pt idx="4">
                  <c:v>128904853</c:v>
                </c:pt>
                <c:pt idx="5">
                  <c:v>135991625</c:v>
                </c:pt>
                <c:pt idx="6">
                  <c:v>133902855</c:v>
                </c:pt>
                <c:pt idx="7">
                  <c:v>166466851</c:v>
                </c:pt>
                <c:pt idx="8">
                  <c:v>153264596</c:v>
                </c:pt>
                <c:pt idx="9">
                  <c:v>167684803</c:v>
                </c:pt>
                <c:pt idx="10">
                  <c:v>175456217</c:v>
                </c:pt>
                <c:pt idx="11">
                  <c:v>183841354</c:v>
                </c:pt>
                <c:pt idx="12">
                  <c:v>195997176</c:v>
                </c:pt>
                <c:pt idx="13">
                  <c:v>291522883</c:v>
                </c:pt>
                <c:pt idx="14">
                  <c:v>321927015</c:v>
                </c:pt>
                <c:pt idx="15">
                  <c:v>330479883</c:v>
                </c:pt>
                <c:pt idx="16">
                  <c:v>392507360</c:v>
                </c:pt>
                <c:pt idx="17">
                  <c:v>499608342</c:v>
                </c:pt>
                <c:pt idx="18">
                  <c:v>601259588</c:v>
                </c:pt>
                <c:pt idx="19">
                  <c:v>588582233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833-4361-915D-0F370889EEA6}"/>
            </c:ext>
          </c:extLst>
        </c:ser>
        <c:ser>
          <c:idx val="12"/>
          <c:order val="35"/>
          <c:tx>
            <c:strRef>
              <c:f>'Tot Liabilities Graph'!$N$1</c:f>
              <c:strCache>
                <c:ptCount val="1"/>
                <c:pt idx="0">
                  <c:v>Springfield College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Graph'!$N$2:$N$21</c:f>
              <c:numCache>
                <c:formatCode>General</c:formatCode>
                <c:ptCount val="20"/>
                <c:pt idx="0">
                  <c:v>55878797</c:v>
                </c:pt>
                <c:pt idx="1">
                  <c:v>59544310</c:v>
                </c:pt>
                <c:pt idx="2">
                  <c:v>68210625</c:v>
                </c:pt>
                <c:pt idx="3">
                  <c:v>71464561</c:v>
                </c:pt>
                <c:pt idx="4">
                  <c:v>77889535</c:v>
                </c:pt>
                <c:pt idx="5">
                  <c:v>78124272</c:v>
                </c:pt>
                <c:pt idx="6">
                  <c:v>77204984</c:v>
                </c:pt>
                <c:pt idx="7">
                  <c:v>77316028</c:v>
                </c:pt>
                <c:pt idx="8">
                  <c:v>83650135</c:v>
                </c:pt>
                <c:pt idx="9">
                  <c:v>90645454</c:v>
                </c:pt>
                <c:pt idx="10">
                  <c:v>87925868</c:v>
                </c:pt>
                <c:pt idx="11">
                  <c:v>86132496</c:v>
                </c:pt>
                <c:pt idx="12">
                  <c:v>100271568</c:v>
                </c:pt>
                <c:pt idx="13">
                  <c:v>99595634</c:v>
                </c:pt>
                <c:pt idx="14">
                  <c:v>92538645</c:v>
                </c:pt>
                <c:pt idx="15">
                  <c:v>90342487</c:v>
                </c:pt>
                <c:pt idx="16">
                  <c:v>85610661</c:v>
                </c:pt>
                <c:pt idx="17">
                  <c:v>81848343</c:v>
                </c:pt>
                <c:pt idx="18">
                  <c:v>140937376</c:v>
                </c:pt>
                <c:pt idx="19">
                  <c:v>139136778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833-4361-915D-0F370889EEA6}"/>
            </c:ext>
          </c:extLst>
        </c:ser>
        <c:ser>
          <c:idx val="13"/>
          <c:order val="36"/>
          <c:tx>
            <c:strRef>
              <c:f>'Tot Liabilities Graph'!$O$1</c:f>
              <c:strCache>
                <c:ptCount val="1"/>
                <c:pt idx="0">
                  <c:v>Suffolk University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Graph'!$O$2:$O$21</c:f>
              <c:numCache>
                <c:formatCode>General</c:formatCode>
                <c:ptCount val="20"/>
                <c:pt idx="0">
                  <c:v>245897214</c:v>
                </c:pt>
                <c:pt idx="1">
                  <c:v>252897214</c:v>
                </c:pt>
                <c:pt idx="2">
                  <c:v>256897214</c:v>
                </c:pt>
                <c:pt idx="3">
                  <c:v>259368210</c:v>
                </c:pt>
                <c:pt idx="4">
                  <c:v>268378214</c:v>
                </c:pt>
                <c:pt idx="5">
                  <c:v>328378214</c:v>
                </c:pt>
                <c:pt idx="6">
                  <c:v>265346242</c:v>
                </c:pt>
                <c:pt idx="7">
                  <c:v>353351985</c:v>
                </c:pt>
                <c:pt idx="8">
                  <c:v>353351985</c:v>
                </c:pt>
                <c:pt idx="9">
                  <c:v>396046872</c:v>
                </c:pt>
                <c:pt idx="10">
                  <c:v>397494606</c:v>
                </c:pt>
                <c:pt idx="11">
                  <c:v>398019975</c:v>
                </c:pt>
                <c:pt idx="12">
                  <c:v>383961112</c:v>
                </c:pt>
                <c:pt idx="13">
                  <c:v>385845495</c:v>
                </c:pt>
                <c:pt idx="14">
                  <c:v>381854131</c:v>
                </c:pt>
                <c:pt idx="15">
                  <c:v>375361307</c:v>
                </c:pt>
                <c:pt idx="16">
                  <c:v>446935816</c:v>
                </c:pt>
                <c:pt idx="17">
                  <c:v>502269178</c:v>
                </c:pt>
                <c:pt idx="18">
                  <c:v>476133123</c:v>
                </c:pt>
                <c:pt idx="19">
                  <c:v>477942955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833-4361-915D-0F370889EEA6}"/>
            </c:ext>
          </c:extLst>
        </c:ser>
        <c:ser>
          <c:idx val="14"/>
          <c:order val="37"/>
          <c:tx>
            <c:strRef>
              <c:f>'Tot Liabilities Graph'!$P$1</c:f>
              <c:strCache>
                <c:ptCount val="1"/>
                <c:pt idx="0">
                  <c:v>University of Hartford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Graph'!$P$2:$P$21</c:f>
              <c:numCache>
                <c:formatCode>General</c:formatCode>
                <c:ptCount val="20"/>
                <c:pt idx="0">
                  <c:v>166661022</c:v>
                </c:pt>
                <c:pt idx="1">
                  <c:v>165301351</c:v>
                </c:pt>
                <c:pt idx="2">
                  <c:v>175200267</c:v>
                </c:pt>
                <c:pt idx="3">
                  <c:v>176793768</c:v>
                </c:pt>
                <c:pt idx="4">
                  <c:v>181064072</c:v>
                </c:pt>
                <c:pt idx="5">
                  <c:v>180190649</c:v>
                </c:pt>
                <c:pt idx="6">
                  <c:v>177614590</c:v>
                </c:pt>
                <c:pt idx="7">
                  <c:v>168709946</c:v>
                </c:pt>
                <c:pt idx="8">
                  <c:v>171528434</c:v>
                </c:pt>
                <c:pt idx="9">
                  <c:v>161754475</c:v>
                </c:pt>
                <c:pt idx="10">
                  <c:v>166362594</c:v>
                </c:pt>
                <c:pt idx="11">
                  <c:v>167323772</c:v>
                </c:pt>
                <c:pt idx="12">
                  <c:v>171813142</c:v>
                </c:pt>
                <c:pt idx="13">
                  <c:v>162167200</c:v>
                </c:pt>
                <c:pt idx="14">
                  <c:v>147920900</c:v>
                </c:pt>
                <c:pt idx="15">
                  <c:v>143785622</c:v>
                </c:pt>
                <c:pt idx="16">
                  <c:v>210384088</c:v>
                </c:pt>
                <c:pt idx="17">
                  <c:v>204091585</c:v>
                </c:pt>
                <c:pt idx="18">
                  <c:v>203173630</c:v>
                </c:pt>
                <c:pt idx="19">
                  <c:v>223210715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833-4361-915D-0F370889EEA6}"/>
            </c:ext>
          </c:extLst>
        </c:ser>
        <c:ser>
          <c:idx val="15"/>
          <c:order val="38"/>
          <c:tx>
            <c:strRef>
              <c:f>'Tot Liabilities Graph'!$Q$1</c:f>
              <c:strCache>
                <c:ptCount val="1"/>
                <c:pt idx="0">
                  <c:v>Wesleyan University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Graph'!$Q$2:$Q$21</c:f>
              <c:numCache>
                <c:formatCode>General</c:formatCode>
                <c:ptCount val="20"/>
                <c:pt idx="0">
                  <c:v>224476000</c:v>
                </c:pt>
                <c:pt idx="1">
                  <c:v>223497000</c:v>
                </c:pt>
                <c:pt idx="2">
                  <c:v>221991000</c:v>
                </c:pt>
                <c:pt idx="3">
                  <c:v>228289000</c:v>
                </c:pt>
                <c:pt idx="4">
                  <c:v>229532000</c:v>
                </c:pt>
                <c:pt idx="5">
                  <c:v>225777000</c:v>
                </c:pt>
                <c:pt idx="6">
                  <c:v>227387000</c:v>
                </c:pt>
                <c:pt idx="7">
                  <c:v>223667000</c:v>
                </c:pt>
                <c:pt idx="8">
                  <c:v>218249000</c:v>
                </c:pt>
                <c:pt idx="9">
                  <c:v>227679000</c:v>
                </c:pt>
                <c:pt idx="10">
                  <c:v>226718000</c:v>
                </c:pt>
                <c:pt idx="11">
                  <c:v>221614000</c:v>
                </c:pt>
                <c:pt idx="12">
                  <c:v>231583000</c:v>
                </c:pt>
                <c:pt idx="13">
                  <c:v>231624000</c:v>
                </c:pt>
                <c:pt idx="14">
                  <c:v>234431000</c:v>
                </c:pt>
                <c:pt idx="15">
                  <c:v>248688000</c:v>
                </c:pt>
                <c:pt idx="16">
                  <c:v>258408000</c:v>
                </c:pt>
                <c:pt idx="17">
                  <c:v>263968000</c:v>
                </c:pt>
                <c:pt idx="18">
                  <c:v>276072000</c:v>
                </c:pt>
                <c:pt idx="19">
                  <c:v>278661000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833-4361-915D-0F370889EEA6}"/>
            </c:ext>
          </c:extLst>
        </c:ser>
        <c:ser>
          <c:idx val="16"/>
          <c:order val="39"/>
          <c:tx>
            <c:strRef>
              <c:f>'Tot Liabilities Graph'!$R$1</c:f>
              <c:strCache>
                <c:ptCount val="1"/>
                <c:pt idx="0">
                  <c:v>Western New England University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Graph'!$R$2:$R$21</c:f>
              <c:numCache>
                <c:formatCode>General</c:formatCode>
                <c:ptCount val="20"/>
                <c:pt idx="0">
                  <c:v>56987094</c:v>
                </c:pt>
                <c:pt idx="1">
                  <c:v>55875847</c:v>
                </c:pt>
                <c:pt idx="2">
                  <c:v>59200849</c:v>
                </c:pt>
                <c:pt idx="3">
                  <c:v>61367896</c:v>
                </c:pt>
                <c:pt idx="4">
                  <c:v>66268024</c:v>
                </c:pt>
                <c:pt idx="5">
                  <c:v>65082428</c:v>
                </c:pt>
                <c:pt idx="6">
                  <c:v>106126026</c:v>
                </c:pt>
                <c:pt idx="7">
                  <c:v>104680375</c:v>
                </c:pt>
                <c:pt idx="8">
                  <c:v>107863232</c:v>
                </c:pt>
                <c:pt idx="9">
                  <c:v>104877294</c:v>
                </c:pt>
                <c:pt idx="10">
                  <c:v>103243787</c:v>
                </c:pt>
                <c:pt idx="11">
                  <c:v>99629417</c:v>
                </c:pt>
                <c:pt idx="12">
                  <c:v>103265592</c:v>
                </c:pt>
                <c:pt idx="13">
                  <c:v>109672256</c:v>
                </c:pt>
                <c:pt idx="14">
                  <c:v>124351576</c:v>
                </c:pt>
                <c:pt idx="15">
                  <c:v>123370389</c:v>
                </c:pt>
                <c:pt idx="16">
                  <c:v>123478165</c:v>
                </c:pt>
                <c:pt idx="17">
                  <c:v>125719665</c:v>
                </c:pt>
                <c:pt idx="18">
                  <c:v>121210801</c:v>
                </c:pt>
                <c:pt idx="19">
                  <c:v>116205464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833-4361-915D-0F370889EEA6}"/>
            </c:ext>
          </c:extLst>
        </c:ser>
        <c:ser>
          <c:idx val="17"/>
          <c:order val="40"/>
          <c:tx>
            <c:strRef>
              <c:f>'Tot Liabilities Graph'!$S$1</c:f>
              <c:strCache>
                <c:ptCount val="1"/>
                <c:pt idx="0">
                  <c:v>Worcester Polytechnic Institute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Graph'!$S$2:$S$21</c:f>
              <c:numCache>
                <c:formatCode>General</c:formatCode>
                <c:ptCount val="20"/>
                <c:pt idx="0">
                  <c:v>105222705</c:v>
                </c:pt>
                <c:pt idx="1">
                  <c:v>100442523</c:v>
                </c:pt>
                <c:pt idx="2">
                  <c:v>153079639</c:v>
                </c:pt>
                <c:pt idx="3">
                  <c:v>198604542</c:v>
                </c:pt>
                <c:pt idx="4">
                  <c:v>200820371</c:v>
                </c:pt>
                <c:pt idx="5">
                  <c:v>195235887</c:v>
                </c:pt>
                <c:pt idx="6">
                  <c:v>263371447</c:v>
                </c:pt>
                <c:pt idx="7">
                  <c:v>263980885</c:v>
                </c:pt>
                <c:pt idx="8">
                  <c:v>274385674</c:v>
                </c:pt>
                <c:pt idx="9">
                  <c:v>308352501</c:v>
                </c:pt>
                <c:pt idx="10">
                  <c:v>300786517</c:v>
                </c:pt>
                <c:pt idx="11">
                  <c:v>305954138</c:v>
                </c:pt>
                <c:pt idx="12">
                  <c:v>357663356</c:v>
                </c:pt>
                <c:pt idx="13">
                  <c:v>343872190</c:v>
                </c:pt>
                <c:pt idx="14">
                  <c:v>356004711</c:v>
                </c:pt>
                <c:pt idx="15">
                  <c:v>352172452</c:v>
                </c:pt>
                <c:pt idx="16">
                  <c:v>512554819</c:v>
                </c:pt>
                <c:pt idx="17">
                  <c:v>505144441</c:v>
                </c:pt>
                <c:pt idx="18">
                  <c:v>485190259</c:v>
                </c:pt>
                <c:pt idx="19">
                  <c:v>520187087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833-4361-915D-0F370889EEA6}"/>
            </c:ext>
          </c:extLst>
        </c:ser>
        <c:ser>
          <c:idx val="18"/>
          <c:order val="41"/>
          <c:tx>
            <c:strRef>
              <c:f>'Tot Liabilities Graph'!$T$1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Graph'!$T$2:$T$21</c:f>
              <c:numCache>
                <c:formatCode>General</c:formatCode>
                <c:ptCount val="20"/>
                <c:pt idx="0">
                  <c:v>604644000</c:v>
                </c:pt>
                <c:pt idx="1">
                  <c:v>694794000</c:v>
                </c:pt>
                <c:pt idx="2">
                  <c:v>667776000</c:v>
                </c:pt>
                <c:pt idx="3">
                  <c:v>695798000</c:v>
                </c:pt>
                <c:pt idx="4">
                  <c:v>971521000</c:v>
                </c:pt>
                <c:pt idx="5">
                  <c:v>1030507000</c:v>
                </c:pt>
                <c:pt idx="6">
                  <c:v>1045069000</c:v>
                </c:pt>
                <c:pt idx="7">
                  <c:v>1034589000</c:v>
                </c:pt>
                <c:pt idx="8">
                  <c:v>1063558111</c:v>
                </c:pt>
                <c:pt idx="9">
                  <c:v>1031390832</c:v>
                </c:pt>
                <c:pt idx="10">
                  <c:v>1277070000</c:v>
                </c:pt>
                <c:pt idx="11">
                  <c:v>1285265000</c:v>
                </c:pt>
                <c:pt idx="12">
                  <c:v>1266088000</c:v>
                </c:pt>
                <c:pt idx="13">
                  <c:v>1239474000</c:v>
                </c:pt>
                <c:pt idx="14">
                  <c:v>1197284000</c:v>
                </c:pt>
                <c:pt idx="15">
                  <c:v>1397494000</c:v>
                </c:pt>
                <c:pt idx="16">
                  <c:v>1379607000</c:v>
                </c:pt>
                <c:pt idx="17">
                  <c:v>1956320000</c:v>
                </c:pt>
                <c:pt idx="18">
                  <c:v>1985024000</c:v>
                </c:pt>
                <c:pt idx="19">
                  <c:v>2253150000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833-4361-915D-0F370889EEA6}"/>
            </c:ext>
          </c:extLst>
        </c:ser>
        <c:ser>
          <c:idx val="19"/>
          <c:order val="42"/>
          <c:tx>
            <c:strRef>
              <c:f>'Tot Liabilities Graph'!$U$1</c:f>
              <c:strCache>
                <c:ptCount val="1"/>
                <c:pt idx="0">
                  <c:v>Boston College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Graph'!$U$2:$U$21</c:f>
              <c:numCache>
                <c:formatCode>General</c:formatCode>
                <c:ptCount val="20"/>
                <c:pt idx="0">
                  <c:v>717923260</c:v>
                </c:pt>
                <c:pt idx="1">
                  <c:v>722779291</c:v>
                </c:pt>
                <c:pt idx="2">
                  <c:v>736872425</c:v>
                </c:pt>
                <c:pt idx="3">
                  <c:v>736218205</c:v>
                </c:pt>
                <c:pt idx="4">
                  <c:v>823426953</c:v>
                </c:pt>
                <c:pt idx="5">
                  <c:v>888269338</c:v>
                </c:pt>
                <c:pt idx="6">
                  <c:v>905513677</c:v>
                </c:pt>
                <c:pt idx="7">
                  <c:v>1012010967</c:v>
                </c:pt>
                <c:pt idx="8">
                  <c:v>995896310</c:v>
                </c:pt>
                <c:pt idx="9">
                  <c:v>967407370</c:v>
                </c:pt>
                <c:pt idx="10">
                  <c:v>1209086570</c:v>
                </c:pt>
                <c:pt idx="11">
                  <c:v>1192262457</c:v>
                </c:pt>
                <c:pt idx="12">
                  <c:v>1192200450</c:v>
                </c:pt>
                <c:pt idx="13">
                  <c:v>1403257669</c:v>
                </c:pt>
                <c:pt idx="14">
                  <c:v>1392003823</c:v>
                </c:pt>
                <c:pt idx="15">
                  <c:v>1353729916</c:v>
                </c:pt>
                <c:pt idx="16">
                  <c:v>1626351056</c:v>
                </c:pt>
                <c:pt idx="17">
                  <c:v>1585677586</c:v>
                </c:pt>
                <c:pt idx="18">
                  <c:v>1830728037</c:v>
                </c:pt>
                <c:pt idx="19">
                  <c:v>1803221176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833-4361-915D-0F370889EEA6}"/>
            </c:ext>
          </c:extLst>
        </c:ser>
        <c:ser>
          <c:idx val="20"/>
          <c:order val="43"/>
          <c:tx>
            <c:strRef>
              <c:f>'Tot Liabilities Graph'!$V$1</c:f>
              <c:strCache>
                <c:ptCount val="1"/>
                <c:pt idx="0">
                  <c:v>Boston University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Graph'!$V$2:$V$21</c:f>
              <c:numCache>
                <c:formatCode>General</c:formatCode>
                <c:ptCount val="20"/>
                <c:pt idx="0">
                  <c:v>1331454000</c:v>
                </c:pt>
                <c:pt idx="1">
                  <c:v>1520428000</c:v>
                </c:pt>
                <c:pt idx="2">
                  <c:v>1584643685</c:v>
                </c:pt>
                <c:pt idx="3">
                  <c:v>1667644211</c:v>
                </c:pt>
                <c:pt idx="4">
                  <c:v>2008501675</c:v>
                </c:pt>
                <c:pt idx="5">
                  <c:v>2062443112</c:v>
                </c:pt>
                <c:pt idx="6">
                  <c:v>2062464413</c:v>
                </c:pt>
                <c:pt idx="7">
                  <c:v>1998371096</c:v>
                </c:pt>
                <c:pt idx="8">
                  <c:v>2180943056</c:v>
                </c:pt>
                <c:pt idx="9">
                  <c:v>2211659276</c:v>
                </c:pt>
                <c:pt idx="10">
                  <c:v>2216163512</c:v>
                </c:pt>
                <c:pt idx="11">
                  <c:v>2204320308</c:v>
                </c:pt>
                <c:pt idx="12">
                  <c:v>2301065799</c:v>
                </c:pt>
                <c:pt idx="13">
                  <c:v>2490996168</c:v>
                </c:pt>
                <c:pt idx="14">
                  <c:v>2473898952</c:v>
                </c:pt>
                <c:pt idx="15">
                  <c:v>2887510634</c:v>
                </c:pt>
                <c:pt idx="16">
                  <c:v>3010163782</c:v>
                </c:pt>
                <c:pt idx="17">
                  <c:v>2943348208</c:v>
                </c:pt>
                <c:pt idx="18">
                  <c:v>2780508625</c:v>
                </c:pt>
                <c:pt idx="19">
                  <c:v>2667349409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833-4361-915D-0F370889EEA6}"/>
            </c:ext>
          </c:extLst>
        </c:ser>
        <c:ser>
          <c:idx val="21"/>
          <c:order val="44"/>
          <c:tx>
            <c:strRef>
              <c:f>'Tot Liabilities Graph'!$W$1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Graph'!$W$2:$W$21</c:f>
              <c:numCache>
                <c:formatCode>General</c:formatCode>
                <c:ptCount val="20"/>
                <c:pt idx="0">
                  <c:v>2514778000</c:v>
                </c:pt>
                <c:pt idx="1">
                  <c:v>2228199000</c:v>
                </c:pt>
                <c:pt idx="2">
                  <c:v>2300493000</c:v>
                </c:pt>
                <c:pt idx="3">
                  <c:v>2248647000</c:v>
                </c:pt>
                <c:pt idx="4">
                  <c:v>2680887000</c:v>
                </c:pt>
                <c:pt idx="5">
                  <c:v>2950534000</c:v>
                </c:pt>
                <c:pt idx="6">
                  <c:v>3088201000</c:v>
                </c:pt>
                <c:pt idx="7">
                  <c:v>3865395000</c:v>
                </c:pt>
                <c:pt idx="8">
                  <c:v>4221173000</c:v>
                </c:pt>
                <c:pt idx="9">
                  <c:v>3767239000</c:v>
                </c:pt>
                <c:pt idx="10">
                  <c:v>4256964000</c:v>
                </c:pt>
                <c:pt idx="11">
                  <c:v>4319454000</c:v>
                </c:pt>
                <c:pt idx="12">
                  <c:v>5292256000</c:v>
                </c:pt>
                <c:pt idx="13">
                  <c:v>4721213000</c:v>
                </c:pt>
                <c:pt idx="14">
                  <c:v>4487315000</c:v>
                </c:pt>
                <c:pt idx="15">
                  <c:v>4965684000</c:v>
                </c:pt>
                <c:pt idx="16">
                  <c:v>6269508000</c:v>
                </c:pt>
                <c:pt idx="17">
                  <c:v>6064101000</c:v>
                </c:pt>
                <c:pt idx="18">
                  <c:v>6636362000</c:v>
                </c:pt>
                <c:pt idx="19">
                  <c:v>6425209000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833-4361-915D-0F370889EEA6}"/>
            </c:ext>
          </c:extLst>
        </c:ser>
        <c:ser>
          <c:idx val="22"/>
          <c:order val="45"/>
          <c:tx>
            <c:strRef>
              <c:f>'Tot Liabilities Graph'!$X$1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Graph'!$X$2:$X$21</c:f>
              <c:numCache>
                <c:formatCode>General</c:formatCode>
                <c:ptCount val="20"/>
                <c:pt idx="0">
                  <c:v>111166946</c:v>
                </c:pt>
                <c:pt idx="1">
                  <c:v>112339421.33333333</c:v>
                </c:pt>
                <c:pt idx="2">
                  <c:v>123397577.66666667</c:v>
                </c:pt>
                <c:pt idx="3">
                  <c:v>136618226.6111111</c:v>
                </c:pt>
                <c:pt idx="4">
                  <c:v>159922182.44444445</c:v>
                </c:pt>
                <c:pt idx="5">
                  <c:v>175052020.27777779</c:v>
                </c:pt>
                <c:pt idx="6">
                  <c:v>178475837.5</c:v>
                </c:pt>
                <c:pt idx="7">
                  <c:v>181263750.22222221</c:v>
                </c:pt>
                <c:pt idx="8">
                  <c:v>181496926.83333334</c:v>
                </c:pt>
                <c:pt idx="9">
                  <c:v>186091468</c:v>
                </c:pt>
                <c:pt idx="10">
                  <c:v>191265857.1111111</c:v>
                </c:pt>
                <c:pt idx="11">
                  <c:v>193366804.83333334</c:v>
                </c:pt>
                <c:pt idx="12">
                  <c:v>201980948.44444445</c:v>
                </c:pt>
                <c:pt idx="13">
                  <c:v>209273856.1111111</c:v>
                </c:pt>
                <c:pt idx="14">
                  <c:v>212463153.27777779</c:v>
                </c:pt>
                <c:pt idx="15">
                  <c:v>214166604.77777779</c:v>
                </c:pt>
                <c:pt idx="16">
                  <c:v>232151049.44444445</c:v>
                </c:pt>
                <c:pt idx="17">
                  <c:v>237840998.22222221</c:v>
                </c:pt>
                <c:pt idx="18">
                  <c:v>256722260.94444445</c:v>
                </c:pt>
                <c:pt idx="19">
                  <c:v>260113893.94444445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833-4361-915D-0F370889E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486463"/>
        <c:axId val="618497983"/>
      </c:lineChart>
      <c:catAx>
        <c:axId val="61848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97983"/>
        <c:crosses val="autoZero"/>
        <c:auto val="1"/>
        <c:lblAlgn val="ctr"/>
        <c:lblOffset val="100"/>
        <c:noMultiLvlLbl val="0"/>
      </c:catAx>
      <c:valAx>
        <c:axId val="6184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8646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University Total Liabilites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 Liabilities Graph'!$B$1</c:f>
              <c:strCache>
                <c:ptCount val="1"/>
                <c:pt idx="0">
                  <c:v>American International College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Graph'!$B$2:$B$21</c:f>
              <c:numCache>
                <c:formatCode>General</c:formatCode>
                <c:ptCount val="20"/>
                <c:pt idx="0">
                  <c:v>15873247</c:v>
                </c:pt>
                <c:pt idx="1">
                  <c:v>16379545</c:v>
                </c:pt>
                <c:pt idx="2">
                  <c:v>16978452</c:v>
                </c:pt>
                <c:pt idx="3">
                  <c:v>17682451</c:v>
                </c:pt>
                <c:pt idx="4">
                  <c:v>18642387</c:v>
                </c:pt>
                <c:pt idx="5">
                  <c:v>19982748</c:v>
                </c:pt>
                <c:pt idx="6">
                  <c:v>21284597</c:v>
                </c:pt>
                <c:pt idx="7">
                  <c:v>22623488</c:v>
                </c:pt>
                <c:pt idx="8">
                  <c:v>24124798</c:v>
                </c:pt>
                <c:pt idx="9">
                  <c:v>25876209</c:v>
                </c:pt>
                <c:pt idx="10">
                  <c:v>27823990</c:v>
                </c:pt>
                <c:pt idx="11">
                  <c:v>27823990</c:v>
                </c:pt>
                <c:pt idx="12">
                  <c:v>27823990</c:v>
                </c:pt>
                <c:pt idx="13">
                  <c:v>29782807</c:v>
                </c:pt>
                <c:pt idx="14">
                  <c:v>28885480</c:v>
                </c:pt>
                <c:pt idx="15">
                  <c:v>28885480</c:v>
                </c:pt>
                <c:pt idx="16">
                  <c:v>41059007</c:v>
                </c:pt>
                <c:pt idx="17">
                  <c:v>33400681</c:v>
                </c:pt>
                <c:pt idx="18">
                  <c:v>33400681</c:v>
                </c:pt>
                <c:pt idx="19">
                  <c:v>34148646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9-45AB-A6B9-98B3B1EC333E}"/>
            </c:ext>
          </c:extLst>
        </c:ser>
        <c:ser>
          <c:idx val="1"/>
          <c:order val="1"/>
          <c:tx>
            <c:strRef>
              <c:f>'Tot Liabilities Graph'!$C$1</c:f>
              <c:strCache>
                <c:ptCount val="1"/>
                <c:pt idx="0">
                  <c:v>Brandeis University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Graph'!$C$2:$C$21</c:f>
              <c:numCache>
                <c:formatCode>General</c:formatCode>
                <c:ptCount val="20"/>
                <c:pt idx="0">
                  <c:v>199112945</c:v>
                </c:pt>
                <c:pt idx="1">
                  <c:v>198850365</c:v>
                </c:pt>
                <c:pt idx="2">
                  <c:v>209364762</c:v>
                </c:pt>
                <c:pt idx="3">
                  <c:v>285746624</c:v>
                </c:pt>
                <c:pt idx="4">
                  <c:v>298146591</c:v>
                </c:pt>
                <c:pt idx="5">
                  <c:v>383924281</c:v>
                </c:pt>
                <c:pt idx="6">
                  <c:v>349882054</c:v>
                </c:pt>
                <c:pt idx="7">
                  <c:v>345446505</c:v>
                </c:pt>
                <c:pt idx="8">
                  <c:v>335062622</c:v>
                </c:pt>
                <c:pt idx="9">
                  <c:v>326545272</c:v>
                </c:pt>
                <c:pt idx="10">
                  <c:v>348472681</c:v>
                </c:pt>
                <c:pt idx="11">
                  <c:v>339354284</c:v>
                </c:pt>
                <c:pt idx="12">
                  <c:v>316932682</c:v>
                </c:pt>
                <c:pt idx="13">
                  <c:v>359780884</c:v>
                </c:pt>
                <c:pt idx="14">
                  <c:v>346389733</c:v>
                </c:pt>
                <c:pt idx="15">
                  <c:v>375677646</c:v>
                </c:pt>
                <c:pt idx="16">
                  <c:v>407782210</c:v>
                </c:pt>
                <c:pt idx="17">
                  <c:v>364299098</c:v>
                </c:pt>
                <c:pt idx="18">
                  <c:v>354884854</c:v>
                </c:pt>
                <c:pt idx="19">
                  <c:v>338267424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9-45AB-A6B9-98B3B1EC333E}"/>
            </c:ext>
          </c:extLst>
        </c:ser>
        <c:ser>
          <c:idx val="2"/>
          <c:order val="2"/>
          <c:tx>
            <c:strRef>
              <c:f>'Tot Liabilities Graph'!$D$1</c:f>
              <c:strCache>
                <c:ptCount val="1"/>
                <c:pt idx="0">
                  <c:v>Bryant University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Graph'!$D$2:$D$21</c:f>
              <c:numCache>
                <c:formatCode>General</c:formatCode>
                <c:ptCount val="20"/>
                <c:pt idx="0">
                  <c:v>68955738</c:v>
                </c:pt>
                <c:pt idx="1">
                  <c:v>67651800</c:v>
                </c:pt>
                <c:pt idx="2">
                  <c:v>101486511</c:v>
                </c:pt>
                <c:pt idx="3">
                  <c:v>117445368</c:v>
                </c:pt>
                <c:pt idx="4">
                  <c:v>124480523</c:v>
                </c:pt>
                <c:pt idx="5">
                  <c:v>126043866</c:v>
                </c:pt>
                <c:pt idx="6">
                  <c:v>124456990</c:v>
                </c:pt>
                <c:pt idx="7">
                  <c:v>121284180</c:v>
                </c:pt>
                <c:pt idx="8">
                  <c:v>127240458</c:v>
                </c:pt>
                <c:pt idx="9">
                  <c:v>122286725</c:v>
                </c:pt>
                <c:pt idx="10">
                  <c:v>172062193</c:v>
                </c:pt>
                <c:pt idx="11">
                  <c:v>175026603</c:v>
                </c:pt>
                <c:pt idx="12">
                  <c:v>177742330</c:v>
                </c:pt>
                <c:pt idx="13">
                  <c:v>163066344</c:v>
                </c:pt>
                <c:pt idx="14">
                  <c:v>161317954</c:v>
                </c:pt>
                <c:pt idx="15">
                  <c:v>158362317</c:v>
                </c:pt>
                <c:pt idx="16">
                  <c:v>160913315</c:v>
                </c:pt>
                <c:pt idx="17">
                  <c:v>150652408</c:v>
                </c:pt>
                <c:pt idx="18">
                  <c:v>231288973</c:v>
                </c:pt>
                <c:pt idx="19">
                  <c:v>218442232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9-45AB-A6B9-98B3B1EC333E}"/>
            </c:ext>
          </c:extLst>
        </c:ser>
        <c:ser>
          <c:idx val="3"/>
          <c:order val="3"/>
          <c:tx>
            <c:strRef>
              <c:f>'Tot Liabilities Graph'!$E$1</c:f>
              <c:strCache>
                <c:ptCount val="1"/>
                <c:pt idx="0">
                  <c:v>Clark University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Graph'!$E$2:$E$21</c:f>
              <c:numCache>
                <c:formatCode>General</c:formatCode>
                <c:ptCount val="20"/>
                <c:pt idx="0">
                  <c:v>90796913</c:v>
                </c:pt>
                <c:pt idx="1">
                  <c:v>91526271</c:v>
                </c:pt>
                <c:pt idx="2">
                  <c:v>111124586</c:v>
                </c:pt>
                <c:pt idx="3">
                  <c:v>109202209</c:v>
                </c:pt>
                <c:pt idx="4">
                  <c:v>112413057</c:v>
                </c:pt>
                <c:pt idx="5">
                  <c:v>117155442</c:v>
                </c:pt>
                <c:pt idx="6">
                  <c:v>116079075</c:v>
                </c:pt>
                <c:pt idx="7">
                  <c:v>113766397</c:v>
                </c:pt>
                <c:pt idx="8">
                  <c:v>121246459</c:v>
                </c:pt>
                <c:pt idx="9">
                  <c:v>115032148</c:v>
                </c:pt>
                <c:pt idx="10">
                  <c:v>115599819</c:v>
                </c:pt>
                <c:pt idx="11">
                  <c:v>113138247</c:v>
                </c:pt>
                <c:pt idx="12">
                  <c:v>111432473</c:v>
                </c:pt>
                <c:pt idx="13">
                  <c:v>108464045</c:v>
                </c:pt>
                <c:pt idx="14">
                  <c:v>105745706</c:v>
                </c:pt>
                <c:pt idx="15">
                  <c:v>103911245</c:v>
                </c:pt>
                <c:pt idx="16">
                  <c:v>99952634</c:v>
                </c:pt>
                <c:pt idx="17">
                  <c:v>106448889</c:v>
                </c:pt>
                <c:pt idx="18">
                  <c:v>206576529</c:v>
                </c:pt>
                <c:pt idx="19">
                  <c:v>201252235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9-45AB-A6B9-98B3B1EC333E}"/>
            </c:ext>
          </c:extLst>
        </c:ser>
        <c:ser>
          <c:idx val="4"/>
          <c:order val="4"/>
          <c:tx>
            <c:strRef>
              <c:f>'Tot Liabilities Graph'!$F$1</c:f>
              <c:strCache>
                <c:ptCount val="1"/>
                <c:pt idx="0">
                  <c:v>Endicott College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Graph'!$F$2:$F$21</c:f>
              <c:numCache>
                <c:formatCode>General</c:formatCode>
                <c:ptCount val="20"/>
                <c:pt idx="0">
                  <c:v>46176161</c:v>
                </c:pt>
                <c:pt idx="1">
                  <c:v>46438290</c:v>
                </c:pt>
                <c:pt idx="2">
                  <c:v>46428704</c:v>
                </c:pt>
                <c:pt idx="3">
                  <c:v>50748976</c:v>
                </c:pt>
                <c:pt idx="4">
                  <c:v>66472449</c:v>
                </c:pt>
                <c:pt idx="5">
                  <c:v>69019924</c:v>
                </c:pt>
                <c:pt idx="6">
                  <c:v>75447654</c:v>
                </c:pt>
                <c:pt idx="7">
                  <c:v>74655359</c:v>
                </c:pt>
                <c:pt idx="8">
                  <c:v>77960925</c:v>
                </c:pt>
                <c:pt idx="9">
                  <c:v>72379215</c:v>
                </c:pt>
                <c:pt idx="10">
                  <c:v>82376038</c:v>
                </c:pt>
                <c:pt idx="11">
                  <c:v>100858212</c:v>
                </c:pt>
                <c:pt idx="12">
                  <c:v>108761995</c:v>
                </c:pt>
                <c:pt idx="13">
                  <c:v>98448440</c:v>
                </c:pt>
                <c:pt idx="14">
                  <c:v>121638625</c:v>
                </c:pt>
                <c:pt idx="15">
                  <c:v>120991510</c:v>
                </c:pt>
                <c:pt idx="16">
                  <c:v>126596107</c:v>
                </c:pt>
                <c:pt idx="17">
                  <c:v>114304223</c:v>
                </c:pt>
                <c:pt idx="18">
                  <c:v>137480647</c:v>
                </c:pt>
                <c:pt idx="19">
                  <c:v>143192922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19-45AB-A6B9-98B3B1EC333E}"/>
            </c:ext>
          </c:extLst>
        </c:ser>
        <c:ser>
          <c:idx val="5"/>
          <c:order val="5"/>
          <c:tx>
            <c:strRef>
              <c:f>'Tot Liabilities Graph'!$G$1</c:f>
              <c:strCache>
                <c:ptCount val="1"/>
                <c:pt idx="0">
                  <c:v>Fairfield University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Graph'!$G$2:$G$21</c:f>
              <c:numCache>
                <c:formatCode>General</c:formatCode>
                <c:ptCount val="20"/>
                <c:pt idx="0">
                  <c:v>177709597</c:v>
                </c:pt>
                <c:pt idx="1">
                  <c:v>175886345</c:v>
                </c:pt>
                <c:pt idx="2">
                  <c:v>202876754</c:v>
                </c:pt>
                <c:pt idx="3">
                  <c:v>197510852</c:v>
                </c:pt>
                <c:pt idx="4">
                  <c:v>197478528</c:v>
                </c:pt>
                <c:pt idx="5">
                  <c:v>197024658</c:v>
                </c:pt>
                <c:pt idx="6">
                  <c:v>276393585</c:v>
                </c:pt>
                <c:pt idx="7">
                  <c:v>270801103</c:v>
                </c:pt>
                <c:pt idx="8">
                  <c:v>263820429</c:v>
                </c:pt>
                <c:pt idx="9">
                  <c:v>255864916</c:v>
                </c:pt>
                <c:pt idx="10">
                  <c:v>256961805</c:v>
                </c:pt>
                <c:pt idx="11">
                  <c:v>247353669</c:v>
                </c:pt>
                <c:pt idx="12">
                  <c:v>301751258</c:v>
                </c:pt>
                <c:pt idx="13">
                  <c:v>302598974</c:v>
                </c:pt>
                <c:pt idx="14">
                  <c:v>340636985</c:v>
                </c:pt>
                <c:pt idx="15">
                  <c:v>336428395</c:v>
                </c:pt>
                <c:pt idx="16">
                  <c:v>322583237</c:v>
                </c:pt>
                <c:pt idx="17">
                  <c:v>338725265</c:v>
                </c:pt>
                <c:pt idx="18">
                  <c:v>371263577</c:v>
                </c:pt>
                <c:pt idx="19">
                  <c:v>368291521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19-45AB-A6B9-98B3B1EC333E}"/>
            </c:ext>
          </c:extLst>
        </c:ser>
        <c:ser>
          <c:idx val="6"/>
          <c:order val="6"/>
          <c:tx>
            <c:strRef>
              <c:f>'Tot Liabilities Graph'!$H$1</c:f>
              <c:strCache>
                <c:ptCount val="1"/>
                <c:pt idx="0">
                  <c:v>Lesley University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Graph'!$H$2:$H$21</c:f>
              <c:numCache>
                <c:formatCode>General</c:formatCode>
                <c:ptCount val="20"/>
                <c:pt idx="0">
                  <c:v>43926414</c:v>
                </c:pt>
                <c:pt idx="1">
                  <c:v>55228076</c:v>
                </c:pt>
                <c:pt idx="2">
                  <c:v>80725119</c:v>
                </c:pt>
                <c:pt idx="3">
                  <c:v>61483875</c:v>
                </c:pt>
                <c:pt idx="4">
                  <c:v>59397254</c:v>
                </c:pt>
                <c:pt idx="5">
                  <c:v>118941082</c:v>
                </c:pt>
                <c:pt idx="6">
                  <c:v>116485351</c:v>
                </c:pt>
                <c:pt idx="7">
                  <c:v>121915113</c:v>
                </c:pt>
                <c:pt idx="8">
                  <c:v>120174549</c:v>
                </c:pt>
                <c:pt idx="9">
                  <c:v>117473508</c:v>
                </c:pt>
                <c:pt idx="10">
                  <c:v>134879636</c:v>
                </c:pt>
                <c:pt idx="11">
                  <c:v>128608563</c:v>
                </c:pt>
                <c:pt idx="12">
                  <c:v>122475190</c:v>
                </c:pt>
                <c:pt idx="13">
                  <c:v>129020710</c:v>
                </c:pt>
                <c:pt idx="14">
                  <c:v>126304088</c:v>
                </c:pt>
                <c:pt idx="15">
                  <c:v>148244038</c:v>
                </c:pt>
                <c:pt idx="16">
                  <c:v>158065377</c:v>
                </c:pt>
                <c:pt idx="17">
                  <c:v>156058314</c:v>
                </c:pt>
                <c:pt idx="18">
                  <c:v>159140630</c:v>
                </c:pt>
                <c:pt idx="19">
                  <c:v>147478385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19-45AB-A6B9-98B3B1EC333E}"/>
            </c:ext>
          </c:extLst>
        </c:ser>
        <c:ser>
          <c:idx val="7"/>
          <c:order val="7"/>
          <c:tx>
            <c:strRef>
              <c:f>'Tot Liabilities Graph'!$I$1</c:f>
              <c:strCache>
                <c:ptCount val="1"/>
                <c:pt idx="0">
                  <c:v>Merrimack College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Graph'!$I$2:$I$21</c:f>
              <c:numCache>
                <c:formatCode>General</c:formatCode>
                <c:ptCount val="20"/>
                <c:pt idx="0">
                  <c:v>66113566</c:v>
                </c:pt>
                <c:pt idx="1">
                  <c:v>63252458</c:v>
                </c:pt>
                <c:pt idx="2">
                  <c:v>60852197</c:v>
                </c:pt>
                <c:pt idx="3">
                  <c:v>59841255</c:v>
                </c:pt>
                <c:pt idx="4">
                  <c:v>56753838</c:v>
                </c:pt>
                <c:pt idx="5">
                  <c:v>55516893</c:v>
                </c:pt>
                <c:pt idx="6">
                  <c:v>53455072</c:v>
                </c:pt>
                <c:pt idx="7">
                  <c:v>53851442</c:v>
                </c:pt>
                <c:pt idx="8">
                  <c:v>57194584</c:v>
                </c:pt>
                <c:pt idx="9">
                  <c:v>89355436</c:v>
                </c:pt>
                <c:pt idx="10">
                  <c:v>90729620</c:v>
                </c:pt>
                <c:pt idx="11">
                  <c:v>115579474</c:v>
                </c:pt>
                <c:pt idx="12">
                  <c:v>106606463</c:v>
                </c:pt>
                <c:pt idx="13">
                  <c:v>142361523</c:v>
                </c:pt>
                <c:pt idx="14">
                  <c:v>140651412</c:v>
                </c:pt>
                <c:pt idx="15">
                  <c:v>137502075</c:v>
                </c:pt>
                <c:pt idx="16">
                  <c:v>139232256</c:v>
                </c:pt>
                <c:pt idx="17">
                  <c:v>157194421</c:v>
                </c:pt>
                <c:pt idx="18">
                  <c:v>166283806</c:v>
                </c:pt>
                <c:pt idx="19">
                  <c:v>191994601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19-45AB-A6B9-98B3B1EC333E}"/>
            </c:ext>
          </c:extLst>
        </c:ser>
        <c:ser>
          <c:idx val="8"/>
          <c:order val="8"/>
          <c:tx>
            <c:strRef>
              <c:f>'Tot Liabilities Graph'!$J$1</c:f>
              <c:strCache>
                <c:ptCount val="1"/>
                <c:pt idx="0">
                  <c:v>Nichols College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Graph'!$J$2:$J$21</c:f>
              <c:numCache>
                <c:formatCode>General</c:formatCode>
                <c:ptCount val="20"/>
                <c:pt idx="0">
                  <c:v>23067794</c:v>
                </c:pt>
                <c:pt idx="1">
                  <c:v>24348309</c:v>
                </c:pt>
                <c:pt idx="2">
                  <c:v>22786260</c:v>
                </c:pt>
                <c:pt idx="3">
                  <c:v>23256462</c:v>
                </c:pt>
                <c:pt idx="4">
                  <c:v>27043084</c:v>
                </c:pt>
                <c:pt idx="5">
                  <c:v>28461169</c:v>
                </c:pt>
                <c:pt idx="6">
                  <c:v>26934435</c:v>
                </c:pt>
                <c:pt idx="7">
                  <c:v>15647432</c:v>
                </c:pt>
                <c:pt idx="8">
                  <c:v>14192447</c:v>
                </c:pt>
                <c:pt idx="9">
                  <c:v>14311894</c:v>
                </c:pt>
                <c:pt idx="10">
                  <c:v>12636362</c:v>
                </c:pt>
                <c:pt idx="11">
                  <c:v>24798224</c:v>
                </c:pt>
                <c:pt idx="12">
                  <c:v>27624992</c:v>
                </c:pt>
                <c:pt idx="13">
                  <c:v>29764449</c:v>
                </c:pt>
                <c:pt idx="14">
                  <c:v>28144811</c:v>
                </c:pt>
                <c:pt idx="15">
                  <c:v>29444588</c:v>
                </c:pt>
                <c:pt idx="16">
                  <c:v>22543837</c:v>
                </c:pt>
                <c:pt idx="17">
                  <c:v>24659789</c:v>
                </c:pt>
                <c:pt idx="18">
                  <c:v>27160822</c:v>
                </c:pt>
                <c:pt idx="19">
                  <c:v>31026297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19-45AB-A6B9-98B3B1EC333E}"/>
            </c:ext>
          </c:extLst>
        </c:ser>
        <c:ser>
          <c:idx val="9"/>
          <c:order val="9"/>
          <c:tx>
            <c:strRef>
              <c:f>'Tot Liabilities Graph'!$K$1</c:f>
              <c:strCache>
                <c:ptCount val="1"/>
                <c:pt idx="0">
                  <c:v>Quinnipiac University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Graph'!$K$2:$K$21</c:f>
              <c:numCache>
                <c:formatCode>General</c:formatCode>
                <c:ptCount val="20"/>
                <c:pt idx="0">
                  <c:v>152667990</c:v>
                </c:pt>
                <c:pt idx="1">
                  <c:v>158289916</c:v>
                </c:pt>
                <c:pt idx="2">
                  <c:v>168846719</c:v>
                </c:pt>
                <c:pt idx="3">
                  <c:v>248912422</c:v>
                </c:pt>
                <c:pt idx="4">
                  <c:v>583196504</c:v>
                </c:pt>
                <c:pt idx="5">
                  <c:v>619451227</c:v>
                </c:pt>
                <c:pt idx="6">
                  <c:v>593814806</c:v>
                </c:pt>
                <c:pt idx="7">
                  <c:v>566571415</c:v>
                </c:pt>
                <c:pt idx="8">
                  <c:v>563809356</c:v>
                </c:pt>
                <c:pt idx="9">
                  <c:v>561206702</c:v>
                </c:pt>
                <c:pt idx="10">
                  <c:v>576190695</c:v>
                </c:pt>
                <c:pt idx="11">
                  <c:v>581662954</c:v>
                </c:pt>
                <c:pt idx="12">
                  <c:v>630024815</c:v>
                </c:pt>
                <c:pt idx="13">
                  <c:v>628350997</c:v>
                </c:pt>
                <c:pt idx="14">
                  <c:v>619900231</c:v>
                </c:pt>
                <c:pt idx="15">
                  <c:v>604995955</c:v>
                </c:pt>
                <c:pt idx="16">
                  <c:v>524761296</c:v>
                </c:pt>
                <c:pt idx="17">
                  <c:v>499459271</c:v>
                </c:pt>
                <c:pt idx="18">
                  <c:v>489460044</c:v>
                </c:pt>
                <c:pt idx="19">
                  <c:v>537037181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19-45AB-A6B9-98B3B1EC333E}"/>
            </c:ext>
          </c:extLst>
        </c:ser>
        <c:ser>
          <c:idx val="10"/>
          <c:order val="10"/>
          <c:tx>
            <c:strRef>
              <c:f>'Tot Liabilities Graph'!$L$1</c:f>
              <c:strCache>
                <c:ptCount val="1"/>
                <c:pt idx="0">
                  <c:v>Roger Williams University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Graph'!$L$2:$L$21</c:f>
              <c:numCache>
                <c:formatCode>General</c:formatCode>
                <c:ptCount val="20"/>
                <c:pt idx="0">
                  <c:v>145997000</c:v>
                </c:pt>
                <c:pt idx="1">
                  <c:v>153468000</c:v>
                </c:pt>
                <c:pt idx="2">
                  <c:v>154570000</c:v>
                </c:pt>
                <c:pt idx="3">
                  <c:v>180207000</c:v>
                </c:pt>
                <c:pt idx="4">
                  <c:v>181718000</c:v>
                </c:pt>
                <c:pt idx="5">
                  <c:v>206635000</c:v>
                </c:pt>
                <c:pt idx="6">
                  <c:v>207378312</c:v>
                </c:pt>
                <c:pt idx="7">
                  <c:v>198012000</c:v>
                </c:pt>
                <c:pt idx="8">
                  <c:v>199825000</c:v>
                </c:pt>
                <c:pt idx="9">
                  <c:v>192274000</c:v>
                </c:pt>
                <c:pt idx="10">
                  <c:v>167065000</c:v>
                </c:pt>
                <c:pt idx="11">
                  <c:v>163883115</c:v>
                </c:pt>
                <c:pt idx="12">
                  <c:v>159925938</c:v>
                </c:pt>
                <c:pt idx="13">
                  <c:v>150990579</c:v>
                </c:pt>
                <c:pt idx="14">
                  <c:v>145693756</c:v>
                </c:pt>
                <c:pt idx="15">
                  <c:v>146355497</c:v>
                </c:pt>
                <c:pt idx="16">
                  <c:v>145350705</c:v>
                </c:pt>
                <c:pt idx="17">
                  <c:v>153286055</c:v>
                </c:pt>
                <c:pt idx="18">
                  <c:v>140083357</c:v>
                </c:pt>
                <c:pt idx="19">
                  <c:v>126992415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19-45AB-A6B9-98B3B1EC333E}"/>
            </c:ext>
          </c:extLst>
        </c:ser>
        <c:ser>
          <c:idx val="11"/>
          <c:order val="11"/>
          <c:tx>
            <c:strRef>
              <c:f>'Tot Liabilities Graph'!$M$1</c:f>
              <c:strCache>
                <c:ptCount val="1"/>
                <c:pt idx="0">
                  <c:v>Sacred Heart University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Graph'!$M$2:$M$21</c:f>
              <c:numCache>
                <c:formatCode>General</c:formatCode>
                <c:ptCount val="20"/>
                <c:pt idx="0">
                  <c:v>115484831</c:v>
                </c:pt>
                <c:pt idx="1">
                  <c:v>113231964</c:v>
                </c:pt>
                <c:pt idx="2">
                  <c:v>110536740</c:v>
                </c:pt>
                <c:pt idx="3">
                  <c:v>111202608</c:v>
                </c:pt>
                <c:pt idx="4">
                  <c:v>128904853</c:v>
                </c:pt>
                <c:pt idx="5">
                  <c:v>135991625</c:v>
                </c:pt>
                <c:pt idx="6">
                  <c:v>133902855</c:v>
                </c:pt>
                <c:pt idx="7">
                  <c:v>166466851</c:v>
                </c:pt>
                <c:pt idx="8">
                  <c:v>153264596</c:v>
                </c:pt>
                <c:pt idx="9">
                  <c:v>167684803</c:v>
                </c:pt>
                <c:pt idx="10">
                  <c:v>175456217</c:v>
                </c:pt>
                <c:pt idx="11">
                  <c:v>183841354</c:v>
                </c:pt>
                <c:pt idx="12">
                  <c:v>195997176</c:v>
                </c:pt>
                <c:pt idx="13">
                  <c:v>291522883</c:v>
                </c:pt>
                <c:pt idx="14">
                  <c:v>321927015</c:v>
                </c:pt>
                <c:pt idx="15">
                  <c:v>330479883</c:v>
                </c:pt>
                <c:pt idx="16">
                  <c:v>392507360</c:v>
                </c:pt>
                <c:pt idx="17">
                  <c:v>499608342</c:v>
                </c:pt>
                <c:pt idx="18">
                  <c:v>601259588</c:v>
                </c:pt>
                <c:pt idx="19">
                  <c:v>588582233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19-45AB-A6B9-98B3B1EC333E}"/>
            </c:ext>
          </c:extLst>
        </c:ser>
        <c:ser>
          <c:idx val="12"/>
          <c:order val="12"/>
          <c:tx>
            <c:strRef>
              <c:f>'Tot Liabilities Graph'!$N$1</c:f>
              <c:strCache>
                <c:ptCount val="1"/>
                <c:pt idx="0">
                  <c:v>Springfield College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Graph'!$N$2:$N$21</c:f>
              <c:numCache>
                <c:formatCode>General</c:formatCode>
                <c:ptCount val="20"/>
                <c:pt idx="0">
                  <c:v>55878797</c:v>
                </c:pt>
                <c:pt idx="1">
                  <c:v>59544310</c:v>
                </c:pt>
                <c:pt idx="2">
                  <c:v>68210625</c:v>
                </c:pt>
                <c:pt idx="3">
                  <c:v>71464561</c:v>
                </c:pt>
                <c:pt idx="4">
                  <c:v>77889535</c:v>
                </c:pt>
                <c:pt idx="5">
                  <c:v>78124272</c:v>
                </c:pt>
                <c:pt idx="6">
                  <c:v>77204984</c:v>
                </c:pt>
                <c:pt idx="7">
                  <c:v>77316028</c:v>
                </c:pt>
                <c:pt idx="8">
                  <c:v>83650135</c:v>
                </c:pt>
                <c:pt idx="9">
                  <c:v>90645454</c:v>
                </c:pt>
                <c:pt idx="10">
                  <c:v>87925868</c:v>
                </c:pt>
                <c:pt idx="11">
                  <c:v>86132496</c:v>
                </c:pt>
                <c:pt idx="12">
                  <c:v>100271568</c:v>
                </c:pt>
                <c:pt idx="13">
                  <c:v>99595634</c:v>
                </c:pt>
                <c:pt idx="14">
                  <c:v>92538645</c:v>
                </c:pt>
                <c:pt idx="15">
                  <c:v>90342487</c:v>
                </c:pt>
                <c:pt idx="16">
                  <c:v>85610661</c:v>
                </c:pt>
                <c:pt idx="17">
                  <c:v>81848343</c:v>
                </c:pt>
                <c:pt idx="18">
                  <c:v>140937376</c:v>
                </c:pt>
                <c:pt idx="19">
                  <c:v>139136778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19-45AB-A6B9-98B3B1EC333E}"/>
            </c:ext>
          </c:extLst>
        </c:ser>
        <c:ser>
          <c:idx val="13"/>
          <c:order val="13"/>
          <c:tx>
            <c:strRef>
              <c:f>'Tot Liabilities Graph'!$O$1</c:f>
              <c:strCache>
                <c:ptCount val="1"/>
                <c:pt idx="0">
                  <c:v>Suffolk University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Graph'!$O$2:$O$21</c:f>
              <c:numCache>
                <c:formatCode>General</c:formatCode>
                <c:ptCount val="20"/>
                <c:pt idx="0">
                  <c:v>245897214</c:v>
                </c:pt>
                <c:pt idx="1">
                  <c:v>252897214</c:v>
                </c:pt>
                <c:pt idx="2">
                  <c:v>256897214</c:v>
                </c:pt>
                <c:pt idx="3">
                  <c:v>259368210</c:v>
                </c:pt>
                <c:pt idx="4">
                  <c:v>268378214</c:v>
                </c:pt>
                <c:pt idx="5">
                  <c:v>328378214</c:v>
                </c:pt>
                <c:pt idx="6">
                  <c:v>265346242</c:v>
                </c:pt>
                <c:pt idx="7">
                  <c:v>353351985</c:v>
                </c:pt>
                <c:pt idx="8">
                  <c:v>353351985</c:v>
                </c:pt>
                <c:pt idx="9">
                  <c:v>396046872</c:v>
                </c:pt>
                <c:pt idx="10">
                  <c:v>397494606</c:v>
                </c:pt>
                <c:pt idx="11">
                  <c:v>398019975</c:v>
                </c:pt>
                <c:pt idx="12">
                  <c:v>383961112</c:v>
                </c:pt>
                <c:pt idx="13">
                  <c:v>385845495</c:v>
                </c:pt>
                <c:pt idx="14">
                  <c:v>381854131</c:v>
                </c:pt>
                <c:pt idx="15">
                  <c:v>375361307</c:v>
                </c:pt>
                <c:pt idx="16">
                  <c:v>446935816</c:v>
                </c:pt>
                <c:pt idx="17">
                  <c:v>502269178</c:v>
                </c:pt>
                <c:pt idx="18">
                  <c:v>476133123</c:v>
                </c:pt>
                <c:pt idx="19">
                  <c:v>477942955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19-45AB-A6B9-98B3B1EC333E}"/>
            </c:ext>
          </c:extLst>
        </c:ser>
        <c:ser>
          <c:idx val="14"/>
          <c:order val="14"/>
          <c:tx>
            <c:strRef>
              <c:f>'Tot Liabilities Graph'!$P$1</c:f>
              <c:strCache>
                <c:ptCount val="1"/>
                <c:pt idx="0">
                  <c:v>University of Hartford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Graph'!$P$2:$P$21</c:f>
              <c:numCache>
                <c:formatCode>General</c:formatCode>
                <c:ptCount val="20"/>
                <c:pt idx="0">
                  <c:v>166661022</c:v>
                </c:pt>
                <c:pt idx="1">
                  <c:v>165301351</c:v>
                </c:pt>
                <c:pt idx="2">
                  <c:v>175200267</c:v>
                </c:pt>
                <c:pt idx="3">
                  <c:v>176793768</c:v>
                </c:pt>
                <c:pt idx="4">
                  <c:v>181064072</c:v>
                </c:pt>
                <c:pt idx="5">
                  <c:v>180190649</c:v>
                </c:pt>
                <c:pt idx="6">
                  <c:v>177614590</c:v>
                </c:pt>
                <c:pt idx="7">
                  <c:v>168709946</c:v>
                </c:pt>
                <c:pt idx="8">
                  <c:v>171528434</c:v>
                </c:pt>
                <c:pt idx="9">
                  <c:v>161754475</c:v>
                </c:pt>
                <c:pt idx="10">
                  <c:v>166362594</c:v>
                </c:pt>
                <c:pt idx="11">
                  <c:v>167323772</c:v>
                </c:pt>
                <c:pt idx="12">
                  <c:v>171813142</c:v>
                </c:pt>
                <c:pt idx="13">
                  <c:v>162167200</c:v>
                </c:pt>
                <c:pt idx="14">
                  <c:v>147920900</c:v>
                </c:pt>
                <c:pt idx="15">
                  <c:v>143785622</c:v>
                </c:pt>
                <c:pt idx="16">
                  <c:v>210384088</c:v>
                </c:pt>
                <c:pt idx="17">
                  <c:v>204091585</c:v>
                </c:pt>
                <c:pt idx="18">
                  <c:v>203173630</c:v>
                </c:pt>
                <c:pt idx="19">
                  <c:v>223210715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19-45AB-A6B9-98B3B1EC333E}"/>
            </c:ext>
          </c:extLst>
        </c:ser>
        <c:ser>
          <c:idx val="15"/>
          <c:order val="15"/>
          <c:tx>
            <c:strRef>
              <c:f>'Tot Liabilities Graph'!$Q$1</c:f>
              <c:strCache>
                <c:ptCount val="1"/>
                <c:pt idx="0">
                  <c:v>Wesleyan University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Graph'!$Q$2:$Q$21</c:f>
              <c:numCache>
                <c:formatCode>General</c:formatCode>
                <c:ptCount val="20"/>
                <c:pt idx="0">
                  <c:v>224476000</c:v>
                </c:pt>
                <c:pt idx="1">
                  <c:v>223497000</c:v>
                </c:pt>
                <c:pt idx="2">
                  <c:v>221991000</c:v>
                </c:pt>
                <c:pt idx="3">
                  <c:v>228289000</c:v>
                </c:pt>
                <c:pt idx="4">
                  <c:v>229532000</c:v>
                </c:pt>
                <c:pt idx="5">
                  <c:v>225777000</c:v>
                </c:pt>
                <c:pt idx="6">
                  <c:v>227387000</c:v>
                </c:pt>
                <c:pt idx="7">
                  <c:v>223667000</c:v>
                </c:pt>
                <c:pt idx="8">
                  <c:v>218249000</c:v>
                </c:pt>
                <c:pt idx="9">
                  <c:v>227679000</c:v>
                </c:pt>
                <c:pt idx="10">
                  <c:v>226718000</c:v>
                </c:pt>
                <c:pt idx="11">
                  <c:v>221614000</c:v>
                </c:pt>
                <c:pt idx="12">
                  <c:v>231583000</c:v>
                </c:pt>
                <c:pt idx="13">
                  <c:v>231624000</c:v>
                </c:pt>
                <c:pt idx="14">
                  <c:v>234431000</c:v>
                </c:pt>
                <c:pt idx="15">
                  <c:v>248688000</c:v>
                </c:pt>
                <c:pt idx="16">
                  <c:v>258408000</c:v>
                </c:pt>
                <c:pt idx="17">
                  <c:v>263968000</c:v>
                </c:pt>
                <c:pt idx="18">
                  <c:v>276072000</c:v>
                </c:pt>
                <c:pt idx="19">
                  <c:v>278661000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119-45AB-A6B9-98B3B1EC333E}"/>
            </c:ext>
          </c:extLst>
        </c:ser>
        <c:ser>
          <c:idx val="16"/>
          <c:order val="16"/>
          <c:tx>
            <c:strRef>
              <c:f>'Tot Liabilities Graph'!$R$1</c:f>
              <c:strCache>
                <c:ptCount val="1"/>
                <c:pt idx="0">
                  <c:v>Western New England University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Graph'!$R$2:$R$21</c:f>
              <c:numCache>
                <c:formatCode>General</c:formatCode>
                <c:ptCount val="20"/>
                <c:pt idx="0">
                  <c:v>56987094</c:v>
                </c:pt>
                <c:pt idx="1">
                  <c:v>55875847</c:v>
                </c:pt>
                <c:pt idx="2">
                  <c:v>59200849</c:v>
                </c:pt>
                <c:pt idx="3">
                  <c:v>61367896</c:v>
                </c:pt>
                <c:pt idx="4">
                  <c:v>66268024</c:v>
                </c:pt>
                <c:pt idx="5">
                  <c:v>65082428</c:v>
                </c:pt>
                <c:pt idx="6">
                  <c:v>106126026</c:v>
                </c:pt>
                <c:pt idx="7">
                  <c:v>104680375</c:v>
                </c:pt>
                <c:pt idx="8">
                  <c:v>107863232</c:v>
                </c:pt>
                <c:pt idx="9">
                  <c:v>104877294</c:v>
                </c:pt>
                <c:pt idx="10">
                  <c:v>103243787</c:v>
                </c:pt>
                <c:pt idx="11">
                  <c:v>99629417</c:v>
                </c:pt>
                <c:pt idx="12">
                  <c:v>103265592</c:v>
                </c:pt>
                <c:pt idx="13">
                  <c:v>109672256</c:v>
                </c:pt>
                <c:pt idx="14">
                  <c:v>124351576</c:v>
                </c:pt>
                <c:pt idx="15">
                  <c:v>123370389</c:v>
                </c:pt>
                <c:pt idx="16">
                  <c:v>123478165</c:v>
                </c:pt>
                <c:pt idx="17">
                  <c:v>125719665</c:v>
                </c:pt>
                <c:pt idx="18">
                  <c:v>121210801</c:v>
                </c:pt>
                <c:pt idx="19">
                  <c:v>116205464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19-45AB-A6B9-98B3B1EC333E}"/>
            </c:ext>
          </c:extLst>
        </c:ser>
        <c:ser>
          <c:idx val="17"/>
          <c:order val="17"/>
          <c:tx>
            <c:strRef>
              <c:f>'Tot Liabilities Graph'!$S$1</c:f>
              <c:strCache>
                <c:ptCount val="1"/>
                <c:pt idx="0">
                  <c:v>Worcester Polytechnic Institute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Graph'!$S$2:$S$21</c:f>
              <c:numCache>
                <c:formatCode>General</c:formatCode>
                <c:ptCount val="20"/>
                <c:pt idx="0">
                  <c:v>105222705</c:v>
                </c:pt>
                <c:pt idx="1">
                  <c:v>100442523</c:v>
                </c:pt>
                <c:pt idx="2">
                  <c:v>153079639</c:v>
                </c:pt>
                <c:pt idx="3">
                  <c:v>198604542</c:v>
                </c:pt>
                <c:pt idx="4">
                  <c:v>200820371</c:v>
                </c:pt>
                <c:pt idx="5">
                  <c:v>195235887</c:v>
                </c:pt>
                <c:pt idx="6">
                  <c:v>263371447</c:v>
                </c:pt>
                <c:pt idx="7">
                  <c:v>263980885</c:v>
                </c:pt>
                <c:pt idx="8">
                  <c:v>274385674</c:v>
                </c:pt>
                <c:pt idx="9">
                  <c:v>308352501</c:v>
                </c:pt>
                <c:pt idx="10">
                  <c:v>300786517</c:v>
                </c:pt>
                <c:pt idx="11">
                  <c:v>305954138</c:v>
                </c:pt>
                <c:pt idx="12">
                  <c:v>357663356</c:v>
                </c:pt>
                <c:pt idx="13">
                  <c:v>343872190</c:v>
                </c:pt>
                <c:pt idx="14">
                  <c:v>356004711</c:v>
                </c:pt>
                <c:pt idx="15">
                  <c:v>352172452</c:v>
                </c:pt>
                <c:pt idx="16">
                  <c:v>512554819</c:v>
                </c:pt>
                <c:pt idx="17">
                  <c:v>505144441</c:v>
                </c:pt>
                <c:pt idx="18">
                  <c:v>485190259</c:v>
                </c:pt>
                <c:pt idx="19">
                  <c:v>520187087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19-45AB-A6B9-98B3B1EC333E}"/>
            </c:ext>
          </c:extLst>
        </c:ser>
        <c:ser>
          <c:idx val="18"/>
          <c:order val="18"/>
          <c:tx>
            <c:strRef>
              <c:f>'Tot Liabilities Graph'!$X$1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'Tot Liabilities Graph'!$A$2:$A$21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'Tot Liabilities Graph'!$X$2:$X$21</c:f>
              <c:numCache>
                <c:formatCode>General</c:formatCode>
                <c:ptCount val="20"/>
                <c:pt idx="0">
                  <c:v>111166946</c:v>
                </c:pt>
                <c:pt idx="1">
                  <c:v>112339421.33333333</c:v>
                </c:pt>
                <c:pt idx="2">
                  <c:v>123397577.66666667</c:v>
                </c:pt>
                <c:pt idx="3">
                  <c:v>136618226.6111111</c:v>
                </c:pt>
                <c:pt idx="4">
                  <c:v>159922182.44444445</c:v>
                </c:pt>
                <c:pt idx="5">
                  <c:v>175052020.27777779</c:v>
                </c:pt>
                <c:pt idx="6">
                  <c:v>178475837.5</c:v>
                </c:pt>
                <c:pt idx="7">
                  <c:v>181263750.22222221</c:v>
                </c:pt>
                <c:pt idx="8">
                  <c:v>181496926.83333334</c:v>
                </c:pt>
                <c:pt idx="9">
                  <c:v>186091468</c:v>
                </c:pt>
                <c:pt idx="10">
                  <c:v>191265857.1111111</c:v>
                </c:pt>
                <c:pt idx="11">
                  <c:v>193366804.83333334</c:v>
                </c:pt>
                <c:pt idx="12">
                  <c:v>201980948.44444445</c:v>
                </c:pt>
                <c:pt idx="13">
                  <c:v>209273856.1111111</c:v>
                </c:pt>
                <c:pt idx="14">
                  <c:v>212463153.27777779</c:v>
                </c:pt>
                <c:pt idx="15">
                  <c:v>214166604.77777779</c:v>
                </c:pt>
                <c:pt idx="16">
                  <c:v>232151049.44444445</c:v>
                </c:pt>
                <c:pt idx="17">
                  <c:v>237840998.22222221</c:v>
                </c:pt>
                <c:pt idx="18">
                  <c:v>256722260.94444445</c:v>
                </c:pt>
                <c:pt idx="19">
                  <c:v>260113893.94444445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19-45AB-A6B9-98B3B1EC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62159"/>
        <c:axId val="742753999"/>
      </c:lineChart>
      <c:catAx>
        <c:axId val="7427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53999"/>
        <c:crosses val="autoZero"/>
        <c:auto val="1"/>
        <c:lblAlgn val="ctr"/>
        <c:lblOffset val="100"/>
        <c:noMultiLvlLbl val="0"/>
      </c:catAx>
      <c:valAx>
        <c:axId val="7427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'Clean Data Total Assets'!$F$3</c:f>
              <c:strCache>
                <c:ptCount val="1"/>
                <c:pt idx="0">
                  <c:v>American International College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Assets'!$F$4:$F$23</c:f>
              <c:numCache>
                <c:formatCode>"$"#,##0.00_);[Red]\("$"#,##0.00\)</c:formatCode>
                <c:ptCount val="20"/>
                <c:pt idx="0" formatCode="&quot;$&quot;#,##0.00">
                  <c:v>56214578</c:v>
                </c:pt>
                <c:pt idx="1">
                  <c:v>57984125</c:v>
                </c:pt>
                <c:pt idx="2">
                  <c:v>59831753</c:v>
                </c:pt>
                <c:pt idx="3">
                  <c:v>61729542</c:v>
                </c:pt>
                <c:pt idx="4">
                  <c:v>63957145</c:v>
                </c:pt>
                <c:pt idx="5">
                  <c:v>66378512</c:v>
                </c:pt>
                <c:pt idx="6">
                  <c:v>68952125</c:v>
                </c:pt>
                <c:pt idx="7">
                  <c:v>71284591</c:v>
                </c:pt>
                <c:pt idx="8">
                  <c:v>74625125</c:v>
                </c:pt>
                <c:pt idx="9">
                  <c:v>77850123</c:v>
                </c:pt>
                <c:pt idx="10">
                  <c:v>82901732</c:v>
                </c:pt>
                <c:pt idx="11">
                  <c:v>82901732</c:v>
                </c:pt>
                <c:pt idx="12">
                  <c:v>84502011</c:v>
                </c:pt>
                <c:pt idx="13">
                  <c:v>82408194</c:v>
                </c:pt>
                <c:pt idx="14">
                  <c:v>82901732</c:v>
                </c:pt>
                <c:pt idx="15">
                  <c:v>76200157</c:v>
                </c:pt>
                <c:pt idx="16">
                  <c:v>88386195</c:v>
                </c:pt>
                <c:pt idx="17">
                  <c:v>85156875</c:v>
                </c:pt>
                <c:pt idx="18">
                  <c:v>91378596</c:v>
                </c:pt>
                <c:pt idx="19">
                  <c:v>94251994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015-47BE-BF26-085D4E91BD05}"/>
            </c:ext>
          </c:extLst>
        </c:ser>
        <c:ser>
          <c:idx val="2"/>
          <c:order val="2"/>
          <c:tx>
            <c:strRef>
              <c:f>'Clean Data Total Assets'!$G$3</c:f>
              <c:strCache>
                <c:ptCount val="1"/>
                <c:pt idx="0">
                  <c:v>Boston College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Assets'!$G$4:$G$23</c:f>
              <c:numCache>
                <c:formatCode>"$"#,##0.00_);[Red]\("$"#,##0.00\)</c:formatCode>
                <c:ptCount val="20"/>
                <c:pt idx="0" formatCode="&quot;$&quot;#,##0.00">
                  <c:v>2305066868</c:v>
                </c:pt>
                <c:pt idx="1">
                  <c:v>2436467047</c:v>
                </c:pt>
                <c:pt idx="2">
                  <c:v>2669141301</c:v>
                </c:pt>
                <c:pt idx="3">
                  <c:v>2945213474</c:v>
                </c:pt>
                <c:pt idx="4">
                  <c:v>3125719143</c:v>
                </c:pt>
                <c:pt idx="5">
                  <c:v>2898500414</c:v>
                </c:pt>
                <c:pt idx="6">
                  <c:v>3092937771</c:v>
                </c:pt>
                <c:pt idx="7">
                  <c:v>3487314630</c:v>
                </c:pt>
                <c:pt idx="8">
                  <c:v>3394745391</c:v>
                </c:pt>
                <c:pt idx="9">
                  <c:v>3636769805</c:v>
                </c:pt>
                <c:pt idx="10">
                  <c:v>4099479135</c:v>
                </c:pt>
                <c:pt idx="11">
                  <c:v>4270257311</c:v>
                </c:pt>
                <c:pt idx="12">
                  <c:v>4203640745</c:v>
                </c:pt>
                <c:pt idx="13">
                  <c:v>4693970609</c:v>
                </c:pt>
                <c:pt idx="14">
                  <c:v>4851948400</c:v>
                </c:pt>
                <c:pt idx="15">
                  <c:v>4772401283</c:v>
                </c:pt>
                <c:pt idx="16">
                  <c:v>5201949007</c:v>
                </c:pt>
                <c:pt idx="17">
                  <c:v>6311936438</c:v>
                </c:pt>
                <c:pt idx="18">
                  <c:v>6546399748</c:v>
                </c:pt>
                <c:pt idx="19">
                  <c:v>6509364247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015-47BE-BF26-085D4E91BD05}"/>
            </c:ext>
          </c:extLst>
        </c:ser>
        <c:ser>
          <c:idx val="3"/>
          <c:order val="3"/>
          <c:tx>
            <c:strRef>
              <c:f>'Clean Data Total Assets'!$H$3</c:f>
              <c:strCache>
                <c:ptCount val="1"/>
                <c:pt idx="0">
                  <c:v>Boston University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Assets'!$H$4:$H$23</c:f>
              <c:numCache>
                <c:formatCode>"$"#,##0.00_);[Red]\("$"#,##0.00\)</c:formatCode>
                <c:ptCount val="20"/>
                <c:pt idx="0" formatCode="&quot;$&quot;#,##0.00">
                  <c:v>2513215000</c:v>
                </c:pt>
                <c:pt idx="1">
                  <c:v>2782766000</c:v>
                </c:pt>
                <c:pt idx="2">
                  <c:v>3063190100</c:v>
                </c:pt>
                <c:pt idx="3">
                  <c:v>3412986120</c:v>
                </c:pt>
                <c:pt idx="4">
                  <c:v>3789378680</c:v>
                </c:pt>
                <c:pt idx="5">
                  <c:v>3749056711</c:v>
                </c:pt>
                <c:pt idx="6">
                  <c:v>3925721370</c:v>
                </c:pt>
                <c:pt idx="7">
                  <c:v>4228025731</c:v>
                </c:pt>
                <c:pt idx="8">
                  <c:v>4329848069</c:v>
                </c:pt>
                <c:pt idx="9">
                  <c:v>4648075901</c:v>
                </c:pt>
                <c:pt idx="10">
                  <c:v>4939052767</c:v>
                </c:pt>
                <c:pt idx="11">
                  <c:v>5035817244</c:v>
                </c:pt>
                <c:pt idx="12">
                  <c:v>5188726734</c:v>
                </c:pt>
                <c:pt idx="13">
                  <c:v>5890986351</c:v>
                </c:pt>
                <c:pt idx="14">
                  <c:v>6392541992</c:v>
                </c:pt>
                <c:pt idx="15">
                  <c:v>7019919366</c:v>
                </c:pt>
                <c:pt idx="16">
                  <c:v>7207997851</c:v>
                </c:pt>
                <c:pt idx="17">
                  <c:v>8292157093</c:v>
                </c:pt>
                <c:pt idx="18">
                  <c:v>8017718487</c:v>
                </c:pt>
                <c:pt idx="19">
                  <c:v>8318947751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015-47BE-BF26-085D4E91BD05}"/>
            </c:ext>
          </c:extLst>
        </c:ser>
        <c:ser>
          <c:idx val="4"/>
          <c:order val="4"/>
          <c:tx>
            <c:strRef>
              <c:f>'Clean Data Total Assets'!$I$3</c:f>
              <c:strCache>
                <c:ptCount val="1"/>
                <c:pt idx="0">
                  <c:v>Brandeis University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Assets'!$I$4:$I$23</c:f>
              <c:numCache>
                <c:formatCode>"$"#,##0.00_);[Red]\("$"#,##0.00\)</c:formatCode>
                <c:ptCount val="20"/>
                <c:pt idx="0" formatCode="&quot;$&quot;#,##0.00">
                  <c:v>827247937</c:v>
                </c:pt>
                <c:pt idx="1">
                  <c:v>901731532</c:v>
                </c:pt>
                <c:pt idx="2">
                  <c:v>996783527</c:v>
                </c:pt>
                <c:pt idx="3">
                  <c:v>1197808085</c:v>
                </c:pt>
                <c:pt idx="4">
                  <c:v>1243898599</c:v>
                </c:pt>
                <c:pt idx="5">
                  <c:v>1155725455</c:v>
                </c:pt>
                <c:pt idx="6">
                  <c:v>1166362956</c:v>
                </c:pt>
                <c:pt idx="7">
                  <c:v>1227577913</c:v>
                </c:pt>
                <c:pt idx="8">
                  <c:v>1179085690</c:v>
                </c:pt>
                <c:pt idx="9">
                  <c:v>1248423585</c:v>
                </c:pt>
                <c:pt idx="10">
                  <c:v>1364970073</c:v>
                </c:pt>
                <c:pt idx="11">
                  <c:v>1416589601</c:v>
                </c:pt>
                <c:pt idx="12">
                  <c:v>1329427256</c:v>
                </c:pt>
                <c:pt idx="13">
                  <c:v>1474125833</c:v>
                </c:pt>
                <c:pt idx="14">
                  <c:v>1530178406</c:v>
                </c:pt>
                <c:pt idx="15">
                  <c:v>1588160821</c:v>
                </c:pt>
                <c:pt idx="16">
                  <c:v>1638021472</c:v>
                </c:pt>
                <c:pt idx="17">
                  <c:v>1811655582</c:v>
                </c:pt>
                <c:pt idx="18">
                  <c:v>1727722407</c:v>
                </c:pt>
                <c:pt idx="19">
                  <c:v>1729108819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015-47BE-BF26-085D4E91BD05}"/>
            </c:ext>
          </c:extLst>
        </c:ser>
        <c:ser>
          <c:idx val="5"/>
          <c:order val="5"/>
          <c:tx>
            <c:strRef>
              <c:f>'Clean Data Total Assets'!$J$3</c:f>
              <c:strCache>
                <c:ptCount val="1"/>
                <c:pt idx="0">
                  <c:v>Bryant University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Assets'!$J$4:$J$23</c:f>
              <c:numCache>
                <c:formatCode>"$"#,##0.00</c:formatCode>
                <c:ptCount val="20"/>
                <c:pt idx="0">
                  <c:v>248636185</c:v>
                </c:pt>
                <c:pt idx="1">
                  <c:v>259093855</c:v>
                </c:pt>
                <c:pt idx="2">
                  <c:v>313123683</c:v>
                </c:pt>
                <c:pt idx="3">
                  <c:v>364607850</c:v>
                </c:pt>
                <c:pt idx="4">
                  <c:v>359854596</c:v>
                </c:pt>
                <c:pt idx="5" formatCode="&quot;$&quot;#,##0.00_);[Red]\(&quot;$&quot;#,##0.00\)">
                  <c:v>319163924</c:v>
                </c:pt>
                <c:pt idx="6" formatCode="&quot;$&quot;#,##0.00_);[Red]\(&quot;$&quot;#,##0.00\)">
                  <c:v>327166413</c:v>
                </c:pt>
                <c:pt idx="7" formatCode="&quot;$&quot;#,##0.00_);[Red]\(&quot;$&quot;#,##0.00\)">
                  <c:v>354101219</c:v>
                </c:pt>
                <c:pt idx="8" formatCode="&quot;$&quot;#,##0.00_);[Red]\(&quot;$&quot;#,##0.00\)">
                  <c:v>355575101</c:v>
                </c:pt>
                <c:pt idx="9" formatCode="&quot;$&quot;#,##0.00_);[Red]\(&quot;$&quot;#,##0.00\)">
                  <c:v>375442504</c:v>
                </c:pt>
                <c:pt idx="10" formatCode="&quot;$&quot;#,##0.00_);[Red]\(&quot;$&quot;#,##0.00\)">
                  <c:v>457945093</c:v>
                </c:pt>
                <c:pt idx="11" formatCode="&quot;$&quot;#,##0.00_);[Red]\(&quot;$&quot;#,##0.00\)">
                  <c:v>467562370</c:v>
                </c:pt>
                <c:pt idx="12" formatCode="&quot;$&quot;#,##0.00_);[Red]\(&quot;$&quot;#,##0.00\)">
                  <c:v>466190901</c:v>
                </c:pt>
                <c:pt idx="13" formatCode="&quot;$&quot;#,##0.00_);[Red]\(&quot;$&quot;#,##0.00\)">
                  <c:v>478890185</c:v>
                </c:pt>
                <c:pt idx="14" formatCode="&quot;$&quot;#,##0.00_);[Red]\(&quot;$&quot;#,##0.00\)">
                  <c:v>499899835</c:v>
                </c:pt>
                <c:pt idx="15" formatCode="&quot;$&quot;#,##0.00_);[Red]\(&quot;$&quot;#,##0.00\)">
                  <c:v>505943499</c:v>
                </c:pt>
                <c:pt idx="16" formatCode="&quot;$&quot;#,##0.00_);[Red]\(&quot;$&quot;#,##0.00\)">
                  <c:v>506736315</c:v>
                </c:pt>
                <c:pt idx="17" formatCode="&quot;$&quot;#,##0.00_);[Red]\(&quot;$&quot;#,##0.00\)">
                  <c:v>549191439</c:v>
                </c:pt>
                <c:pt idx="18" formatCode="&quot;$&quot;#,##0.00_);[Red]\(&quot;$&quot;#,##0.00\)">
                  <c:v>630809953</c:v>
                </c:pt>
                <c:pt idx="19" formatCode="&quot;$&quot;#,##0.00_);[Red]\(&quot;$&quot;#,##0.00\)">
                  <c:v>637475150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015-47BE-BF26-085D4E91BD05}"/>
            </c:ext>
          </c:extLst>
        </c:ser>
        <c:ser>
          <c:idx val="6"/>
          <c:order val="6"/>
          <c:tx>
            <c:strRef>
              <c:f>'Clean Data Total Assets'!$K$3</c:f>
              <c:strCache>
                <c:ptCount val="1"/>
                <c:pt idx="0">
                  <c:v>Clark University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Assets'!$K$4:$K$23</c:f>
              <c:numCache>
                <c:formatCode>"$"#,##0.00</c:formatCode>
                <c:ptCount val="20"/>
                <c:pt idx="0">
                  <c:v>248636185</c:v>
                </c:pt>
                <c:pt idx="1">
                  <c:v>259093855</c:v>
                </c:pt>
                <c:pt idx="2">
                  <c:v>313123683</c:v>
                </c:pt>
                <c:pt idx="3">
                  <c:v>364607850</c:v>
                </c:pt>
                <c:pt idx="4">
                  <c:v>359854596</c:v>
                </c:pt>
                <c:pt idx="5" formatCode="&quot;$&quot;#,##0.00_);[Red]\(&quot;$&quot;#,##0.00\)">
                  <c:v>319163924</c:v>
                </c:pt>
                <c:pt idx="6" formatCode="&quot;$&quot;#,##0.00_);[Red]\(&quot;$&quot;#,##0.00\)">
                  <c:v>327166413</c:v>
                </c:pt>
                <c:pt idx="7" formatCode="&quot;$&quot;#,##0.00_);[Red]\(&quot;$&quot;#,##0.00\)">
                  <c:v>354101219</c:v>
                </c:pt>
                <c:pt idx="8" formatCode="&quot;$&quot;#,##0.00_);[Red]\(&quot;$&quot;#,##0.00\)">
                  <c:v>355575101</c:v>
                </c:pt>
                <c:pt idx="9" formatCode="&quot;$&quot;#,##0.00_);[Red]\(&quot;$&quot;#,##0.00\)">
                  <c:v>375442504</c:v>
                </c:pt>
                <c:pt idx="10" formatCode="&quot;$&quot;#,##0.00_);[Red]\(&quot;$&quot;#,##0.00\)">
                  <c:v>457945093</c:v>
                </c:pt>
                <c:pt idx="11" formatCode="&quot;$&quot;#,##0.00_);[Red]\(&quot;$&quot;#,##0.00\)">
                  <c:v>467562370</c:v>
                </c:pt>
                <c:pt idx="12" formatCode="&quot;$&quot;#,##0.00_);[Red]\(&quot;$&quot;#,##0.00\)">
                  <c:v>466190901</c:v>
                </c:pt>
                <c:pt idx="13" formatCode="&quot;$&quot;#,##0.00_);[Red]\(&quot;$&quot;#,##0.00\)">
                  <c:v>478890185</c:v>
                </c:pt>
                <c:pt idx="14" formatCode="&quot;$&quot;#,##0.00_);[Red]\(&quot;$&quot;#,##0.00\)">
                  <c:v>499899835</c:v>
                </c:pt>
                <c:pt idx="15" formatCode="&quot;$&quot;#,##0.00_);[Red]\(&quot;$&quot;#,##0.00\)">
                  <c:v>505943499</c:v>
                </c:pt>
                <c:pt idx="16" formatCode="&quot;$&quot;#,##0.00_);[Red]\(&quot;$&quot;#,##0.00\)">
                  <c:v>506736315</c:v>
                </c:pt>
                <c:pt idx="17" formatCode="&quot;$&quot;#,##0.00_);[Red]\(&quot;$&quot;#,##0.00\)">
                  <c:v>549191439</c:v>
                </c:pt>
                <c:pt idx="18" formatCode="&quot;$&quot;#,##0.00_);[Red]\(&quot;$&quot;#,##0.00\)">
                  <c:v>630809953</c:v>
                </c:pt>
                <c:pt idx="19" formatCode="&quot;$&quot;#,##0.00_);[Red]\(&quot;$&quot;#,##0.00\)">
                  <c:v>637475150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015-47BE-BF26-085D4E91BD05}"/>
            </c:ext>
          </c:extLst>
        </c:ser>
        <c:ser>
          <c:idx val="7"/>
          <c:order val="7"/>
          <c:tx>
            <c:strRef>
              <c:f>'Clean Data Total Assets'!$L$3</c:f>
              <c:strCache>
                <c:ptCount val="1"/>
                <c:pt idx="0">
                  <c:v>Endicott College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Assets'!$L$4:$L$23</c:f>
              <c:numCache>
                <c:formatCode>"$"#,##0.00_);[Red]\("$"#,##0.00\)</c:formatCode>
                <c:ptCount val="20"/>
                <c:pt idx="0" formatCode="&quot;$&quot;#,##0.00">
                  <c:v>93520739</c:v>
                </c:pt>
                <c:pt idx="1">
                  <c:v>98469538</c:v>
                </c:pt>
                <c:pt idx="2">
                  <c:v>109640830</c:v>
                </c:pt>
                <c:pt idx="3">
                  <c:v>124110894</c:v>
                </c:pt>
                <c:pt idx="4">
                  <c:v>144753976</c:v>
                </c:pt>
                <c:pt idx="5">
                  <c:v>151419435</c:v>
                </c:pt>
                <c:pt idx="6">
                  <c:v>170075723</c:v>
                </c:pt>
                <c:pt idx="7">
                  <c:v>184992253</c:v>
                </c:pt>
                <c:pt idx="8">
                  <c:v>197636581</c:v>
                </c:pt>
                <c:pt idx="9">
                  <c:v>215540763</c:v>
                </c:pt>
                <c:pt idx="10">
                  <c:v>248797247</c:v>
                </c:pt>
                <c:pt idx="11">
                  <c:v>282576786</c:v>
                </c:pt>
                <c:pt idx="12">
                  <c:v>304980562</c:v>
                </c:pt>
                <c:pt idx="13">
                  <c:v>324270141</c:v>
                </c:pt>
                <c:pt idx="14">
                  <c:v>372834246</c:v>
                </c:pt>
                <c:pt idx="15">
                  <c:v>391074969</c:v>
                </c:pt>
                <c:pt idx="16">
                  <c:v>399754172</c:v>
                </c:pt>
                <c:pt idx="17">
                  <c:v>432661711</c:v>
                </c:pt>
                <c:pt idx="18">
                  <c:v>468482984</c:v>
                </c:pt>
                <c:pt idx="19">
                  <c:v>508070133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015-47BE-BF26-085D4E91BD05}"/>
            </c:ext>
          </c:extLst>
        </c:ser>
        <c:ser>
          <c:idx val="8"/>
          <c:order val="8"/>
          <c:tx>
            <c:strRef>
              <c:f>'Clean Data Total Assets'!$M$3</c:f>
              <c:strCache>
                <c:ptCount val="1"/>
                <c:pt idx="0">
                  <c:v>Fairfield University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Assets'!$M$4:$M$23</c:f>
              <c:numCache>
                <c:formatCode>"$"#,##0.00_);[Red]\("$"#,##0.00\)</c:formatCode>
                <c:ptCount val="20"/>
                <c:pt idx="0" formatCode="&quot;$&quot;#,##0.00">
                  <c:v>442919355</c:v>
                </c:pt>
                <c:pt idx="1">
                  <c:v>461283464</c:v>
                </c:pt>
                <c:pt idx="2">
                  <c:v>509443195</c:v>
                </c:pt>
                <c:pt idx="3">
                  <c:v>550178746</c:v>
                </c:pt>
                <c:pt idx="4">
                  <c:v>540887851</c:v>
                </c:pt>
                <c:pt idx="5">
                  <c:v>476158678</c:v>
                </c:pt>
                <c:pt idx="6">
                  <c:v>582453551</c:v>
                </c:pt>
                <c:pt idx="7">
                  <c:v>620946775</c:v>
                </c:pt>
                <c:pt idx="8">
                  <c:v>613431750</c:v>
                </c:pt>
                <c:pt idx="9">
                  <c:v>645239650</c:v>
                </c:pt>
                <c:pt idx="10">
                  <c:v>702865090</c:v>
                </c:pt>
                <c:pt idx="11">
                  <c:v>716196075</c:v>
                </c:pt>
                <c:pt idx="12">
                  <c:v>785505294</c:v>
                </c:pt>
                <c:pt idx="13">
                  <c:v>881246458</c:v>
                </c:pt>
                <c:pt idx="14">
                  <c:v>929863545</c:v>
                </c:pt>
                <c:pt idx="15">
                  <c:v>950209678</c:v>
                </c:pt>
                <c:pt idx="16">
                  <c:v>941659821</c:v>
                </c:pt>
                <c:pt idx="17">
                  <c:v>1075022921</c:v>
                </c:pt>
                <c:pt idx="18">
                  <c:v>1095002497</c:v>
                </c:pt>
                <c:pt idx="19">
                  <c:v>1146008194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015-47BE-BF26-085D4E91BD05}"/>
            </c:ext>
          </c:extLst>
        </c:ser>
        <c:ser>
          <c:idx val="9"/>
          <c:order val="9"/>
          <c:tx>
            <c:strRef>
              <c:f>'Clean Data Total Assets'!$N$3</c:f>
              <c:strCache>
                <c:ptCount val="1"/>
                <c:pt idx="0">
                  <c:v>Lesley University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Assets'!$N$4:$N$23</c:f>
              <c:numCache>
                <c:formatCode>"$"#,##0.00_);[Red]\("$"#,##0.00\)</c:formatCode>
                <c:ptCount val="20"/>
                <c:pt idx="0" formatCode="&quot;$&quot;#,##0.00">
                  <c:v>130932375</c:v>
                </c:pt>
                <c:pt idx="1">
                  <c:v>158539234</c:v>
                </c:pt>
                <c:pt idx="2">
                  <c:v>184578099</c:v>
                </c:pt>
                <c:pt idx="3">
                  <c:v>200736258</c:v>
                </c:pt>
                <c:pt idx="4">
                  <c:v>301575714</c:v>
                </c:pt>
                <c:pt idx="5">
                  <c:v>310283007</c:v>
                </c:pt>
                <c:pt idx="6">
                  <c:v>317124368</c:v>
                </c:pt>
                <c:pt idx="7">
                  <c:v>343924145</c:v>
                </c:pt>
                <c:pt idx="8">
                  <c:v>338574676</c:v>
                </c:pt>
                <c:pt idx="9">
                  <c:v>356431832</c:v>
                </c:pt>
                <c:pt idx="10">
                  <c:v>397707417</c:v>
                </c:pt>
                <c:pt idx="11">
                  <c:v>395891350</c:v>
                </c:pt>
                <c:pt idx="12">
                  <c:v>383034489</c:v>
                </c:pt>
                <c:pt idx="13">
                  <c:v>400262616</c:v>
                </c:pt>
                <c:pt idx="14">
                  <c:v>399865961</c:v>
                </c:pt>
                <c:pt idx="15">
                  <c:v>422143910</c:v>
                </c:pt>
                <c:pt idx="16">
                  <c:v>417901477</c:v>
                </c:pt>
                <c:pt idx="17">
                  <c:v>459682175</c:v>
                </c:pt>
                <c:pt idx="18">
                  <c:v>422988983</c:v>
                </c:pt>
                <c:pt idx="19">
                  <c:v>422901748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015-47BE-BF26-085D4E91BD05}"/>
            </c:ext>
          </c:extLst>
        </c:ser>
        <c:ser>
          <c:idx val="10"/>
          <c:order val="10"/>
          <c:tx>
            <c:strRef>
              <c:f>'Clean Data Total Assets'!$O$3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Assets'!$O$4:$O$23</c:f>
              <c:numCache>
                <c:formatCode>"$"#,##0.00_);[Red]\("$"#,##0.00\)</c:formatCode>
                <c:ptCount val="20"/>
                <c:pt idx="0" formatCode="&quot;$&quot;#,##0.00">
                  <c:v>130932375</c:v>
                </c:pt>
                <c:pt idx="1">
                  <c:v>158539234</c:v>
                </c:pt>
                <c:pt idx="2">
                  <c:v>184578099</c:v>
                </c:pt>
                <c:pt idx="3">
                  <c:v>200736258</c:v>
                </c:pt>
                <c:pt idx="4">
                  <c:v>301575714</c:v>
                </c:pt>
                <c:pt idx="5">
                  <c:v>310283007</c:v>
                </c:pt>
                <c:pt idx="6">
                  <c:v>317124368</c:v>
                </c:pt>
                <c:pt idx="7">
                  <c:v>343924145</c:v>
                </c:pt>
                <c:pt idx="8">
                  <c:v>338574676</c:v>
                </c:pt>
                <c:pt idx="9">
                  <c:v>356431832</c:v>
                </c:pt>
                <c:pt idx="10">
                  <c:v>397707417</c:v>
                </c:pt>
                <c:pt idx="11">
                  <c:v>395891350</c:v>
                </c:pt>
                <c:pt idx="12">
                  <c:v>383034489</c:v>
                </c:pt>
                <c:pt idx="13">
                  <c:v>400262616</c:v>
                </c:pt>
                <c:pt idx="14">
                  <c:v>399865961</c:v>
                </c:pt>
                <c:pt idx="15">
                  <c:v>422143910</c:v>
                </c:pt>
                <c:pt idx="16">
                  <c:v>417901477</c:v>
                </c:pt>
                <c:pt idx="17">
                  <c:v>459682175</c:v>
                </c:pt>
                <c:pt idx="18">
                  <c:v>422988983</c:v>
                </c:pt>
                <c:pt idx="19">
                  <c:v>422901748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015-47BE-BF26-085D4E91BD05}"/>
            </c:ext>
          </c:extLst>
        </c:ser>
        <c:ser>
          <c:idx val="11"/>
          <c:order val="11"/>
          <c:tx>
            <c:strRef>
              <c:f>'Clean Data Total Assets'!$P$3</c:f>
              <c:strCache>
                <c:ptCount val="1"/>
                <c:pt idx="0">
                  <c:v>Merrimack College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Assets'!$P$4:$P$23</c:f>
              <c:numCache>
                <c:formatCode>"$"#,##0.00_);[Red]\("$"#,##0.00\)</c:formatCode>
                <c:ptCount val="20"/>
                <c:pt idx="0" formatCode="&quot;$&quot;#,##0.00">
                  <c:v>123920692</c:v>
                </c:pt>
                <c:pt idx="1">
                  <c:v>124337845</c:v>
                </c:pt>
                <c:pt idx="2">
                  <c:v>125478422</c:v>
                </c:pt>
                <c:pt idx="3">
                  <c:v>133190125</c:v>
                </c:pt>
                <c:pt idx="4">
                  <c:v>127359992</c:v>
                </c:pt>
                <c:pt idx="5">
                  <c:v>120229557</c:v>
                </c:pt>
                <c:pt idx="6">
                  <c:v>119943173</c:v>
                </c:pt>
                <c:pt idx="7">
                  <c:v>123129389</c:v>
                </c:pt>
                <c:pt idx="8">
                  <c:v>121723369</c:v>
                </c:pt>
                <c:pt idx="9">
                  <c:v>155591280</c:v>
                </c:pt>
                <c:pt idx="10">
                  <c:v>168103963</c:v>
                </c:pt>
                <c:pt idx="11">
                  <c:v>203844093</c:v>
                </c:pt>
                <c:pt idx="12">
                  <c:v>199865836</c:v>
                </c:pt>
                <c:pt idx="13">
                  <c:v>251432441</c:v>
                </c:pt>
                <c:pt idx="14">
                  <c:v>261030125</c:v>
                </c:pt>
                <c:pt idx="15">
                  <c:v>267280022</c:v>
                </c:pt>
                <c:pt idx="16">
                  <c:v>276990380</c:v>
                </c:pt>
                <c:pt idx="17">
                  <c:v>325006014</c:v>
                </c:pt>
                <c:pt idx="18">
                  <c:v>336077023</c:v>
                </c:pt>
                <c:pt idx="19">
                  <c:v>380055246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015-47BE-BF26-085D4E91BD05}"/>
            </c:ext>
          </c:extLst>
        </c:ser>
        <c:ser>
          <c:idx val="12"/>
          <c:order val="12"/>
          <c:tx>
            <c:strRef>
              <c:f>'Clean Data Total Assets'!$Q$3</c:f>
              <c:strCache>
                <c:ptCount val="1"/>
                <c:pt idx="0">
                  <c:v>Nichols College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Assets'!$Q$4:$Q$23</c:f>
              <c:numCache>
                <c:formatCode>"$"#,##0.00_);[Red]\("$"#,##0.00\)</c:formatCode>
                <c:ptCount val="20"/>
                <c:pt idx="0" formatCode="&quot;$&quot;#,##0.00">
                  <c:v>38788589</c:v>
                </c:pt>
                <c:pt idx="1">
                  <c:v>42470418</c:v>
                </c:pt>
                <c:pt idx="2">
                  <c:v>42612092</c:v>
                </c:pt>
                <c:pt idx="3">
                  <c:v>45296835</c:v>
                </c:pt>
                <c:pt idx="4">
                  <c:v>51464464</c:v>
                </c:pt>
                <c:pt idx="5">
                  <c:v>54677975</c:v>
                </c:pt>
                <c:pt idx="6">
                  <c:v>58814941</c:v>
                </c:pt>
                <c:pt idx="7">
                  <c:v>55626917</c:v>
                </c:pt>
                <c:pt idx="8">
                  <c:v>60030174</c:v>
                </c:pt>
                <c:pt idx="9">
                  <c:v>65608866</c:v>
                </c:pt>
                <c:pt idx="10">
                  <c:v>68590069</c:v>
                </c:pt>
                <c:pt idx="11">
                  <c:v>85346395</c:v>
                </c:pt>
                <c:pt idx="12">
                  <c:v>91439863</c:v>
                </c:pt>
                <c:pt idx="13">
                  <c:v>98651975</c:v>
                </c:pt>
                <c:pt idx="14">
                  <c:v>99263669</c:v>
                </c:pt>
                <c:pt idx="15">
                  <c:v>103688190</c:v>
                </c:pt>
                <c:pt idx="16">
                  <c:v>104926781</c:v>
                </c:pt>
                <c:pt idx="17">
                  <c:v>117903001</c:v>
                </c:pt>
                <c:pt idx="18">
                  <c:v>114721498</c:v>
                </c:pt>
                <c:pt idx="19">
                  <c:v>118318760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015-47BE-BF26-085D4E91BD05}"/>
            </c:ext>
          </c:extLst>
        </c:ser>
        <c:ser>
          <c:idx val="13"/>
          <c:order val="13"/>
          <c:tx>
            <c:strRef>
              <c:f>'Clean Data Total Assets'!$R$3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Assets'!$R$4:$R$23</c:f>
              <c:numCache>
                <c:formatCode>"$"#,##0.00_);[Red]\("$"#,##0.00\)</c:formatCode>
                <c:ptCount val="20"/>
                <c:pt idx="0" formatCode="&quot;$&quot;#,##0.00">
                  <c:v>1344348000</c:v>
                </c:pt>
                <c:pt idx="1">
                  <c:v>1444937000</c:v>
                </c:pt>
                <c:pt idx="2">
                  <c:v>1502434000</c:v>
                </c:pt>
                <c:pt idx="3">
                  <c:v>1653812000</c:v>
                </c:pt>
                <c:pt idx="4">
                  <c:v>1882775000</c:v>
                </c:pt>
                <c:pt idx="5">
                  <c:v>1750514000</c:v>
                </c:pt>
                <c:pt idx="6">
                  <c:v>1843883000</c:v>
                </c:pt>
                <c:pt idx="7">
                  <c:v>2021019000</c:v>
                </c:pt>
                <c:pt idx="8">
                  <c:v>2101287079</c:v>
                </c:pt>
                <c:pt idx="9">
                  <c:v>2226464071</c:v>
                </c:pt>
                <c:pt idx="10">
                  <c:v>2652261000</c:v>
                </c:pt>
                <c:pt idx="11">
                  <c:v>2743645000</c:v>
                </c:pt>
                <c:pt idx="12">
                  <c:v>2727690000</c:v>
                </c:pt>
                <c:pt idx="13">
                  <c:v>2870128000</c:v>
                </c:pt>
                <c:pt idx="14">
                  <c:v>2991273000</c:v>
                </c:pt>
                <c:pt idx="15">
                  <c:v>3421451000</c:v>
                </c:pt>
                <c:pt idx="16">
                  <c:v>3597441000</c:v>
                </c:pt>
                <c:pt idx="17">
                  <c:v>4696880000</c:v>
                </c:pt>
                <c:pt idx="18">
                  <c:v>5456278000</c:v>
                </c:pt>
                <c:pt idx="19">
                  <c:v>5973617000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015-47BE-BF26-085D4E91BD05}"/>
            </c:ext>
          </c:extLst>
        </c:ser>
        <c:ser>
          <c:idx val="14"/>
          <c:order val="14"/>
          <c:tx>
            <c:strRef>
              <c:f>'Clean Data Total Assets'!$S$3</c:f>
              <c:strCache>
                <c:ptCount val="1"/>
                <c:pt idx="0">
                  <c:v>Quinnipiac University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Assets'!$S$4:$S$23</c:f>
              <c:numCache>
                <c:formatCode>"$"#,##0.00_);[Red]\("$"#,##0.00\)</c:formatCode>
                <c:ptCount val="20"/>
                <c:pt idx="0" formatCode="&quot;$&quot;#,##0.00">
                  <c:v>438163857</c:v>
                </c:pt>
                <c:pt idx="1">
                  <c:v>492828873</c:v>
                </c:pt>
                <c:pt idx="2">
                  <c:v>561366142</c:v>
                </c:pt>
                <c:pt idx="3">
                  <c:v>720097572</c:v>
                </c:pt>
                <c:pt idx="4">
                  <c:v>1043047882</c:v>
                </c:pt>
                <c:pt idx="5">
                  <c:v>1049681204</c:v>
                </c:pt>
                <c:pt idx="6">
                  <c:v>1096035998</c:v>
                </c:pt>
                <c:pt idx="7">
                  <c:v>1166197072</c:v>
                </c:pt>
                <c:pt idx="8">
                  <c:v>1178433813</c:v>
                </c:pt>
                <c:pt idx="9">
                  <c:v>1228784217</c:v>
                </c:pt>
                <c:pt idx="10">
                  <c:v>1312182147</c:v>
                </c:pt>
                <c:pt idx="11">
                  <c:v>1331686737</c:v>
                </c:pt>
                <c:pt idx="12">
                  <c:v>1369908272</c:v>
                </c:pt>
                <c:pt idx="13">
                  <c:v>1478875993</c:v>
                </c:pt>
                <c:pt idx="14">
                  <c:v>1547141912</c:v>
                </c:pt>
                <c:pt idx="15">
                  <c:v>1573571385</c:v>
                </c:pt>
                <c:pt idx="16">
                  <c:v>1589887299</c:v>
                </c:pt>
                <c:pt idx="17">
                  <c:v>1307798833</c:v>
                </c:pt>
                <c:pt idx="18">
                  <c:v>1727162039</c:v>
                </c:pt>
                <c:pt idx="19">
                  <c:v>1889769630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015-47BE-BF26-085D4E91BD05}"/>
            </c:ext>
          </c:extLst>
        </c:ser>
        <c:ser>
          <c:idx val="15"/>
          <c:order val="15"/>
          <c:tx>
            <c:strRef>
              <c:f>'Clean Data Total Assets'!$T$3</c:f>
              <c:strCache>
                <c:ptCount val="1"/>
                <c:pt idx="0">
                  <c:v>Roger Williams University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Assets'!$T$4:$T$23</c:f>
              <c:numCache>
                <c:formatCode>"$"#,##0.00_);[Red]\("$"#,##0.00\)</c:formatCode>
                <c:ptCount val="20"/>
                <c:pt idx="0" formatCode="&quot;$&quot;#,##0.00">
                  <c:v>206641000</c:v>
                </c:pt>
                <c:pt idx="1">
                  <c:v>222686000</c:v>
                </c:pt>
                <c:pt idx="2">
                  <c:v>236660000</c:v>
                </c:pt>
                <c:pt idx="3">
                  <c:v>277380000</c:v>
                </c:pt>
                <c:pt idx="4">
                  <c:v>276576000</c:v>
                </c:pt>
                <c:pt idx="5">
                  <c:v>282968000</c:v>
                </c:pt>
                <c:pt idx="6">
                  <c:v>286350312</c:v>
                </c:pt>
                <c:pt idx="7">
                  <c:v>288745000</c:v>
                </c:pt>
                <c:pt idx="8">
                  <c:v>289124000</c:v>
                </c:pt>
                <c:pt idx="9">
                  <c:v>295411000</c:v>
                </c:pt>
                <c:pt idx="10">
                  <c:v>293109000</c:v>
                </c:pt>
                <c:pt idx="11">
                  <c:v>287651038</c:v>
                </c:pt>
                <c:pt idx="12">
                  <c:v>280716229</c:v>
                </c:pt>
                <c:pt idx="13">
                  <c:v>282258552</c:v>
                </c:pt>
                <c:pt idx="14">
                  <c:v>282024282</c:v>
                </c:pt>
                <c:pt idx="15">
                  <c:v>281907664</c:v>
                </c:pt>
                <c:pt idx="16">
                  <c:v>273380421</c:v>
                </c:pt>
                <c:pt idx="17">
                  <c:v>298569657</c:v>
                </c:pt>
                <c:pt idx="18">
                  <c:v>292420762</c:v>
                </c:pt>
                <c:pt idx="19">
                  <c:v>285176680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015-47BE-BF26-085D4E91BD05}"/>
            </c:ext>
          </c:extLst>
        </c:ser>
        <c:ser>
          <c:idx val="16"/>
          <c:order val="16"/>
          <c:tx>
            <c:strRef>
              <c:f>'Clean Data Total Assets'!$U$3</c:f>
              <c:strCache>
                <c:ptCount val="1"/>
                <c:pt idx="0">
                  <c:v>Sacred Heart University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Assets'!$U$4:$U$23</c:f>
              <c:numCache>
                <c:formatCode>"$"#,##0.00_);[Red]\("$"#,##0.00\)</c:formatCode>
                <c:ptCount val="20"/>
                <c:pt idx="0" formatCode="&quot;$&quot;#,##0.00">
                  <c:v>162983679</c:v>
                </c:pt>
                <c:pt idx="1">
                  <c:v>170430766</c:v>
                </c:pt>
                <c:pt idx="2">
                  <c:v>183194162</c:v>
                </c:pt>
                <c:pt idx="3">
                  <c:v>209579728</c:v>
                </c:pt>
                <c:pt idx="4">
                  <c:v>244683311</c:v>
                </c:pt>
                <c:pt idx="5">
                  <c:v>248433761</c:v>
                </c:pt>
                <c:pt idx="6">
                  <c:v>269064061</c:v>
                </c:pt>
                <c:pt idx="7">
                  <c:v>336302823</c:v>
                </c:pt>
                <c:pt idx="8">
                  <c:v>333780638</c:v>
                </c:pt>
                <c:pt idx="9">
                  <c:v>376276478</c:v>
                </c:pt>
                <c:pt idx="10">
                  <c:v>421333358</c:v>
                </c:pt>
                <c:pt idx="11">
                  <c:v>465847024</c:v>
                </c:pt>
                <c:pt idx="12">
                  <c:v>513050390</c:v>
                </c:pt>
                <c:pt idx="13">
                  <c:v>660932495</c:v>
                </c:pt>
                <c:pt idx="14">
                  <c:v>732709910</c:v>
                </c:pt>
                <c:pt idx="15">
                  <c:v>786967148</c:v>
                </c:pt>
                <c:pt idx="16">
                  <c:v>899337453</c:v>
                </c:pt>
                <c:pt idx="17">
                  <c:v>1111844397</c:v>
                </c:pt>
                <c:pt idx="18">
                  <c:v>1267127752</c:v>
                </c:pt>
                <c:pt idx="19">
                  <c:v>1356203738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015-47BE-BF26-085D4E91BD05}"/>
            </c:ext>
          </c:extLst>
        </c:ser>
        <c:ser>
          <c:idx val="17"/>
          <c:order val="17"/>
          <c:tx>
            <c:strRef>
              <c:f>'Clean Data Total Assets'!$V$3</c:f>
              <c:strCache>
                <c:ptCount val="1"/>
                <c:pt idx="0">
                  <c:v>Springfield College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Assets'!$V$4:$V$23</c:f>
              <c:numCache>
                <c:formatCode>"$"#,##0.00_);[Red]\("$"#,##0.00\)</c:formatCode>
                <c:ptCount val="20"/>
                <c:pt idx="0" formatCode="&quot;$&quot;#,##0.00">
                  <c:v>153931598</c:v>
                </c:pt>
                <c:pt idx="1">
                  <c:v>163380830</c:v>
                </c:pt>
                <c:pt idx="2">
                  <c:v>174437385</c:v>
                </c:pt>
                <c:pt idx="3">
                  <c:v>187474457</c:v>
                </c:pt>
                <c:pt idx="4">
                  <c:v>205162696</c:v>
                </c:pt>
                <c:pt idx="5">
                  <c:v>209256815</c:v>
                </c:pt>
                <c:pt idx="6">
                  <c:v>215168588</c:v>
                </c:pt>
                <c:pt idx="7">
                  <c:v>222572193</c:v>
                </c:pt>
                <c:pt idx="8">
                  <c:v>233631964</c:v>
                </c:pt>
                <c:pt idx="9">
                  <c:v>242958443</c:v>
                </c:pt>
                <c:pt idx="10">
                  <c:v>253155569</c:v>
                </c:pt>
                <c:pt idx="11">
                  <c:v>252501332</c:v>
                </c:pt>
                <c:pt idx="12">
                  <c:v>259039670</c:v>
                </c:pt>
                <c:pt idx="13">
                  <c:v>268362000</c:v>
                </c:pt>
                <c:pt idx="14">
                  <c:v>264700218</c:v>
                </c:pt>
                <c:pt idx="15">
                  <c:v>260469678</c:v>
                </c:pt>
                <c:pt idx="16">
                  <c:v>248405282</c:v>
                </c:pt>
                <c:pt idx="17">
                  <c:v>272289187</c:v>
                </c:pt>
                <c:pt idx="18">
                  <c:v>306479974</c:v>
                </c:pt>
                <c:pt idx="19">
                  <c:v>303553641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015-47BE-BF26-085D4E91BD05}"/>
            </c:ext>
          </c:extLst>
        </c:ser>
        <c:ser>
          <c:idx val="18"/>
          <c:order val="18"/>
          <c:tx>
            <c:strRef>
              <c:f>'Clean Data Total Assets'!$W$3</c:f>
              <c:strCache>
                <c:ptCount val="1"/>
                <c:pt idx="0">
                  <c:v>Suffolk University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Assets'!$W$4:$W$23</c:f>
              <c:numCache>
                <c:formatCode>"$"#,##0.00_);[Red]\("$"#,##0.00\)</c:formatCode>
                <c:ptCount val="20"/>
                <c:pt idx="0" formatCode="&quot;$&quot;#,##0.00">
                  <c:v>532876301</c:v>
                </c:pt>
                <c:pt idx="1">
                  <c:v>545876301</c:v>
                </c:pt>
                <c:pt idx="2">
                  <c:v>555876301</c:v>
                </c:pt>
                <c:pt idx="3">
                  <c:v>562876304</c:v>
                </c:pt>
                <c:pt idx="4">
                  <c:v>574357299</c:v>
                </c:pt>
                <c:pt idx="5">
                  <c:v>574357299</c:v>
                </c:pt>
                <c:pt idx="6">
                  <c:v>579509918</c:v>
                </c:pt>
                <c:pt idx="7">
                  <c:v>615932121</c:v>
                </c:pt>
                <c:pt idx="8">
                  <c:v>624270970</c:v>
                </c:pt>
                <c:pt idx="9">
                  <c:v>653032294</c:v>
                </c:pt>
                <c:pt idx="10">
                  <c:v>689843308</c:v>
                </c:pt>
                <c:pt idx="11">
                  <c:v>700363978</c:v>
                </c:pt>
                <c:pt idx="12">
                  <c:v>701266547</c:v>
                </c:pt>
                <c:pt idx="13">
                  <c:v>703062164</c:v>
                </c:pt>
                <c:pt idx="14">
                  <c:v>719297237</c:v>
                </c:pt>
                <c:pt idx="15">
                  <c:v>710224267</c:v>
                </c:pt>
                <c:pt idx="16">
                  <c:v>761945804</c:v>
                </c:pt>
                <c:pt idx="17">
                  <c:v>875177190</c:v>
                </c:pt>
                <c:pt idx="18">
                  <c:v>797236174</c:v>
                </c:pt>
                <c:pt idx="19">
                  <c:v>789643941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015-47BE-BF26-085D4E91BD05}"/>
            </c:ext>
          </c:extLst>
        </c:ser>
        <c:ser>
          <c:idx val="19"/>
          <c:order val="19"/>
          <c:tx>
            <c:strRef>
              <c:f>'Clean Data Total Assets'!$X$3</c:f>
              <c:strCache>
                <c:ptCount val="1"/>
                <c:pt idx="0">
                  <c:v>University of Hartford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Assets'!$X$4:$X$23</c:f>
              <c:numCache>
                <c:formatCode>"$"#,##0.00_);[Red]\("$"#,##0.00\)</c:formatCode>
                <c:ptCount val="20"/>
                <c:pt idx="0" formatCode="&quot;$&quot;#,##0.00">
                  <c:v>290775309</c:v>
                </c:pt>
                <c:pt idx="1">
                  <c:v>293068045</c:v>
                </c:pt>
                <c:pt idx="2">
                  <c:v>305296681</c:v>
                </c:pt>
                <c:pt idx="3">
                  <c:v>310526197</c:v>
                </c:pt>
                <c:pt idx="4">
                  <c:v>315919579</c:v>
                </c:pt>
                <c:pt idx="5">
                  <c:v>308358346</c:v>
                </c:pt>
                <c:pt idx="6">
                  <c:v>302704389</c:v>
                </c:pt>
                <c:pt idx="7" formatCode="&quot;$&quot;#,##0_);[Red]\(&quot;$&quot;#,##0\)">
                  <c:v>322745445</c:v>
                </c:pt>
                <c:pt idx="8" formatCode="&quot;$&quot;#,##0_);[Red]\(&quot;$&quot;#,##0\)">
                  <c:v>315089241</c:v>
                </c:pt>
                <c:pt idx="9">
                  <c:v>327043204</c:v>
                </c:pt>
                <c:pt idx="10" formatCode="&quot;$&quot;#,##0_);[Red]\(&quot;$&quot;#,##0\)">
                  <c:v>354802047</c:v>
                </c:pt>
                <c:pt idx="11" formatCode="&quot;$&quot;#,##0_);[Red]\(&quot;$&quot;#,##0\)">
                  <c:v>358922787</c:v>
                </c:pt>
                <c:pt idx="12" formatCode="&quot;$&quot;#,##0_);[Red]\(&quot;$&quot;#,##0\)">
                  <c:v>357146979</c:v>
                </c:pt>
                <c:pt idx="13" formatCode="&quot;$&quot;#,##0_);[Red]\(&quot;$&quot;#,##0\)">
                  <c:v>372564421</c:v>
                </c:pt>
                <c:pt idx="14" formatCode="&quot;$&quot;#,##0_);[Red]\(&quot;$&quot;#,##0\)">
                  <c:v>371140146</c:v>
                </c:pt>
                <c:pt idx="15" formatCode="&quot;$&quot;#,##0_);[Red]\(&quot;$&quot;#,##0\)">
                  <c:v>365331585</c:v>
                </c:pt>
                <c:pt idx="16" formatCode="&quot;$&quot;#,##0_);[Red]\(&quot;$&quot;#,##0\)">
                  <c:v>419406133</c:v>
                </c:pt>
                <c:pt idx="17" formatCode="&quot;$&quot;#,##0_);[Red]\(&quot;$&quot;#,##0\)">
                  <c:v>412314341</c:v>
                </c:pt>
                <c:pt idx="18" formatCode="&quot;$&quot;#,##0_);[Red]\(&quot;$&quot;#,##0\)">
                  <c:v>412314341</c:v>
                </c:pt>
                <c:pt idx="19" formatCode="&quot;$&quot;#,##0_);[Red]\(&quot;$&quot;#,##0\)">
                  <c:v>426310606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015-47BE-BF26-085D4E91BD05}"/>
            </c:ext>
          </c:extLst>
        </c:ser>
        <c:ser>
          <c:idx val="20"/>
          <c:order val="20"/>
          <c:tx>
            <c:strRef>
              <c:f>'Clean Data Total Assets'!$Y$3</c:f>
              <c:strCache>
                <c:ptCount val="1"/>
                <c:pt idx="0">
                  <c:v>Wesleyan University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Assets'!$Y$4:$Y$23</c:f>
              <c:numCache>
                <c:formatCode>"$"#,##0.00_);[Red]\("$"#,##0.00\)</c:formatCode>
                <c:ptCount val="20"/>
                <c:pt idx="0" formatCode="&quot;$&quot;#,##0.00">
                  <c:v>759463000</c:v>
                </c:pt>
                <c:pt idx="1">
                  <c:v>796098000</c:v>
                </c:pt>
                <c:pt idx="2">
                  <c:v>828645000</c:v>
                </c:pt>
                <c:pt idx="3">
                  <c:v>855026000</c:v>
                </c:pt>
                <c:pt idx="4">
                  <c:v>898347000</c:v>
                </c:pt>
                <c:pt idx="5">
                  <c:v>860247000</c:v>
                </c:pt>
                <c:pt idx="6">
                  <c:v>880548000</c:v>
                </c:pt>
                <c:pt idx="7">
                  <c:v>900321000</c:v>
                </c:pt>
                <c:pt idx="8">
                  <c:v>926403000</c:v>
                </c:pt>
                <c:pt idx="9">
                  <c:v>964826000</c:v>
                </c:pt>
                <c:pt idx="10">
                  <c:v>993457000</c:v>
                </c:pt>
                <c:pt idx="11">
                  <c:v>1027835000</c:v>
                </c:pt>
                <c:pt idx="12">
                  <c:v>1059435000</c:v>
                </c:pt>
                <c:pt idx="13">
                  <c:v>1093324000</c:v>
                </c:pt>
                <c:pt idx="14">
                  <c:v>1146032000</c:v>
                </c:pt>
                <c:pt idx="15">
                  <c:v>1174858000</c:v>
                </c:pt>
                <c:pt idx="16">
                  <c:v>1220156000</c:v>
                </c:pt>
                <c:pt idx="17">
                  <c:v>1285504000</c:v>
                </c:pt>
                <c:pt idx="18">
                  <c:v>1334276000</c:v>
                </c:pt>
                <c:pt idx="19">
                  <c:v>1329107000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015-47BE-BF26-085D4E91BD05}"/>
            </c:ext>
          </c:extLst>
        </c:ser>
        <c:ser>
          <c:idx val="21"/>
          <c:order val="21"/>
          <c:tx>
            <c:strRef>
              <c:f>'Clean Data Total Assets'!$Z$3</c:f>
              <c:strCache>
                <c:ptCount val="1"/>
                <c:pt idx="0">
                  <c:v>Western New England University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Assets'!$Z$4:$Z$23</c:f>
              <c:numCache>
                <c:formatCode>"$"#,##0.00_);[Red]\("$"#,##0.00\)</c:formatCode>
                <c:ptCount val="20"/>
                <c:pt idx="0" formatCode="&quot;$&quot;#,##0.00">
                  <c:v>127339024</c:v>
                </c:pt>
                <c:pt idx="1">
                  <c:v>132288624</c:v>
                </c:pt>
                <c:pt idx="2">
                  <c:v>138299113</c:v>
                </c:pt>
                <c:pt idx="3">
                  <c:v>152215125</c:v>
                </c:pt>
                <c:pt idx="4">
                  <c:v>162674501</c:v>
                </c:pt>
                <c:pt idx="5">
                  <c:v>155712119</c:v>
                </c:pt>
                <c:pt idx="6">
                  <c:v>206437049</c:v>
                </c:pt>
                <c:pt idx="7">
                  <c:v>212671106</c:v>
                </c:pt>
                <c:pt idx="8">
                  <c:v>210382996</c:v>
                </c:pt>
                <c:pt idx="9">
                  <c:v>212085905</c:v>
                </c:pt>
                <c:pt idx="10">
                  <c:v>222106332</c:v>
                </c:pt>
                <c:pt idx="11">
                  <c:v>222303611</c:v>
                </c:pt>
                <c:pt idx="12">
                  <c:v>221595784</c:v>
                </c:pt>
                <c:pt idx="13">
                  <c:v>236589814</c:v>
                </c:pt>
                <c:pt idx="14">
                  <c:v>250964674</c:v>
                </c:pt>
                <c:pt idx="15">
                  <c:v>252693333</c:v>
                </c:pt>
                <c:pt idx="16">
                  <c:v>250629088</c:v>
                </c:pt>
                <c:pt idx="17">
                  <c:v>275995045</c:v>
                </c:pt>
                <c:pt idx="18">
                  <c:v>259613944</c:v>
                </c:pt>
                <c:pt idx="19">
                  <c:v>259519169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015-47BE-BF26-085D4E91BD05}"/>
            </c:ext>
          </c:extLst>
        </c:ser>
        <c:ser>
          <c:idx val="22"/>
          <c:order val="22"/>
          <c:tx>
            <c:strRef>
              <c:f>'Clean Data Total Assets'!$AA$3</c:f>
              <c:strCache>
                <c:ptCount val="1"/>
                <c:pt idx="0">
                  <c:v>Worcester Polytechnic Institute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Assets'!$AA$4:$AA$23</c:f>
              <c:numCache>
                <c:formatCode>"$"#,##0.00_);[Red]\("$"#,##0.00\)</c:formatCode>
                <c:ptCount val="20"/>
                <c:pt idx="0" formatCode="&quot;$&quot;#,##0.00">
                  <c:v>501579235</c:v>
                </c:pt>
                <c:pt idx="1">
                  <c:v>503046032</c:v>
                </c:pt>
                <c:pt idx="2">
                  <c:v>573439000</c:v>
                </c:pt>
                <c:pt idx="3">
                  <c:v>674605897</c:v>
                </c:pt>
                <c:pt idx="4">
                  <c:v>661403058</c:v>
                </c:pt>
                <c:pt idx="5">
                  <c:v>563685880</c:v>
                </c:pt>
                <c:pt idx="6">
                  <c:v>663586114</c:v>
                </c:pt>
                <c:pt idx="7">
                  <c:v>740959033</c:v>
                </c:pt>
                <c:pt idx="8">
                  <c:v>745923526</c:v>
                </c:pt>
                <c:pt idx="9">
                  <c:v>818579977</c:v>
                </c:pt>
                <c:pt idx="10">
                  <c:v>863535367</c:v>
                </c:pt>
                <c:pt idx="11">
                  <c:v>872836583</c:v>
                </c:pt>
                <c:pt idx="12">
                  <c:v>955819974</c:v>
                </c:pt>
                <c:pt idx="13">
                  <c:v>986537071</c:v>
                </c:pt>
                <c:pt idx="14">
                  <c:v>1017130657</c:v>
                </c:pt>
                <c:pt idx="15">
                  <c:v>1024893080</c:v>
                </c:pt>
                <c:pt idx="16">
                  <c:v>1164375963</c:v>
                </c:pt>
                <c:pt idx="17">
                  <c:v>1309104658</c:v>
                </c:pt>
                <c:pt idx="18">
                  <c:v>1250809748</c:v>
                </c:pt>
                <c:pt idx="19">
                  <c:v>1319474615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015-47BE-BF26-085D4E91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90879"/>
        <c:axId val="4953942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'Clean Data Total Assets'!$E$3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'Clean Data Total Assets'!$E$4:$E$23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  <c:pt idx="15">
                        <c:v>2019</c:v>
                      </c:pt>
                      <c:pt idx="16">
                        <c:v>2020</c:v>
                      </c:pt>
                      <c:pt idx="17">
                        <c:v>2021</c:v>
                      </c:pt>
                      <c:pt idx="18">
                        <c:v>2022</c:v>
                      </c:pt>
                      <c:pt idx="19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'Clean Data Total Assets'!$E$4:$E$23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  <c:pt idx="15">
                        <c:v>2019</c:v>
                      </c:pt>
                      <c:pt idx="16">
                        <c:v>2020</c:v>
                      </c:pt>
                      <c:pt idx="17">
                        <c:v>2021</c:v>
                      </c:pt>
                      <c:pt idx="18">
                        <c:v>2022</c:v>
                      </c:pt>
                      <c:pt idx="19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A015-47BE-BF26-085D4E91BD05}"/>
                  </c:ext>
                </c:extLst>
              </c15:ser>
            </c15:filteredLineSeries>
          </c:ext>
        </c:extLst>
      </c:lineChart>
      <c:catAx>
        <c:axId val="4953908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94239"/>
        <c:crosses val="autoZero"/>
        <c:auto val="1"/>
        <c:lblAlgn val="ctr"/>
        <c:lblOffset val="100"/>
        <c:noMultiLvlLbl val="0"/>
      </c:catAx>
      <c:valAx>
        <c:axId val="4953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9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7924821481572"/>
          <c:y val="0.10867389491242703"/>
          <c:w val="0.78688231459981028"/>
          <c:h val="0.77344090328992443"/>
        </c:manualLayout>
      </c:layout>
      <c:lineChart>
        <c:grouping val="standard"/>
        <c:varyColors val="0"/>
        <c:ser>
          <c:idx val="1"/>
          <c:order val="1"/>
          <c:tx>
            <c:strRef>
              <c:f>'Clean Data Total Assets'!$F$3</c:f>
              <c:strCache>
                <c:ptCount val="1"/>
                <c:pt idx="0">
                  <c:v>American International College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Assets'!$F$4:$F$23</c:f>
              <c:numCache>
                <c:formatCode>"$"#,##0.00_);[Red]\("$"#,##0.00\)</c:formatCode>
                <c:ptCount val="20"/>
                <c:pt idx="0" formatCode="&quot;$&quot;#,##0.00">
                  <c:v>56214578</c:v>
                </c:pt>
                <c:pt idx="1">
                  <c:v>57984125</c:v>
                </c:pt>
                <c:pt idx="2">
                  <c:v>59831753</c:v>
                </c:pt>
                <c:pt idx="3">
                  <c:v>61729542</c:v>
                </c:pt>
                <c:pt idx="4">
                  <c:v>63957145</c:v>
                </c:pt>
                <c:pt idx="5">
                  <c:v>66378512</c:v>
                </c:pt>
                <c:pt idx="6">
                  <c:v>68952125</c:v>
                </c:pt>
                <c:pt idx="7">
                  <c:v>71284591</c:v>
                </c:pt>
                <c:pt idx="8">
                  <c:v>74625125</c:v>
                </c:pt>
                <c:pt idx="9">
                  <c:v>77850123</c:v>
                </c:pt>
                <c:pt idx="10">
                  <c:v>82901732</c:v>
                </c:pt>
                <c:pt idx="11">
                  <c:v>82901732</c:v>
                </c:pt>
                <c:pt idx="12">
                  <c:v>84502011</c:v>
                </c:pt>
                <c:pt idx="13">
                  <c:v>82408194</c:v>
                </c:pt>
                <c:pt idx="14">
                  <c:v>82901732</c:v>
                </c:pt>
                <c:pt idx="15">
                  <c:v>76200157</c:v>
                </c:pt>
                <c:pt idx="16">
                  <c:v>88386195</c:v>
                </c:pt>
                <c:pt idx="17">
                  <c:v>85156875</c:v>
                </c:pt>
                <c:pt idx="18">
                  <c:v>91378596</c:v>
                </c:pt>
                <c:pt idx="19">
                  <c:v>94251994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4-4DAB-BCBD-9CBB62A10E0F}"/>
            </c:ext>
          </c:extLst>
        </c:ser>
        <c:ser>
          <c:idx val="4"/>
          <c:order val="4"/>
          <c:tx>
            <c:strRef>
              <c:f>'Clean Data Total Assets'!$I$3</c:f>
              <c:strCache>
                <c:ptCount val="1"/>
                <c:pt idx="0">
                  <c:v>Brandeis University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Assets'!$I$4:$I$23</c:f>
              <c:numCache>
                <c:formatCode>"$"#,##0.00_);[Red]\("$"#,##0.00\)</c:formatCode>
                <c:ptCount val="20"/>
                <c:pt idx="0" formatCode="&quot;$&quot;#,##0.00">
                  <c:v>827247937</c:v>
                </c:pt>
                <c:pt idx="1">
                  <c:v>901731532</c:v>
                </c:pt>
                <c:pt idx="2">
                  <c:v>996783527</c:v>
                </c:pt>
                <c:pt idx="3">
                  <c:v>1197808085</c:v>
                </c:pt>
                <c:pt idx="4">
                  <c:v>1243898599</c:v>
                </c:pt>
                <c:pt idx="5">
                  <c:v>1155725455</c:v>
                </c:pt>
                <c:pt idx="6">
                  <c:v>1166362956</c:v>
                </c:pt>
                <c:pt idx="7">
                  <c:v>1227577913</c:v>
                </c:pt>
                <c:pt idx="8">
                  <c:v>1179085690</c:v>
                </c:pt>
                <c:pt idx="9">
                  <c:v>1248423585</c:v>
                </c:pt>
                <c:pt idx="10">
                  <c:v>1364970073</c:v>
                </c:pt>
                <c:pt idx="11">
                  <c:v>1416589601</c:v>
                </c:pt>
                <c:pt idx="12">
                  <c:v>1329427256</c:v>
                </c:pt>
                <c:pt idx="13">
                  <c:v>1474125833</c:v>
                </c:pt>
                <c:pt idx="14">
                  <c:v>1530178406</c:v>
                </c:pt>
                <c:pt idx="15">
                  <c:v>1588160821</c:v>
                </c:pt>
                <c:pt idx="16">
                  <c:v>1638021472</c:v>
                </c:pt>
                <c:pt idx="17">
                  <c:v>1811655582</c:v>
                </c:pt>
                <c:pt idx="18">
                  <c:v>1727722407</c:v>
                </c:pt>
                <c:pt idx="19">
                  <c:v>1729108819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74-4DAB-BCBD-9CBB62A10E0F}"/>
            </c:ext>
          </c:extLst>
        </c:ser>
        <c:ser>
          <c:idx val="5"/>
          <c:order val="5"/>
          <c:tx>
            <c:strRef>
              <c:f>'Clean Data Total Assets'!$J$3</c:f>
              <c:strCache>
                <c:ptCount val="1"/>
                <c:pt idx="0">
                  <c:v>Bryant University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Assets'!$J$4:$J$23</c:f>
              <c:numCache>
                <c:formatCode>"$"#,##0.00</c:formatCode>
                <c:ptCount val="20"/>
                <c:pt idx="0">
                  <c:v>248636185</c:v>
                </c:pt>
                <c:pt idx="1">
                  <c:v>259093855</c:v>
                </c:pt>
                <c:pt idx="2">
                  <c:v>313123683</c:v>
                </c:pt>
                <c:pt idx="3">
                  <c:v>364607850</c:v>
                </c:pt>
                <c:pt idx="4">
                  <c:v>359854596</c:v>
                </c:pt>
                <c:pt idx="5" formatCode="&quot;$&quot;#,##0.00_);[Red]\(&quot;$&quot;#,##0.00\)">
                  <c:v>319163924</c:v>
                </c:pt>
                <c:pt idx="6" formatCode="&quot;$&quot;#,##0.00_);[Red]\(&quot;$&quot;#,##0.00\)">
                  <c:v>327166413</c:v>
                </c:pt>
                <c:pt idx="7" formatCode="&quot;$&quot;#,##0.00_);[Red]\(&quot;$&quot;#,##0.00\)">
                  <c:v>354101219</c:v>
                </c:pt>
                <c:pt idx="8" formatCode="&quot;$&quot;#,##0.00_);[Red]\(&quot;$&quot;#,##0.00\)">
                  <c:v>355575101</c:v>
                </c:pt>
                <c:pt idx="9" formatCode="&quot;$&quot;#,##0.00_);[Red]\(&quot;$&quot;#,##0.00\)">
                  <c:v>375442504</c:v>
                </c:pt>
                <c:pt idx="10" formatCode="&quot;$&quot;#,##0.00_);[Red]\(&quot;$&quot;#,##0.00\)">
                  <c:v>457945093</c:v>
                </c:pt>
                <c:pt idx="11" formatCode="&quot;$&quot;#,##0.00_);[Red]\(&quot;$&quot;#,##0.00\)">
                  <c:v>467562370</c:v>
                </c:pt>
                <c:pt idx="12" formatCode="&quot;$&quot;#,##0.00_);[Red]\(&quot;$&quot;#,##0.00\)">
                  <c:v>466190901</c:v>
                </c:pt>
                <c:pt idx="13" formatCode="&quot;$&quot;#,##0.00_);[Red]\(&quot;$&quot;#,##0.00\)">
                  <c:v>478890185</c:v>
                </c:pt>
                <c:pt idx="14" formatCode="&quot;$&quot;#,##0.00_);[Red]\(&quot;$&quot;#,##0.00\)">
                  <c:v>499899835</c:v>
                </c:pt>
                <c:pt idx="15" formatCode="&quot;$&quot;#,##0.00_);[Red]\(&quot;$&quot;#,##0.00\)">
                  <c:v>505943499</c:v>
                </c:pt>
                <c:pt idx="16" formatCode="&quot;$&quot;#,##0.00_);[Red]\(&quot;$&quot;#,##0.00\)">
                  <c:v>506736315</c:v>
                </c:pt>
                <c:pt idx="17" formatCode="&quot;$&quot;#,##0.00_);[Red]\(&quot;$&quot;#,##0.00\)">
                  <c:v>549191439</c:v>
                </c:pt>
                <c:pt idx="18" formatCode="&quot;$&quot;#,##0.00_);[Red]\(&quot;$&quot;#,##0.00\)">
                  <c:v>630809953</c:v>
                </c:pt>
                <c:pt idx="19" formatCode="&quot;$&quot;#,##0.00_);[Red]\(&quot;$&quot;#,##0.00\)">
                  <c:v>637475150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74-4DAB-BCBD-9CBB62A10E0F}"/>
            </c:ext>
          </c:extLst>
        </c:ser>
        <c:ser>
          <c:idx val="6"/>
          <c:order val="6"/>
          <c:tx>
            <c:strRef>
              <c:f>'Clean Data Total Assets'!$K$3</c:f>
              <c:strCache>
                <c:ptCount val="1"/>
                <c:pt idx="0">
                  <c:v>Clark University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Assets'!$K$4:$K$23</c:f>
              <c:numCache>
                <c:formatCode>"$"#,##0.00</c:formatCode>
                <c:ptCount val="20"/>
                <c:pt idx="0">
                  <c:v>248636185</c:v>
                </c:pt>
                <c:pt idx="1">
                  <c:v>259093855</c:v>
                </c:pt>
                <c:pt idx="2">
                  <c:v>313123683</c:v>
                </c:pt>
                <c:pt idx="3">
                  <c:v>364607850</c:v>
                </c:pt>
                <c:pt idx="4">
                  <c:v>359854596</c:v>
                </c:pt>
                <c:pt idx="5" formatCode="&quot;$&quot;#,##0.00_);[Red]\(&quot;$&quot;#,##0.00\)">
                  <c:v>319163924</c:v>
                </c:pt>
                <c:pt idx="6" formatCode="&quot;$&quot;#,##0.00_);[Red]\(&quot;$&quot;#,##0.00\)">
                  <c:v>327166413</c:v>
                </c:pt>
                <c:pt idx="7" formatCode="&quot;$&quot;#,##0.00_);[Red]\(&quot;$&quot;#,##0.00\)">
                  <c:v>354101219</c:v>
                </c:pt>
                <c:pt idx="8" formatCode="&quot;$&quot;#,##0.00_);[Red]\(&quot;$&quot;#,##0.00\)">
                  <c:v>355575101</c:v>
                </c:pt>
                <c:pt idx="9" formatCode="&quot;$&quot;#,##0.00_);[Red]\(&quot;$&quot;#,##0.00\)">
                  <c:v>375442504</c:v>
                </c:pt>
                <c:pt idx="10" formatCode="&quot;$&quot;#,##0.00_);[Red]\(&quot;$&quot;#,##0.00\)">
                  <c:v>457945093</c:v>
                </c:pt>
                <c:pt idx="11" formatCode="&quot;$&quot;#,##0.00_);[Red]\(&quot;$&quot;#,##0.00\)">
                  <c:v>467562370</c:v>
                </c:pt>
                <c:pt idx="12" formatCode="&quot;$&quot;#,##0.00_);[Red]\(&quot;$&quot;#,##0.00\)">
                  <c:v>466190901</c:v>
                </c:pt>
                <c:pt idx="13" formatCode="&quot;$&quot;#,##0.00_);[Red]\(&quot;$&quot;#,##0.00\)">
                  <c:v>478890185</c:v>
                </c:pt>
                <c:pt idx="14" formatCode="&quot;$&quot;#,##0.00_);[Red]\(&quot;$&quot;#,##0.00\)">
                  <c:v>499899835</c:v>
                </c:pt>
                <c:pt idx="15" formatCode="&quot;$&quot;#,##0.00_);[Red]\(&quot;$&quot;#,##0.00\)">
                  <c:v>505943499</c:v>
                </c:pt>
                <c:pt idx="16" formatCode="&quot;$&quot;#,##0.00_);[Red]\(&quot;$&quot;#,##0.00\)">
                  <c:v>506736315</c:v>
                </c:pt>
                <c:pt idx="17" formatCode="&quot;$&quot;#,##0.00_);[Red]\(&quot;$&quot;#,##0.00\)">
                  <c:v>549191439</c:v>
                </c:pt>
                <c:pt idx="18" formatCode="&quot;$&quot;#,##0.00_);[Red]\(&quot;$&quot;#,##0.00\)">
                  <c:v>630809953</c:v>
                </c:pt>
                <c:pt idx="19" formatCode="&quot;$&quot;#,##0.00_);[Red]\(&quot;$&quot;#,##0.00\)">
                  <c:v>637475150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74-4DAB-BCBD-9CBB62A10E0F}"/>
            </c:ext>
          </c:extLst>
        </c:ser>
        <c:ser>
          <c:idx val="7"/>
          <c:order val="7"/>
          <c:tx>
            <c:strRef>
              <c:f>'Clean Data Total Assets'!$L$3</c:f>
              <c:strCache>
                <c:ptCount val="1"/>
                <c:pt idx="0">
                  <c:v>Endicott College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Assets'!$L$4:$L$23</c:f>
              <c:numCache>
                <c:formatCode>"$"#,##0.00_);[Red]\("$"#,##0.00\)</c:formatCode>
                <c:ptCount val="20"/>
                <c:pt idx="0" formatCode="&quot;$&quot;#,##0.00">
                  <c:v>93520739</c:v>
                </c:pt>
                <c:pt idx="1">
                  <c:v>98469538</c:v>
                </c:pt>
                <c:pt idx="2">
                  <c:v>109640830</c:v>
                </c:pt>
                <c:pt idx="3">
                  <c:v>124110894</c:v>
                </c:pt>
                <c:pt idx="4">
                  <c:v>144753976</c:v>
                </c:pt>
                <c:pt idx="5">
                  <c:v>151419435</c:v>
                </c:pt>
                <c:pt idx="6">
                  <c:v>170075723</c:v>
                </c:pt>
                <c:pt idx="7">
                  <c:v>184992253</c:v>
                </c:pt>
                <c:pt idx="8">
                  <c:v>197636581</c:v>
                </c:pt>
                <c:pt idx="9">
                  <c:v>215540763</c:v>
                </c:pt>
                <c:pt idx="10">
                  <c:v>248797247</c:v>
                </c:pt>
                <c:pt idx="11">
                  <c:v>282576786</c:v>
                </c:pt>
                <c:pt idx="12">
                  <c:v>304980562</c:v>
                </c:pt>
                <c:pt idx="13">
                  <c:v>324270141</c:v>
                </c:pt>
                <c:pt idx="14">
                  <c:v>372834246</c:v>
                </c:pt>
                <c:pt idx="15">
                  <c:v>391074969</c:v>
                </c:pt>
                <c:pt idx="16">
                  <c:v>399754172</c:v>
                </c:pt>
                <c:pt idx="17">
                  <c:v>432661711</c:v>
                </c:pt>
                <c:pt idx="18">
                  <c:v>468482984</c:v>
                </c:pt>
                <c:pt idx="19">
                  <c:v>508070133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74-4DAB-BCBD-9CBB62A10E0F}"/>
            </c:ext>
          </c:extLst>
        </c:ser>
        <c:ser>
          <c:idx val="8"/>
          <c:order val="8"/>
          <c:tx>
            <c:strRef>
              <c:f>'Clean Data Total Assets'!$M$3</c:f>
              <c:strCache>
                <c:ptCount val="1"/>
                <c:pt idx="0">
                  <c:v>Fairfield University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Assets'!$M$4:$M$23</c:f>
              <c:numCache>
                <c:formatCode>"$"#,##0.00_);[Red]\("$"#,##0.00\)</c:formatCode>
                <c:ptCount val="20"/>
                <c:pt idx="0" formatCode="&quot;$&quot;#,##0.00">
                  <c:v>442919355</c:v>
                </c:pt>
                <c:pt idx="1">
                  <c:v>461283464</c:v>
                </c:pt>
                <c:pt idx="2">
                  <c:v>509443195</c:v>
                </c:pt>
                <c:pt idx="3">
                  <c:v>550178746</c:v>
                </c:pt>
                <c:pt idx="4">
                  <c:v>540887851</c:v>
                </c:pt>
                <c:pt idx="5">
                  <c:v>476158678</c:v>
                </c:pt>
                <c:pt idx="6">
                  <c:v>582453551</c:v>
                </c:pt>
                <c:pt idx="7">
                  <c:v>620946775</c:v>
                </c:pt>
                <c:pt idx="8">
                  <c:v>613431750</c:v>
                </c:pt>
                <c:pt idx="9">
                  <c:v>645239650</c:v>
                </c:pt>
                <c:pt idx="10">
                  <c:v>702865090</c:v>
                </c:pt>
                <c:pt idx="11">
                  <c:v>716196075</c:v>
                </c:pt>
                <c:pt idx="12">
                  <c:v>785505294</c:v>
                </c:pt>
                <c:pt idx="13">
                  <c:v>881246458</c:v>
                </c:pt>
                <c:pt idx="14">
                  <c:v>929863545</c:v>
                </c:pt>
                <c:pt idx="15">
                  <c:v>950209678</c:v>
                </c:pt>
                <c:pt idx="16">
                  <c:v>941659821</c:v>
                </c:pt>
                <c:pt idx="17">
                  <c:v>1075022921</c:v>
                </c:pt>
                <c:pt idx="18">
                  <c:v>1095002497</c:v>
                </c:pt>
                <c:pt idx="19">
                  <c:v>1146008194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74-4DAB-BCBD-9CBB62A10E0F}"/>
            </c:ext>
          </c:extLst>
        </c:ser>
        <c:ser>
          <c:idx val="9"/>
          <c:order val="9"/>
          <c:tx>
            <c:strRef>
              <c:f>'Clean Data Total Assets'!$N$3</c:f>
              <c:strCache>
                <c:ptCount val="1"/>
                <c:pt idx="0">
                  <c:v>Lesley University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Assets'!$N$4:$N$23</c:f>
              <c:numCache>
                <c:formatCode>"$"#,##0.00_);[Red]\("$"#,##0.00\)</c:formatCode>
                <c:ptCount val="20"/>
                <c:pt idx="0" formatCode="&quot;$&quot;#,##0.00">
                  <c:v>130932375</c:v>
                </c:pt>
                <c:pt idx="1">
                  <c:v>158539234</c:v>
                </c:pt>
                <c:pt idx="2">
                  <c:v>184578099</c:v>
                </c:pt>
                <c:pt idx="3">
                  <c:v>200736258</c:v>
                </c:pt>
                <c:pt idx="4">
                  <c:v>301575714</c:v>
                </c:pt>
                <c:pt idx="5">
                  <c:v>310283007</c:v>
                </c:pt>
                <c:pt idx="6">
                  <c:v>317124368</c:v>
                </c:pt>
                <c:pt idx="7">
                  <c:v>343924145</c:v>
                </c:pt>
                <c:pt idx="8">
                  <c:v>338574676</c:v>
                </c:pt>
                <c:pt idx="9">
                  <c:v>356431832</c:v>
                </c:pt>
                <c:pt idx="10">
                  <c:v>397707417</c:v>
                </c:pt>
                <c:pt idx="11">
                  <c:v>395891350</c:v>
                </c:pt>
                <c:pt idx="12">
                  <c:v>383034489</c:v>
                </c:pt>
                <c:pt idx="13">
                  <c:v>400262616</c:v>
                </c:pt>
                <c:pt idx="14">
                  <c:v>399865961</c:v>
                </c:pt>
                <c:pt idx="15">
                  <c:v>422143910</c:v>
                </c:pt>
                <c:pt idx="16">
                  <c:v>417901477</c:v>
                </c:pt>
                <c:pt idx="17">
                  <c:v>459682175</c:v>
                </c:pt>
                <c:pt idx="18">
                  <c:v>422988983</c:v>
                </c:pt>
                <c:pt idx="19">
                  <c:v>422901748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74-4DAB-BCBD-9CBB62A10E0F}"/>
            </c:ext>
          </c:extLst>
        </c:ser>
        <c:ser>
          <c:idx val="10"/>
          <c:order val="10"/>
          <c:tx>
            <c:strRef>
              <c:f>'Clean Data Total Assets'!$O$3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Assets'!$O$4:$O$23</c:f>
              <c:numCache>
                <c:formatCode>"$"#,##0.00_);[Red]\("$"#,##0.00\)</c:formatCode>
                <c:ptCount val="20"/>
                <c:pt idx="0" formatCode="&quot;$&quot;#,##0.00">
                  <c:v>130932375</c:v>
                </c:pt>
                <c:pt idx="1">
                  <c:v>158539234</c:v>
                </c:pt>
                <c:pt idx="2">
                  <c:v>184578099</c:v>
                </c:pt>
                <c:pt idx="3">
                  <c:v>200736258</c:v>
                </c:pt>
                <c:pt idx="4">
                  <c:v>301575714</c:v>
                </c:pt>
                <c:pt idx="5">
                  <c:v>310283007</c:v>
                </c:pt>
                <c:pt idx="6">
                  <c:v>317124368</c:v>
                </c:pt>
                <c:pt idx="7">
                  <c:v>343924145</c:v>
                </c:pt>
                <c:pt idx="8">
                  <c:v>338574676</c:v>
                </c:pt>
                <c:pt idx="9">
                  <c:v>356431832</c:v>
                </c:pt>
                <c:pt idx="10">
                  <c:v>397707417</c:v>
                </c:pt>
                <c:pt idx="11">
                  <c:v>395891350</c:v>
                </c:pt>
                <c:pt idx="12">
                  <c:v>383034489</c:v>
                </c:pt>
                <c:pt idx="13">
                  <c:v>400262616</c:v>
                </c:pt>
                <c:pt idx="14">
                  <c:v>399865961</c:v>
                </c:pt>
                <c:pt idx="15">
                  <c:v>422143910</c:v>
                </c:pt>
                <c:pt idx="16">
                  <c:v>417901477</c:v>
                </c:pt>
                <c:pt idx="17">
                  <c:v>459682175</c:v>
                </c:pt>
                <c:pt idx="18">
                  <c:v>422988983</c:v>
                </c:pt>
                <c:pt idx="19">
                  <c:v>422901748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74-4DAB-BCBD-9CBB62A10E0F}"/>
            </c:ext>
          </c:extLst>
        </c:ser>
        <c:ser>
          <c:idx val="11"/>
          <c:order val="11"/>
          <c:tx>
            <c:strRef>
              <c:f>'Clean Data Total Assets'!$P$3</c:f>
              <c:strCache>
                <c:ptCount val="1"/>
                <c:pt idx="0">
                  <c:v>Merrimack College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Assets'!$P$4:$P$23</c:f>
              <c:numCache>
                <c:formatCode>"$"#,##0.00_);[Red]\("$"#,##0.00\)</c:formatCode>
                <c:ptCount val="20"/>
                <c:pt idx="0" formatCode="&quot;$&quot;#,##0.00">
                  <c:v>123920692</c:v>
                </c:pt>
                <c:pt idx="1">
                  <c:v>124337845</c:v>
                </c:pt>
                <c:pt idx="2">
                  <c:v>125478422</c:v>
                </c:pt>
                <c:pt idx="3">
                  <c:v>133190125</c:v>
                </c:pt>
                <c:pt idx="4">
                  <c:v>127359992</c:v>
                </c:pt>
                <c:pt idx="5">
                  <c:v>120229557</c:v>
                </c:pt>
                <c:pt idx="6">
                  <c:v>119943173</c:v>
                </c:pt>
                <c:pt idx="7">
                  <c:v>123129389</c:v>
                </c:pt>
                <c:pt idx="8">
                  <c:v>121723369</c:v>
                </c:pt>
                <c:pt idx="9">
                  <c:v>155591280</c:v>
                </c:pt>
                <c:pt idx="10">
                  <c:v>168103963</c:v>
                </c:pt>
                <c:pt idx="11">
                  <c:v>203844093</c:v>
                </c:pt>
                <c:pt idx="12">
                  <c:v>199865836</c:v>
                </c:pt>
                <c:pt idx="13">
                  <c:v>251432441</c:v>
                </c:pt>
                <c:pt idx="14">
                  <c:v>261030125</c:v>
                </c:pt>
                <c:pt idx="15">
                  <c:v>267280022</c:v>
                </c:pt>
                <c:pt idx="16">
                  <c:v>276990380</c:v>
                </c:pt>
                <c:pt idx="17">
                  <c:v>325006014</c:v>
                </c:pt>
                <c:pt idx="18">
                  <c:v>336077023</c:v>
                </c:pt>
                <c:pt idx="19">
                  <c:v>380055246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74-4DAB-BCBD-9CBB62A10E0F}"/>
            </c:ext>
          </c:extLst>
        </c:ser>
        <c:ser>
          <c:idx val="12"/>
          <c:order val="12"/>
          <c:tx>
            <c:strRef>
              <c:f>'Clean Data Total Assets'!$Q$3</c:f>
              <c:strCache>
                <c:ptCount val="1"/>
                <c:pt idx="0">
                  <c:v>Nichols College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Assets'!$Q$4:$Q$23</c:f>
              <c:numCache>
                <c:formatCode>"$"#,##0.00_);[Red]\("$"#,##0.00\)</c:formatCode>
                <c:ptCount val="20"/>
                <c:pt idx="0" formatCode="&quot;$&quot;#,##0.00">
                  <c:v>38788589</c:v>
                </c:pt>
                <c:pt idx="1">
                  <c:v>42470418</c:v>
                </c:pt>
                <c:pt idx="2">
                  <c:v>42612092</c:v>
                </c:pt>
                <c:pt idx="3">
                  <c:v>45296835</c:v>
                </c:pt>
                <c:pt idx="4">
                  <c:v>51464464</c:v>
                </c:pt>
                <c:pt idx="5">
                  <c:v>54677975</c:v>
                </c:pt>
                <c:pt idx="6">
                  <c:v>58814941</c:v>
                </c:pt>
                <c:pt idx="7">
                  <c:v>55626917</c:v>
                </c:pt>
                <c:pt idx="8">
                  <c:v>60030174</c:v>
                </c:pt>
                <c:pt idx="9">
                  <c:v>65608866</c:v>
                </c:pt>
                <c:pt idx="10">
                  <c:v>68590069</c:v>
                </c:pt>
                <c:pt idx="11">
                  <c:v>85346395</c:v>
                </c:pt>
                <c:pt idx="12">
                  <c:v>91439863</c:v>
                </c:pt>
                <c:pt idx="13">
                  <c:v>98651975</c:v>
                </c:pt>
                <c:pt idx="14">
                  <c:v>99263669</c:v>
                </c:pt>
                <c:pt idx="15">
                  <c:v>103688190</c:v>
                </c:pt>
                <c:pt idx="16">
                  <c:v>104926781</c:v>
                </c:pt>
                <c:pt idx="17">
                  <c:v>117903001</c:v>
                </c:pt>
                <c:pt idx="18">
                  <c:v>114721498</c:v>
                </c:pt>
                <c:pt idx="19">
                  <c:v>118318760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74-4DAB-BCBD-9CBB62A10E0F}"/>
            </c:ext>
          </c:extLst>
        </c:ser>
        <c:ser>
          <c:idx val="14"/>
          <c:order val="14"/>
          <c:tx>
            <c:strRef>
              <c:f>'Clean Data Total Assets'!$S$3</c:f>
              <c:strCache>
                <c:ptCount val="1"/>
                <c:pt idx="0">
                  <c:v>Quinnipiac University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Assets'!$S$4:$S$23</c:f>
              <c:numCache>
                <c:formatCode>"$"#,##0.00_);[Red]\("$"#,##0.00\)</c:formatCode>
                <c:ptCount val="20"/>
                <c:pt idx="0" formatCode="&quot;$&quot;#,##0.00">
                  <c:v>438163857</c:v>
                </c:pt>
                <c:pt idx="1">
                  <c:v>492828873</c:v>
                </c:pt>
                <c:pt idx="2">
                  <c:v>561366142</c:v>
                </c:pt>
                <c:pt idx="3">
                  <c:v>720097572</c:v>
                </c:pt>
                <c:pt idx="4">
                  <c:v>1043047882</c:v>
                </c:pt>
                <c:pt idx="5">
                  <c:v>1049681204</c:v>
                </c:pt>
                <c:pt idx="6">
                  <c:v>1096035998</c:v>
                </c:pt>
                <c:pt idx="7">
                  <c:v>1166197072</c:v>
                </c:pt>
                <c:pt idx="8">
                  <c:v>1178433813</c:v>
                </c:pt>
                <c:pt idx="9">
                  <c:v>1228784217</c:v>
                </c:pt>
                <c:pt idx="10">
                  <c:v>1312182147</c:v>
                </c:pt>
                <c:pt idx="11">
                  <c:v>1331686737</c:v>
                </c:pt>
                <c:pt idx="12">
                  <c:v>1369908272</c:v>
                </c:pt>
                <c:pt idx="13">
                  <c:v>1478875993</c:v>
                </c:pt>
                <c:pt idx="14">
                  <c:v>1547141912</c:v>
                </c:pt>
                <c:pt idx="15">
                  <c:v>1573571385</c:v>
                </c:pt>
                <c:pt idx="16">
                  <c:v>1589887299</c:v>
                </c:pt>
                <c:pt idx="17">
                  <c:v>1307798833</c:v>
                </c:pt>
                <c:pt idx="18">
                  <c:v>1727162039</c:v>
                </c:pt>
                <c:pt idx="19">
                  <c:v>1889769630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874-4DAB-BCBD-9CBB62A10E0F}"/>
            </c:ext>
          </c:extLst>
        </c:ser>
        <c:ser>
          <c:idx val="15"/>
          <c:order val="15"/>
          <c:tx>
            <c:strRef>
              <c:f>'Clean Data Total Assets'!$T$3</c:f>
              <c:strCache>
                <c:ptCount val="1"/>
                <c:pt idx="0">
                  <c:v>Roger Williams University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Assets'!$T$4:$T$23</c:f>
              <c:numCache>
                <c:formatCode>"$"#,##0.00_);[Red]\("$"#,##0.00\)</c:formatCode>
                <c:ptCount val="20"/>
                <c:pt idx="0" formatCode="&quot;$&quot;#,##0.00">
                  <c:v>206641000</c:v>
                </c:pt>
                <c:pt idx="1">
                  <c:v>222686000</c:v>
                </c:pt>
                <c:pt idx="2">
                  <c:v>236660000</c:v>
                </c:pt>
                <c:pt idx="3">
                  <c:v>277380000</c:v>
                </c:pt>
                <c:pt idx="4">
                  <c:v>276576000</c:v>
                </c:pt>
                <c:pt idx="5">
                  <c:v>282968000</c:v>
                </c:pt>
                <c:pt idx="6">
                  <c:v>286350312</c:v>
                </c:pt>
                <c:pt idx="7">
                  <c:v>288745000</c:v>
                </c:pt>
                <c:pt idx="8">
                  <c:v>289124000</c:v>
                </c:pt>
                <c:pt idx="9">
                  <c:v>295411000</c:v>
                </c:pt>
                <c:pt idx="10">
                  <c:v>293109000</c:v>
                </c:pt>
                <c:pt idx="11">
                  <c:v>287651038</c:v>
                </c:pt>
                <c:pt idx="12">
                  <c:v>280716229</c:v>
                </c:pt>
                <c:pt idx="13">
                  <c:v>282258552</c:v>
                </c:pt>
                <c:pt idx="14">
                  <c:v>282024282</c:v>
                </c:pt>
                <c:pt idx="15">
                  <c:v>281907664</c:v>
                </c:pt>
                <c:pt idx="16">
                  <c:v>273380421</c:v>
                </c:pt>
                <c:pt idx="17">
                  <c:v>298569657</c:v>
                </c:pt>
                <c:pt idx="18">
                  <c:v>292420762</c:v>
                </c:pt>
                <c:pt idx="19">
                  <c:v>285176680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74-4DAB-BCBD-9CBB62A10E0F}"/>
            </c:ext>
          </c:extLst>
        </c:ser>
        <c:ser>
          <c:idx val="16"/>
          <c:order val="16"/>
          <c:tx>
            <c:strRef>
              <c:f>'Clean Data Total Assets'!$U$3</c:f>
              <c:strCache>
                <c:ptCount val="1"/>
                <c:pt idx="0">
                  <c:v>Sacred Heart University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Assets'!$U$4:$U$23</c:f>
              <c:numCache>
                <c:formatCode>"$"#,##0.00_);[Red]\("$"#,##0.00\)</c:formatCode>
                <c:ptCount val="20"/>
                <c:pt idx="0" formatCode="&quot;$&quot;#,##0.00">
                  <c:v>162983679</c:v>
                </c:pt>
                <c:pt idx="1">
                  <c:v>170430766</c:v>
                </c:pt>
                <c:pt idx="2">
                  <c:v>183194162</c:v>
                </c:pt>
                <c:pt idx="3">
                  <c:v>209579728</c:v>
                </c:pt>
                <c:pt idx="4">
                  <c:v>244683311</c:v>
                </c:pt>
                <c:pt idx="5">
                  <c:v>248433761</c:v>
                </c:pt>
                <c:pt idx="6">
                  <c:v>269064061</c:v>
                </c:pt>
                <c:pt idx="7">
                  <c:v>336302823</c:v>
                </c:pt>
                <c:pt idx="8">
                  <c:v>333780638</c:v>
                </c:pt>
                <c:pt idx="9">
                  <c:v>376276478</c:v>
                </c:pt>
                <c:pt idx="10">
                  <c:v>421333358</c:v>
                </c:pt>
                <c:pt idx="11">
                  <c:v>465847024</c:v>
                </c:pt>
                <c:pt idx="12">
                  <c:v>513050390</c:v>
                </c:pt>
                <c:pt idx="13">
                  <c:v>660932495</c:v>
                </c:pt>
                <c:pt idx="14">
                  <c:v>732709910</c:v>
                </c:pt>
                <c:pt idx="15">
                  <c:v>786967148</c:v>
                </c:pt>
                <c:pt idx="16">
                  <c:v>899337453</c:v>
                </c:pt>
                <c:pt idx="17">
                  <c:v>1111844397</c:v>
                </c:pt>
                <c:pt idx="18">
                  <c:v>1267127752</c:v>
                </c:pt>
                <c:pt idx="19">
                  <c:v>1356203738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874-4DAB-BCBD-9CBB62A10E0F}"/>
            </c:ext>
          </c:extLst>
        </c:ser>
        <c:ser>
          <c:idx val="17"/>
          <c:order val="17"/>
          <c:tx>
            <c:strRef>
              <c:f>'Clean Data Total Assets'!$V$3</c:f>
              <c:strCache>
                <c:ptCount val="1"/>
                <c:pt idx="0">
                  <c:v>Springfield College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Assets'!$V$4:$V$23</c:f>
              <c:numCache>
                <c:formatCode>"$"#,##0.00_);[Red]\("$"#,##0.00\)</c:formatCode>
                <c:ptCount val="20"/>
                <c:pt idx="0" formatCode="&quot;$&quot;#,##0.00">
                  <c:v>153931598</c:v>
                </c:pt>
                <c:pt idx="1">
                  <c:v>163380830</c:v>
                </c:pt>
                <c:pt idx="2">
                  <c:v>174437385</c:v>
                </c:pt>
                <c:pt idx="3">
                  <c:v>187474457</c:v>
                </c:pt>
                <c:pt idx="4">
                  <c:v>205162696</c:v>
                </c:pt>
                <c:pt idx="5">
                  <c:v>209256815</c:v>
                </c:pt>
                <c:pt idx="6">
                  <c:v>215168588</c:v>
                </c:pt>
                <c:pt idx="7">
                  <c:v>222572193</c:v>
                </c:pt>
                <c:pt idx="8">
                  <c:v>233631964</c:v>
                </c:pt>
                <c:pt idx="9">
                  <c:v>242958443</c:v>
                </c:pt>
                <c:pt idx="10">
                  <c:v>253155569</c:v>
                </c:pt>
                <c:pt idx="11">
                  <c:v>252501332</c:v>
                </c:pt>
                <c:pt idx="12">
                  <c:v>259039670</c:v>
                </c:pt>
                <c:pt idx="13">
                  <c:v>268362000</c:v>
                </c:pt>
                <c:pt idx="14">
                  <c:v>264700218</c:v>
                </c:pt>
                <c:pt idx="15">
                  <c:v>260469678</c:v>
                </c:pt>
                <c:pt idx="16">
                  <c:v>248405282</c:v>
                </c:pt>
                <c:pt idx="17">
                  <c:v>272289187</c:v>
                </c:pt>
                <c:pt idx="18">
                  <c:v>306479974</c:v>
                </c:pt>
                <c:pt idx="19">
                  <c:v>303553641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874-4DAB-BCBD-9CBB62A10E0F}"/>
            </c:ext>
          </c:extLst>
        </c:ser>
        <c:ser>
          <c:idx val="18"/>
          <c:order val="18"/>
          <c:tx>
            <c:strRef>
              <c:f>'Clean Data Total Assets'!$W$3</c:f>
              <c:strCache>
                <c:ptCount val="1"/>
                <c:pt idx="0">
                  <c:v>Suffolk University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Assets'!$W$4:$W$23</c:f>
              <c:numCache>
                <c:formatCode>"$"#,##0.00_);[Red]\("$"#,##0.00\)</c:formatCode>
                <c:ptCount val="20"/>
                <c:pt idx="0" formatCode="&quot;$&quot;#,##0.00">
                  <c:v>532876301</c:v>
                </c:pt>
                <c:pt idx="1">
                  <c:v>545876301</c:v>
                </c:pt>
                <c:pt idx="2">
                  <c:v>555876301</c:v>
                </c:pt>
                <c:pt idx="3">
                  <c:v>562876304</c:v>
                </c:pt>
                <c:pt idx="4">
                  <c:v>574357299</c:v>
                </c:pt>
                <c:pt idx="5">
                  <c:v>574357299</c:v>
                </c:pt>
                <c:pt idx="6">
                  <c:v>579509918</c:v>
                </c:pt>
                <c:pt idx="7">
                  <c:v>615932121</c:v>
                </c:pt>
                <c:pt idx="8">
                  <c:v>624270970</c:v>
                </c:pt>
                <c:pt idx="9">
                  <c:v>653032294</c:v>
                </c:pt>
                <c:pt idx="10">
                  <c:v>689843308</c:v>
                </c:pt>
                <c:pt idx="11">
                  <c:v>700363978</c:v>
                </c:pt>
                <c:pt idx="12">
                  <c:v>701266547</c:v>
                </c:pt>
                <c:pt idx="13">
                  <c:v>703062164</c:v>
                </c:pt>
                <c:pt idx="14">
                  <c:v>719297237</c:v>
                </c:pt>
                <c:pt idx="15">
                  <c:v>710224267</c:v>
                </c:pt>
                <c:pt idx="16">
                  <c:v>761945804</c:v>
                </c:pt>
                <c:pt idx="17">
                  <c:v>875177190</c:v>
                </c:pt>
                <c:pt idx="18">
                  <c:v>797236174</c:v>
                </c:pt>
                <c:pt idx="19">
                  <c:v>789643941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874-4DAB-BCBD-9CBB62A10E0F}"/>
            </c:ext>
          </c:extLst>
        </c:ser>
        <c:ser>
          <c:idx val="19"/>
          <c:order val="19"/>
          <c:tx>
            <c:strRef>
              <c:f>'Clean Data Total Assets'!$X$3</c:f>
              <c:strCache>
                <c:ptCount val="1"/>
                <c:pt idx="0">
                  <c:v>University of Hartford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Assets'!$X$4:$X$23</c:f>
              <c:numCache>
                <c:formatCode>"$"#,##0.00_);[Red]\("$"#,##0.00\)</c:formatCode>
                <c:ptCount val="20"/>
                <c:pt idx="0" formatCode="&quot;$&quot;#,##0.00">
                  <c:v>290775309</c:v>
                </c:pt>
                <c:pt idx="1">
                  <c:v>293068045</c:v>
                </c:pt>
                <c:pt idx="2">
                  <c:v>305296681</c:v>
                </c:pt>
                <c:pt idx="3">
                  <c:v>310526197</c:v>
                </c:pt>
                <c:pt idx="4">
                  <c:v>315919579</c:v>
                </c:pt>
                <c:pt idx="5">
                  <c:v>308358346</c:v>
                </c:pt>
                <c:pt idx="6">
                  <c:v>302704389</c:v>
                </c:pt>
                <c:pt idx="7" formatCode="&quot;$&quot;#,##0_);[Red]\(&quot;$&quot;#,##0\)">
                  <c:v>322745445</c:v>
                </c:pt>
                <c:pt idx="8" formatCode="&quot;$&quot;#,##0_);[Red]\(&quot;$&quot;#,##0\)">
                  <c:v>315089241</c:v>
                </c:pt>
                <c:pt idx="9">
                  <c:v>327043204</c:v>
                </c:pt>
                <c:pt idx="10" formatCode="&quot;$&quot;#,##0_);[Red]\(&quot;$&quot;#,##0\)">
                  <c:v>354802047</c:v>
                </c:pt>
                <c:pt idx="11" formatCode="&quot;$&quot;#,##0_);[Red]\(&quot;$&quot;#,##0\)">
                  <c:v>358922787</c:v>
                </c:pt>
                <c:pt idx="12" formatCode="&quot;$&quot;#,##0_);[Red]\(&quot;$&quot;#,##0\)">
                  <c:v>357146979</c:v>
                </c:pt>
                <c:pt idx="13" formatCode="&quot;$&quot;#,##0_);[Red]\(&quot;$&quot;#,##0\)">
                  <c:v>372564421</c:v>
                </c:pt>
                <c:pt idx="14" formatCode="&quot;$&quot;#,##0_);[Red]\(&quot;$&quot;#,##0\)">
                  <c:v>371140146</c:v>
                </c:pt>
                <c:pt idx="15" formatCode="&quot;$&quot;#,##0_);[Red]\(&quot;$&quot;#,##0\)">
                  <c:v>365331585</c:v>
                </c:pt>
                <c:pt idx="16" formatCode="&quot;$&quot;#,##0_);[Red]\(&quot;$&quot;#,##0\)">
                  <c:v>419406133</c:v>
                </c:pt>
                <c:pt idx="17" formatCode="&quot;$&quot;#,##0_);[Red]\(&quot;$&quot;#,##0\)">
                  <c:v>412314341</c:v>
                </c:pt>
                <c:pt idx="18" formatCode="&quot;$&quot;#,##0_);[Red]\(&quot;$&quot;#,##0\)">
                  <c:v>412314341</c:v>
                </c:pt>
                <c:pt idx="19" formatCode="&quot;$&quot;#,##0_);[Red]\(&quot;$&quot;#,##0\)">
                  <c:v>426310606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874-4DAB-BCBD-9CBB62A10E0F}"/>
            </c:ext>
          </c:extLst>
        </c:ser>
        <c:ser>
          <c:idx val="20"/>
          <c:order val="20"/>
          <c:tx>
            <c:strRef>
              <c:f>'Clean Data Total Assets'!$Y$3</c:f>
              <c:strCache>
                <c:ptCount val="1"/>
                <c:pt idx="0">
                  <c:v>Wesleyan University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Assets'!$Y$4:$Y$23</c:f>
              <c:numCache>
                <c:formatCode>"$"#,##0.00_);[Red]\("$"#,##0.00\)</c:formatCode>
                <c:ptCount val="20"/>
                <c:pt idx="0" formatCode="&quot;$&quot;#,##0.00">
                  <c:v>759463000</c:v>
                </c:pt>
                <c:pt idx="1">
                  <c:v>796098000</c:v>
                </c:pt>
                <c:pt idx="2">
                  <c:v>828645000</c:v>
                </c:pt>
                <c:pt idx="3">
                  <c:v>855026000</c:v>
                </c:pt>
                <c:pt idx="4">
                  <c:v>898347000</c:v>
                </c:pt>
                <c:pt idx="5">
                  <c:v>860247000</c:v>
                </c:pt>
                <c:pt idx="6">
                  <c:v>880548000</c:v>
                </c:pt>
                <c:pt idx="7">
                  <c:v>900321000</c:v>
                </c:pt>
                <c:pt idx="8">
                  <c:v>926403000</c:v>
                </c:pt>
                <c:pt idx="9">
                  <c:v>964826000</c:v>
                </c:pt>
                <c:pt idx="10">
                  <c:v>993457000</c:v>
                </c:pt>
                <c:pt idx="11">
                  <c:v>1027835000</c:v>
                </c:pt>
                <c:pt idx="12">
                  <c:v>1059435000</c:v>
                </c:pt>
                <c:pt idx="13">
                  <c:v>1093324000</c:v>
                </c:pt>
                <c:pt idx="14">
                  <c:v>1146032000</c:v>
                </c:pt>
                <c:pt idx="15">
                  <c:v>1174858000</c:v>
                </c:pt>
                <c:pt idx="16">
                  <c:v>1220156000</c:v>
                </c:pt>
                <c:pt idx="17">
                  <c:v>1285504000</c:v>
                </c:pt>
                <c:pt idx="18">
                  <c:v>1334276000</c:v>
                </c:pt>
                <c:pt idx="19">
                  <c:v>1329107000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874-4DAB-BCBD-9CBB62A10E0F}"/>
            </c:ext>
          </c:extLst>
        </c:ser>
        <c:ser>
          <c:idx val="21"/>
          <c:order val="21"/>
          <c:tx>
            <c:strRef>
              <c:f>'Clean Data Total Assets'!$Z$3</c:f>
              <c:strCache>
                <c:ptCount val="1"/>
                <c:pt idx="0">
                  <c:v>Western New England University</c:v>
                </c:pt>
              </c:strCache>
            </c:strRef>
          </c:tx>
          <c:spPr>
            <a:ln w="571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Assets'!$Z$4:$Z$23</c:f>
              <c:numCache>
                <c:formatCode>"$"#,##0.00_);[Red]\("$"#,##0.00\)</c:formatCode>
                <c:ptCount val="20"/>
                <c:pt idx="0" formatCode="&quot;$&quot;#,##0.00">
                  <c:v>127339024</c:v>
                </c:pt>
                <c:pt idx="1">
                  <c:v>132288624</c:v>
                </c:pt>
                <c:pt idx="2">
                  <c:v>138299113</c:v>
                </c:pt>
                <c:pt idx="3">
                  <c:v>152215125</c:v>
                </c:pt>
                <c:pt idx="4">
                  <c:v>162674501</c:v>
                </c:pt>
                <c:pt idx="5">
                  <c:v>155712119</c:v>
                </c:pt>
                <c:pt idx="6">
                  <c:v>206437049</c:v>
                </c:pt>
                <c:pt idx="7">
                  <c:v>212671106</c:v>
                </c:pt>
                <c:pt idx="8">
                  <c:v>210382996</c:v>
                </c:pt>
                <c:pt idx="9">
                  <c:v>212085905</c:v>
                </c:pt>
                <c:pt idx="10">
                  <c:v>222106332</c:v>
                </c:pt>
                <c:pt idx="11">
                  <c:v>222303611</c:v>
                </c:pt>
                <c:pt idx="12">
                  <c:v>221595784</c:v>
                </c:pt>
                <c:pt idx="13">
                  <c:v>236589814</c:v>
                </c:pt>
                <c:pt idx="14">
                  <c:v>250964674</c:v>
                </c:pt>
                <c:pt idx="15">
                  <c:v>252693333</c:v>
                </c:pt>
                <c:pt idx="16">
                  <c:v>250629088</c:v>
                </c:pt>
                <c:pt idx="17">
                  <c:v>275995045</c:v>
                </c:pt>
                <c:pt idx="18">
                  <c:v>259613944</c:v>
                </c:pt>
                <c:pt idx="19">
                  <c:v>259519169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874-4DAB-BCBD-9CBB62A10E0F}"/>
            </c:ext>
          </c:extLst>
        </c:ser>
        <c:ser>
          <c:idx val="22"/>
          <c:order val="22"/>
          <c:tx>
            <c:strRef>
              <c:f>'Clean Data Total Assets'!$AA$3</c:f>
              <c:strCache>
                <c:ptCount val="1"/>
                <c:pt idx="0">
                  <c:v>Worcester Polytechnic Institute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'Clean Data Total Assets'!$E$4:$E$23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'Clean Data Total Assets'!$AA$4:$AA$23</c:f>
              <c:numCache>
                <c:formatCode>"$"#,##0.00_);[Red]\("$"#,##0.00\)</c:formatCode>
                <c:ptCount val="20"/>
                <c:pt idx="0" formatCode="&quot;$&quot;#,##0.00">
                  <c:v>501579235</c:v>
                </c:pt>
                <c:pt idx="1">
                  <c:v>503046032</c:v>
                </c:pt>
                <c:pt idx="2">
                  <c:v>573439000</c:v>
                </c:pt>
                <c:pt idx="3">
                  <c:v>674605897</c:v>
                </c:pt>
                <c:pt idx="4">
                  <c:v>661403058</c:v>
                </c:pt>
                <c:pt idx="5">
                  <c:v>563685880</c:v>
                </c:pt>
                <c:pt idx="6">
                  <c:v>663586114</c:v>
                </c:pt>
                <c:pt idx="7">
                  <c:v>740959033</c:v>
                </c:pt>
                <c:pt idx="8">
                  <c:v>745923526</c:v>
                </c:pt>
                <c:pt idx="9">
                  <c:v>818579977</c:v>
                </c:pt>
                <c:pt idx="10">
                  <c:v>863535367</c:v>
                </c:pt>
                <c:pt idx="11">
                  <c:v>872836583</c:v>
                </c:pt>
                <c:pt idx="12">
                  <c:v>955819974</c:v>
                </c:pt>
                <c:pt idx="13">
                  <c:v>986537071</c:v>
                </c:pt>
                <c:pt idx="14">
                  <c:v>1017130657</c:v>
                </c:pt>
                <c:pt idx="15">
                  <c:v>1024893080</c:v>
                </c:pt>
                <c:pt idx="16">
                  <c:v>1164375963</c:v>
                </c:pt>
                <c:pt idx="17">
                  <c:v>1309104658</c:v>
                </c:pt>
                <c:pt idx="18">
                  <c:v>1250809748</c:v>
                </c:pt>
                <c:pt idx="19">
                  <c:v>1319474615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874-4DAB-BCBD-9CBB62A10E0F}"/>
            </c:ext>
          </c:extLst>
        </c:ser>
        <c:ser>
          <c:idx val="23"/>
          <c:order val="23"/>
          <c:tx>
            <c:strRef>
              <c:f>'Clean Data Total Assets'!$AB$3</c:f>
              <c:strCache>
                <c:ptCount val="1"/>
                <c:pt idx="0">
                  <c:v>Average</c:v>
                </c:pt>
              </c:strCache>
            </c:strRef>
          </c:tx>
          <c:spPr>
            <a:ln w="571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'Clean Data Total Assets'!$AB$4:$AB$22</c:f>
              <c:numCache>
                <c:formatCode>"$"#,##0.00</c:formatCode>
                <c:ptCount val="19"/>
                <c:pt idx="0">
                  <c:v>530824176.40909094</c:v>
                </c:pt>
                <c:pt idx="1">
                  <c:v>568428028.09090912</c:v>
                </c:pt>
                <c:pt idx="2">
                  <c:v>619598753.09090912</c:v>
                </c:pt>
                <c:pt idx="3">
                  <c:v>691127059.86363637</c:v>
                </c:pt>
                <c:pt idx="4">
                  <c:v>757964854.36363637</c:v>
                </c:pt>
                <c:pt idx="5">
                  <c:v>724284319.22727275</c:v>
                </c:pt>
                <c:pt idx="6">
                  <c:v>764415027.31818187</c:v>
                </c:pt>
                <c:pt idx="7">
                  <c:v>828291532.72727275</c:v>
                </c:pt>
                <c:pt idx="8">
                  <c:v>832625133.18181813</c:v>
                </c:pt>
                <c:pt idx="9">
                  <c:v>886468647</c:v>
                </c:pt>
                <c:pt idx="10">
                  <c:v>974629555.63636363</c:v>
                </c:pt>
                <c:pt idx="11">
                  <c:v>1003819534.8636364</c:v>
                </c:pt>
                <c:pt idx="12">
                  <c:v>1015100360.2727273</c:v>
                </c:pt>
                <c:pt idx="13">
                  <c:v>1109456005.1818182</c:v>
                </c:pt>
                <c:pt idx="14">
                  <c:v>1165568533.7727273</c:v>
                </c:pt>
                <c:pt idx="15">
                  <c:v>1221703474.7272727</c:v>
                </c:pt>
                <c:pt idx="16">
                  <c:v>1278814804.8181818</c:v>
                </c:pt>
                <c:pt idx="17">
                  <c:v>1468851098.6818182</c:v>
                </c:pt>
                <c:pt idx="18">
                  <c:v>1527673629.3636363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874-4DAB-BCBD-9CBB62A1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90879"/>
        <c:axId val="4953942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'Clean Data Total Assets'!$E$3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'Clean Data Total Assets'!$E$4:$E$23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  <c:pt idx="15">
                        <c:v>2019</c:v>
                      </c:pt>
                      <c:pt idx="16">
                        <c:v>2020</c:v>
                      </c:pt>
                      <c:pt idx="17">
                        <c:v>2021</c:v>
                      </c:pt>
                      <c:pt idx="18">
                        <c:v>2022</c:v>
                      </c:pt>
                      <c:pt idx="19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'Clean Data Total Assets'!$E$4:$E$23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  <c:pt idx="15">
                        <c:v>2019</c:v>
                      </c:pt>
                      <c:pt idx="16">
                        <c:v>2020</c:v>
                      </c:pt>
                      <c:pt idx="17">
                        <c:v>2021</c:v>
                      </c:pt>
                      <c:pt idx="18">
                        <c:v>2022</c:v>
                      </c:pt>
                      <c:pt idx="19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6874-4DAB-BCBD-9CBB62A10E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'Clean Data Total Assets'!$G$3</c15:sqref>
                        </c15:formulaRef>
                      </c:ext>
                    </c:extLst>
                    <c:strCache>
                      <c:ptCount val="1"/>
                      <c:pt idx="0">
                        <c:v>Boston College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'Clean Data Total Assets'!$E$4:$E$23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  <c:pt idx="15">
                        <c:v>2019</c:v>
                      </c:pt>
                      <c:pt idx="16">
                        <c:v>2020</c:v>
                      </c:pt>
                      <c:pt idx="17">
                        <c:v>2021</c:v>
                      </c:pt>
                      <c:pt idx="18">
                        <c:v>2022</c:v>
                      </c:pt>
                      <c:pt idx="19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'Clean Data Total Assets'!$G$4:$G$23</c15:sqref>
                        </c15:formulaRef>
                      </c:ext>
                    </c:extLst>
                    <c:numCache>
                      <c:formatCode>"$"#,##0.00_);[Red]\("$"#,##0.00\)</c:formatCode>
                      <c:ptCount val="20"/>
                      <c:pt idx="0" formatCode="&quot;$&quot;#,##0.00">
                        <c:v>2305066868</c:v>
                      </c:pt>
                      <c:pt idx="1">
                        <c:v>2436467047</c:v>
                      </c:pt>
                      <c:pt idx="2">
                        <c:v>2669141301</c:v>
                      </c:pt>
                      <c:pt idx="3">
                        <c:v>2945213474</c:v>
                      </c:pt>
                      <c:pt idx="4">
                        <c:v>3125719143</c:v>
                      </c:pt>
                      <c:pt idx="5">
                        <c:v>2898500414</c:v>
                      </c:pt>
                      <c:pt idx="6">
                        <c:v>3092937771</c:v>
                      </c:pt>
                      <c:pt idx="7">
                        <c:v>3487314630</c:v>
                      </c:pt>
                      <c:pt idx="8">
                        <c:v>3394745391</c:v>
                      </c:pt>
                      <c:pt idx="9">
                        <c:v>3636769805</c:v>
                      </c:pt>
                      <c:pt idx="10">
                        <c:v>4099479135</c:v>
                      </c:pt>
                      <c:pt idx="11">
                        <c:v>4270257311</c:v>
                      </c:pt>
                      <c:pt idx="12">
                        <c:v>4203640745</c:v>
                      </c:pt>
                      <c:pt idx="13">
                        <c:v>4693970609</c:v>
                      </c:pt>
                      <c:pt idx="14">
                        <c:v>4851948400</c:v>
                      </c:pt>
                      <c:pt idx="15">
                        <c:v>4772401283</c:v>
                      </c:pt>
                      <c:pt idx="16">
                        <c:v>5201949007</c:v>
                      </c:pt>
                      <c:pt idx="17">
                        <c:v>6311936438</c:v>
                      </c:pt>
                      <c:pt idx="18">
                        <c:v>6546399748</c:v>
                      </c:pt>
                      <c:pt idx="19">
                        <c:v>6509364247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74-4DAB-BCBD-9CBB62A10E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'Clean Data Total Assets'!$H$3</c15:sqref>
                        </c15:formulaRef>
                      </c:ext>
                    </c:extLst>
                    <c:strCache>
                      <c:ptCount val="1"/>
                      <c:pt idx="0">
                        <c:v>Boston University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'Clean Data Total Assets'!$E$4:$E$23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  <c:pt idx="15">
                        <c:v>2019</c:v>
                      </c:pt>
                      <c:pt idx="16">
                        <c:v>2020</c:v>
                      </c:pt>
                      <c:pt idx="17">
                        <c:v>2021</c:v>
                      </c:pt>
                      <c:pt idx="18">
                        <c:v>2022</c:v>
                      </c:pt>
                      <c:pt idx="19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'Clean Data Total Assets'!$H$4:$H$23</c15:sqref>
                        </c15:formulaRef>
                      </c:ext>
                    </c:extLst>
                    <c:numCache>
                      <c:formatCode>"$"#,##0.00_);[Red]\("$"#,##0.00\)</c:formatCode>
                      <c:ptCount val="20"/>
                      <c:pt idx="0" formatCode="&quot;$&quot;#,##0.00">
                        <c:v>2513215000</c:v>
                      </c:pt>
                      <c:pt idx="1">
                        <c:v>2782766000</c:v>
                      </c:pt>
                      <c:pt idx="2">
                        <c:v>3063190100</c:v>
                      </c:pt>
                      <c:pt idx="3">
                        <c:v>3412986120</c:v>
                      </c:pt>
                      <c:pt idx="4">
                        <c:v>3789378680</c:v>
                      </c:pt>
                      <c:pt idx="5">
                        <c:v>3749056711</c:v>
                      </c:pt>
                      <c:pt idx="6">
                        <c:v>3925721370</c:v>
                      </c:pt>
                      <c:pt idx="7">
                        <c:v>4228025731</c:v>
                      </c:pt>
                      <c:pt idx="8">
                        <c:v>4329848069</c:v>
                      </c:pt>
                      <c:pt idx="9">
                        <c:v>4648075901</c:v>
                      </c:pt>
                      <c:pt idx="10">
                        <c:v>4939052767</c:v>
                      </c:pt>
                      <c:pt idx="11">
                        <c:v>5035817244</c:v>
                      </c:pt>
                      <c:pt idx="12">
                        <c:v>5188726734</c:v>
                      </c:pt>
                      <c:pt idx="13">
                        <c:v>5890986351</c:v>
                      </c:pt>
                      <c:pt idx="14">
                        <c:v>6392541992</c:v>
                      </c:pt>
                      <c:pt idx="15">
                        <c:v>7019919366</c:v>
                      </c:pt>
                      <c:pt idx="16">
                        <c:v>7207997851</c:v>
                      </c:pt>
                      <c:pt idx="17">
                        <c:v>8292157093</c:v>
                      </c:pt>
                      <c:pt idx="18">
                        <c:v>8017718487</c:v>
                      </c:pt>
                      <c:pt idx="19">
                        <c:v>8318947751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74-4DAB-BCBD-9CBB62A10E0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'Clean Data Total Assets'!$R$3</c15:sqref>
                        </c15:formulaRef>
                      </c:ext>
                    </c:extLst>
                    <c:strCache>
                      <c:ptCount val="1"/>
                      <c:pt idx="0">
                        <c:v>Northeastern University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'Clean Data Total Assets'!$E$4:$E$23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  <c:pt idx="15">
                        <c:v>2019</c:v>
                      </c:pt>
                      <c:pt idx="16">
                        <c:v>2020</c:v>
                      </c:pt>
                      <c:pt idx="17">
                        <c:v>2021</c:v>
                      </c:pt>
                      <c:pt idx="18">
                        <c:v>2022</c:v>
                      </c:pt>
                      <c:pt idx="19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'Clean Data Total Assets'!$R$4:$R$23</c15:sqref>
                        </c15:formulaRef>
                      </c:ext>
                    </c:extLst>
                    <c:numCache>
                      <c:formatCode>"$"#,##0.00_);[Red]\("$"#,##0.00\)</c:formatCode>
                      <c:ptCount val="20"/>
                      <c:pt idx="0" formatCode="&quot;$&quot;#,##0.00">
                        <c:v>1344348000</c:v>
                      </c:pt>
                      <c:pt idx="1">
                        <c:v>1444937000</c:v>
                      </c:pt>
                      <c:pt idx="2">
                        <c:v>1502434000</c:v>
                      </c:pt>
                      <c:pt idx="3">
                        <c:v>1653812000</c:v>
                      </c:pt>
                      <c:pt idx="4">
                        <c:v>1882775000</c:v>
                      </c:pt>
                      <c:pt idx="5">
                        <c:v>1750514000</c:v>
                      </c:pt>
                      <c:pt idx="6">
                        <c:v>1843883000</c:v>
                      </c:pt>
                      <c:pt idx="7">
                        <c:v>2021019000</c:v>
                      </c:pt>
                      <c:pt idx="8">
                        <c:v>2101287079</c:v>
                      </c:pt>
                      <c:pt idx="9">
                        <c:v>2226464071</c:v>
                      </c:pt>
                      <c:pt idx="10">
                        <c:v>2652261000</c:v>
                      </c:pt>
                      <c:pt idx="11">
                        <c:v>2743645000</c:v>
                      </c:pt>
                      <c:pt idx="12">
                        <c:v>2727690000</c:v>
                      </c:pt>
                      <c:pt idx="13">
                        <c:v>2870128000</c:v>
                      </c:pt>
                      <c:pt idx="14">
                        <c:v>2991273000</c:v>
                      </c:pt>
                      <c:pt idx="15">
                        <c:v>3421451000</c:v>
                      </c:pt>
                      <c:pt idx="16">
                        <c:v>3597441000</c:v>
                      </c:pt>
                      <c:pt idx="17">
                        <c:v>4696880000</c:v>
                      </c:pt>
                      <c:pt idx="18">
                        <c:v>5456278000</c:v>
                      </c:pt>
                      <c:pt idx="19">
                        <c:v>5973617000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74-4DAB-BCBD-9CBB62A10E0F}"/>
                  </c:ext>
                </c:extLst>
              </c15:ser>
            </c15:filteredLineSeries>
          </c:ext>
        </c:extLst>
      </c:lineChart>
      <c:catAx>
        <c:axId val="4953908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94239"/>
        <c:crosses val="autoZero"/>
        <c:auto val="1"/>
        <c:lblAlgn val="ctr"/>
        <c:lblOffset val="100"/>
        <c:noMultiLvlLbl val="0"/>
      </c:catAx>
      <c:valAx>
        <c:axId val="4953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9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Assets CAGR'!$H$3</c:f>
              <c:strCache>
                <c:ptCount val="1"/>
                <c:pt idx="0">
                  <c:v>CAGR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AE-4845-BD21-35814DD4B03C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AE-4845-BD21-35814DD4B03C}"/>
              </c:ext>
            </c:extLst>
          </c:dPt>
          <c:cat>
            <c:strRef>
              <c:f>'Total Assets CAGR'!$G$4:$G$26</c:f>
              <c:strCache>
                <c:ptCount val="23"/>
                <c:pt idx="0">
                  <c:v>American International College</c:v>
                </c:pt>
                <c:pt idx="1">
                  <c:v>Boston College</c:v>
                </c:pt>
                <c:pt idx="2">
                  <c:v>Boston University</c:v>
                </c:pt>
                <c:pt idx="3">
                  <c:v>Brandeis University</c:v>
                </c:pt>
                <c:pt idx="4">
                  <c:v>Bryant University</c:v>
                </c:pt>
                <c:pt idx="5">
                  <c:v>Clark University</c:v>
                </c:pt>
                <c:pt idx="6">
                  <c:v>Endicott College</c:v>
                </c:pt>
                <c:pt idx="7">
                  <c:v>Fairfield University</c:v>
                </c:pt>
                <c:pt idx="8">
                  <c:v>Lesley University</c:v>
                </c:pt>
                <c:pt idx="9">
                  <c:v>Massachusetts Institute of Technology</c:v>
                </c:pt>
                <c:pt idx="10">
                  <c:v>Merrimack College</c:v>
                </c:pt>
                <c:pt idx="11">
                  <c:v>Nichols College</c:v>
                </c:pt>
                <c:pt idx="12">
                  <c:v>Northeastern University</c:v>
                </c:pt>
                <c:pt idx="13">
                  <c:v>Quinnipiac University</c:v>
                </c:pt>
                <c:pt idx="14">
                  <c:v>Roger Williams University</c:v>
                </c:pt>
                <c:pt idx="15">
                  <c:v>Sacred Heart University</c:v>
                </c:pt>
                <c:pt idx="16">
                  <c:v>Springfield College</c:v>
                </c:pt>
                <c:pt idx="17">
                  <c:v>Suffolk University</c:v>
                </c:pt>
                <c:pt idx="18">
                  <c:v>University of Hartford</c:v>
                </c:pt>
                <c:pt idx="19">
                  <c:v>Wesleyan University</c:v>
                </c:pt>
                <c:pt idx="20">
                  <c:v>Western New England University</c:v>
                </c:pt>
                <c:pt idx="21">
                  <c:v>Worcester Polytechnic Institute</c:v>
                </c:pt>
                <c:pt idx="22">
                  <c:v>Average</c:v>
                </c:pt>
              </c:strCache>
            </c:strRef>
          </c:cat>
          <c:val>
            <c:numRef>
              <c:f>'Total Assets CAGR'!$H$4:$H$26</c:f>
              <c:numCache>
                <c:formatCode>0.00%</c:formatCode>
                <c:ptCount val="23"/>
                <c:pt idx="0">
                  <c:v>2.6176534861374279E-2</c:v>
                </c:pt>
                <c:pt idx="1">
                  <c:v>5.3277367476651571E-2</c:v>
                </c:pt>
                <c:pt idx="2">
                  <c:v>6.1675847865062527E-2</c:v>
                </c:pt>
                <c:pt idx="3">
                  <c:v>3.7550709352104361E-2</c:v>
                </c:pt>
                <c:pt idx="4">
                  <c:v>4.8201909013399158E-2</c:v>
                </c:pt>
                <c:pt idx="5">
                  <c:v>4.8201909013399158E-2</c:v>
                </c:pt>
                <c:pt idx="6">
                  <c:v>8.8305406772331008E-2</c:v>
                </c:pt>
                <c:pt idx="7">
                  <c:v>4.8680405201962484E-2</c:v>
                </c:pt>
                <c:pt idx="8">
                  <c:v>6.0375346020595133E-2</c:v>
                </c:pt>
                <c:pt idx="9">
                  <c:v>6.0375346020595133E-2</c:v>
                </c:pt>
                <c:pt idx="10">
                  <c:v>5.7633370118206351E-2</c:v>
                </c:pt>
                <c:pt idx="11">
                  <c:v>5.7346863626499767E-2</c:v>
                </c:pt>
                <c:pt idx="12">
                  <c:v>7.7423102081948247E-2</c:v>
                </c:pt>
                <c:pt idx="13">
                  <c:v>7.5817527691659503E-2</c:v>
                </c:pt>
                <c:pt idx="14">
                  <c:v>1.6236702064927444E-2</c:v>
                </c:pt>
                <c:pt idx="15">
                  <c:v>0.11175487121800809</c:v>
                </c:pt>
                <c:pt idx="16">
                  <c:v>3.4535465194869719E-2</c:v>
                </c:pt>
                <c:pt idx="17">
                  <c:v>1.9859263673244643E-2</c:v>
                </c:pt>
                <c:pt idx="18">
                  <c:v>1.9315036004384334E-2</c:v>
                </c:pt>
                <c:pt idx="19">
                  <c:v>2.8377737147504023E-2</c:v>
                </c:pt>
                <c:pt idx="20">
                  <c:v>3.6240104350408142E-2</c:v>
                </c:pt>
                <c:pt idx="21">
                  <c:v>4.9549858778805911E-2</c:v>
                </c:pt>
                <c:pt idx="22">
                  <c:v>5.0768667433997321E-2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E-4845-BD21-35814DD4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9779072"/>
        <c:axId val="799780032"/>
      </c:barChart>
      <c:catAx>
        <c:axId val="79977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80032"/>
        <c:crosses val="autoZero"/>
        <c:auto val="1"/>
        <c:lblAlgn val="ctr"/>
        <c:lblOffset val="100"/>
        <c:noMultiLvlLbl val="0"/>
      </c:catAx>
      <c:valAx>
        <c:axId val="7997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</xdr:row>
      <xdr:rowOff>133350</xdr:rowOff>
    </xdr:from>
    <xdr:to>
      <xdr:col>15</xdr:col>
      <xdr:colOff>259080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49B57-3036-4173-9877-9F60FA18D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1099185</xdr:colOff>
      <xdr:row>1</xdr:row>
      <xdr:rowOff>140970</xdr:rowOff>
    </xdr:from>
    <xdr:to>
      <xdr:col>19</xdr:col>
      <xdr:colOff>123825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E0CA5-491A-3294-1A21-F686AC18C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581025</xdr:colOff>
      <xdr:row>2</xdr:row>
      <xdr:rowOff>9525</xdr:rowOff>
    </xdr:from>
    <xdr:to>
      <xdr:col>39</xdr:col>
      <xdr:colOff>590550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349418-AE81-B7B4-F937-45B745732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180975</xdr:rowOff>
    </xdr:from>
    <xdr:to>
      <xdr:col>13</xdr:col>
      <xdr:colOff>523875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1824C-387C-E373-E7FA-81DA069AF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0</xdr:rowOff>
    </xdr:from>
    <xdr:to>
      <xdr:col>14</xdr:col>
      <xdr:colOff>161925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4957F-024A-1519-BE86-E51FD9228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571500</xdr:colOff>
      <xdr:row>19</xdr:row>
      <xdr:rowOff>0</xdr:rowOff>
    </xdr:from>
    <xdr:to>
      <xdr:col>41</xdr:col>
      <xdr:colOff>600075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C2241-B9F5-4429-84FE-1BC22EA1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571500</xdr:colOff>
      <xdr:row>35</xdr:row>
      <xdr:rowOff>142875</xdr:rowOff>
    </xdr:from>
    <xdr:to>
      <xdr:col>41</xdr:col>
      <xdr:colOff>600075</xdr:colOff>
      <xdr:row>53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D26ED-D817-4507-AD4C-31CBA53C9DB1}"/>
            </a:ext>
            <a:ext uri="{147F2762-F138-4A5C-976F-8EAC2B608ADB}">
              <a16:predDERef xmlns:a16="http://schemas.microsoft.com/office/drawing/2014/main" pred="{DC2C2241-B9F5-4429-84FE-1BC22EA1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600075</xdr:colOff>
      <xdr:row>4</xdr:row>
      <xdr:rowOff>0</xdr:rowOff>
    </xdr:from>
    <xdr:to>
      <xdr:col>41</xdr:col>
      <xdr:colOff>295275</xdr:colOff>
      <xdr:row>18</xdr:row>
      <xdr:rowOff>76200</xdr:rowOff>
    </xdr:to>
    <xdr:graphicFrame macro="">
      <xdr:nvGraphicFramePr>
        <xdr:cNvPr id="4" name="Chart 3" descr="Chart type: Clustered Bar. 'University Name': American International College has noticeably higher 'CAGR'.&#10;&#10;Description automatically generated">
          <a:extLst>
            <a:ext uri="{FF2B5EF4-FFF2-40B4-BE49-F238E27FC236}">
              <a16:creationId xmlns:a16="http://schemas.microsoft.com/office/drawing/2014/main" id="{975BB281-B061-4A12-8E71-47E85D5B8494}"/>
            </a:ext>
            <a:ext uri="{147F2762-F138-4A5C-976F-8EAC2B608ADB}">
              <a16:predDERef xmlns:a16="http://schemas.microsoft.com/office/drawing/2014/main" pred="{A1CD26ED-D817-4507-AD4C-31CBA53C9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</xdr:row>
      <xdr:rowOff>180975</xdr:rowOff>
    </xdr:from>
    <xdr:to>
      <xdr:col>14</xdr:col>
      <xdr:colOff>533400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3BDE6-A83F-6483-D2B0-4D5A5CBC8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6</xdr:row>
      <xdr:rowOff>41910</xdr:rowOff>
    </xdr:from>
    <xdr:to>
      <xdr:col>12</xdr:col>
      <xdr:colOff>236220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C4BDA-2D14-4C26-B275-5E0509B4D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</xdr:row>
      <xdr:rowOff>133350</xdr:rowOff>
    </xdr:from>
    <xdr:to>
      <xdr:col>15</xdr:col>
      <xdr:colOff>259080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89BE9-AFBE-42EF-8406-4A89C2881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391885</xdr:colOff>
      <xdr:row>6</xdr:row>
      <xdr:rowOff>41910</xdr:rowOff>
    </xdr:from>
    <xdr:to>
      <xdr:col>17</xdr:col>
      <xdr:colOff>286870</xdr:colOff>
      <xdr:row>29</xdr:row>
      <xdr:rowOff>71718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4DF63-B708-49ED-89D2-298D37C39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530191</xdr:colOff>
      <xdr:row>3</xdr:row>
      <xdr:rowOff>132147</xdr:rowOff>
    </xdr:from>
    <xdr:to>
      <xdr:col>33</xdr:col>
      <xdr:colOff>318436</xdr:colOff>
      <xdr:row>21</xdr:row>
      <xdr:rowOff>77403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25EC9-229A-4232-8D66-28920D221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56030</xdr:colOff>
      <xdr:row>23</xdr:row>
      <xdr:rowOff>63342</xdr:rowOff>
    </xdr:from>
    <xdr:to>
      <xdr:col>37</xdr:col>
      <xdr:colOff>149806</xdr:colOff>
      <xdr:row>48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3037E-259F-4FA9-85B8-9EE67DF33AB4}"/>
            </a:ext>
            <a:ext uri="{147F2762-F138-4A5C-976F-8EAC2B608ADB}">
              <a16:predDERef xmlns:a16="http://schemas.microsoft.com/office/drawing/2014/main" pred="{84025EC9-229A-4232-8D66-28920D221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49530</xdr:rowOff>
    </xdr:from>
    <xdr:to>
      <xdr:col>11</xdr:col>
      <xdr:colOff>167640</xdr:colOff>
      <xdr:row>27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444CF3-9E91-57DA-824E-D39357399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2</xdr:row>
      <xdr:rowOff>66675</xdr:rowOff>
    </xdr:from>
    <xdr:to>
      <xdr:col>26</xdr:col>
      <xdr:colOff>91440</xdr:colOff>
      <xdr:row>26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22E24-CA88-4F69-B2D6-C541596EC855}"/>
            </a:ext>
            <a:ext uri="{147F2762-F138-4A5C-976F-8EAC2B608ADB}">
              <a16:predDERef xmlns:a16="http://schemas.microsoft.com/office/drawing/2014/main" pred="{91444CF3-9E91-57DA-824E-D39357399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2</xdr:row>
      <xdr:rowOff>9524</xdr:rowOff>
    </xdr:from>
    <xdr:to>
      <xdr:col>19</xdr:col>
      <xdr:colOff>533399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29F81-0D8E-A4A3-92EB-4133ABA33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3</xdr:row>
      <xdr:rowOff>30480</xdr:rowOff>
    </xdr:from>
    <xdr:to>
      <xdr:col>17</xdr:col>
      <xdr:colOff>152400</xdr:colOff>
      <xdr:row>19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0C17D-A349-F3BB-69C3-AE5E000FC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182880</xdr:colOff>
      <xdr:row>3</xdr:row>
      <xdr:rowOff>87630</xdr:rowOff>
    </xdr:from>
    <xdr:to>
      <xdr:col>29</xdr:col>
      <xdr:colOff>556260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9B229-DEF6-A32B-FAD2-4D02A0C93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edictive%20Analytics%2099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 Cody" refreshedDate="45595.444166898145" createdVersion="8" refreshedVersion="8" minRefreshableVersion="3" recordCount="440" xr:uid="{84C04332-D0CB-41CF-B249-15A3C3518FB3}">
  <cacheSource type="worksheet">
    <worksheetSource ref="A1:D441" sheet="Raw Data Total Liabilites" r:id="rId2"/>
  </cacheSource>
  <cacheFields count="4">
    <cacheField name="University Name" numFmtId="0">
      <sharedItems count="22">
        <s v="American International College"/>
        <s v="Boston College"/>
        <s v="Boston University"/>
        <s v="Brandeis University"/>
        <s v="Bryant University"/>
        <s v="Clark University"/>
        <s v="Endicott College"/>
        <s v="Fairfield University"/>
        <s v="Lesley University"/>
        <s v="Massachusetts Institute of Technology"/>
        <s v="Merrimack College"/>
        <s v="Nichols College"/>
        <s v="Northeastern University"/>
        <s v="Quinnipiac University"/>
        <s v="Roger Williams University"/>
        <s v="Sacred Heart University"/>
        <s v="Springfield College"/>
        <s v="Suffolk University"/>
        <s v="University of Hartford"/>
        <s v="Wesleyan University"/>
        <s v="Western New England University"/>
        <s v="Worcester Polytechnic Institute"/>
      </sharedItems>
    </cacheField>
    <cacheField name="Fiscal Year" numFmtId="0">
      <sharedItems containsSemiMixedTypes="0" containsString="0" containsNumber="1" containsInteger="1" minValue="2004" maxValue="2023" count="20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Total Liabilities" numFmtId="0">
      <sharedItems containsSemiMixedTypes="0" containsString="0" containsNumber="1" containsInteger="1" minValue="12636362" maxValue="6636362000"/>
    </cacheField>
    <cacheField name="Total Liabilities Growth" numFmtId="10">
      <sharedItems containsSemiMixedTypes="0" containsString="0" containsNumber="1" minValue="-0.7213326122778485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n v="15873247"/>
    <n v="0"/>
  </r>
  <r>
    <x v="0"/>
    <x v="1"/>
    <n v="16379545"/>
    <n v="3.0910382431258012E-2"/>
  </r>
  <r>
    <x v="0"/>
    <x v="2"/>
    <n v="16978452"/>
    <n v="3.5274535040061367E-2"/>
  </r>
  <r>
    <x v="0"/>
    <x v="3"/>
    <n v="17682451"/>
    <n v="3.9813428579556082E-2"/>
  </r>
  <r>
    <x v="0"/>
    <x v="4"/>
    <n v="18642387"/>
    <n v="5.1492118471738624E-2"/>
  </r>
  <r>
    <x v="0"/>
    <x v="5"/>
    <n v="19982748"/>
    <n v="6.7075909679689696E-2"/>
  </r>
  <r>
    <x v="0"/>
    <x v="6"/>
    <n v="21284597"/>
    <n v="6.1163901764266435E-2"/>
  </r>
  <r>
    <x v="0"/>
    <x v="7"/>
    <n v="22623488"/>
    <n v="5.9181457784051691E-2"/>
  </r>
  <r>
    <x v="0"/>
    <x v="8"/>
    <n v="24124798"/>
    <n v="6.2230987384847739E-2"/>
  </r>
  <r>
    <x v="0"/>
    <x v="9"/>
    <n v="25876209"/>
    <n v="6.7684219121896871E-2"/>
  </r>
  <r>
    <x v="0"/>
    <x v="10"/>
    <n v="27823990"/>
    <n v="7.0003655119197497E-2"/>
  </r>
  <r>
    <x v="0"/>
    <x v="11"/>
    <n v="27823990"/>
    <n v="0"/>
  </r>
  <r>
    <x v="0"/>
    <x v="12"/>
    <n v="27823990"/>
    <n v="0"/>
  </r>
  <r>
    <x v="0"/>
    <x v="13"/>
    <n v="29782807"/>
    <n v="6.577005988723629E-2"/>
  </r>
  <r>
    <x v="0"/>
    <x v="14"/>
    <n v="28885480"/>
    <n v="-3.1064984898987312E-2"/>
  </r>
  <r>
    <x v="0"/>
    <x v="15"/>
    <n v="28885480"/>
    <n v="0"/>
  </r>
  <r>
    <x v="0"/>
    <x v="16"/>
    <n v="41059007"/>
    <n v="0.29648858775371745"/>
  </r>
  <r>
    <x v="0"/>
    <x v="17"/>
    <n v="33400681"/>
    <n v="-0.22928652263108049"/>
  </r>
  <r>
    <x v="0"/>
    <x v="18"/>
    <n v="33400681"/>
    <n v="0"/>
  </r>
  <r>
    <x v="0"/>
    <x v="19"/>
    <n v="34148646"/>
    <n v="2.190321103800133E-2"/>
  </r>
  <r>
    <x v="1"/>
    <x v="0"/>
    <n v="717923260"/>
    <n v="0"/>
  </r>
  <r>
    <x v="1"/>
    <x v="1"/>
    <n v="722779291"/>
    <n v="6.7185530361300845E-3"/>
  </r>
  <r>
    <x v="1"/>
    <x v="2"/>
    <n v="736872425"/>
    <n v="1.9125609158193158E-2"/>
  </r>
  <r>
    <x v="1"/>
    <x v="3"/>
    <n v="736218205"/>
    <n v="-8.8862241595886646E-4"/>
  </r>
  <r>
    <x v="1"/>
    <x v="4"/>
    <n v="823426953"/>
    <n v="0.1059095135060511"/>
  </r>
  <r>
    <x v="1"/>
    <x v="5"/>
    <n v="888269338"/>
    <n v="7.299856273998731E-2"/>
  </r>
  <r>
    <x v="1"/>
    <x v="6"/>
    <n v="905513677"/>
    <n v="1.9043709043833693E-2"/>
  </r>
  <r>
    <x v="1"/>
    <x v="7"/>
    <n v="1012010967"/>
    <n v="0.10523333587549946"/>
  </r>
  <r>
    <x v="1"/>
    <x v="8"/>
    <n v="995896310"/>
    <n v="-1.6181059050213772E-2"/>
  </r>
  <r>
    <x v="1"/>
    <x v="9"/>
    <n v="967407370"/>
    <n v="-2.9448752287260328E-2"/>
  </r>
  <r>
    <x v="1"/>
    <x v="10"/>
    <n v="1209086570"/>
    <n v="0.19988576996600005"/>
  </r>
  <r>
    <x v="1"/>
    <x v="11"/>
    <n v="1192262457"/>
    <n v="-1.4111081751524111E-2"/>
  </r>
  <r>
    <x v="1"/>
    <x v="12"/>
    <n v="1192200450"/>
    <n v="-5.2010549064966384E-5"/>
  </r>
  <r>
    <x v="1"/>
    <x v="13"/>
    <n v="1403257669"/>
    <n v="0.15040517765379838"/>
  </r>
  <r>
    <x v="1"/>
    <x v="14"/>
    <n v="1392003823"/>
    <n v="-8.0846372790457487E-3"/>
  </r>
  <r>
    <x v="1"/>
    <x v="15"/>
    <n v="1353729916"/>
    <n v="-2.8272926931460381E-2"/>
  </r>
  <r>
    <x v="1"/>
    <x v="16"/>
    <n v="1626351056"/>
    <n v="0.16762748669436103"/>
  </r>
  <r>
    <x v="1"/>
    <x v="17"/>
    <n v="1585677586"/>
    <n v="-2.5650529690970862E-2"/>
  </r>
  <r>
    <x v="1"/>
    <x v="18"/>
    <n v="1830728037"/>
    <n v="0.13385409850474694"/>
  </r>
  <r>
    <x v="1"/>
    <x v="19"/>
    <n v="1803221176"/>
    <n v="-1.5254291246189313E-2"/>
  </r>
  <r>
    <x v="2"/>
    <x v="0"/>
    <n v="1331454000"/>
    <n v="0"/>
  </r>
  <r>
    <x v="2"/>
    <x v="1"/>
    <n v="1520428000"/>
    <n v="0.12429000255191301"/>
  </r>
  <r>
    <x v="2"/>
    <x v="2"/>
    <n v="1584643685"/>
    <n v="4.0523737675450998E-2"/>
  </r>
  <r>
    <x v="2"/>
    <x v="3"/>
    <n v="1667644211"/>
    <n v="4.9771123512148241E-2"/>
  </r>
  <r>
    <x v="2"/>
    <x v="4"/>
    <n v="2008501675"/>
    <n v="0.16970733370187505"/>
  </r>
  <r>
    <x v="2"/>
    <x v="5"/>
    <n v="2062443112"/>
    <n v="2.6154145385223114E-2"/>
  </r>
  <r>
    <x v="2"/>
    <x v="6"/>
    <n v="2062464413"/>
    <n v="1.032793577709115E-5"/>
  </r>
  <r>
    <x v="2"/>
    <x v="7"/>
    <n v="1998371096"/>
    <n v="-3.207278024001204E-2"/>
  </r>
  <r>
    <x v="2"/>
    <x v="8"/>
    <n v="2180943056"/>
    <n v="8.3712391984616774E-2"/>
  </r>
  <r>
    <x v="2"/>
    <x v="9"/>
    <n v="2211659276"/>
    <n v="1.3888314684508393E-2"/>
  </r>
  <r>
    <x v="2"/>
    <x v="10"/>
    <n v="2216163512"/>
    <n v="2.0324475047128203E-3"/>
  </r>
  <r>
    <x v="2"/>
    <x v="11"/>
    <n v="2204320308"/>
    <n v="-5.3727237176095554E-3"/>
  </r>
  <r>
    <x v="2"/>
    <x v="12"/>
    <n v="2301065799"/>
    <n v="4.204377425540972E-2"/>
  </r>
  <r>
    <x v="2"/>
    <x v="13"/>
    <n v="2490996168"/>
    <n v="7.6246752781034391E-2"/>
  </r>
  <r>
    <x v="2"/>
    <x v="14"/>
    <n v="2473898952"/>
    <n v="-6.9110405605604542E-3"/>
  </r>
  <r>
    <x v="2"/>
    <x v="15"/>
    <n v="2887510634"/>
    <n v="0.14324161342638367"/>
  </r>
  <r>
    <x v="2"/>
    <x v="16"/>
    <n v="3010163782"/>
    <n v="4.0746337037683489E-2"/>
  </r>
  <r>
    <x v="2"/>
    <x v="17"/>
    <n v="2943348208"/>
    <n v="-2.2700533296874537E-2"/>
  </r>
  <r>
    <x v="2"/>
    <x v="18"/>
    <n v="2780508625"/>
    <n v="-5.8564674655522779E-2"/>
  </r>
  <r>
    <x v="2"/>
    <x v="19"/>
    <n v="2667349409"/>
    <n v="-4.2423844292084643E-2"/>
  </r>
  <r>
    <x v="3"/>
    <x v="0"/>
    <n v="199112945"/>
    <n v="0"/>
  </r>
  <r>
    <x v="3"/>
    <x v="1"/>
    <n v="198850365"/>
    <n v="-1.3204904099622849E-3"/>
  </r>
  <r>
    <x v="3"/>
    <x v="2"/>
    <n v="209364762"/>
    <n v="5.0220471198491365E-2"/>
  </r>
  <r>
    <x v="3"/>
    <x v="3"/>
    <n v="285746624"/>
    <n v="0.26730626220801823"/>
  </r>
  <r>
    <x v="3"/>
    <x v="4"/>
    <n v="298146591"/>
    <n v="4.1590168642914316E-2"/>
  </r>
  <r>
    <x v="3"/>
    <x v="5"/>
    <n v="383924281"/>
    <n v="0.22342345677271711"/>
  </r>
  <r>
    <x v="3"/>
    <x v="6"/>
    <n v="349882054"/>
    <n v="-9.7296293453221813E-2"/>
  </r>
  <r>
    <x v="3"/>
    <x v="7"/>
    <n v="345446505"/>
    <n v="-1.2840045957332815E-2"/>
  </r>
  <r>
    <x v="3"/>
    <x v="8"/>
    <n v="335062622"/>
    <n v="-3.0990872506214674E-2"/>
  </r>
  <r>
    <x v="3"/>
    <x v="9"/>
    <n v="326545272"/>
    <n v="-2.6083213356094773E-2"/>
  </r>
  <r>
    <x v="3"/>
    <x v="10"/>
    <n v="348472681"/>
    <n v="6.2924327201419841E-2"/>
  </r>
  <r>
    <x v="3"/>
    <x v="11"/>
    <n v="339354284"/>
    <n v="-2.6869844967096393E-2"/>
  </r>
  <r>
    <x v="3"/>
    <x v="12"/>
    <n v="316932682"/>
    <n v="-7.0745629193268239E-2"/>
  </r>
  <r>
    <x v="3"/>
    <x v="13"/>
    <n v="359780884"/>
    <n v="0.11909527133186987"/>
  </r>
  <r>
    <x v="3"/>
    <x v="14"/>
    <n v="346389733"/>
    <n v="-3.8659202985095405E-2"/>
  </r>
  <r>
    <x v="3"/>
    <x v="15"/>
    <n v="375677646"/>
    <n v="7.7960222844880162E-2"/>
  </r>
  <r>
    <x v="3"/>
    <x v="16"/>
    <n v="407782210"/>
    <n v="7.8729682690179159E-2"/>
  </r>
  <r>
    <x v="3"/>
    <x v="17"/>
    <n v="364299098"/>
    <n v="-0.11936102021312169"/>
  </r>
  <r>
    <x v="3"/>
    <x v="18"/>
    <n v="354884854"/>
    <n v="-2.6527601541428421E-2"/>
  </r>
  <r>
    <x v="3"/>
    <x v="19"/>
    <n v="338267424"/>
    <n v="-4.9125126515286319E-2"/>
  </r>
  <r>
    <x v="4"/>
    <x v="0"/>
    <n v="68955738"/>
    <n v="0"/>
  </r>
  <r>
    <x v="4"/>
    <x v="1"/>
    <n v="67651800"/>
    <n v="-1.9274254343565139E-2"/>
  </r>
  <r>
    <x v="4"/>
    <x v="2"/>
    <n v="101486511"/>
    <n v="0.33339121294651658"/>
  </r>
  <r>
    <x v="4"/>
    <x v="3"/>
    <n v="117445368"/>
    <n v="0.1358832389200739"/>
  </r>
  <r>
    <x v="4"/>
    <x v="4"/>
    <n v="124480523"/>
    <n v="5.6516110556508507E-2"/>
  </r>
  <r>
    <x v="4"/>
    <x v="5"/>
    <n v="126043866"/>
    <n v="1.2403166053316709E-2"/>
  </r>
  <r>
    <x v="4"/>
    <x v="6"/>
    <n v="124456990"/>
    <n v="-1.2750396743485441E-2"/>
  </r>
  <r>
    <x v="4"/>
    <x v="7"/>
    <n v="121284180"/>
    <n v="-2.6160130694703958E-2"/>
  </r>
  <r>
    <x v="4"/>
    <x v="8"/>
    <n v="127240458"/>
    <n v="4.6811195854073395E-2"/>
  </r>
  <r>
    <x v="4"/>
    <x v="9"/>
    <n v="122286725"/>
    <n v="-4.05091640159633E-2"/>
  </r>
  <r>
    <x v="4"/>
    <x v="10"/>
    <n v="172062193"/>
    <n v="0.2892876530987839"/>
  </r>
  <r>
    <x v="4"/>
    <x v="11"/>
    <n v="175026603"/>
    <n v="1.6936911013464621E-2"/>
  </r>
  <r>
    <x v="4"/>
    <x v="12"/>
    <n v="177742330"/>
    <n v="1.5279010914282489E-2"/>
  </r>
  <r>
    <x v="4"/>
    <x v="13"/>
    <n v="163066344"/>
    <n v="-9.0000092232398368E-2"/>
  </r>
  <r>
    <x v="4"/>
    <x v="14"/>
    <n v="161317954"/>
    <n v="-1.0838161262570934E-2"/>
  </r>
  <r>
    <x v="4"/>
    <x v="15"/>
    <n v="158362317"/>
    <n v="-1.8663764562121175E-2"/>
  </r>
  <r>
    <x v="4"/>
    <x v="16"/>
    <n v="160913315"/>
    <n v="1.5853243716966493E-2"/>
  </r>
  <r>
    <x v="4"/>
    <x v="17"/>
    <n v="150652408"/>
    <n v="-6.8109810763861134E-2"/>
  </r>
  <r>
    <x v="4"/>
    <x v="18"/>
    <n v="231288973"/>
    <n v="0.34863990251709925"/>
  </r>
  <r>
    <x v="4"/>
    <x v="19"/>
    <n v="218442232"/>
    <n v="-5.8810701952541851E-2"/>
  </r>
  <r>
    <x v="5"/>
    <x v="0"/>
    <n v="90796913"/>
    <n v="0"/>
  </r>
  <r>
    <x v="5"/>
    <x v="1"/>
    <n v="91526271"/>
    <n v="7.9688377121799273E-3"/>
  </r>
  <r>
    <x v="5"/>
    <x v="2"/>
    <n v="111124586"/>
    <n v="0.17636344669936499"/>
  </r>
  <r>
    <x v="5"/>
    <x v="3"/>
    <n v="109202209"/>
    <n v="-1.7603828874926879E-2"/>
  </r>
  <r>
    <x v="5"/>
    <x v="4"/>
    <n v="112413057"/>
    <n v="2.8562945316930578E-2"/>
  </r>
  <r>
    <x v="5"/>
    <x v="5"/>
    <n v="117155442"/>
    <n v="4.0479425616438712E-2"/>
  </r>
  <r>
    <x v="5"/>
    <x v="6"/>
    <n v="116079075"/>
    <n v="-9.2727048350445592E-3"/>
  </r>
  <r>
    <x v="5"/>
    <x v="7"/>
    <n v="113766397"/>
    <n v="-2.0328304850860311E-2"/>
  </r>
  <r>
    <x v="5"/>
    <x v="8"/>
    <n v="121246459"/>
    <n v="6.1693034680707665E-2"/>
  </r>
  <r>
    <x v="5"/>
    <x v="9"/>
    <n v="115032148"/>
    <n v="-5.402238511620247E-2"/>
  </r>
  <r>
    <x v="5"/>
    <x v="10"/>
    <n v="115599819"/>
    <n v="4.9106564777579801E-3"/>
  </r>
  <r>
    <x v="5"/>
    <x v="11"/>
    <n v="113138247"/>
    <n v="-2.1757204705496278E-2"/>
  </r>
  <r>
    <x v="5"/>
    <x v="12"/>
    <n v="111432473"/>
    <n v="-1.5307692220022793E-2"/>
  </r>
  <r>
    <x v="5"/>
    <x v="13"/>
    <n v="108464045"/>
    <n v="-2.7367852637249515E-2"/>
  </r>
  <r>
    <x v="5"/>
    <x v="14"/>
    <n v="105745706"/>
    <n v="-2.5706377145942927E-2"/>
  </r>
  <r>
    <x v="5"/>
    <x v="15"/>
    <n v="103911245"/>
    <n v="-1.7654114335748743E-2"/>
  </r>
  <r>
    <x v="5"/>
    <x v="16"/>
    <n v="99952634"/>
    <n v="-3.9604869242365337E-2"/>
  </r>
  <r>
    <x v="5"/>
    <x v="17"/>
    <n v="106448889"/>
    <n v="6.1026987327223302E-2"/>
  </r>
  <r>
    <x v="5"/>
    <x v="18"/>
    <n v="206576529"/>
    <n v="0.4846999825425472"/>
  </r>
  <r>
    <x v="5"/>
    <x v="19"/>
    <n v="201252235"/>
    <n v="-2.6455825447106215E-2"/>
  </r>
  <r>
    <x v="6"/>
    <x v="0"/>
    <n v="46176161"/>
    <n v="0"/>
  </r>
  <r>
    <x v="6"/>
    <x v="1"/>
    <n v="46438290"/>
    <n v="5.6446738241222923E-3"/>
  </r>
  <r>
    <x v="6"/>
    <x v="2"/>
    <n v="46428704"/>
    <n v="-2.0646710276470349E-4"/>
  </r>
  <r>
    <x v="6"/>
    <x v="3"/>
    <n v="50748976"/>
    <n v="8.5130230016857877E-2"/>
  </r>
  <r>
    <x v="6"/>
    <x v="4"/>
    <n v="66472449"/>
    <n v="0.23654120220544303"/>
  </r>
  <r>
    <x v="6"/>
    <x v="5"/>
    <n v="69019924"/>
    <n v="3.6909269850833218E-2"/>
  </r>
  <r>
    <x v="6"/>
    <x v="6"/>
    <n v="75447654"/>
    <n v="8.5194564167628065E-2"/>
  </r>
  <r>
    <x v="6"/>
    <x v="7"/>
    <n v="74655359"/>
    <n v="-1.0612700958279498E-2"/>
  </r>
  <r>
    <x v="6"/>
    <x v="8"/>
    <n v="77960925"/>
    <n v="4.2400292197661844E-2"/>
  </r>
  <r>
    <x v="6"/>
    <x v="9"/>
    <n v="72379215"/>
    <n v="-7.7117581338786281E-2"/>
  </r>
  <r>
    <x v="6"/>
    <x v="10"/>
    <n v="82376038"/>
    <n v="0.12135595790610856"/>
  </r>
  <r>
    <x v="6"/>
    <x v="11"/>
    <n v="100858212"/>
    <n v="0.18324907445315411"/>
  </r>
  <r>
    <x v="6"/>
    <x v="12"/>
    <n v="108761995"/>
    <n v="7.2670448900831588E-2"/>
  </r>
  <r>
    <x v="6"/>
    <x v="13"/>
    <n v="98448440"/>
    <n v="-0.10476097945279783"/>
  </r>
  <r>
    <x v="6"/>
    <x v="14"/>
    <n v="121638625"/>
    <n v="0.19064820076682057"/>
  </r>
  <r>
    <x v="6"/>
    <x v="15"/>
    <n v="120991510"/>
    <n v="-5.3484331255969943E-3"/>
  </r>
  <r>
    <x v="6"/>
    <x v="16"/>
    <n v="126596107"/>
    <n v="4.4271479848902465E-2"/>
  </r>
  <r>
    <x v="6"/>
    <x v="17"/>
    <n v="114304223"/>
    <n v="-0.1075365693181782"/>
  </r>
  <r>
    <x v="6"/>
    <x v="18"/>
    <n v="137480647"/>
    <n v="0.16857953832585615"/>
  </r>
  <r>
    <x v="6"/>
    <x v="19"/>
    <n v="143192922"/>
    <n v="3.9892160312225491E-2"/>
  </r>
  <r>
    <x v="7"/>
    <x v="0"/>
    <n v="177709597"/>
    <n v="0"/>
  </r>
  <r>
    <x v="7"/>
    <x v="1"/>
    <n v="175886345"/>
    <n v="-1.0366080436772963E-2"/>
  </r>
  <r>
    <x v="7"/>
    <x v="2"/>
    <n v="202876754"/>
    <n v="0.13303845052647087"/>
  </r>
  <r>
    <x v="7"/>
    <x v="3"/>
    <n v="197510852"/>
    <n v="-2.7167631275267851E-2"/>
  </r>
  <r>
    <x v="7"/>
    <x v="4"/>
    <n v="197478528"/>
    <n v="-1.6368361830203636E-4"/>
  </r>
  <r>
    <x v="7"/>
    <x v="5"/>
    <n v="197024658"/>
    <n v="-2.3036202910196144E-3"/>
  </r>
  <r>
    <x v="7"/>
    <x v="6"/>
    <n v="276393585"/>
    <n v="0.28715907787801948"/>
  </r>
  <r>
    <x v="7"/>
    <x v="7"/>
    <n v="270801103"/>
    <n v="-2.065162193966396E-2"/>
  </r>
  <r>
    <x v="7"/>
    <x v="8"/>
    <n v="263820429"/>
    <n v="-2.6459944843770986E-2"/>
  </r>
  <r>
    <x v="7"/>
    <x v="9"/>
    <n v="255864916"/>
    <n v="-3.1092629362284276E-2"/>
  </r>
  <r>
    <x v="7"/>
    <x v="10"/>
    <n v="256961805"/>
    <n v="4.2686849899735103E-3"/>
  </r>
  <r>
    <x v="7"/>
    <x v="11"/>
    <n v="247353669"/>
    <n v="-3.8843717333337795E-2"/>
  </r>
  <r>
    <x v="7"/>
    <x v="12"/>
    <n v="301751258"/>
    <n v="0.18027294852238859"/>
  </r>
  <r>
    <x v="7"/>
    <x v="13"/>
    <n v="302598974"/>
    <n v="2.8014503446399655E-3"/>
  </r>
  <r>
    <x v="7"/>
    <x v="14"/>
    <n v="340636985"/>
    <n v="0.11166729590446557"/>
  </r>
  <r>
    <x v="7"/>
    <x v="15"/>
    <n v="336428395"/>
    <n v="-1.2509615902070335E-2"/>
  </r>
  <r>
    <x v="7"/>
    <x v="16"/>
    <n v="322583237"/>
    <n v="-4.2919644953528693E-2"/>
  </r>
  <r>
    <x v="7"/>
    <x v="17"/>
    <n v="338725265"/>
    <n v="4.7655222883949917E-2"/>
  </r>
  <r>
    <x v="7"/>
    <x v="18"/>
    <n v="371263577"/>
    <n v="8.7642079686152466E-2"/>
  </r>
  <r>
    <x v="7"/>
    <x v="19"/>
    <n v="368291521"/>
    <n v="-8.0698463867160276E-3"/>
  </r>
  <r>
    <x v="8"/>
    <x v="0"/>
    <n v="43926414"/>
    <n v="0"/>
  </r>
  <r>
    <x v="8"/>
    <x v="1"/>
    <n v="55228076"/>
    <n v="0.20463617092147118"/>
  </r>
  <r>
    <x v="8"/>
    <x v="2"/>
    <n v="80725119"/>
    <n v="0.31585017545777788"/>
  </r>
  <r>
    <x v="8"/>
    <x v="3"/>
    <n v="61483875"/>
    <n v="-0.3129478094866337"/>
  </r>
  <r>
    <x v="8"/>
    <x v="4"/>
    <n v="59397254"/>
    <n v="-3.5129923683003932E-2"/>
  </r>
  <r>
    <x v="8"/>
    <x v="5"/>
    <n v="118941082"/>
    <n v="0.50061616221046312"/>
  </r>
  <r>
    <x v="8"/>
    <x v="6"/>
    <n v="116485351"/>
    <n v="-2.1081886940444553E-2"/>
  </r>
  <r>
    <x v="8"/>
    <x v="7"/>
    <n v="121915113"/>
    <n v="4.4537234690501415E-2"/>
  </r>
  <r>
    <x v="8"/>
    <x v="8"/>
    <n v="120174549"/>
    <n v="-1.4483632470299514E-2"/>
  </r>
  <r>
    <x v="8"/>
    <x v="9"/>
    <n v="117473508"/>
    <n v="-2.2992767016032246E-2"/>
  </r>
  <r>
    <x v="8"/>
    <x v="10"/>
    <n v="134879636"/>
    <n v="0.12904933996114876"/>
  </r>
  <r>
    <x v="8"/>
    <x v="11"/>
    <n v="128608563"/>
    <n v="-4.8760928928192754E-2"/>
  </r>
  <r>
    <x v="8"/>
    <x v="12"/>
    <n v="122475190"/>
    <n v="-5.0078493448346556E-2"/>
  </r>
  <r>
    <x v="8"/>
    <x v="13"/>
    <n v="129020710"/>
    <n v="5.0732320415846417E-2"/>
  </r>
  <r>
    <x v="8"/>
    <x v="14"/>
    <n v="126304088"/>
    <n v="-2.1508583316796524E-2"/>
  </r>
  <r>
    <x v="8"/>
    <x v="15"/>
    <n v="148244038"/>
    <n v="0.14799886926987244"/>
  </r>
  <r>
    <x v="8"/>
    <x v="16"/>
    <n v="158065377"/>
    <n v="6.2134663431068778E-2"/>
  </r>
  <r>
    <x v="8"/>
    <x v="17"/>
    <n v="156058314"/>
    <n v="-1.2860980927936977E-2"/>
  </r>
  <r>
    <x v="8"/>
    <x v="18"/>
    <n v="159140630"/>
    <n v="1.9368504447921313E-2"/>
  </r>
  <r>
    <x v="8"/>
    <x v="19"/>
    <n v="147478385"/>
    <n v="-7.9077656023965812E-2"/>
  </r>
  <r>
    <x v="9"/>
    <x v="0"/>
    <n v="2514778000"/>
    <n v="0"/>
  </r>
  <r>
    <x v="9"/>
    <x v="1"/>
    <n v="2228199000"/>
    <n v="-0.1286146345097543"/>
  </r>
  <r>
    <x v="9"/>
    <x v="2"/>
    <n v="2300493000"/>
    <n v="3.1425437938737477E-2"/>
  </r>
  <r>
    <x v="9"/>
    <x v="3"/>
    <n v="2248647000"/>
    <n v="-2.3056531327504938E-2"/>
  </r>
  <r>
    <x v="9"/>
    <x v="4"/>
    <n v="2680887000"/>
    <n v="0.16123021969967402"/>
  </r>
  <r>
    <x v="9"/>
    <x v="5"/>
    <n v="2950534000"/>
    <n v="9.1389219714126321E-2"/>
  </r>
  <r>
    <x v="9"/>
    <x v="6"/>
    <n v="3088201000"/>
    <n v="4.4578380746590006E-2"/>
  </r>
  <r>
    <x v="9"/>
    <x v="7"/>
    <n v="3865395000"/>
    <n v="0.20106457425437763"/>
  </r>
  <r>
    <x v="9"/>
    <x v="8"/>
    <n v="4221173000"/>
    <n v="8.4284155138867792E-2"/>
  </r>
  <r>
    <x v="9"/>
    <x v="9"/>
    <n v="3767239000"/>
    <n v="-0.1204951424637513"/>
  </r>
  <r>
    <x v="9"/>
    <x v="10"/>
    <n v="4256964000"/>
    <n v="0.11504090708777429"/>
  </r>
  <r>
    <x v="9"/>
    <x v="11"/>
    <n v="4319454000"/>
    <n v="1.4467106259263323E-2"/>
  </r>
  <r>
    <x v="9"/>
    <x v="12"/>
    <n v="5292256000"/>
    <n v="0.18381612680868045"/>
  </r>
  <r>
    <x v="9"/>
    <x v="13"/>
    <n v="4721213000"/>
    <n v="-0.12095260264681978"/>
  </r>
  <r>
    <x v="9"/>
    <x v="14"/>
    <n v="4487315000"/>
    <n v="-5.2124265847171412E-2"/>
  </r>
  <r>
    <x v="9"/>
    <x v="15"/>
    <n v="4965684000"/>
    <n v="9.6334966139609374E-2"/>
  </r>
  <r>
    <x v="9"/>
    <x v="16"/>
    <n v="6269508000"/>
    <n v="0.20796273008982524"/>
  </r>
  <r>
    <x v="9"/>
    <x v="17"/>
    <n v="6064101000"/>
    <n v="-3.3872621844524026E-2"/>
  </r>
  <r>
    <x v="9"/>
    <x v="18"/>
    <n v="6636362000"/>
    <n v="8.6231130851511711E-2"/>
  </r>
  <r>
    <x v="9"/>
    <x v="19"/>
    <n v="6425209000"/>
    <n v="-3.2863211142236774E-2"/>
  </r>
  <r>
    <x v="10"/>
    <x v="0"/>
    <n v="66113566"/>
    <n v="0"/>
  </r>
  <r>
    <x v="10"/>
    <x v="1"/>
    <n v="63252458"/>
    <n v="-4.523315125556069E-2"/>
  </r>
  <r>
    <x v="10"/>
    <x v="2"/>
    <n v="60852197"/>
    <n v="-3.9444114072003024E-2"/>
  </r>
  <r>
    <x v="10"/>
    <x v="3"/>
    <n v="59841255"/>
    <n v="-1.6893729919267235E-2"/>
  </r>
  <r>
    <x v="10"/>
    <x v="4"/>
    <n v="56753838"/>
    <n v="-5.4400144709156058E-2"/>
  </r>
  <r>
    <x v="10"/>
    <x v="5"/>
    <n v="55516893"/>
    <n v="-2.2280515590092552E-2"/>
  </r>
  <r>
    <x v="10"/>
    <x v="6"/>
    <n v="53455072"/>
    <n v="-3.8571101354049245E-2"/>
  </r>
  <r>
    <x v="10"/>
    <x v="7"/>
    <n v="53851442"/>
    <n v="7.3604342851209077E-3"/>
  </r>
  <r>
    <x v="10"/>
    <x v="8"/>
    <n v="57194584"/>
    <n v="5.8452073014465845E-2"/>
  </r>
  <r>
    <x v="10"/>
    <x v="9"/>
    <n v="89355436"/>
    <n v="0.3599204865387261"/>
  </r>
  <r>
    <x v="10"/>
    <x v="10"/>
    <n v="90729620"/>
    <n v="1.5145924781785705E-2"/>
  </r>
  <r>
    <x v="10"/>
    <x v="11"/>
    <n v="115579474"/>
    <n v="0.2150023108774487"/>
  </r>
  <r>
    <x v="10"/>
    <x v="12"/>
    <n v="106606463"/>
    <n v="-8.4169484170955003E-2"/>
  </r>
  <r>
    <x v="10"/>
    <x v="13"/>
    <n v="142361523"/>
    <n v="0.25115676797023306"/>
  </r>
  <r>
    <x v="10"/>
    <x v="14"/>
    <n v="140651412"/>
    <n v="-1.2158505738996775E-2"/>
  </r>
  <r>
    <x v="10"/>
    <x v="15"/>
    <n v="137502075"/>
    <n v="-2.2903923449882485E-2"/>
  </r>
  <r>
    <x v="10"/>
    <x v="16"/>
    <n v="139232256"/>
    <n v="1.2426581667972111E-2"/>
  </r>
  <r>
    <x v="10"/>
    <x v="17"/>
    <n v="157194421"/>
    <n v="0.11426719145458732"/>
  </r>
  <r>
    <x v="10"/>
    <x v="18"/>
    <n v="166283806"/>
    <n v="5.4661877296698393E-2"/>
  </r>
  <r>
    <x v="10"/>
    <x v="19"/>
    <n v="191994601"/>
    <n v="0.13391415626317535"/>
  </r>
  <r>
    <x v="11"/>
    <x v="0"/>
    <n v="23067794"/>
    <n v="11"/>
  </r>
  <r>
    <x v="11"/>
    <x v="1"/>
    <n v="24348309"/>
    <n v="5.2591537260349375E-2"/>
  </r>
  <r>
    <x v="11"/>
    <x v="2"/>
    <n v="22786260"/>
    <n v="-6.8552232792919943E-2"/>
  </r>
  <r>
    <x v="11"/>
    <x v="3"/>
    <n v="23256462"/>
    <n v="2.0218122601795577E-2"/>
  </r>
  <r>
    <x v="11"/>
    <x v="4"/>
    <n v="27043084"/>
    <n v="0.14002182591305046"/>
  </r>
  <r>
    <x v="11"/>
    <x v="5"/>
    <n v="28461169"/>
    <n v="4.982525489378177E-2"/>
  </r>
  <r>
    <x v="11"/>
    <x v="6"/>
    <n v="26934435"/>
    <n v="-5.6683349771398585E-2"/>
  </r>
  <r>
    <x v="11"/>
    <x v="7"/>
    <n v="15647432"/>
    <n v="-0.72133261227784851"/>
  </r>
  <r>
    <x v="11"/>
    <x v="8"/>
    <n v="14192447"/>
    <n v="-0.10251826200231715"/>
  </r>
  <r>
    <x v="11"/>
    <x v="9"/>
    <n v="14311894"/>
    <n v="8.3459952959405656E-3"/>
  </r>
  <r>
    <x v="11"/>
    <x v="10"/>
    <n v="12636362"/>
    <n v="-0.13259607472467155"/>
  </r>
  <r>
    <x v="11"/>
    <x v="11"/>
    <n v="24798224"/>
    <n v="0.4904327826057221"/>
  </r>
  <r>
    <x v="11"/>
    <x v="12"/>
    <n v="27624992"/>
    <n v="0.1023264730719198"/>
  </r>
  <r>
    <x v="11"/>
    <x v="13"/>
    <n v="29764449"/>
    <n v="7.1879610470867439E-2"/>
  </r>
  <r>
    <x v="11"/>
    <x v="14"/>
    <n v="28144811"/>
    <n v="-5.7546593579896485E-2"/>
  </r>
  <r>
    <x v="11"/>
    <x v="15"/>
    <n v="29444588"/>
    <n v="4.4143154592619874E-2"/>
  </r>
  <r>
    <x v="11"/>
    <x v="16"/>
    <n v="22543837"/>
    <n v="-0.30610365928390981"/>
  </r>
  <r>
    <x v="11"/>
    <x v="17"/>
    <n v="24659789"/>
    <n v="8.5805762571610003E-2"/>
  </r>
  <r>
    <x v="11"/>
    <x v="18"/>
    <n v="27160822"/>
    <n v="9.2082375121047513E-2"/>
  </r>
  <r>
    <x v="11"/>
    <x v="19"/>
    <n v="31026297"/>
    <n v="0.12458705594160979"/>
  </r>
  <r>
    <x v="12"/>
    <x v="0"/>
    <n v="604644000"/>
    <n v="0"/>
  </r>
  <r>
    <x v="12"/>
    <x v="1"/>
    <n v="694794000"/>
    <n v="0.12975068869333933"/>
  </r>
  <r>
    <x v="12"/>
    <x v="2"/>
    <n v="667776000"/>
    <n v="-4.0459675100632544E-2"/>
  </r>
  <r>
    <x v="12"/>
    <x v="3"/>
    <n v="695798000"/>
    <n v="4.0273182734069372E-2"/>
  </r>
  <r>
    <x v="12"/>
    <x v="4"/>
    <n v="971521000"/>
    <n v="0.28380549674170708"/>
  </r>
  <r>
    <x v="12"/>
    <x v="5"/>
    <n v="1030507000"/>
    <n v="5.7239785852983047E-2"/>
  </r>
  <r>
    <x v="12"/>
    <x v="6"/>
    <n v="1045069000"/>
    <n v="1.3934008185105481E-2"/>
  </r>
  <r>
    <x v="12"/>
    <x v="7"/>
    <n v="1034589000"/>
    <n v="-1.0129626354040107E-2"/>
  </r>
  <r>
    <x v="12"/>
    <x v="8"/>
    <n v="1063558111"/>
    <n v="2.7237920241858792E-2"/>
  </r>
  <r>
    <x v="12"/>
    <x v="9"/>
    <n v="1031390832"/>
    <n v="-3.1188253765668531E-2"/>
  </r>
  <r>
    <x v="12"/>
    <x v="10"/>
    <n v="1277070000"/>
    <n v="0.19237721346519768"/>
  </r>
  <r>
    <x v="12"/>
    <x v="11"/>
    <n v="1285265000"/>
    <n v="6.376116987547315E-3"/>
  </r>
  <r>
    <x v="12"/>
    <x v="12"/>
    <n v="1266088000"/>
    <n v="-1.5146656472535875E-2"/>
  </r>
  <r>
    <x v="12"/>
    <x v="13"/>
    <n v="1239474000"/>
    <n v="-2.1472011514561823E-2"/>
  </r>
  <r>
    <x v="12"/>
    <x v="14"/>
    <n v="1197284000"/>
    <n v="-3.5238088874485922E-2"/>
  </r>
  <r>
    <x v="12"/>
    <x v="15"/>
    <n v="1397494000"/>
    <n v="0.14326358467370878"/>
  </r>
  <r>
    <x v="12"/>
    <x v="16"/>
    <n v="1379607000"/>
    <n v="-1.2965286491007947E-2"/>
  </r>
  <r>
    <x v="12"/>
    <x v="17"/>
    <n v="1956320000"/>
    <n v="0.29479481884354297"/>
  </r>
  <r>
    <x v="12"/>
    <x v="18"/>
    <n v="1985024000"/>
    <n v="1.446027856590147E-2"/>
  </r>
  <r>
    <x v="12"/>
    <x v="19"/>
    <n v="2253150000"/>
    <n v="0.11900051039655593"/>
  </r>
  <r>
    <x v="13"/>
    <x v="0"/>
    <n v="152667990"/>
    <n v="0"/>
  </r>
  <r>
    <x v="13"/>
    <x v="1"/>
    <n v="158289916"/>
    <n v="3.5516640238788172E-2"/>
  </r>
  <r>
    <x v="13"/>
    <x v="2"/>
    <n v="168846719"/>
    <n v="6.2522997559697924E-2"/>
  </r>
  <r>
    <x v="13"/>
    <x v="3"/>
    <n v="248912422"/>
    <n v="0.3216621426792432"/>
  </r>
  <r>
    <x v="13"/>
    <x v="4"/>
    <n v="583196504"/>
    <n v="0.57319287702726007"/>
  </r>
  <r>
    <x v="13"/>
    <x v="5"/>
    <n v="619451227"/>
    <n v="5.8527163107871281E-2"/>
  </r>
  <r>
    <x v="13"/>
    <x v="6"/>
    <n v="593814806"/>
    <n v="-4.317241796763148E-2"/>
  </r>
  <r>
    <x v="13"/>
    <x v="7"/>
    <n v="566571415"/>
    <n v="-4.8084654959163448E-2"/>
  </r>
  <r>
    <x v="13"/>
    <x v="8"/>
    <n v="563809356"/>
    <n v="-4.8989236709296464E-3"/>
  </r>
  <r>
    <x v="13"/>
    <x v="9"/>
    <n v="561206702"/>
    <n v="-4.6376032052446873E-3"/>
  </r>
  <r>
    <x v="13"/>
    <x v="10"/>
    <n v="576190695"/>
    <n v="2.6005267231884056E-2"/>
  </r>
  <r>
    <x v="13"/>
    <x v="11"/>
    <n v="581662954"/>
    <n v="9.4079551781116183E-3"/>
  </r>
  <r>
    <x v="13"/>
    <x v="12"/>
    <n v="630024815"/>
    <n v="7.6761835166762438E-2"/>
  </r>
  <r>
    <x v="13"/>
    <x v="13"/>
    <n v="628350997"/>
    <n v="-2.6638264409406197E-3"/>
  </r>
  <r>
    <x v="13"/>
    <x v="14"/>
    <n v="619900231"/>
    <n v="-1.3632461446848534E-2"/>
  </r>
  <r>
    <x v="13"/>
    <x v="15"/>
    <n v="604995955"/>
    <n v="-2.4635331652754604E-2"/>
  </r>
  <r>
    <x v="13"/>
    <x v="16"/>
    <n v="524761296"/>
    <n v="-0.15289744043928119"/>
  </r>
  <r>
    <x v="13"/>
    <x v="17"/>
    <n v="499459271"/>
    <n v="-5.0658835402817057E-2"/>
  </r>
  <r>
    <x v="13"/>
    <x v="18"/>
    <n v="489460044"/>
    <n v="-2.0429097579209143E-2"/>
  </r>
  <r>
    <x v="13"/>
    <x v="19"/>
    <n v="537037181"/>
    <n v="8.8591886527126698E-2"/>
  </r>
  <r>
    <x v="14"/>
    <x v="0"/>
    <n v="145997000"/>
    <n v="0"/>
  </r>
  <r>
    <x v="14"/>
    <x v="1"/>
    <n v="153468000"/>
    <n v="4.868115828706962E-2"/>
  </r>
  <r>
    <x v="14"/>
    <x v="2"/>
    <n v="154570000"/>
    <n v="7.1294559099437148E-3"/>
  </r>
  <r>
    <x v="14"/>
    <x v="3"/>
    <n v="180207000"/>
    <n v="0.14226417397770341"/>
  </r>
  <r>
    <x v="14"/>
    <x v="4"/>
    <n v="181718000"/>
    <n v="8.3150816099670927E-3"/>
  </r>
  <r>
    <x v="14"/>
    <x v="5"/>
    <n v="206635000"/>
    <n v="0.12058460570571297"/>
  </r>
  <r>
    <x v="14"/>
    <x v="6"/>
    <n v="207378312"/>
    <n v="3.5843285290122337E-3"/>
  </r>
  <r>
    <x v="14"/>
    <x v="7"/>
    <n v="198012000"/>
    <n v="-4.7301739288527968E-2"/>
  </r>
  <r>
    <x v="14"/>
    <x v="8"/>
    <n v="199825000"/>
    <n v="9.0729388214687845E-3"/>
  </r>
  <r>
    <x v="14"/>
    <x v="9"/>
    <n v="192274000"/>
    <n v="-3.9272080468498081E-2"/>
  </r>
  <r>
    <x v="14"/>
    <x v="10"/>
    <n v="167065000"/>
    <n v="-0.1508933648579894"/>
  </r>
  <r>
    <x v="14"/>
    <x v="11"/>
    <n v="163883115"/>
    <n v="-1.9415575546022541E-2"/>
  </r>
  <r>
    <x v="14"/>
    <x v="12"/>
    <n v="159925938"/>
    <n v="-2.4743809850282072E-2"/>
  </r>
  <r>
    <x v="14"/>
    <x v="13"/>
    <n v="150990579"/>
    <n v="-5.9178255088352234E-2"/>
  </r>
  <r>
    <x v="14"/>
    <x v="14"/>
    <n v="145693756"/>
    <n v="-3.6355868263839665E-2"/>
  </r>
  <r>
    <x v="14"/>
    <x v="15"/>
    <n v="146355497"/>
    <n v="4.5214632423406682E-3"/>
  </r>
  <r>
    <x v="14"/>
    <x v="16"/>
    <n v="145350705"/>
    <n v="-6.9128801267252194E-3"/>
  </r>
  <r>
    <x v="14"/>
    <x v="17"/>
    <n v="153286055"/>
    <n v="5.1768244671702199E-2"/>
  </r>
  <r>
    <x v="14"/>
    <x v="18"/>
    <n v="140083357"/>
    <n v="-9.4248869264319524E-2"/>
  </r>
  <r>
    <x v="14"/>
    <x v="19"/>
    <n v="126992415"/>
    <n v="-0.10308444012187656"/>
  </r>
  <r>
    <x v="15"/>
    <x v="0"/>
    <n v="115484831"/>
    <n v="0"/>
  </r>
  <r>
    <x v="15"/>
    <x v="1"/>
    <n v="113231964"/>
    <n v="-1.9896033950272205E-2"/>
  </r>
  <r>
    <x v="15"/>
    <x v="2"/>
    <n v="110536740"/>
    <n v="-2.4383060329081534E-2"/>
  </r>
  <r>
    <x v="15"/>
    <x v="3"/>
    <n v="111202608"/>
    <n v="5.9878811475356768E-3"/>
  </r>
  <r>
    <x v="15"/>
    <x v="4"/>
    <n v="128904853"/>
    <n v="0.13732799493592379"/>
  </r>
  <r>
    <x v="15"/>
    <x v="5"/>
    <n v="135991625"/>
    <n v="5.2111826739330458E-2"/>
  </r>
  <r>
    <x v="15"/>
    <x v="6"/>
    <n v="133902855"/>
    <n v="-1.5599144618686434E-2"/>
  </r>
  <r>
    <x v="15"/>
    <x v="7"/>
    <n v="166466851"/>
    <n v="0.19561850184815474"/>
  </r>
  <r>
    <x v="15"/>
    <x v="8"/>
    <n v="153264596"/>
    <n v="-8.614027860680884E-2"/>
  </r>
  <r>
    <x v="15"/>
    <x v="9"/>
    <n v="167684803"/>
    <n v="8.5995908645340985E-2"/>
  </r>
  <r>
    <x v="15"/>
    <x v="10"/>
    <n v="175456217"/>
    <n v="4.4292611187439428E-2"/>
  </r>
  <r>
    <x v="15"/>
    <x v="11"/>
    <n v="183841354"/>
    <n v="4.5610722601618782E-2"/>
  </r>
  <r>
    <x v="15"/>
    <x v="12"/>
    <n v="195997176"/>
    <n v="6.2020393599956765E-2"/>
  </r>
  <r>
    <x v="15"/>
    <x v="13"/>
    <n v="291522883"/>
    <n v="0.32767824610186774"/>
  </r>
  <r>
    <x v="15"/>
    <x v="14"/>
    <n v="321927015"/>
    <n v="9.4444177044290617E-2"/>
  </r>
  <r>
    <x v="15"/>
    <x v="15"/>
    <n v="330479883"/>
    <n v="2.5880147143479835E-2"/>
  </r>
  <r>
    <x v="15"/>
    <x v="16"/>
    <n v="392507360"/>
    <n v="0.15802882524292028"/>
  </r>
  <r>
    <x v="15"/>
    <x v="17"/>
    <n v="499608342"/>
    <n v="0.21436988335955368"/>
  </r>
  <r>
    <x v="15"/>
    <x v="18"/>
    <n v="601259588"/>
    <n v="0.16906382539050671"/>
  </r>
  <r>
    <x v="15"/>
    <x v="19"/>
    <n v="588582233"/>
    <n v="-2.1538799999761462E-2"/>
  </r>
  <r>
    <x v="16"/>
    <x v="0"/>
    <n v="55878797"/>
    <n v="0"/>
  </r>
  <r>
    <x v="16"/>
    <x v="1"/>
    <n v="59544310"/>
    <n v="6.1559416844363467E-2"/>
  </r>
  <r>
    <x v="16"/>
    <x v="2"/>
    <n v="68210625"/>
    <n v="0.12705227374767494"/>
  </r>
  <r>
    <x v="16"/>
    <x v="3"/>
    <n v="71464561"/>
    <n v="4.5532162437827053E-2"/>
  </r>
  <r>
    <x v="16"/>
    <x v="4"/>
    <n v="77889535"/>
    <n v="8.2488282925299278E-2"/>
  </r>
  <r>
    <x v="16"/>
    <x v="5"/>
    <n v="78124272"/>
    <n v="3.0046615986386409E-3"/>
  </r>
  <r>
    <x v="16"/>
    <x v="6"/>
    <n v="77204984"/>
    <n v="-1.1907106929780595E-2"/>
  </r>
  <r>
    <x v="16"/>
    <x v="7"/>
    <n v="77316028"/>
    <n v="1.4362351878707479E-3"/>
  </r>
  <r>
    <x v="16"/>
    <x v="8"/>
    <n v="83650135"/>
    <n v="7.572141993554464E-2"/>
  </r>
  <r>
    <x v="16"/>
    <x v="9"/>
    <n v="90645454"/>
    <n v="7.7172309159596691E-2"/>
  </r>
  <r>
    <x v="16"/>
    <x v="10"/>
    <n v="87925868"/>
    <n v="-3.0930442449541698E-2"/>
  </r>
  <r>
    <x v="16"/>
    <x v="11"/>
    <n v="86132496"/>
    <n v="-2.0821084762248154E-2"/>
  </r>
  <r>
    <x v="16"/>
    <x v="12"/>
    <n v="100271568"/>
    <n v="0.14100778797036465"/>
  </r>
  <r>
    <x v="16"/>
    <x v="13"/>
    <n v="99595634"/>
    <n v="-6.786783444744174E-3"/>
  </r>
  <r>
    <x v="16"/>
    <x v="14"/>
    <n v="92538645"/>
    <n v="-7.6259912818044825E-2"/>
  </r>
  <r>
    <x v="16"/>
    <x v="15"/>
    <n v="90342487"/>
    <n v="-2.4309248869803641E-2"/>
  </r>
  <r>
    <x v="16"/>
    <x v="16"/>
    <n v="85610661"/>
    <n v="-5.5271457371413125E-2"/>
  </r>
  <r>
    <x v="16"/>
    <x v="17"/>
    <n v="81848343"/>
    <n v="-4.5966941566550713E-2"/>
  </r>
  <r>
    <x v="16"/>
    <x v="18"/>
    <n v="140937376"/>
    <n v="0.41925736576789963"/>
  </r>
  <r>
    <x v="16"/>
    <x v="19"/>
    <n v="139136778"/>
    <n v="-1.2941208111057452E-2"/>
  </r>
  <r>
    <x v="17"/>
    <x v="0"/>
    <n v="245897214"/>
    <n v="17"/>
  </r>
  <r>
    <x v="17"/>
    <x v="1"/>
    <n v="252897214"/>
    <n v="2.7679229396334909E-2"/>
  </r>
  <r>
    <x v="17"/>
    <x v="2"/>
    <n v="256897214"/>
    <n v="1.5570429658299058E-2"/>
  </r>
  <r>
    <x v="17"/>
    <x v="3"/>
    <n v="259368210"/>
    <n v="9.5269809665571581E-3"/>
  </r>
  <r>
    <x v="17"/>
    <x v="4"/>
    <n v="268378214"/>
    <n v="3.3572039494979278E-2"/>
  </r>
  <r>
    <x v="17"/>
    <x v="5"/>
    <n v="328378214"/>
    <n v="0.18271614084605503"/>
  </r>
  <r>
    <x v="17"/>
    <x v="6"/>
    <n v="265346242"/>
    <n v="-0.23754612661897054"/>
  </r>
  <r>
    <x v="17"/>
    <x v="7"/>
    <n v="353351985"/>
    <n v="0.24905971024897455"/>
  </r>
  <r>
    <x v="17"/>
    <x v="8"/>
    <n v="353351985"/>
    <n v="0"/>
  </r>
  <r>
    <x v="17"/>
    <x v="9"/>
    <n v="396046872"/>
    <n v="0.10780261130303789"/>
  </r>
  <r>
    <x v="17"/>
    <x v="10"/>
    <n v="397494606"/>
    <n v="3.6421475364624193E-3"/>
  </r>
  <r>
    <x v="17"/>
    <x v="11"/>
    <n v="398019975"/>
    <n v="1.3199563665115049E-3"/>
  </r>
  <r>
    <x v="17"/>
    <x v="12"/>
    <n v="383961112"/>
    <n v="-3.6615330460861878E-2"/>
  </r>
  <r>
    <x v="17"/>
    <x v="13"/>
    <n v="385845495"/>
    <n v="4.8837760824446061E-3"/>
  </r>
  <r>
    <x v="17"/>
    <x v="14"/>
    <n v="381854131"/>
    <n v="-1.0452588242393533E-2"/>
  </r>
  <r>
    <x v="17"/>
    <x v="15"/>
    <n v="375361307"/>
    <n v="-1.7297531415511616E-2"/>
  </r>
  <r>
    <x v="17"/>
    <x v="16"/>
    <n v="446935816"/>
    <n v="0.16014493902184829"/>
  </r>
  <r>
    <x v="17"/>
    <x v="17"/>
    <n v="502269178"/>
    <n v="0.11016674807786035"/>
  </r>
  <r>
    <x v="17"/>
    <x v="18"/>
    <n v="476133123"/>
    <n v="-5.4892326825159779E-2"/>
  </r>
  <r>
    <x v="17"/>
    <x v="19"/>
    <n v="477942955"/>
    <n v="3.7867113241579218E-3"/>
  </r>
  <r>
    <x v="18"/>
    <x v="0"/>
    <n v="166661022"/>
    <n v="0"/>
  </r>
  <r>
    <x v="18"/>
    <x v="1"/>
    <n v="165301351"/>
    <n v="-8.225407667720756E-3"/>
  </r>
  <r>
    <x v="18"/>
    <x v="2"/>
    <n v="175200267"/>
    <n v="5.6500575995126763E-2"/>
  </r>
  <r>
    <x v="18"/>
    <x v="3"/>
    <n v="176793768"/>
    <n v="9.0133324156539268E-3"/>
  </r>
  <r>
    <x v="18"/>
    <x v="4"/>
    <n v="181064072"/>
    <n v="2.3584491129747705E-2"/>
  </r>
  <r>
    <x v="18"/>
    <x v="5"/>
    <n v="180190649"/>
    <n v="-4.8472160172973238E-3"/>
  </r>
  <r>
    <x v="18"/>
    <x v="6"/>
    <n v="177614590"/>
    <n v="-1.4503645224190197E-2"/>
  </r>
  <r>
    <x v="18"/>
    <x v="7"/>
    <n v="168709946"/>
    <n v="-5.2780788632342993E-2"/>
  </r>
  <r>
    <x v="18"/>
    <x v="8"/>
    <n v="171528434"/>
    <n v="1.6431608067966154E-2"/>
  </r>
  <r>
    <x v="18"/>
    <x v="9"/>
    <n v="161754475"/>
    <n v="-6.0424659039572164E-2"/>
  </r>
  <r>
    <x v="18"/>
    <x v="10"/>
    <n v="166362594"/>
    <n v="2.7699249507975334E-2"/>
  </r>
  <r>
    <x v="18"/>
    <x v="11"/>
    <n v="167323772"/>
    <n v="5.7444198664132438E-3"/>
  </r>
  <r>
    <x v="18"/>
    <x v="12"/>
    <n v="171813142"/>
    <n v="2.6129374899622054E-2"/>
  </r>
  <r>
    <x v="18"/>
    <x v="13"/>
    <n v="162167200"/>
    <n v="-5.9481461109274873E-2"/>
  </r>
  <r>
    <x v="18"/>
    <x v="14"/>
    <n v="147920900"/>
    <n v="-9.6310257712060976E-2"/>
  </r>
  <r>
    <x v="18"/>
    <x v="15"/>
    <n v="143785622"/>
    <n v="-2.8760024420244189E-2"/>
  </r>
  <r>
    <x v="18"/>
    <x v="16"/>
    <n v="210384088"/>
    <n v="0.31655657342298626"/>
  </r>
  <r>
    <x v="18"/>
    <x v="17"/>
    <n v="204091585"/>
    <n v="-3.0831761142920223E-2"/>
  </r>
  <r>
    <x v="18"/>
    <x v="18"/>
    <n v="203173630"/>
    <n v="-4.5180814065289869E-3"/>
  </r>
  <r>
    <x v="18"/>
    <x v="19"/>
    <n v="223210715"/>
    <n v="8.9767576793972459E-2"/>
  </r>
  <r>
    <x v="19"/>
    <x v="0"/>
    <n v="224476000"/>
    <n v="0"/>
  </r>
  <r>
    <x v="19"/>
    <x v="1"/>
    <n v="223497000"/>
    <n v="-4.3803719960446895E-3"/>
  </r>
  <r>
    <x v="19"/>
    <x v="2"/>
    <n v="221991000"/>
    <n v="-6.7840588131951292E-3"/>
  </r>
  <r>
    <x v="19"/>
    <x v="3"/>
    <n v="228289000"/>
    <n v="2.7587838222603803E-2"/>
  </r>
  <r>
    <x v="19"/>
    <x v="4"/>
    <n v="229532000"/>
    <n v="5.4153669205165289E-3"/>
  </r>
  <r>
    <x v="19"/>
    <x v="5"/>
    <n v="225777000"/>
    <n v="-1.6631454931193168E-2"/>
  </r>
  <r>
    <x v="19"/>
    <x v="6"/>
    <n v="227387000"/>
    <n v="7.0804399547907309E-3"/>
  </r>
  <r>
    <x v="19"/>
    <x v="7"/>
    <n v="223667000"/>
    <n v="-1.6631867910778076E-2"/>
  </r>
  <r>
    <x v="19"/>
    <x v="8"/>
    <n v="218249000"/>
    <n v="-2.4824856013085969E-2"/>
  </r>
  <r>
    <x v="19"/>
    <x v="9"/>
    <n v="227679000"/>
    <n v="4.1417961252465094E-2"/>
  </r>
  <r>
    <x v="19"/>
    <x v="10"/>
    <n v="226718000"/>
    <n v="-4.2387459310685525E-3"/>
  </r>
  <r>
    <x v="19"/>
    <x v="11"/>
    <n v="221614000"/>
    <n v="-2.3031035945382514E-2"/>
  </r>
  <r>
    <x v="19"/>
    <x v="12"/>
    <n v="231583000"/>
    <n v="4.3047201219433208E-2"/>
  </r>
  <r>
    <x v="19"/>
    <x v="13"/>
    <n v="231624000"/>
    <n v="1.770110178565261E-4"/>
  </r>
  <r>
    <x v="19"/>
    <x v="14"/>
    <n v="234431000"/>
    <n v="1.1973672423868856E-2"/>
  </r>
  <r>
    <x v="19"/>
    <x v="15"/>
    <n v="248688000"/>
    <n v="5.7328861867078425E-2"/>
  </r>
  <r>
    <x v="19"/>
    <x v="16"/>
    <n v="258408000"/>
    <n v="3.761493452215102E-2"/>
  </r>
  <r>
    <x v="19"/>
    <x v="17"/>
    <n v="263968000"/>
    <n v="2.1063159170808584E-2"/>
  </r>
  <r>
    <x v="19"/>
    <x v="18"/>
    <n v="276072000"/>
    <n v="4.3843634993769739E-2"/>
  </r>
  <r>
    <x v="19"/>
    <x v="19"/>
    <n v="278661000"/>
    <n v="9.2908587854059234E-3"/>
  </r>
  <r>
    <x v="20"/>
    <x v="0"/>
    <n v="56987094"/>
    <n v="0"/>
  </r>
  <r>
    <x v="20"/>
    <x v="1"/>
    <n v="55875847"/>
    <n v="-1.9887788009728066E-2"/>
  </r>
  <r>
    <x v="20"/>
    <x v="2"/>
    <n v="59200849"/>
    <n v="5.6164768853230469E-2"/>
  </r>
  <r>
    <x v="20"/>
    <x v="3"/>
    <n v="61367896"/>
    <n v="3.5312388744759962E-2"/>
  </r>
  <r>
    <x v="20"/>
    <x v="4"/>
    <n v="66268024"/>
    <n v="7.3944078972386446E-2"/>
  </r>
  <r>
    <x v="20"/>
    <x v="5"/>
    <n v="65082428"/>
    <n v="-1.8216837269808064E-2"/>
  </r>
  <r>
    <x v="20"/>
    <x v="6"/>
    <n v="106126026"/>
    <n v="0.38674394535417733"/>
  </r>
  <r>
    <x v="20"/>
    <x v="7"/>
    <n v="104680375"/>
    <n v="-1.3810143496333482E-2"/>
  </r>
  <r>
    <x v="20"/>
    <x v="8"/>
    <n v="107863232"/>
    <n v="2.9508266542578661E-2"/>
  </r>
  <r>
    <x v="20"/>
    <x v="9"/>
    <n v="104877294"/>
    <n v="-2.8470776524802403E-2"/>
  </r>
  <r>
    <x v="20"/>
    <x v="10"/>
    <n v="103243787"/>
    <n v="-1.582184311003625E-2"/>
  </r>
  <r>
    <x v="20"/>
    <x v="11"/>
    <n v="99629417"/>
    <n v="-3.6278140621860709E-2"/>
  </r>
  <r>
    <x v="20"/>
    <x v="12"/>
    <n v="103265592"/>
    <n v="3.5211873864045638E-2"/>
  </r>
  <r>
    <x v="20"/>
    <x v="13"/>
    <n v="109672256"/>
    <n v="5.8416451285546636E-2"/>
  </r>
  <r>
    <x v="20"/>
    <x v="14"/>
    <n v="124351576"/>
    <n v="0.11804691562574164"/>
  </r>
  <r>
    <x v="20"/>
    <x v="15"/>
    <n v="123370389"/>
    <n v="-7.9531807263734898E-3"/>
  </r>
  <r>
    <x v="20"/>
    <x v="16"/>
    <n v="123478165"/>
    <n v="8.7283448049296818E-4"/>
  </r>
  <r>
    <x v="20"/>
    <x v="17"/>
    <n v="125719665"/>
    <n v="1.7829350722498347E-2"/>
  </r>
  <r>
    <x v="20"/>
    <x v="18"/>
    <n v="121210801"/>
    <n v="-3.7198533157123514E-2"/>
  </r>
  <r>
    <x v="20"/>
    <x v="19"/>
    <n v="116205464"/>
    <n v="-4.3073163926267699E-2"/>
  </r>
  <r>
    <x v="21"/>
    <x v="0"/>
    <n v="105222705"/>
    <n v="0"/>
  </r>
  <r>
    <x v="21"/>
    <x v="1"/>
    <n v="100442523"/>
    <n v="-4.7591217914747123E-2"/>
  </r>
  <r>
    <x v="21"/>
    <x v="2"/>
    <n v="153079639"/>
    <n v="0.34385445604558812"/>
  </r>
  <r>
    <x v="21"/>
    <x v="3"/>
    <n v="198604542"/>
    <n v="0.22922387646099252"/>
  </r>
  <r>
    <x v="21"/>
    <x v="4"/>
    <n v="200820371"/>
    <n v="1.1033885601177382E-2"/>
  </r>
  <r>
    <x v="21"/>
    <x v="5"/>
    <n v="195235887"/>
    <n v="-2.8603778156830358E-2"/>
  </r>
  <r>
    <x v="21"/>
    <x v="6"/>
    <n v="263371447"/>
    <n v="0.25870518910123164"/>
  </r>
  <r>
    <x v="21"/>
    <x v="7"/>
    <n v="263980885"/>
    <n v="2.3086444308268758E-3"/>
  </r>
  <r>
    <x v="21"/>
    <x v="8"/>
    <n v="274385674"/>
    <n v="3.7920307020110677E-2"/>
  </r>
  <r>
    <x v="21"/>
    <x v="9"/>
    <n v="308352501"/>
    <n v="0.11015583428006637"/>
  </r>
  <r>
    <x v="21"/>
    <x v="10"/>
    <n v="300786517"/>
    <n v="-2.5153999838363767E-2"/>
  </r>
  <r>
    <x v="21"/>
    <x v="11"/>
    <n v="305954138"/>
    <n v="1.6890181756587321E-2"/>
  </r>
  <r>
    <x v="21"/>
    <x v="12"/>
    <n v="357663356"/>
    <n v="0.14457510710155055"/>
  </r>
  <r>
    <x v="21"/>
    <x v="13"/>
    <n v="343872190"/>
    <n v="-4.0105499662534502E-2"/>
  </r>
  <r>
    <x v="21"/>
    <x v="14"/>
    <n v="356004711"/>
    <n v="3.4079664187365209E-2"/>
  </r>
  <r>
    <x v="21"/>
    <x v="15"/>
    <n v="352172452"/>
    <n v="-1.0881768230980202E-2"/>
  </r>
  <r>
    <x v="21"/>
    <x v="16"/>
    <n v="512554819"/>
    <n v="0.31290773407009953"/>
  </r>
  <r>
    <x v="21"/>
    <x v="17"/>
    <n v="505144441"/>
    <n v="-1.4669819953536814E-2"/>
  </r>
  <r>
    <x v="21"/>
    <x v="18"/>
    <n v="485190259"/>
    <n v="-4.1126509920307364E-2"/>
  </r>
  <r>
    <x v="21"/>
    <x v="19"/>
    <n v="520187087"/>
    <n v="6.727738706824147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97676-5580-4A26-829D-C7E6CD3B90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X25" firstHeaderRow="1" firstDataRow="2" firstDataCol="1"/>
  <pivotFields count="4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numFmtId="1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Total Liabilities Growth" fld="3" baseField="1" baseItem="0" numFmtId="1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992DC-F2CD-42C7-8438-58AA69AF37F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X25" firstHeaderRow="1" firstDataRow="2" firstDataCol="1"/>
  <pivotFields count="4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numFmtId="1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Total Liabilities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1CA457-6D09-49A1-86FE-5DED9700846F}" name="Table2" displayName="Table2" ref="A1:D442" totalsRowCount="1" headerRowDxfId="58">
  <autoFilter ref="A1:D441" xr:uid="{3F1CA457-6D09-49A1-86FE-5DED9700846F}"/>
  <tableColumns count="4">
    <tableColumn id="1" xr3:uid="{8F7D0EDB-FA0A-4294-A7F3-B6B052F06DF7}" name="University Name" totalsRowLabel="Average" dataDxfId="57" totalsRowDxfId="56"/>
    <tableColumn id="2" xr3:uid="{47053695-CE9F-4668-84F1-2D2B80AE4869}" name="Fiscal Year" dataDxfId="55" totalsRowDxfId="54"/>
    <tableColumn id="3" xr3:uid="{9B06F13B-044A-489F-B7FA-AF92A9913AEA}" name="Total Assets" totalsRowFunction="average" dataDxfId="53" totalsRowDxfId="52"/>
    <tableColumn id="4" xr3:uid="{AF7C6EA0-B5DB-4259-8AF2-14F678311424}" name="Total Asset Growth" totalsRowFunction="average" dataDxfId="51" totalsRowDxfId="50" dataCellStyle="Percent">
      <calculatedColumnFormula>(C2-C1)/C1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957799-CF70-4037-809B-99392A2BE795}" name="Table1" displayName="Table1" ref="G3:H26" totalsRowShown="0">
  <autoFilter ref="G3:H26" xr:uid="{D4957799-CF70-4037-809B-99392A2BE795}"/>
  <tableColumns count="2">
    <tableColumn id="1" xr3:uid="{E2CF8E10-F6B6-4167-8D9D-0BC54D029C21}" name="School Name"/>
    <tableColumn id="2" xr3:uid="{DEDD536C-78C5-489D-AFDF-539193297D08}" name="CAGR" dataDxfId="49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619F99-C632-443D-9D18-CB77CDD3BF58}" name="Table4" displayName="Table4" ref="E3:AA23" totalsRowShown="0">
  <autoFilter ref="E3:AA23" xr:uid="{F8619F99-C632-443D-9D18-CB77CDD3BF58}"/>
  <tableColumns count="23">
    <tableColumn id="1" xr3:uid="{BB5E1139-0FBD-4A1B-A9B8-0D6430DE62AA}" name="Fiscal Year"/>
    <tableColumn id="2" xr3:uid="{A5BCDF29-5C98-410A-9E02-593DE2858A00}" name="American International College" dataDxfId="48"/>
    <tableColumn id="3" xr3:uid="{3C76BA85-90F0-419A-8DBC-3C646094DD4F}" name="Brandeis University" dataDxfId="47"/>
    <tableColumn id="4" xr3:uid="{F30262D9-03F0-41AA-8E03-C587AC6EB5CF}" name="Bryant University" dataDxfId="46"/>
    <tableColumn id="5" xr3:uid="{1963F896-3D79-4144-81C9-910DC049C04B}" name="Clark University" dataDxfId="45"/>
    <tableColumn id="6" xr3:uid="{85EE95AF-CA74-4B02-8C35-CE3A6DBA8983}" name="Endicott College" dataDxfId="44"/>
    <tableColumn id="7" xr3:uid="{EB8F21E2-E4B0-4790-90AC-9642CA6FA06D}" name="Fairfield University" dataDxfId="43"/>
    <tableColumn id="8" xr3:uid="{CDB74296-C3A5-40A3-B4E4-D54DAD31EEC9}" name="Lesley University" dataDxfId="42"/>
    <tableColumn id="9" xr3:uid="{29938970-A23D-4F69-898D-AF36E25732F1}" name="Merrimack College" dataDxfId="41"/>
    <tableColumn id="10" xr3:uid="{E11C1D84-7A84-4999-84D3-9BABDA9AB406}" name="Nichols College" dataDxfId="40"/>
    <tableColumn id="11" xr3:uid="{F9A680CD-8828-4553-A84D-30988BDB50FD}" name="Quinnipiac University" dataDxfId="39"/>
    <tableColumn id="12" xr3:uid="{C0887C8C-DEA5-4BD0-B5D1-347D7AF37E32}" name="Roger Williams University" dataDxfId="38"/>
    <tableColumn id="13" xr3:uid="{149BBA1A-D149-41BC-9564-6813021EA164}" name="Sacred Heart University" dataDxfId="37"/>
    <tableColumn id="14" xr3:uid="{E11F3AC4-62BD-4B06-A859-477EDA5FC8B2}" name="Springfield College" dataDxfId="36"/>
    <tableColumn id="15" xr3:uid="{AB3B33BC-1DE6-4D65-958C-D2F9F237D572}" name="Suffolk University" dataDxfId="35"/>
    <tableColumn id="16" xr3:uid="{6C4AE432-4827-4962-8688-0A10A5B9978C}" name="University of Hartford" dataDxfId="34"/>
    <tableColumn id="17" xr3:uid="{8189F794-9A46-4799-9ADC-09B8F1E80867}" name="Wesleyan University" dataDxfId="33"/>
    <tableColumn id="18" xr3:uid="{1D8D8C4C-713B-45E5-B713-7B37EED82EA8}" name="Western New England University" dataDxfId="32"/>
    <tableColumn id="19" xr3:uid="{66664B4F-7F78-4E53-90C0-257C78CBAFE4}" name="Worcester Polytechnic Institute" dataDxfId="31"/>
    <tableColumn id="20" xr3:uid="{291ED976-B2AE-4014-8511-51384ED2BB68}" name="Boston College" dataDxfId="30"/>
    <tableColumn id="21" xr3:uid="{C6C7508B-876C-403F-85C9-776A34F074EE}" name="Boston University" dataDxfId="29"/>
    <tableColumn id="22" xr3:uid="{A339C193-2061-4399-B7BB-8663E063ADF5}" name="Massachusetts Institute of Technology" dataDxfId="28"/>
    <tableColumn id="23" xr3:uid="{90797233-7C1E-40EC-8C06-C762BB078E46}" name="Northeastern University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02EEB4-1B59-4A36-AFAB-C3B85550E43C}" name="Table3" displayName="Table3" ref="B4:C27" totalsRowShown="0">
  <autoFilter ref="B4:C27" xr:uid="{E4DCEE16-7DB6-45A1-B17A-1657D81FEFA8}"/>
  <tableColumns count="2">
    <tableColumn id="1" xr3:uid="{14F67C5F-DAC1-439C-AB76-880E7F91D446}" name="University Name"/>
    <tableColumn id="2" xr3:uid="{A80AF090-9664-4CE4-BCD9-79603F3E6E47}" name="CAGR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C357D9-69C2-4DCF-B7EC-FAE6DDB4FDB4}" name="Table8" displayName="Table8" ref="D5:E28" totalsRowShown="0">
  <autoFilter ref="D5:E28" xr:uid="{87C357D9-69C2-4DCF-B7EC-FAE6DDB4FDB4}"/>
  <sortState xmlns:xlrd2="http://schemas.microsoft.com/office/spreadsheetml/2017/richdata2" ref="D6:E28">
    <sortCondition descending="1" ref="E5:E28"/>
  </sortState>
  <tableColumns count="2">
    <tableColumn id="1" xr3:uid="{6D517745-90A5-446B-A2A7-BFAF9E21B428}" name="Universities"/>
    <tableColumn id="2" xr3:uid="{23EBFB0B-9736-4ED5-A577-2D3E88B7847C}" name="Growth Rate" dataDxfId="25">
      <calculatedColumnFormula>'Other Salaries &amp; Wages CAGR'!C5+1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C01F44-3A50-4892-8545-D3D050FEEDEA}" name="Table5" displayName="Table5" ref="E4:AA24" totalsRowShown="0">
  <autoFilter ref="E4:AA24" xr:uid="{9BC01F44-3A50-4892-8545-D3D050FEEDEA}"/>
  <tableColumns count="23">
    <tableColumn id="1" xr3:uid="{ABACAFA7-D818-41A0-81E1-90779E0CEBA1}" name="Fiscal Year"/>
    <tableColumn id="2" xr3:uid="{537E31AF-2D48-4BCD-950F-FE2EBF42363B}" name="American International College" dataDxfId="24"/>
    <tableColumn id="3" xr3:uid="{8B0A6E8E-1968-409E-9AC1-1424803CA802}" name="Brandeis University" dataDxfId="23"/>
    <tableColumn id="4" xr3:uid="{C0C43055-923F-4470-80B0-A24C2CBDB94B}" name="Bryant University" dataDxfId="22"/>
    <tableColumn id="5" xr3:uid="{BDED5DD9-E854-4919-B7BB-2AA6FB046F45}" name="Clark University" dataDxfId="21"/>
    <tableColumn id="6" xr3:uid="{5CD636E6-FEF9-46FE-9199-B34FC6DAF4FE}" name="Endicott College" dataDxfId="20"/>
    <tableColumn id="7" xr3:uid="{3BCDFC3D-3E36-4022-8CD4-BA74D5EF969B}" name="Fairfield University" dataDxfId="19"/>
    <tableColumn id="8" xr3:uid="{89A5E863-E704-4328-A1C3-F62CA6329625}" name="Lesley University" dataDxfId="18"/>
    <tableColumn id="9" xr3:uid="{E5FF55B7-A5CD-458E-8B52-457C07D93C92}" name="Merrimack College" dataDxfId="17"/>
    <tableColumn id="10" xr3:uid="{C2A53BC9-1016-4D5B-A290-96873D7A3DB1}" name="Nichols College" dataDxfId="16"/>
    <tableColumn id="11" xr3:uid="{E7F7A130-40A5-4359-8F88-DFECA72393EA}" name="Quinnipiac University" dataDxfId="15"/>
    <tableColumn id="12" xr3:uid="{EFBD8C43-C7F5-49AD-A8EE-EEBAF973B268}" name="Roger Williams University" dataDxfId="14"/>
    <tableColumn id="13" xr3:uid="{6CC138A3-2DC0-440A-B25B-002CAF03354E}" name="Sacred Heart University" dataDxfId="13"/>
    <tableColumn id="14" xr3:uid="{9BB2940F-E7D0-45B2-88FC-94536B3A25B0}" name="Springfield College" dataDxfId="12"/>
    <tableColumn id="15" xr3:uid="{A48DF4D0-AF1D-49D6-AE5B-00702AA7E1E4}" name="Suffolk University" dataDxfId="11"/>
    <tableColumn id="16" xr3:uid="{885D0B8E-8BD5-44B2-B993-2A9B280A47F6}" name="University of Hartford" dataDxfId="10"/>
    <tableColumn id="17" xr3:uid="{2075279D-15BA-4AEA-A21C-A49BEEDF48CC}" name="Wesleyan University" dataDxfId="9"/>
    <tableColumn id="18" xr3:uid="{59326082-6263-4D7E-89D6-CD4189BBA323}" name="Western New England University" dataDxfId="8"/>
    <tableColumn id="19" xr3:uid="{F042DCDE-0923-4160-B53B-10D13CA2C62D}" name="Worcester Polytechnic Institute" dataDxfId="7"/>
    <tableColumn id="20" xr3:uid="{62A2BD36-08CA-4055-8522-48C93149002C}" name="Boston College" dataDxfId="6"/>
    <tableColumn id="21" xr3:uid="{4A8654EE-CB3A-41D1-8404-15FBF2806070}" name="Boston University" dataDxfId="5"/>
    <tableColumn id="22" xr3:uid="{EAC705A3-2C2F-4026-9E60-0CB9C4F2F571}" name="Massachusetts Institute of Technology" dataDxfId="4"/>
    <tableColumn id="23" xr3:uid="{95FC2D58-60C2-431A-8B21-F65AA9425718}" name="Northeastern University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3E38B8-4579-40F3-9CBC-05E99760E99A}" name="Table6" displayName="Table6" ref="C4:D27" totalsRowShown="0" headerRowDxfId="2">
  <autoFilter ref="C4:D27" xr:uid="{D73E38B8-4579-40F3-9CBC-05E99760E99A}"/>
  <tableColumns count="2">
    <tableColumn id="1" xr3:uid="{E1A1D8BA-599C-4EC6-887B-076E8AA1297F}" name="University Name" dataDxfId="1"/>
    <tableColumn id="2" xr3:uid="{EB5DB0A1-B48A-48D7-BF82-C95F2807AF16}" name="CAG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942A-F729-4E57-839D-7C3B408E971F}">
  <dimension ref="A1:D441"/>
  <sheetViews>
    <sheetView workbookViewId="0">
      <selection activeCell="D3" sqref="D3"/>
    </sheetView>
  </sheetViews>
  <sheetFormatPr defaultRowHeight="14.4" x14ac:dyDescent="0.3"/>
  <cols>
    <col min="1" max="1" width="40.88671875" bestFit="1" customWidth="1"/>
    <col min="2" max="2" width="11.44140625" bestFit="1" customWidth="1"/>
    <col min="3" max="3" width="21.109375" bestFit="1" customWidth="1"/>
    <col min="4" max="4" width="25.5546875" bestFit="1" customWidth="1"/>
  </cols>
  <sheetData>
    <row r="1" spans="1:4" ht="15.6" x14ac:dyDescent="0.3">
      <c r="A1" s="84" t="s">
        <v>0</v>
      </c>
      <c r="B1" s="83" t="s">
        <v>1</v>
      </c>
      <c r="C1" s="82" t="s">
        <v>2</v>
      </c>
      <c r="D1" s="82" t="s">
        <v>3</v>
      </c>
    </row>
    <row r="2" spans="1:4" ht="15.6" x14ac:dyDescent="0.3">
      <c r="A2" s="72" t="s">
        <v>4</v>
      </c>
      <c r="B2" s="81">
        <v>2004</v>
      </c>
      <c r="C2" s="79">
        <v>15873247</v>
      </c>
      <c r="D2" s="70">
        <v>0</v>
      </c>
    </row>
    <row r="3" spans="1:4" ht="15.6" x14ac:dyDescent="0.3">
      <c r="A3" s="72" t="s">
        <v>4</v>
      </c>
      <c r="B3" s="81">
        <v>2005</v>
      </c>
      <c r="C3" s="79">
        <v>16379545</v>
      </c>
      <c r="D3" s="70">
        <f t="shared" ref="D3:D21" si="0">(C3-C2)/C3</f>
        <v>3.0910382431258012E-2</v>
      </c>
    </row>
    <row r="4" spans="1:4" ht="15.6" x14ac:dyDescent="0.3">
      <c r="A4" s="72" t="s">
        <v>4</v>
      </c>
      <c r="B4" s="81">
        <v>2006</v>
      </c>
      <c r="C4" s="79">
        <v>16978452</v>
      </c>
      <c r="D4" s="70">
        <f t="shared" si="0"/>
        <v>3.5274535040061367E-2</v>
      </c>
    </row>
    <row r="5" spans="1:4" ht="15.6" x14ac:dyDescent="0.3">
      <c r="A5" s="72" t="s">
        <v>4</v>
      </c>
      <c r="B5" s="81">
        <v>2007</v>
      </c>
      <c r="C5" s="79">
        <v>17682451</v>
      </c>
      <c r="D5" s="70">
        <f t="shared" si="0"/>
        <v>3.9813428579556082E-2</v>
      </c>
    </row>
    <row r="6" spans="1:4" ht="15.6" x14ac:dyDescent="0.3">
      <c r="A6" s="72" t="s">
        <v>4</v>
      </c>
      <c r="B6" s="81">
        <v>2008</v>
      </c>
      <c r="C6" s="79">
        <v>18642387</v>
      </c>
      <c r="D6" s="70">
        <f t="shared" si="0"/>
        <v>5.1492118471738624E-2</v>
      </c>
    </row>
    <row r="7" spans="1:4" ht="15.6" x14ac:dyDescent="0.3">
      <c r="A7" s="72" t="s">
        <v>4</v>
      </c>
      <c r="B7" s="81">
        <v>2009</v>
      </c>
      <c r="C7" s="79">
        <v>19982748</v>
      </c>
      <c r="D7" s="70">
        <f t="shared" si="0"/>
        <v>6.7075909679689696E-2</v>
      </c>
    </row>
    <row r="8" spans="1:4" ht="15.6" x14ac:dyDescent="0.3">
      <c r="A8" s="72" t="s">
        <v>4</v>
      </c>
      <c r="B8" s="81">
        <v>2010</v>
      </c>
      <c r="C8" s="79">
        <v>21284597</v>
      </c>
      <c r="D8" s="70">
        <f t="shared" si="0"/>
        <v>6.1163901764266435E-2</v>
      </c>
    </row>
    <row r="9" spans="1:4" ht="15.6" x14ac:dyDescent="0.3">
      <c r="A9" s="72" t="s">
        <v>4</v>
      </c>
      <c r="B9" s="81">
        <v>2011</v>
      </c>
      <c r="C9" s="79">
        <v>22623488</v>
      </c>
      <c r="D9" s="70">
        <f t="shared" si="0"/>
        <v>5.9181457784051691E-2</v>
      </c>
    </row>
    <row r="10" spans="1:4" ht="15.6" x14ac:dyDescent="0.3">
      <c r="A10" s="72" t="s">
        <v>4</v>
      </c>
      <c r="B10" s="81">
        <v>2012</v>
      </c>
      <c r="C10" s="79">
        <v>24124798</v>
      </c>
      <c r="D10" s="70">
        <f t="shared" si="0"/>
        <v>6.2230987384847739E-2</v>
      </c>
    </row>
    <row r="11" spans="1:4" ht="15.6" x14ac:dyDescent="0.3">
      <c r="A11" s="72" t="s">
        <v>4</v>
      </c>
      <c r="B11" s="81">
        <v>2013</v>
      </c>
      <c r="C11" s="79">
        <v>25876209</v>
      </c>
      <c r="D11" s="70">
        <f t="shared" si="0"/>
        <v>6.7684219121896871E-2</v>
      </c>
    </row>
    <row r="12" spans="1:4" ht="15.6" x14ac:dyDescent="0.3">
      <c r="A12" s="72" t="s">
        <v>4</v>
      </c>
      <c r="B12" s="81">
        <v>2014</v>
      </c>
      <c r="C12" s="79">
        <v>27823990</v>
      </c>
      <c r="D12" s="70">
        <f t="shared" si="0"/>
        <v>7.0003655119197497E-2</v>
      </c>
    </row>
    <row r="13" spans="1:4" ht="15.6" x14ac:dyDescent="0.3">
      <c r="A13" s="72" t="s">
        <v>4</v>
      </c>
      <c r="B13" s="81">
        <v>2015</v>
      </c>
      <c r="C13" s="79">
        <v>27823990</v>
      </c>
      <c r="D13" s="70">
        <f t="shared" si="0"/>
        <v>0</v>
      </c>
    </row>
    <row r="14" spans="1:4" ht="15.6" x14ac:dyDescent="0.3">
      <c r="A14" s="72" t="s">
        <v>4</v>
      </c>
      <c r="B14" s="81">
        <v>2016</v>
      </c>
      <c r="C14" s="79">
        <v>27823990</v>
      </c>
      <c r="D14" s="70">
        <f t="shared" si="0"/>
        <v>0</v>
      </c>
    </row>
    <row r="15" spans="1:4" ht="15.6" x14ac:dyDescent="0.3">
      <c r="A15" s="72" t="s">
        <v>4</v>
      </c>
      <c r="B15" s="81">
        <v>2017</v>
      </c>
      <c r="C15" s="79">
        <v>29782807</v>
      </c>
      <c r="D15" s="70">
        <f t="shared" si="0"/>
        <v>6.577005988723629E-2</v>
      </c>
    </row>
    <row r="16" spans="1:4" ht="15.6" x14ac:dyDescent="0.3">
      <c r="A16" s="72" t="s">
        <v>4</v>
      </c>
      <c r="B16" s="81">
        <v>2018</v>
      </c>
      <c r="C16" s="79">
        <v>28885480</v>
      </c>
      <c r="D16" s="70">
        <f t="shared" si="0"/>
        <v>-3.1064984898987312E-2</v>
      </c>
    </row>
    <row r="17" spans="1:4" ht="15.6" x14ac:dyDescent="0.3">
      <c r="A17" s="72" t="s">
        <v>4</v>
      </c>
      <c r="B17" s="81">
        <v>2019</v>
      </c>
      <c r="C17" s="79">
        <v>28885480</v>
      </c>
      <c r="D17" s="70">
        <f t="shared" si="0"/>
        <v>0</v>
      </c>
    </row>
    <row r="18" spans="1:4" ht="15.6" x14ac:dyDescent="0.3">
      <c r="A18" s="72" t="s">
        <v>4</v>
      </c>
      <c r="B18" s="81">
        <v>2020</v>
      </c>
      <c r="C18" s="79">
        <v>41059007</v>
      </c>
      <c r="D18" s="70">
        <f t="shared" si="0"/>
        <v>0.29648858775371745</v>
      </c>
    </row>
    <row r="19" spans="1:4" ht="15.6" x14ac:dyDescent="0.3">
      <c r="A19" s="72" t="s">
        <v>4</v>
      </c>
      <c r="B19" s="81">
        <v>2021</v>
      </c>
      <c r="C19" s="79">
        <v>33400681</v>
      </c>
      <c r="D19" s="70">
        <f t="shared" si="0"/>
        <v>-0.22928652263108049</v>
      </c>
    </row>
    <row r="20" spans="1:4" ht="15.6" x14ac:dyDescent="0.3">
      <c r="A20" s="72" t="s">
        <v>4</v>
      </c>
      <c r="B20" s="81">
        <v>2022</v>
      </c>
      <c r="C20" s="79">
        <v>33400681</v>
      </c>
      <c r="D20" s="70">
        <f t="shared" si="0"/>
        <v>0</v>
      </c>
    </row>
    <row r="21" spans="1:4" ht="15.6" x14ac:dyDescent="0.3">
      <c r="A21" s="72" t="s">
        <v>4</v>
      </c>
      <c r="B21" s="81">
        <v>2023</v>
      </c>
      <c r="C21" s="79">
        <v>34148646</v>
      </c>
      <c r="D21" s="70">
        <f t="shared" si="0"/>
        <v>2.190321103800133E-2</v>
      </c>
    </row>
    <row r="22" spans="1:4" ht="15.6" x14ac:dyDescent="0.3">
      <c r="A22" s="72" t="s">
        <v>5</v>
      </c>
      <c r="B22" s="72">
        <v>2004</v>
      </c>
      <c r="C22" s="75">
        <v>717923260</v>
      </c>
      <c r="D22" s="70">
        <v>0</v>
      </c>
    </row>
    <row r="23" spans="1:4" ht="15.6" x14ac:dyDescent="0.3">
      <c r="A23" s="72" t="s">
        <v>5</v>
      </c>
      <c r="B23" s="72">
        <v>2005</v>
      </c>
      <c r="C23" s="75">
        <v>722779291</v>
      </c>
      <c r="D23" s="70">
        <f t="shared" ref="D23:D41" si="1">(C23-C22)/C23</f>
        <v>6.7185530361300845E-3</v>
      </c>
    </row>
    <row r="24" spans="1:4" ht="15.6" x14ac:dyDescent="0.3">
      <c r="A24" s="72" t="s">
        <v>5</v>
      </c>
      <c r="B24" s="72">
        <v>2006</v>
      </c>
      <c r="C24" s="75">
        <v>736872425</v>
      </c>
      <c r="D24" s="70">
        <f t="shared" si="1"/>
        <v>1.9125609158193158E-2</v>
      </c>
    </row>
    <row r="25" spans="1:4" ht="15.6" x14ac:dyDescent="0.3">
      <c r="A25" s="72" t="s">
        <v>5</v>
      </c>
      <c r="B25" s="72">
        <v>2007</v>
      </c>
      <c r="C25" s="75">
        <v>736218205</v>
      </c>
      <c r="D25" s="70">
        <f t="shared" si="1"/>
        <v>-8.8862241595886646E-4</v>
      </c>
    </row>
    <row r="26" spans="1:4" ht="15.6" x14ac:dyDescent="0.3">
      <c r="A26" s="72" t="s">
        <v>5</v>
      </c>
      <c r="B26" s="72">
        <v>2008</v>
      </c>
      <c r="C26" s="75">
        <v>823426953</v>
      </c>
      <c r="D26" s="70">
        <f t="shared" si="1"/>
        <v>0.1059095135060511</v>
      </c>
    </row>
    <row r="27" spans="1:4" ht="15.6" x14ac:dyDescent="0.3">
      <c r="A27" s="72" t="s">
        <v>5</v>
      </c>
      <c r="B27" s="72">
        <v>2009</v>
      </c>
      <c r="C27" s="75">
        <v>888269338</v>
      </c>
      <c r="D27" s="70">
        <f t="shared" si="1"/>
        <v>7.299856273998731E-2</v>
      </c>
    </row>
    <row r="28" spans="1:4" ht="15.6" x14ac:dyDescent="0.3">
      <c r="A28" s="72" t="s">
        <v>5</v>
      </c>
      <c r="B28" s="72">
        <v>2010</v>
      </c>
      <c r="C28" s="75">
        <v>905513677</v>
      </c>
      <c r="D28" s="70">
        <f t="shared" si="1"/>
        <v>1.9043709043833693E-2</v>
      </c>
    </row>
    <row r="29" spans="1:4" ht="15.6" x14ac:dyDescent="0.3">
      <c r="A29" s="72" t="s">
        <v>5</v>
      </c>
      <c r="B29" s="72">
        <v>2011</v>
      </c>
      <c r="C29" s="75">
        <v>1012010967</v>
      </c>
      <c r="D29" s="70">
        <f t="shared" si="1"/>
        <v>0.10523333587549946</v>
      </c>
    </row>
    <row r="30" spans="1:4" ht="15.6" x14ac:dyDescent="0.3">
      <c r="A30" s="72" t="s">
        <v>5</v>
      </c>
      <c r="B30" s="72">
        <v>2012</v>
      </c>
      <c r="C30" s="75">
        <v>995896310</v>
      </c>
      <c r="D30" s="70">
        <f t="shared" si="1"/>
        <v>-1.6181059050213772E-2</v>
      </c>
    </row>
    <row r="31" spans="1:4" ht="15.6" x14ac:dyDescent="0.3">
      <c r="A31" s="72" t="s">
        <v>5</v>
      </c>
      <c r="B31" s="72">
        <v>2013</v>
      </c>
      <c r="C31" s="75">
        <v>967407370</v>
      </c>
      <c r="D31" s="70">
        <f t="shared" si="1"/>
        <v>-2.9448752287260328E-2</v>
      </c>
    </row>
    <row r="32" spans="1:4" ht="15.6" x14ac:dyDescent="0.3">
      <c r="A32" s="72" t="s">
        <v>5</v>
      </c>
      <c r="B32" s="72">
        <v>2014</v>
      </c>
      <c r="C32" s="80">
        <v>1209086570</v>
      </c>
      <c r="D32" s="70">
        <f t="shared" si="1"/>
        <v>0.19988576996600005</v>
      </c>
    </row>
    <row r="33" spans="1:4" ht="15.6" x14ac:dyDescent="0.3">
      <c r="A33" s="72" t="s">
        <v>5</v>
      </c>
      <c r="B33" s="72">
        <v>2015</v>
      </c>
      <c r="C33" s="75">
        <v>1192262457</v>
      </c>
      <c r="D33" s="70">
        <f t="shared" si="1"/>
        <v>-1.4111081751524111E-2</v>
      </c>
    </row>
    <row r="34" spans="1:4" ht="15.6" x14ac:dyDescent="0.3">
      <c r="A34" s="72" t="s">
        <v>5</v>
      </c>
      <c r="B34" s="72">
        <v>2016</v>
      </c>
      <c r="C34" s="75">
        <v>1192200450</v>
      </c>
      <c r="D34" s="70">
        <f t="shared" si="1"/>
        <v>-5.2010549064966384E-5</v>
      </c>
    </row>
    <row r="35" spans="1:4" ht="15.6" x14ac:dyDescent="0.3">
      <c r="A35" s="72" t="s">
        <v>5</v>
      </c>
      <c r="B35" s="72">
        <v>2017</v>
      </c>
      <c r="C35" s="75">
        <v>1403257669</v>
      </c>
      <c r="D35" s="70">
        <f t="shared" si="1"/>
        <v>0.15040517765379838</v>
      </c>
    </row>
    <row r="36" spans="1:4" ht="15.6" x14ac:dyDescent="0.3">
      <c r="A36" s="72" t="s">
        <v>5</v>
      </c>
      <c r="B36" s="72">
        <v>2018</v>
      </c>
      <c r="C36" s="75">
        <v>1392003823</v>
      </c>
      <c r="D36" s="70">
        <f t="shared" si="1"/>
        <v>-8.0846372790457487E-3</v>
      </c>
    </row>
    <row r="37" spans="1:4" ht="15.6" x14ac:dyDescent="0.3">
      <c r="A37" s="72" t="s">
        <v>5</v>
      </c>
      <c r="B37" s="72">
        <v>2019</v>
      </c>
      <c r="C37" s="75">
        <v>1353729916</v>
      </c>
      <c r="D37" s="70">
        <f t="shared" si="1"/>
        <v>-2.8272926931460381E-2</v>
      </c>
    </row>
    <row r="38" spans="1:4" ht="15.6" x14ac:dyDescent="0.3">
      <c r="A38" s="72" t="s">
        <v>5</v>
      </c>
      <c r="B38" s="72">
        <v>2020</v>
      </c>
      <c r="C38" s="75">
        <v>1626351056</v>
      </c>
      <c r="D38" s="70">
        <f t="shared" si="1"/>
        <v>0.16762748669436103</v>
      </c>
    </row>
    <row r="39" spans="1:4" ht="15.6" x14ac:dyDescent="0.3">
      <c r="A39" s="72" t="s">
        <v>5</v>
      </c>
      <c r="B39" s="72">
        <v>2021</v>
      </c>
      <c r="C39" s="75">
        <v>1585677586</v>
      </c>
      <c r="D39" s="70">
        <f t="shared" si="1"/>
        <v>-2.5650529690970862E-2</v>
      </c>
    </row>
    <row r="40" spans="1:4" ht="15.6" x14ac:dyDescent="0.3">
      <c r="A40" s="72" t="s">
        <v>5</v>
      </c>
      <c r="B40" s="72">
        <v>2022</v>
      </c>
      <c r="C40" s="75">
        <v>1830728037</v>
      </c>
      <c r="D40" s="70">
        <f t="shared" si="1"/>
        <v>0.13385409850474694</v>
      </c>
    </row>
    <row r="41" spans="1:4" ht="15.6" x14ac:dyDescent="0.3">
      <c r="A41" s="72" t="s">
        <v>5</v>
      </c>
      <c r="B41" s="72">
        <v>2023</v>
      </c>
      <c r="C41" s="75">
        <v>1803221176</v>
      </c>
      <c r="D41" s="70">
        <f t="shared" si="1"/>
        <v>-1.5254291246189313E-2</v>
      </c>
    </row>
    <row r="42" spans="1:4" ht="15.6" x14ac:dyDescent="0.3">
      <c r="A42" s="72" t="s">
        <v>6</v>
      </c>
      <c r="B42" s="72">
        <v>2004</v>
      </c>
      <c r="C42" s="75">
        <v>1331454000</v>
      </c>
      <c r="D42" s="70">
        <v>0</v>
      </c>
    </row>
    <row r="43" spans="1:4" ht="15.6" x14ac:dyDescent="0.3">
      <c r="A43" s="72" t="s">
        <v>6</v>
      </c>
      <c r="B43" s="72">
        <v>2005</v>
      </c>
      <c r="C43" s="75">
        <v>1520428000</v>
      </c>
      <c r="D43" s="70">
        <f t="shared" ref="D43:D61" si="2">(C43-C42)/C43</f>
        <v>0.12429000255191301</v>
      </c>
    </row>
    <row r="44" spans="1:4" ht="15.6" x14ac:dyDescent="0.3">
      <c r="A44" s="72" t="s">
        <v>6</v>
      </c>
      <c r="B44" s="72">
        <v>2006</v>
      </c>
      <c r="C44" s="75">
        <v>1584643685</v>
      </c>
      <c r="D44" s="70">
        <f t="shared" si="2"/>
        <v>4.0523737675450998E-2</v>
      </c>
    </row>
    <row r="45" spans="1:4" ht="15.6" x14ac:dyDescent="0.3">
      <c r="A45" s="72" t="s">
        <v>6</v>
      </c>
      <c r="B45" s="72">
        <v>2007</v>
      </c>
      <c r="C45" s="75">
        <v>1667644211</v>
      </c>
      <c r="D45" s="70">
        <f t="shared" si="2"/>
        <v>4.9771123512148241E-2</v>
      </c>
    </row>
    <row r="46" spans="1:4" ht="15.6" x14ac:dyDescent="0.3">
      <c r="A46" s="72" t="s">
        <v>6</v>
      </c>
      <c r="B46" s="72">
        <v>2008</v>
      </c>
      <c r="C46" s="75">
        <v>2008501675</v>
      </c>
      <c r="D46" s="70">
        <f t="shared" si="2"/>
        <v>0.16970733370187505</v>
      </c>
    </row>
    <row r="47" spans="1:4" ht="15.6" x14ac:dyDescent="0.3">
      <c r="A47" s="72" t="s">
        <v>6</v>
      </c>
      <c r="B47" s="72">
        <v>2009</v>
      </c>
      <c r="C47" s="75">
        <v>2062443112</v>
      </c>
      <c r="D47" s="70">
        <f t="shared" si="2"/>
        <v>2.6154145385223114E-2</v>
      </c>
    </row>
    <row r="48" spans="1:4" ht="15.6" x14ac:dyDescent="0.3">
      <c r="A48" s="72" t="s">
        <v>6</v>
      </c>
      <c r="B48" s="72">
        <v>2010</v>
      </c>
      <c r="C48" s="75">
        <v>2062464413</v>
      </c>
      <c r="D48" s="70">
        <f t="shared" si="2"/>
        <v>1.032793577709115E-5</v>
      </c>
    </row>
    <row r="49" spans="1:4" ht="15.6" x14ac:dyDescent="0.3">
      <c r="A49" s="72" t="s">
        <v>6</v>
      </c>
      <c r="B49" s="72">
        <v>2011</v>
      </c>
      <c r="C49" s="75">
        <v>1998371096</v>
      </c>
      <c r="D49" s="70">
        <f t="shared" si="2"/>
        <v>-3.207278024001204E-2</v>
      </c>
    </row>
    <row r="50" spans="1:4" ht="15.6" x14ac:dyDescent="0.3">
      <c r="A50" s="72" t="s">
        <v>6</v>
      </c>
      <c r="B50" s="72">
        <v>2012</v>
      </c>
      <c r="C50" s="75">
        <v>2180943056</v>
      </c>
      <c r="D50" s="70">
        <f t="shared" si="2"/>
        <v>8.3712391984616774E-2</v>
      </c>
    </row>
    <row r="51" spans="1:4" ht="15.6" x14ac:dyDescent="0.3">
      <c r="A51" s="72" t="s">
        <v>6</v>
      </c>
      <c r="B51" s="72">
        <v>2013</v>
      </c>
      <c r="C51" s="75">
        <v>2211659276</v>
      </c>
      <c r="D51" s="70">
        <f t="shared" si="2"/>
        <v>1.3888314684508393E-2</v>
      </c>
    </row>
    <row r="52" spans="1:4" ht="15.6" x14ac:dyDescent="0.3">
      <c r="A52" s="72" t="s">
        <v>6</v>
      </c>
      <c r="B52" s="72">
        <v>2014</v>
      </c>
      <c r="C52" s="75">
        <v>2216163512</v>
      </c>
      <c r="D52" s="70">
        <f t="shared" si="2"/>
        <v>2.0324475047128203E-3</v>
      </c>
    </row>
    <row r="53" spans="1:4" ht="15.6" x14ac:dyDescent="0.3">
      <c r="A53" s="72" t="s">
        <v>6</v>
      </c>
      <c r="B53" s="72">
        <v>2015</v>
      </c>
      <c r="C53" s="75">
        <v>2204320308</v>
      </c>
      <c r="D53" s="70">
        <f t="shared" si="2"/>
        <v>-5.3727237176095554E-3</v>
      </c>
    </row>
    <row r="54" spans="1:4" ht="15.6" x14ac:dyDescent="0.3">
      <c r="A54" s="72" t="s">
        <v>6</v>
      </c>
      <c r="B54" s="72">
        <v>2016</v>
      </c>
      <c r="C54" s="75">
        <v>2301065799</v>
      </c>
      <c r="D54" s="70">
        <f t="shared" si="2"/>
        <v>4.204377425540972E-2</v>
      </c>
    </row>
    <row r="55" spans="1:4" ht="15.6" x14ac:dyDescent="0.3">
      <c r="A55" s="72" t="s">
        <v>6</v>
      </c>
      <c r="B55" s="72">
        <v>2017</v>
      </c>
      <c r="C55" s="75">
        <v>2490996168</v>
      </c>
      <c r="D55" s="70">
        <f t="shared" si="2"/>
        <v>7.6246752781034391E-2</v>
      </c>
    </row>
    <row r="56" spans="1:4" ht="15.6" x14ac:dyDescent="0.3">
      <c r="A56" s="72" t="s">
        <v>6</v>
      </c>
      <c r="B56" s="72">
        <v>2018</v>
      </c>
      <c r="C56" s="75">
        <v>2473898952</v>
      </c>
      <c r="D56" s="70">
        <f t="shared" si="2"/>
        <v>-6.9110405605604542E-3</v>
      </c>
    </row>
    <row r="57" spans="1:4" ht="15.6" x14ac:dyDescent="0.3">
      <c r="A57" s="72" t="s">
        <v>6</v>
      </c>
      <c r="B57" s="72">
        <v>2019</v>
      </c>
      <c r="C57" s="75">
        <v>2887510634</v>
      </c>
      <c r="D57" s="70">
        <f t="shared" si="2"/>
        <v>0.14324161342638367</v>
      </c>
    </row>
    <row r="58" spans="1:4" ht="15.6" x14ac:dyDescent="0.3">
      <c r="A58" s="72" t="s">
        <v>6</v>
      </c>
      <c r="B58" s="72">
        <v>2020</v>
      </c>
      <c r="C58" s="75">
        <v>3010163782</v>
      </c>
      <c r="D58" s="70">
        <f t="shared" si="2"/>
        <v>4.0746337037683489E-2</v>
      </c>
    </row>
    <row r="59" spans="1:4" ht="15.6" x14ac:dyDescent="0.3">
      <c r="A59" s="72" t="s">
        <v>6</v>
      </c>
      <c r="B59" s="72">
        <v>2021</v>
      </c>
      <c r="C59" s="75">
        <v>2943348208</v>
      </c>
      <c r="D59" s="70">
        <f t="shared" si="2"/>
        <v>-2.2700533296874537E-2</v>
      </c>
    </row>
    <row r="60" spans="1:4" ht="15.6" x14ac:dyDescent="0.3">
      <c r="A60" s="72" t="s">
        <v>6</v>
      </c>
      <c r="B60" s="72">
        <v>2022</v>
      </c>
      <c r="C60" s="75">
        <v>2780508625</v>
      </c>
      <c r="D60" s="70">
        <f t="shared" si="2"/>
        <v>-5.8564674655522779E-2</v>
      </c>
    </row>
    <row r="61" spans="1:4" ht="15.6" x14ac:dyDescent="0.3">
      <c r="A61" s="72" t="s">
        <v>6</v>
      </c>
      <c r="B61" s="72">
        <v>2023</v>
      </c>
      <c r="C61" s="75">
        <v>2667349409</v>
      </c>
      <c r="D61" s="70">
        <f t="shared" si="2"/>
        <v>-4.2423844292084643E-2</v>
      </c>
    </row>
    <row r="62" spans="1:4" ht="15.6" x14ac:dyDescent="0.3">
      <c r="A62" s="72" t="s">
        <v>7</v>
      </c>
      <c r="B62" s="72">
        <v>2004</v>
      </c>
      <c r="C62" s="71">
        <v>199112945</v>
      </c>
      <c r="D62" s="70">
        <v>0</v>
      </c>
    </row>
    <row r="63" spans="1:4" ht="15.6" x14ac:dyDescent="0.3">
      <c r="A63" s="72" t="s">
        <v>7</v>
      </c>
      <c r="B63" s="72">
        <v>2005</v>
      </c>
      <c r="C63" s="71">
        <v>198850365</v>
      </c>
      <c r="D63" s="70">
        <f t="shared" ref="D63:D81" si="3">(C63-C62)/C63</f>
        <v>-1.3204904099622849E-3</v>
      </c>
    </row>
    <row r="64" spans="1:4" ht="15.6" x14ac:dyDescent="0.3">
      <c r="A64" s="72" t="s">
        <v>7</v>
      </c>
      <c r="B64" s="72">
        <v>2006</v>
      </c>
      <c r="C64" s="71">
        <v>209364762</v>
      </c>
      <c r="D64" s="70">
        <f t="shared" si="3"/>
        <v>5.0220471198491365E-2</v>
      </c>
    </row>
    <row r="65" spans="1:4" ht="15.6" x14ac:dyDescent="0.3">
      <c r="A65" s="72" t="s">
        <v>7</v>
      </c>
      <c r="B65" s="72">
        <v>2007</v>
      </c>
      <c r="C65" s="71">
        <v>285746624</v>
      </c>
      <c r="D65" s="70">
        <f t="shared" si="3"/>
        <v>0.26730626220801823</v>
      </c>
    </row>
    <row r="66" spans="1:4" ht="15.6" x14ac:dyDescent="0.3">
      <c r="A66" s="72" t="s">
        <v>7</v>
      </c>
      <c r="B66" s="72">
        <v>2008</v>
      </c>
      <c r="C66" s="71">
        <v>298146591</v>
      </c>
      <c r="D66" s="70">
        <f t="shared" si="3"/>
        <v>4.1590168642914316E-2</v>
      </c>
    </row>
    <row r="67" spans="1:4" ht="15.6" x14ac:dyDescent="0.3">
      <c r="A67" s="72" t="s">
        <v>7</v>
      </c>
      <c r="B67" s="72">
        <v>2009</v>
      </c>
      <c r="C67" s="71">
        <v>383924281</v>
      </c>
      <c r="D67" s="70">
        <f t="shared" si="3"/>
        <v>0.22342345677271711</v>
      </c>
    </row>
    <row r="68" spans="1:4" ht="15.6" x14ac:dyDescent="0.3">
      <c r="A68" s="72" t="s">
        <v>7</v>
      </c>
      <c r="B68" s="72">
        <v>2010</v>
      </c>
      <c r="C68" s="71">
        <v>349882054</v>
      </c>
      <c r="D68" s="70">
        <f t="shared" si="3"/>
        <v>-9.7296293453221813E-2</v>
      </c>
    </row>
    <row r="69" spans="1:4" ht="15.6" x14ac:dyDescent="0.3">
      <c r="A69" s="72" t="s">
        <v>7</v>
      </c>
      <c r="B69" s="72">
        <v>2011</v>
      </c>
      <c r="C69" s="71">
        <v>345446505</v>
      </c>
      <c r="D69" s="70">
        <f t="shared" si="3"/>
        <v>-1.2840045957332815E-2</v>
      </c>
    </row>
    <row r="70" spans="1:4" ht="15.6" x14ac:dyDescent="0.3">
      <c r="A70" s="72" t="s">
        <v>7</v>
      </c>
      <c r="B70" s="72">
        <v>2012</v>
      </c>
      <c r="C70" s="71">
        <v>335062622</v>
      </c>
      <c r="D70" s="70">
        <f t="shared" si="3"/>
        <v>-3.0990872506214674E-2</v>
      </c>
    </row>
    <row r="71" spans="1:4" ht="15.6" x14ac:dyDescent="0.3">
      <c r="A71" s="72" t="s">
        <v>7</v>
      </c>
      <c r="B71" s="72">
        <v>2013</v>
      </c>
      <c r="C71" s="71">
        <v>326545272</v>
      </c>
      <c r="D71" s="70">
        <f t="shared" si="3"/>
        <v>-2.6083213356094773E-2</v>
      </c>
    </row>
    <row r="72" spans="1:4" ht="15.6" x14ac:dyDescent="0.3">
      <c r="A72" s="72" t="s">
        <v>7</v>
      </c>
      <c r="B72" s="72">
        <v>2014</v>
      </c>
      <c r="C72" s="71">
        <v>348472681</v>
      </c>
      <c r="D72" s="70">
        <f t="shared" si="3"/>
        <v>6.2924327201419841E-2</v>
      </c>
    </row>
    <row r="73" spans="1:4" ht="15.6" x14ac:dyDescent="0.3">
      <c r="A73" s="72" t="s">
        <v>7</v>
      </c>
      <c r="B73" s="72">
        <v>2015</v>
      </c>
      <c r="C73" s="71">
        <v>339354284</v>
      </c>
      <c r="D73" s="70">
        <f t="shared" si="3"/>
        <v>-2.6869844967096393E-2</v>
      </c>
    </row>
    <row r="74" spans="1:4" ht="15.6" x14ac:dyDescent="0.3">
      <c r="A74" s="72" t="s">
        <v>7</v>
      </c>
      <c r="B74" s="72">
        <v>2016</v>
      </c>
      <c r="C74" s="71">
        <v>316932682</v>
      </c>
      <c r="D74" s="70">
        <f t="shared" si="3"/>
        <v>-7.0745629193268239E-2</v>
      </c>
    </row>
    <row r="75" spans="1:4" ht="15.6" x14ac:dyDescent="0.3">
      <c r="A75" s="72" t="s">
        <v>7</v>
      </c>
      <c r="B75" s="72">
        <v>2017</v>
      </c>
      <c r="C75" s="71">
        <v>359780884</v>
      </c>
      <c r="D75" s="70">
        <f t="shared" si="3"/>
        <v>0.11909527133186987</v>
      </c>
    </row>
    <row r="76" spans="1:4" ht="15.6" x14ac:dyDescent="0.3">
      <c r="A76" s="72" t="s">
        <v>7</v>
      </c>
      <c r="B76" s="72">
        <v>2018</v>
      </c>
      <c r="C76" s="71">
        <v>346389733</v>
      </c>
      <c r="D76" s="70">
        <f t="shared" si="3"/>
        <v>-3.8659202985095405E-2</v>
      </c>
    </row>
    <row r="77" spans="1:4" ht="15.6" x14ac:dyDescent="0.3">
      <c r="A77" s="72" t="s">
        <v>7</v>
      </c>
      <c r="B77" s="72">
        <v>2019</v>
      </c>
      <c r="C77" s="71">
        <v>375677646</v>
      </c>
      <c r="D77" s="70">
        <f t="shared" si="3"/>
        <v>7.7960222844880162E-2</v>
      </c>
    </row>
    <row r="78" spans="1:4" ht="15.6" x14ac:dyDescent="0.3">
      <c r="A78" s="72" t="s">
        <v>7</v>
      </c>
      <c r="B78" s="72">
        <v>2020</v>
      </c>
      <c r="C78" s="71">
        <v>407782210</v>
      </c>
      <c r="D78" s="70">
        <f t="shared" si="3"/>
        <v>7.8729682690179159E-2</v>
      </c>
    </row>
    <row r="79" spans="1:4" ht="15.6" x14ac:dyDescent="0.3">
      <c r="A79" s="72" t="s">
        <v>7</v>
      </c>
      <c r="B79" s="72">
        <v>2021</v>
      </c>
      <c r="C79" s="71">
        <v>364299098</v>
      </c>
      <c r="D79" s="70">
        <f t="shared" si="3"/>
        <v>-0.11936102021312169</v>
      </c>
    </row>
    <row r="80" spans="1:4" ht="15.6" x14ac:dyDescent="0.3">
      <c r="A80" s="72" t="s">
        <v>7</v>
      </c>
      <c r="B80" s="72">
        <v>2022</v>
      </c>
      <c r="C80" s="71">
        <v>354884854</v>
      </c>
      <c r="D80" s="70">
        <f t="shared" si="3"/>
        <v>-2.6527601541428421E-2</v>
      </c>
    </row>
    <row r="81" spans="1:4" ht="15.6" x14ac:dyDescent="0.3">
      <c r="A81" s="72" t="s">
        <v>7</v>
      </c>
      <c r="B81" s="72">
        <v>2023</v>
      </c>
      <c r="C81" s="71">
        <v>338267424</v>
      </c>
      <c r="D81" s="70">
        <f t="shared" si="3"/>
        <v>-4.9125126515286319E-2</v>
      </c>
    </row>
    <row r="82" spans="1:4" ht="15.6" x14ac:dyDescent="0.3">
      <c r="A82" s="72" t="s">
        <v>8</v>
      </c>
      <c r="B82" s="72">
        <v>2004</v>
      </c>
      <c r="C82" s="79">
        <v>68955738</v>
      </c>
      <c r="D82" s="70">
        <v>0</v>
      </c>
    </row>
    <row r="83" spans="1:4" ht="15.6" x14ac:dyDescent="0.3">
      <c r="A83" s="72" t="s">
        <v>8</v>
      </c>
      <c r="B83" s="72">
        <v>2005</v>
      </c>
      <c r="C83" s="79">
        <v>67651800</v>
      </c>
      <c r="D83" s="70">
        <f t="shared" ref="D83:D101" si="4">(C83-C82)/C83</f>
        <v>-1.9274254343565139E-2</v>
      </c>
    </row>
    <row r="84" spans="1:4" ht="15.6" x14ac:dyDescent="0.3">
      <c r="A84" s="72" t="s">
        <v>8</v>
      </c>
      <c r="B84" s="72">
        <v>2006</v>
      </c>
      <c r="C84" s="79">
        <v>101486511</v>
      </c>
      <c r="D84" s="70">
        <f t="shared" si="4"/>
        <v>0.33339121294651658</v>
      </c>
    </row>
    <row r="85" spans="1:4" ht="15.6" x14ac:dyDescent="0.3">
      <c r="A85" s="72" t="s">
        <v>8</v>
      </c>
      <c r="B85" s="72">
        <v>2007</v>
      </c>
      <c r="C85" s="79">
        <v>117445368</v>
      </c>
      <c r="D85" s="70">
        <f t="shared" si="4"/>
        <v>0.1358832389200739</v>
      </c>
    </row>
    <row r="86" spans="1:4" ht="15.6" x14ac:dyDescent="0.3">
      <c r="A86" s="72" t="s">
        <v>8</v>
      </c>
      <c r="B86" s="72">
        <v>2008</v>
      </c>
      <c r="C86" s="79">
        <v>124480523</v>
      </c>
      <c r="D86" s="70">
        <f t="shared" si="4"/>
        <v>5.6516110556508507E-2</v>
      </c>
    </row>
    <row r="87" spans="1:4" ht="15.6" x14ac:dyDescent="0.3">
      <c r="A87" s="72" t="s">
        <v>8</v>
      </c>
      <c r="B87" s="72">
        <v>2009</v>
      </c>
      <c r="C87" s="79">
        <v>126043866</v>
      </c>
      <c r="D87" s="70">
        <f t="shared" si="4"/>
        <v>1.2403166053316709E-2</v>
      </c>
    </row>
    <row r="88" spans="1:4" ht="15.6" x14ac:dyDescent="0.3">
      <c r="A88" s="72" t="s">
        <v>8</v>
      </c>
      <c r="B88" s="72">
        <v>2010</v>
      </c>
      <c r="C88" s="79">
        <v>124456990</v>
      </c>
      <c r="D88" s="70">
        <f t="shared" si="4"/>
        <v>-1.2750396743485441E-2</v>
      </c>
    </row>
    <row r="89" spans="1:4" ht="15.6" x14ac:dyDescent="0.3">
      <c r="A89" s="72" t="s">
        <v>8</v>
      </c>
      <c r="B89" s="72">
        <v>2011</v>
      </c>
      <c r="C89" s="79">
        <v>121284180</v>
      </c>
      <c r="D89" s="70">
        <f t="shared" si="4"/>
        <v>-2.6160130694703958E-2</v>
      </c>
    </row>
    <row r="90" spans="1:4" ht="15.6" x14ac:dyDescent="0.3">
      <c r="A90" s="72" t="s">
        <v>8</v>
      </c>
      <c r="B90" s="72">
        <v>2012</v>
      </c>
      <c r="C90" s="79">
        <v>127240458</v>
      </c>
      <c r="D90" s="70">
        <f t="shared" si="4"/>
        <v>4.6811195854073395E-2</v>
      </c>
    </row>
    <row r="91" spans="1:4" ht="15.6" x14ac:dyDescent="0.3">
      <c r="A91" s="72" t="s">
        <v>8</v>
      </c>
      <c r="B91" s="72">
        <v>2013</v>
      </c>
      <c r="C91" s="79">
        <v>122286725</v>
      </c>
      <c r="D91" s="70">
        <f t="shared" si="4"/>
        <v>-4.05091640159633E-2</v>
      </c>
    </row>
    <row r="92" spans="1:4" ht="15.6" x14ac:dyDescent="0.3">
      <c r="A92" s="72" t="s">
        <v>8</v>
      </c>
      <c r="B92" s="72">
        <v>2014</v>
      </c>
      <c r="C92" s="79">
        <v>172062193</v>
      </c>
      <c r="D92" s="70">
        <f t="shared" si="4"/>
        <v>0.2892876530987839</v>
      </c>
    </row>
    <row r="93" spans="1:4" ht="15.6" x14ac:dyDescent="0.3">
      <c r="A93" s="72" t="s">
        <v>8</v>
      </c>
      <c r="B93" s="72">
        <v>2015</v>
      </c>
      <c r="C93" s="79">
        <v>175026603</v>
      </c>
      <c r="D93" s="70">
        <f t="shared" si="4"/>
        <v>1.6936911013464621E-2</v>
      </c>
    </row>
    <row r="94" spans="1:4" ht="15.6" x14ac:dyDescent="0.3">
      <c r="A94" s="72" t="s">
        <v>8</v>
      </c>
      <c r="B94" s="72">
        <v>2016</v>
      </c>
      <c r="C94" s="79">
        <v>177742330</v>
      </c>
      <c r="D94" s="70">
        <f t="shared" si="4"/>
        <v>1.5279010914282489E-2</v>
      </c>
    </row>
    <row r="95" spans="1:4" ht="15.6" x14ac:dyDescent="0.3">
      <c r="A95" s="72" t="s">
        <v>8</v>
      </c>
      <c r="B95" s="72">
        <v>2017</v>
      </c>
      <c r="C95" s="79">
        <v>163066344</v>
      </c>
      <c r="D95" s="70">
        <f t="shared" si="4"/>
        <v>-9.0000092232398368E-2</v>
      </c>
    </row>
    <row r="96" spans="1:4" ht="15.6" x14ac:dyDescent="0.3">
      <c r="A96" s="72" t="s">
        <v>8</v>
      </c>
      <c r="B96" s="72">
        <v>2018</v>
      </c>
      <c r="C96" s="79">
        <v>161317954</v>
      </c>
      <c r="D96" s="70">
        <f t="shared" si="4"/>
        <v>-1.0838161262570934E-2</v>
      </c>
    </row>
    <row r="97" spans="1:4" ht="15.6" x14ac:dyDescent="0.3">
      <c r="A97" s="72" t="s">
        <v>8</v>
      </c>
      <c r="B97" s="72">
        <v>2019</v>
      </c>
      <c r="C97" s="79">
        <v>158362317</v>
      </c>
      <c r="D97" s="70">
        <f t="shared" si="4"/>
        <v>-1.8663764562121175E-2</v>
      </c>
    </row>
    <row r="98" spans="1:4" ht="15.6" x14ac:dyDescent="0.3">
      <c r="A98" s="72" t="s">
        <v>8</v>
      </c>
      <c r="B98" s="72">
        <v>2020</v>
      </c>
      <c r="C98" s="79">
        <v>160913315</v>
      </c>
      <c r="D98" s="70">
        <f t="shared" si="4"/>
        <v>1.5853243716966493E-2</v>
      </c>
    </row>
    <row r="99" spans="1:4" ht="15.6" x14ac:dyDescent="0.3">
      <c r="A99" s="72" t="s">
        <v>8</v>
      </c>
      <c r="B99" s="72">
        <v>2021</v>
      </c>
      <c r="C99" s="79">
        <v>150652408</v>
      </c>
      <c r="D99" s="70">
        <f t="shared" si="4"/>
        <v>-6.8109810763861134E-2</v>
      </c>
    </row>
    <row r="100" spans="1:4" ht="15.6" x14ac:dyDescent="0.3">
      <c r="A100" s="72" t="s">
        <v>8</v>
      </c>
      <c r="B100" s="72">
        <v>2022</v>
      </c>
      <c r="C100" s="79">
        <v>231288973</v>
      </c>
      <c r="D100" s="70">
        <f t="shared" si="4"/>
        <v>0.34863990251709925</v>
      </c>
    </row>
    <row r="101" spans="1:4" ht="15.6" x14ac:dyDescent="0.3">
      <c r="A101" s="72" t="s">
        <v>8</v>
      </c>
      <c r="B101" s="72">
        <v>2023</v>
      </c>
      <c r="C101" s="79">
        <v>218442232</v>
      </c>
      <c r="D101" s="70">
        <f t="shared" si="4"/>
        <v>-5.8810701952541851E-2</v>
      </c>
    </row>
    <row r="102" spans="1:4" ht="15.6" x14ac:dyDescent="0.3">
      <c r="A102" s="72" t="s">
        <v>9</v>
      </c>
      <c r="B102" s="72">
        <v>2004</v>
      </c>
      <c r="C102" s="71">
        <v>90796913</v>
      </c>
      <c r="D102" s="70">
        <v>0</v>
      </c>
    </row>
    <row r="103" spans="1:4" ht="15.6" x14ac:dyDescent="0.3">
      <c r="A103" s="72" t="s">
        <v>9</v>
      </c>
      <c r="B103" s="72">
        <v>2005</v>
      </c>
      <c r="C103" s="71">
        <v>91526271</v>
      </c>
      <c r="D103" s="70">
        <f t="shared" ref="D103:D121" si="5">(C103-C102)/C103</f>
        <v>7.9688377121799273E-3</v>
      </c>
    </row>
    <row r="104" spans="1:4" ht="15.6" x14ac:dyDescent="0.3">
      <c r="A104" s="72" t="s">
        <v>9</v>
      </c>
      <c r="B104" s="72">
        <v>2006</v>
      </c>
      <c r="C104" s="71">
        <v>111124586</v>
      </c>
      <c r="D104" s="70">
        <f t="shared" si="5"/>
        <v>0.17636344669936499</v>
      </c>
    </row>
    <row r="105" spans="1:4" ht="15.6" x14ac:dyDescent="0.3">
      <c r="A105" s="72" t="s">
        <v>9</v>
      </c>
      <c r="B105" s="72">
        <v>2007</v>
      </c>
      <c r="C105" s="71">
        <v>109202209</v>
      </c>
      <c r="D105" s="70">
        <f t="shared" si="5"/>
        <v>-1.7603828874926879E-2</v>
      </c>
    </row>
    <row r="106" spans="1:4" ht="15.6" x14ac:dyDescent="0.3">
      <c r="A106" s="72" t="s">
        <v>9</v>
      </c>
      <c r="B106" s="72">
        <v>2008</v>
      </c>
      <c r="C106" s="71">
        <v>112413057</v>
      </c>
      <c r="D106" s="70">
        <f t="shared" si="5"/>
        <v>2.8562945316930578E-2</v>
      </c>
    </row>
    <row r="107" spans="1:4" ht="15.6" x14ac:dyDescent="0.3">
      <c r="A107" s="72" t="s">
        <v>9</v>
      </c>
      <c r="B107" s="72">
        <v>2009</v>
      </c>
      <c r="C107" s="71">
        <v>117155442</v>
      </c>
      <c r="D107" s="70">
        <f t="shared" si="5"/>
        <v>4.0479425616438712E-2</v>
      </c>
    </row>
    <row r="108" spans="1:4" ht="15.6" x14ac:dyDescent="0.3">
      <c r="A108" s="72" t="s">
        <v>9</v>
      </c>
      <c r="B108" s="72">
        <v>2010</v>
      </c>
      <c r="C108" s="71">
        <v>116079075</v>
      </c>
      <c r="D108" s="70">
        <f t="shared" si="5"/>
        <v>-9.2727048350445592E-3</v>
      </c>
    </row>
    <row r="109" spans="1:4" ht="15.6" x14ac:dyDescent="0.3">
      <c r="A109" s="72" t="s">
        <v>9</v>
      </c>
      <c r="B109" s="72">
        <v>2011</v>
      </c>
      <c r="C109" s="71">
        <v>113766397</v>
      </c>
      <c r="D109" s="70">
        <f t="shared" si="5"/>
        <v>-2.0328304850860311E-2</v>
      </c>
    </row>
    <row r="110" spans="1:4" ht="15.6" x14ac:dyDescent="0.3">
      <c r="A110" s="72" t="s">
        <v>9</v>
      </c>
      <c r="B110" s="72">
        <v>2012</v>
      </c>
      <c r="C110" s="71">
        <v>121246459</v>
      </c>
      <c r="D110" s="70">
        <f t="shared" si="5"/>
        <v>6.1693034680707665E-2</v>
      </c>
    </row>
    <row r="111" spans="1:4" ht="15.6" x14ac:dyDescent="0.3">
      <c r="A111" s="72" t="s">
        <v>9</v>
      </c>
      <c r="B111" s="72">
        <v>2013</v>
      </c>
      <c r="C111" s="71">
        <v>115032148</v>
      </c>
      <c r="D111" s="70">
        <f t="shared" si="5"/>
        <v>-5.402238511620247E-2</v>
      </c>
    </row>
    <row r="112" spans="1:4" ht="15.6" x14ac:dyDescent="0.3">
      <c r="A112" s="72" t="s">
        <v>9</v>
      </c>
      <c r="B112" s="72">
        <v>2014</v>
      </c>
      <c r="C112" s="71">
        <v>115599819</v>
      </c>
      <c r="D112" s="70">
        <f t="shared" si="5"/>
        <v>4.9106564777579801E-3</v>
      </c>
    </row>
    <row r="113" spans="1:4" ht="15.6" x14ac:dyDescent="0.3">
      <c r="A113" s="72" t="s">
        <v>9</v>
      </c>
      <c r="B113" s="72">
        <v>2015</v>
      </c>
      <c r="C113" s="71">
        <v>113138247</v>
      </c>
      <c r="D113" s="70">
        <f t="shared" si="5"/>
        <v>-2.1757204705496278E-2</v>
      </c>
    </row>
    <row r="114" spans="1:4" ht="15.6" x14ac:dyDescent="0.3">
      <c r="A114" s="72" t="s">
        <v>9</v>
      </c>
      <c r="B114" s="72">
        <v>2016</v>
      </c>
      <c r="C114" s="71">
        <v>111432473</v>
      </c>
      <c r="D114" s="70">
        <f t="shared" si="5"/>
        <v>-1.5307692220022793E-2</v>
      </c>
    </row>
    <row r="115" spans="1:4" ht="15.6" x14ac:dyDescent="0.3">
      <c r="A115" s="72" t="s">
        <v>9</v>
      </c>
      <c r="B115" s="72">
        <v>2017</v>
      </c>
      <c r="C115" s="71">
        <v>108464045</v>
      </c>
      <c r="D115" s="70">
        <f t="shared" si="5"/>
        <v>-2.7367852637249515E-2</v>
      </c>
    </row>
    <row r="116" spans="1:4" ht="15.6" x14ac:dyDescent="0.3">
      <c r="A116" s="72" t="s">
        <v>9</v>
      </c>
      <c r="B116" s="72">
        <v>2018</v>
      </c>
      <c r="C116" s="71">
        <v>105745706</v>
      </c>
      <c r="D116" s="70">
        <f t="shared" si="5"/>
        <v>-2.5706377145942927E-2</v>
      </c>
    </row>
    <row r="117" spans="1:4" ht="15.6" x14ac:dyDescent="0.3">
      <c r="A117" s="72" t="s">
        <v>9</v>
      </c>
      <c r="B117" s="72">
        <v>2019</v>
      </c>
      <c r="C117" s="71">
        <v>103911245</v>
      </c>
      <c r="D117" s="70">
        <f t="shared" si="5"/>
        <v>-1.7654114335748743E-2</v>
      </c>
    </row>
    <row r="118" spans="1:4" ht="15.6" x14ac:dyDescent="0.3">
      <c r="A118" s="72" t="s">
        <v>9</v>
      </c>
      <c r="B118" s="72">
        <v>2020</v>
      </c>
      <c r="C118" s="71">
        <v>99952634</v>
      </c>
      <c r="D118" s="70">
        <f t="shared" si="5"/>
        <v>-3.9604869242365337E-2</v>
      </c>
    </row>
    <row r="119" spans="1:4" ht="15.6" x14ac:dyDescent="0.3">
      <c r="A119" s="72" t="s">
        <v>9</v>
      </c>
      <c r="B119" s="72">
        <v>2021</v>
      </c>
      <c r="C119" s="71">
        <v>106448889</v>
      </c>
      <c r="D119" s="70">
        <f t="shared" si="5"/>
        <v>6.1026987327223302E-2</v>
      </c>
    </row>
    <row r="120" spans="1:4" ht="15.6" x14ac:dyDescent="0.3">
      <c r="A120" s="72" t="s">
        <v>9</v>
      </c>
      <c r="B120" s="72">
        <v>2022</v>
      </c>
      <c r="C120" s="71">
        <v>206576529</v>
      </c>
      <c r="D120" s="70">
        <f t="shared" si="5"/>
        <v>0.4846999825425472</v>
      </c>
    </row>
    <row r="121" spans="1:4" ht="15.6" x14ac:dyDescent="0.3">
      <c r="A121" s="72" t="s">
        <v>9</v>
      </c>
      <c r="B121" s="72">
        <v>2023</v>
      </c>
      <c r="C121" s="71">
        <v>201252235</v>
      </c>
      <c r="D121" s="70">
        <f t="shared" si="5"/>
        <v>-2.6455825447106215E-2</v>
      </c>
    </row>
    <row r="122" spans="1:4" ht="15.6" x14ac:dyDescent="0.3">
      <c r="A122" s="72" t="s">
        <v>10</v>
      </c>
      <c r="B122" s="72">
        <v>2004</v>
      </c>
      <c r="C122" s="78">
        <v>46176161</v>
      </c>
      <c r="D122" s="70">
        <v>0</v>
      </c>
    </row>
    <row r="123" spans="1:4" ht="15.6" x14ac:dyDescent="0.3">
      <c r="A123" s="72" t="s">
        <v>10</v>
      </c>
      <c r="B123" s="72">
        <v>2005</v>
      </c>
      <c r="C123" s="78">
        <v>46438290</v>
      </c>
      <c r="D123" s="70">
        <f t="shared" ref="D123:D141" si="6">(C123-C122)/C123</f>
        <v>5.6446738241222923E-3</v>
      </c>
    </row>
    <row r="124" spans="1:4" ht="15.6" x14ac:dyDescent="0.3">
      <c r="A124" s="72" t="s">
        <v>10</v>
      </c>
      <c r="B124" s="72">
        <v>2006</v>
      </c>
      <c r="C124" s="78">
        <v>46428704</v>
      </c>
      <c r="D124" s="70">
        <f t="shared" si="6"/>
        <v>-2.0646710276470349E-4</v>
      </c>
    </row>
    <row r="125" spans="1:4" ht="15.6" x14ac:dyDescent="0.3">
      <c r="A125" s="72" t="s">
        <v>10</v>
      </c>
      <c r="B125" s="72">
        <v>2007</v>
      </c>
      <c r="C125" s="78">
        <v>50748976</v>
      </c>
      <c r="D125" s="70">
        <f t="shared" si="6"/>
        <v>8.5130230016857877E-2</v>
      </c>
    </row>
    <row r="126" spans="1:4" ht="15.6" x14ac:dyDescent="0.3">
      <c r="A126" s="72" t="s">
        <v>10</v>
      </c>
      <c r="B126" s="72">
        <v>2008</v>
      </c>
      <c r="C126" s="78">
        <v>66472449</v>
      </c>
      <c r="D126" s="70">
        <f t="shared" si="6"/>
        <v>0.23654120220544303</v>
      </c>
    </row>
    <row r="127" spans="1:4" ht="15.6" x14ac:dyDescent="0.3">
      <c r="A127" s="72" t="s">
        <v>10</v>
      </c>
      <c r="B127" s="72">
        <v>2009</v>
      </c>
      <c r="C127" s="78">
        <v>69019924</v>
      </c>
      <c r="D127" s="70">
        <f t="shared" si="6"/>
        <v>3.6909269850833218E-2</v>
      </c>
    </row>
    <row r="128" spans="1:4" ht="15.6" x14ac:dyDescent="0.3">
      <c r="A128" s="72" t="s">
        <v>10</v>
      </c>
      <c r="B128" s="72">
        <v>2010</v>
      </c>
      <c r="C128" s="78">
        <v>75447654</v>
      </c>
      <c r="D128" s="70">
        <f t="shared" si="6"/>
        <v>8.5194564167628065E-2</v>
      </c>
    </row>
    <row r="129" spans="1:4" ht="15.6" x14ac:dyDescent="0.3">
      <c r="A129" s="72" t="s">
        <v>10</v>
      </c>
      <c r="B129" s="72">
        <v>2011</v>
      </c>
      <c r="C129" s="78">
        <v>74655359</v>
      </c>
      <c r="D129" s="70">
        <f t="shared" si="6"/>
        <v>-1.0612700958279498E-2</v>
      </c>
    </row>
    <row r="130" spans="1:4" ht="15.6" x14ac:dyDescent="0.3">
      <c r="A130" s="72" t="s">
        <v>10</v>
      </c>
      <c r="B130" s="72">
        <v>2012</v>
      </c>
      <c r="C130" s="78">
        <v>77960925</v>
      </c>
      <c r="D130" s="70">
        <f t="shared" si="6"/>
        <v>4.2400292197661844E-2</v>
      </c>
    </row>
    <row r="131" spans="1:4" ht="15.6" x14ac:dyDescent="0.3">
      <c r="A131" s="72" t="s">
        <v>10</v>
      </c>
      <c r="B131" s="72">
        <v>2013</v>
      </c>
      <c r="C131" s="78">
        <v>72379215</v>
      </c>
      <c r="D131" s="70">
        <f t="shared" si="6"/>
        <v>-7.7117581338786281E-2</v>
      </c>
    </row>
    <row r="132" spans="1:4" ht="15.6" x14ac:dyDescent="0.3">
      <c r="A132" s="72" t="s">
        <v>10</v>
      </c>
      <c r="B132" s="72">
        <v>2014</v>
      </c>
      <c r="C132" s="78">
        <v>82376038</v>
      </c>
      <c r="D132" s="70">
        <f t="shared" si="6"/>
        <v>0.12135595790610856</v>
      </c>
    </row>
    <row r="133" spans="1:4" ht="15.6" x14ac:dyDescent="0.3">
      <c r="A133" s="72" t="s">
        <v>10</v>
      </c>
      <c r="B133" s="72">
        <v>2015</v>
      </c>
      <c r="C133" s="78">
        <v>100858212</v>
      </c>
      <c r="D133" s="70">
        <f t="shared" si="6"/>
        <v>0.18324907445315411</v>
      </c>
    </row>
    <row r="134" spans="1:4" ht="15.6" x14ac:dyDescent="0.3">
      <c r="A134" s="72" t="s">
        <v>10</v>
      </c>
      <c r="B134" s="72">
        <v>2016</v>
      </c>
      <c r="C134" s="78">
        <v>108761995</v>
      </c>
      <c r="D134" s="70">
        <f t="shared" si="6"/>
        <v>7.2670448900831588E-2</v>
      </c>
    </row>
    <row r="135" spans="1:4" ht="15.6" x14ac:dyDescent="0.3">
      <c r="A135" s="72" t="s">
        <v>10</v>
      </c>
      <c r="B135" s="72">
        <v>2017</v>
      </c>
      <c r="C135" s="78">
        <v>98448440</v>
      </c>
      <c r="D135" s="70">
        <f t="shared" si="6"/>
        <v>-0.10476097945279783</v>
      </c>
    </row>
    <row r="136" spans="1:4" ht="15.6" x14ac:dyDescent="0.3">
      <c r="A136" s="72" t="s">
        <v>10</v>
      </c>
      <c r="B136" s="72">
        <v>2018</v>
      </c>
      <c r="C136" s="78">
        <v>121638625</v>
      </c>
      <c r="D136" s="70">
        <f t="shared" si="6"/>
        <v>0.19064820076682057</v>
      </c>
    </row>
    <row r="137" spans="1:4" ht="15.6" x14ac:dyDescent="0.3">
      <c r="A137" s="72" t="s">
        <v>10</v>
      </c>
      <c r="B137" s="72">
        <v>2019</v>
      </c>
      <c r="C137" s="78">
        <v>120991510</v>
      </c>
      <c r="D137" s="70">
        <f t="shared" si="6"/>
        <v>-5.3484331255969943E-3</v>
      </c>
    </row>
    <row r="138" spans="1:4" ht="15.6" x14ac:dyDescent="0.3">
      <c r="A138" s="72" t="s">
        <v>10</v>
      </c>
      <c r="B138" s="72">
        <v>2020</v>
      </c>
      <c r="C138" s="78">
        <v>126596107</v>
      </c>
      <c r="D138" s="70">
        <f t="shared" si="6"/>
        <v>4.4271479848902465E-2</v>
      </c>
    </row>
    <row r="139" spans="1:4" ht="15.6" x14ac:dyDescent="0.3">
      <c r="A139" s="72" t="s">
        <v>10</v>
      </c>
      <c r="B139" s="72">
        <v>2021</v>
      </c>
      <c r="C139" s="78">
        <v>114304223</v>
      </c>
      <c r="D139" s="70">
        <f t="shared" si="6"/>
        <v>-0.1075365693181782</v>
      </c>
    </row>
    <row r="140" spans="1:4" ht="15.6" x14ac:dyDescent="0.3">
      <c r="A140" s="72" t="s">
        <v>10</v>
      </c>
      <c r="B140" s="72">
        <v>2022</v>
      </c>
      <c r="C140" s="78">
        <v>137480647</v>
      </c>
      <c r="D140" s="70">
        <f t="shared" si="6"/>
        <v>0.16857953832585615</v>
      </c>
    </row>
    <row r="141" spans="1:4" ht="15.6" x14ac:dyDescent="0.3">
      <c r="A141" s="72" t="s">
        <v>10</v>
      </c>
      <c r="B141" s="72">
        <v>2023</v>
      </c>
      <c r="C141" s="78">
        <v>143192922</v>
      </c>
      <c r="D141" s="70">
        <f t="shared" si="6"/>
        <v>3.9892160312225491E-2</v>
      </c>
    </row>
    <row r="142" spans="1:4" ht="15.6" x14ac:dyDescent="0.3">
      <c r="A142" s="72" t="s">
        <v>11</v>
      </c>
      <c r="B142" s="72">
        <v>2004</v>
      </c>
      <c r="C142" s="78">
        <v>177709597</v>
      </c>
      <c r="D142" s="70">
        <v>0</v>
      </c>
    </row>
    <row r="143" spans="1:4" ht="15.6" x14ac:dyDescent="0.3">
      <c r="A143" s="72" t="s">
        <v>11</v>
      </c>
      <c r="B143" s="72">
        <v>2005</v>
      </c>
      <c r="C143" s="71">
        <v>175886345</v>
      </c>
      <c r="D143" s="70">
        <f t="shared" ref="D143:D161" si="7">(C143-C142)/C143</f>
        <v>-1.0366080436772963E-2</v>
      </c>
    </row>
    <row r="144" spans="1:4" ht="15.6" x14ac:dyDescent="0.3">
      <c r="A144" s="72" t="s">
        <v>11</v>
      </c>
      <c r="B144" s="72">
        <v>2006</v>
      </c>
      <c r="C144" s="78">
        <v>202876754</v>
      </c>
      <c r="D144" s="70">
        <f t="shared" si="7"/>
        <v>0.13303845052647087</v>
      </c>
    </row>
    <row r="145" spans="1:4" ht="15.6" x14ac:dyDescent="0.3">
      <c r="A145" s="72" t="s">
        <v>11</v>
      </c>
      <c r="B145" s="72">
        <v>2007</v>
      </c>
      <c r="C145" s="78">
        <v>197510852</v>
      </c>
      <c r="D145" s="70">
        <f t="shared" si="7"/>
        <v>-2.7167631275267851E-2</v>
      </c>
    </row>
    <row r="146" spans="1:4" ht="15.6" x14ac:dyDescent="0.3">
      <c r="A146" s="72" t="s">
        <v>11</v>
      </c>
      <c r="B146" s="72">
        <v>2008</v>
      </c>
      <c r="C146" s="78">
        <v>197478528</v>
      </c>
      <c r="D146" s="70">
        <f t="shared" si="7"/>
        <v>-1.6368361830203636E-4</v>
      </c>
    </row>
    <row r="147" spans="1:4" ht="15.6" x14ac:dyDescent="0.3">
      <c r="A147" s="72" t="s">
        <v>11</v>
      </c>
      <c r="B147" s="72">
        <v>2009</v>
      </c>
      <c r="C147" s="78">
        <v>197024658</v>
      </c>
      <c r="D147" s="70">
        <f t="shared" si="7"/>
        <v>-2.3036202910196144E-3</v>
      </c>
    </row>
    <row r="148" spans="1:4" ht="15.6" x14ac:dyDescent="0.3">
      <c r="A148" s="72" t="s">
        <v>11</v>
      </c>
      <c r="B148" s="72">
        <v>2010</v>
      </c>
      <c r="C148" s="78">
        <v>276393585</v>
      </c>
      <c r="D148" s="70">
        <f t="shared" si="7"/>
        <v>0.28715907787801948</v>
      </c>
    </row>
    <row r="149" spans="1:4" ht="15.6" x14ac:dyDescent="0.3">
      <c r="A149" s="72" t="s">
        <v>11</v>
      </c>
      <c r="B149" s="72">
        <v>2011</v>
      </c>
      <c r="C149" s="78">
        <v>270801103</v>
      </c>
      <c r="D149" s="70">
        <f t="shared" si="7"/>
        <v>-2.065162193966396E-2</v>
      </c>
    </row>
    <row r="150" spans="1:4" ht="15.6" x14ac:dyDescent="0.3">
      <c r="A150" s="72" t="s">
        <v>11</v>
      </c>
      <c r="B150" s="72">
        <v>2012</v>
      </c>
      <c r="C150" s="78">
        <v>263820429</v>
      </c>
      <c r="D150" s="70">
        <f t="shared" si="7"/>
        <v>-2.6459944843770986E-2</v>
      </c>
    </row>
    <row r="151" spans="1:4" ht="15.6" x14ac:dyDescent="0.3">
      <c r="A151" s="72" t="s">
        <v>11</v>
      </c>
      <c r="B151" s="72">
        <v>2013</v>
      </c>
      <c r="C151" s="78">
        <v>255864916</v>
      </c>
      <c r="D151" s="70">
        <f t="shared" si="7"/>
        <v>-3.1092629362284276E-2</v>
      </c>
    </row>
    <row r="152" spans="1:4" ht="15.6" x14ac:dyDescent="0.3">
      <c r="A152" s="72" t="s">
        <v>11</v>
      </c>
      <c r="B152" s="72">
        <v>2014</v>
      </c>
      <c r="C152" s="78">
        <v>256961805</v>
      </c>
      <c r="D152" s="70">
        <f t="shared" si="7"/>
        <v>4.2686849899735103E-3</v>
      </c>
    </row>
    <row r="153" spans="1:4" ht="15.6" x14ac:dyDescent="0.3">
      <c r="A153" s="72" t="s">
        <v>11</v>
      </c>
      <c r="B153" s="72">
        <v>2015</v>
      </c>
      <c r="C153" s="78">
        <v>247353669</v>
      </c>
      <c r="D153" s="70">
        <f t="shared" si="7"/>
        <v>-3.8843717333337795E-2</v>
      </c>
    </row>
    <row r="154" spans="1:4" ht="15.6" x14ac:dyDescent="0.3">
      <c r="A154" s="72" t="s">
        <v>11</v>
      </c>
      <c r="B154" s="72">
        <v>2016</v>
      </c>
      <c r="C154" s="78">
        <v>301751258</v>
      </c>
      <c r="D154" s="70">
        <f t="shared" si="7"/>
        <v>0.18027294852238859</v>
      </c>
    </row>
    <row r="155" spans="1:4" ht="15.6" x14ac:dyDescent="0.3">
      <c r="A155" s="72" t="s">
        <v>11</v>
      </c>
      <c r="B155" s="72">
        <v>2017</v>
      </c>
      <c r="C155" s="78">
        <v>302598974</v>
      </c>
      <c r="D155" s="70">
        <f t="shared" si="7"/>
        <v>2.8014503446399655E-3</v>
      </c>
    </row>
    <row r="156" spans="1:4" ht="15.6" x14ac:dyDescent="0.3">
      <c r="A156" s="72" t="s">
        <v>11</v>
      </c>
      <c r="B156" s="72">
        <v>2018</v>
      </c>
      <c r="C156" s="78">
        <v>340636985</v>
      </c>
      <c r="D156" s="70">
        <f t="shared" si="7"/>
        <v>0.11166729590446557</v>
      </c>
    </row>
    <row r="157" spans="1:4" ht="15.6" x14ac:dyDescent="0.3">
      <c r="A157" s="72" t="s">
        <v>11</v>
      </c>
      <c r="B157" s="72">
        <v>2019</v>
      </c>
      <c r="C157" s="78">
        <v>336428395</v>
      </c>
      <c r="D157" s="70">
        <f t="shared" si="7"/>
        <v>-1.2509615902070335E-2</v>
      </c>
    </row>
    <row r="158" spans="1:4" ht="15.6" x14ac:dyDescent="0.3">
      <c r="A158" s="72" t="s">
        <v>11</v>
      </c>
      <c r="B158" s="72">
        <v>2020</v>
      </c>
      <c r="C158" s="78">
        <v>322583237</v>
      </c>
      <c r="D158" s="70">
        <f t="shared" si="7"/>
        <v>-4.2919644953528693E-2</v>
      </c>
    </row>
    <row r="159" spans="1:4" ht="15.6" x14ac:dyDescent="0.3">
      <c r="A159" s="72" t="s">
        <v>11</v>
      </c>
      <c r="B159" s="72">
        <v>2021</v>
      </c>
      <c r="C159" s="78">
        <v>338725265</v>
      </c>
      <c r="D159" s="70">
        <f t="shared" si="7"/>
        <v>4.7655222883949917E-2</v>
      </c>
    </row>
    <row r="160" spans="1:4" ht="15.6" x14ac:dyDescent="0.3">
      <c r="A160" s="72" t="s">
        <v>11</v>
      </c>
      <c r="B160" s="72">
        <v>2022</v>
      </c>
      <c r="C160" s="78">
        <v>371263577</v>
      </c>
      <c r="D160" s="70">
        <f t="shared" si="7"/>
        <v>8.7642079686152466E-2</v>
      </c>
    </row>
    <row r="161" spans="1:4" ht="15.6" x14ac:dyDescent="0.3">
      <c r="A161" s="72" t="s">
        <v>11</v>
      </c>
      <c r="B161" s="72">
        <v>2023</v>
      </c>
      <c r="C161" s="78">
        <v>368291521</v>
      </c>
      <c r="D161" s="70">
        <f t="shared" si="7"/>
        <v>-8.0698463867160276E-3</v>
      </c>
    </row>
    <row r="162" spans="1:4" ht="15.6" x14ac:dyDescent="0.3">
      <c r="A162" s="72" t="s">
        <v>12</v>
      </c>
      <c r="B162" s="77">
        <v>2004</v>
      </c>
      <c r="C162" s="71">
        <v>43926414</v>
      </c>
      <c r="D162" s="70">
        <v>0</v>
      </c>
    </row>
    <row r="163" spans="1:4" ht="15.6" x14ac:dyDescent="0.3">
      <c r="A163" s="72" t="s">
        <v>12</v>
      </c>
      <c r="B163" s="77">
        <v>2005</v>
      </c>
      <c r="C163" s="71">
        <v>55228076</v>
      </c>
      <c r="D163" s="70">
        <f t="shared" ref="D163:D181" si="8">(C163-C162)/C163</f>
        <v>0.20463617092147118</v>
      </c>
    </row>
    <row r="164" spans="1:4" ht="15.6" x14ac:dyDescent="0.3">
      <c r="A164" s="72" t="s">
        <v>12</v>
      </c>
      <c r="B164" s="77">
        <v>2006</v>
      </c>
      <c r="C164" s="71">
        <v>80725119</v>
      </c>
      <c r="D164" s="70">
        <f t="shared" si="8"/>
        <v>0.31585017545777788</v>
      </c>
    </row>
    <row r="165" spans="1:4" ht="15.6" x14ac:dyDescent="0.3">
      <c r="A165" s="72" t="s">
        <v>12</v>
      </c>
      <c r="B165" s="77">
        <v>2007</v>
      </c>
      <c r="C165" s="71">
        <v>61483875</v>
      </c>
      <c r="D165" s="70">
        <f t="shared" si="8"/>
        <v>-0.3129478094866337</v>
      </c>
    </row>
    <row r="166" spans="1:4" ht="15.6" x14ac:dyDescent="0.3">
      <c r="A166" s="72" t="s">
        <v>12</v>
      </c>
      <c r="B166" s="77">
        <v>2008</v>
      </c>
      <c r="C166" s="71">
        <v>59397254</v>
      </c>
      <c r="D166" s="70">
        <f t="shared" si="8"/>
        <v>-3.5129923683003932E-2</v>
      </c>
    </row>
    <row r="167" spans="1:4" ht="15.6" x14ac:dyDescent="0.3">
      <c r="A167" s="72" t="s">
        <v>12</v>
      </c>
      <c r="B167" s="77">
        <v>2009</v>
      </c>
      <c r="C167" s="71">
        <v>118941082</v>
      </c>
      <c r="D167" s="70">
        <f t="shared" si="8"/>
        <v>0.50061616221046312</v>
      </c>
    </row>
    <row r="168" spans="1:4" ht="15.6" x14ac:dyDescent="0.3">
      <c r="A168" s="72" t="s">
        <v>12</v>
      </c>
      <c r="B168" s="77">
        <v>2010</v>
      </c>
      <c r="C168" s="71">
        <v>116485351</v>
      </c>
      <c r="D168" s="70">
        <f t="shared" si="8"/>
        <v>-2.1081886940444553E-2</v>
      </c>
    </row>
    <row r="169" spans="1:4" ht="15.6" x14ac:dyDescent="0.3">
      <c r="A169" s="72" t="s">
        <v>12</v>
      </c>
      <c r="B169" s="77">
        <v>2011</v>
      </c>
      <c r="C169" s="71">
        <v>121915113</v>
      </c>
      <c r="D169" s="70">
        <f t="shared" si="8"/>
        <v>4.4537234690501415E-2</v>
      </c>
    </row>
    <row r="170" spans="1:4" ht="15.6" x14ac:dyDescent="0.3">
      <c r="A170" s="72" t="s">
        <v>12</v>
      </c>
      <c r="B170" s="77">
        <v>2012</v>
      </c>
      <c r="C170" s="71">
        <v>120174549</v>
      </c>
      <c r="D170" s="70">
        <f t="shared" si="8"/>
        <v>-1.4483632470299514E-2</v>
      </c>
    </row>
    <row r="171" spans="1:4" ht="15.6" x14ac:dyDescent="0.3">
      <c r="A171" s="72" t="s">
        <v>12</v>
      </c>
      <c r="B171" s="77">
        <v>2013</v>
      </c>
      <c r="C171" s="71">
        <v>117473508</v>
      </c>
      <c r="D171" s="70">
        <f t="shared" si="8"/>
        <v>-2.2992767016032246E-2</v>
      </c>
    </row>
    <row r="172" spans="1:4" ht="15.6" x14ac:dyDescent="0.3">
      <c r="A172" s="72" t="s">
        <v>12</v>
      </c>
      <c r="B172" s="77">
        <v>2014</v>
      </c>
      <c r="C172" s="71">
        <v>134879636</v>
      </c>
      <c r="D172" s="70">
        <f t="shared" si="8"/>
        <v>0.12904933996114876</v>
      </c>
    </row>
    <row r="173" spans="1:4" ht="15.6" x14ac:dyDescent="0.3">
      <c r="A173" s="72" t="s">
        <v>12</v>
      </c>
      <c r="B173" s="77">
        <v>2015</v>
      </c>
      <c r="C173" s="71">
        <v>128608563</v>
      </c>
      <c r="D173" s="70">
        <f t="shared" si="8"/>
        <v>-4.8760928928192754E-2</v>
      </c>
    </row>
    <row r="174" spans="1:4" ht="15.6" x14ac:dyDescent="0.3">
      <c r="A174" s="72" t="s">
        <v>12</v>
      </c>
      <c r="B174" s="77">
        <v>2016</v>
      </c>
      <c r="C174" s="71">
        <v>122475190</v>
      </c>
      <c r="D174" s="70">
        <f t="shared" si="8"/>
        <v>-5.0078493448346556E-2</v>
      </c>
    </row>
    <row r="175" spans="1:4" ht="15.6" x14ac:dyDescent="0.3">
      <c r="A175" s="72" t="s">
        <v>12</v>
      </c>
      <c r="B175" s="77">
        <v>2017</v>
      </c>
      <c r="C175" s="71">
        <v>129020710</v>
      </c>
      <c r="D175" s="70">
        <f t="shared" si="8"/>
        <v>5.0732320415846417E-2</v>
      </c>
    </row>
    <row r="176" spans="1:4" ht="15.6" x14ac:dyDescent="0.3">
      <c r="A176" s="72" t="s">
        <v>12</v>
      </c>
      <c r="B176" s="77">
        <v>2018</v>
      </c>
      <c r="C176" s="71">
        <v>126304088</v>
      </c>
      <c r="D176" s="70">
        <f t="shared" si="8"/>
        <v>-2.1508583316796524E-2</v>
      </c>
    </row>
    <row r="177" spans="1:4" ht="15.6" x14ac:dyDescent="0.3">
      <c r="A177" s="72" t="s">
        <v>12</v>
      </c>
      <c r="B177" s="77">
        <v>2019</v>
      </c>
      <c r="C177" s="71">
        <v>148244038</v>
      </c>
      <c r="D177" s="70">
        <f t="shared" si="8"/>
        <v>0.14799886926987244</v>
      </c>
    </row>
    <row r="178" spans="1:4" ht="15.6" x14ac:dyDescent="0.3">
      <c r="A178" s="72" t="s">
        <v>12</v>
      </c>
      <c r="B178" s="77">
        <v>2020</v>
      </c>
      <c r="C178" s="71">
        <v>158065377</v>
      </c>
      <c r="D178" s="70">
        <f t="shared" si="8"/>
        <v>6.2134663431068778E-2</v>
      </c>
    </row>
    <row r="179" spans="1:4" ht="15.6" x14ac:dyDescent="0.3">
      <c r="A179" s="72" t="s">
        <v>12</v>
      </c>
      <c r="B179" s="77">
        <v>2021</v>
      </c>
      <c r="C179" s="71">
        <v>156058314</v>
      </c>
      <c r="D179" s="70">
        <f t="shared" si="8"/>
        <v>-1.2860980927936977E-2</v>
      </c>
    </row>
    <row r="180" spans="1:4" ht="15.6" x14ac:dyDescent="0.3">
      <c r="A180" s="72" t="s">
        <v>12</v>
      </c>
      <c r="B180" s="77">
        <v>2022</v>
      </c>
      <c r="C180" s="71">
        <v>159140630</v>
      </c>
      <c r="D180" s="70">
        <f t="shared" si="8"/>
        <v>1.9368504447921313E-2</v>
      </c>
    </row>
    <row r="181" spans="1:4" ht="15.6" x14ac:dyDescent="0.3">
      <c r="A181" s="72" t="s">
        <v>12</v>
      </c>
      <c r="B181" s="77">
        <v>2023</v>
      </c>
      <c r="C181" s="71">
        <v>147478385</v>
      </c>
      <c r="D181" s="70">
        <f t="shared" si="8"/>
        <v>-7.9077656023965812E-2</v>
      </c>
    </row>
    <row r="182" spans="1:4" ht="15.6" x14ac:dyDescent="0.3">
      <c r="A182" s="72" t="s">
        <v>13</v>
      </c>
      <c r="B182" s="77">
        <v>2004</v>
      </c>
      <c r="C182" s="71">
        <v>2514778000</v>
      </c>
      <c r="D182" s="70">
        <v>0</v>
      </c>
    </row>
    <row r="183" spans="1:4" ht="15.6" x14ac:dyDescent="0.3">
      <c r="A183" s="72" t="s">
        <v>13</v>
      </c>
      <c r="B183" s="77">
        <v>2005</v>
      </c>
      <c r="C183" s="71">
        <v>2228199000</v>
      </c>
      <c r="D183" s="70">
        <f t="shared" ref="D183:D201" si="9">(C183-C182)/C183</f>
        <v>-0.1286146345097543</v>
      </c>
    </row>
    <row r="184" spans="1:4" ht="15.6" x14ac:dyDescent="0.3">
      <c r="A184" s="72" t="s">
        <v>13</v>
      </c>
      <c r="B184" s="77">
        <v>2006</v>
      </c>
      <c r="C184" s="71">
        <v>2300493000</v>
      </c>
      <c r="D184" s="70">
        <f t="shared" si="9"/>
        <v>3.1425437938737477E-2</v>
      </c>
    </row>
    <row r="185" spans="1:4" ht="15.6" x14ac:dyDescent="0.3">
      <c r="A185" s="72" t="s">
        <v>13</v>
      </c>
      <c r="B185" s="77">
        <v>2007</v>
      </c>
      <c r="C185" s="71">
        <v>2248647000</v>
      </c>
      <c r="D185" s="70">
        <f t="shared" si="9"/>
        <v>-2.3056531327504938E-2</v>
      </c>
    </row>
    <row r="186" spans="1:4" ht="15.6" x14ac:dyDescent="0.3">
      <c r="A186" s="72" t="s">
        <v>13</v>
      </c>
      <c r="B186" s="77">
        <v>2008</v>
      </c>
      <c r="C186" s="71">
        <v>2680887000</v>
      </c>
      <c r="D186" s="70">
        <f t="shared" si="9"/>
        <v>0.16123021969967402</v>
      </c>
    </row>
    <row r="187" spans="1:4" ht="15.6" x14ac:dyDescent="0.3">
      <c r="A187" s="72" t="s">
        <v>13</v>
      </c>
      <c r="B187" s="77">
        <v>2009</v>
      </c>
      <c r="C187" s="71">
        <v>2950534000</v>
      </c>
      <c r="D187" s="70">
        <f t="shared" si="9"/>
        <v>9.1389219714126321E-2</v>
      </c>
    </row>
    <row r="188" spans="1:4" ht="15.6" x14ac:dyDescent="0.3">
      <c r="A188" s="72" t="s">
        <v>13</v>
      </c>
      <c r="B188" s="77">
        <v>2010</v>
      </c>
      <c r="C188" s="71">
        <v>3088201000</v>
      </c>
      <c r="D188" s="70">
        <f t="shared" si="9"/>
        <v>4.4578380746590006E-2</v>
      </c>
    </row>
    <row r="189" spans="1:4" ht="15.6" x14ac:dyDescent="0.3">
      <c r="A189" s="72" t="s">
        <v>13</v>
      </c>
      <c r="B189" s="77">
        <v>2011</v>
      </c>
      <c r="C189" s="71">
        <v>3865395000</v>
      </c>
      <c r="D189" s="70">
        <f t="shared" si="9"/>
        <v>0.20106457425437763</v>
      </c>
    </row>
    <row r="190" spans="1:4" ht="15.6" x14ac:dyDescent="0.3">
      <c r="A190" s="72" t="s">
        <v>13</v>
      </c>
      <c r="B190" s="77">
        <v>2012</v>
      </c>
      <c r="C190" s="71">
        <v>4221173000</v>
      </c>
      <c r="D190" s="70">
        <f t="shared" si="9"/>
        <v>8.4284155138867792E-2</v>
      </c>
    </row>
    <row r="191" spans="1:4" ht="15.6" x14ac:dyDescent="0.3">
      <c r="A191" s="72" t="s">
        <v>13</v>
      </c>
      <c r="B191" s="77">
        <v>2013</v>
      </c>
      <c r="C191" s="71">
        <v>3767239000</v>
      </c>
      <c r="D191" s="70">
        <f t="shared" si="9"/>
        <v>-0.1204951424637513</v>
      </c>
    </row>
    <row r="192" spans="1:4" ht="15.6" x14ac:dyDescent="0.3">
      <c r="A192" s="72" t="s">
        <v>13</v>
      </c>
      <c r="B192" s="77">
        <v>2014</v>
      </c>
      <c r="C192" s="71">
        <v>4256964000</v>
      </c>
      <c r="D192" s="70">
        <f t="shared" si="9"/>
        <v>0.11504090708777429</v>
      </c>
    </row>
    <row r="193" spans="1:4" ht="15.6" x14ac:dyDescent="0.3">
      <c r="A193" s="72" t="s">
        <v>13</v>
      </c>
      <c r="B193" s="77">
        <v>2015</v>
      </c>
      <c r="C193" s="71">
        <v>4319454000</v>
      </c>
      <c r="D193" s="70">
        <f t="shared" si="9"/>
        <v>1.4467106259263323E-2</v>
      </c>
    </row>
    <row r="194" spans="1:4" ht="15.6" x14ac:dyDescent="0.3">
      <c r="A194" s="72" t="s">
        <v>13</v>
      </c>
      <c r="B194" s="77">
        <v>2016</v>
      </c>
      <c r="C194" s="71">
        <v>5292256000</v>
      </c>
      <c r="D194" s="70">
        <f t="shared" si="9"/>
        <v>0.18381612680868045</v>
      </c>
    </row>
    <row r="195" spans="1:4" ht="15.6" x14ac:dyDescent="0.3">
      <c r="A195" s="72" t="s">
        <v>13</v>
      </c>
      <c r="B195" s="77">
        <v>2017</v>
      </c>
      <c r="C195" s="71">
        <v>4721213000</v>
      </c>
      <c r="D195" s="70">
        <f t="shared" si="9"/>
        <v>-0.12095260264681978</v>
      </c>
    </row>
    <row r="196" spans="1:4" ht="15.6" x14ac:dyDescent="0.3">
      <c r="A196" s="72" t="s">
        <v>13</v>
      </c>
      <c r="B196" s="77">
        <v>2018</v>
      </c>
      <c r="C196" s="71">
        <v>4487315000</v>
      </c>
      <c r="D196" s="70">
        <f t="shared" si="9"/>
        <v>-5.2124265847171412E-2</v>
      </c>
    </row>
    <row r="197" spans="1:4" ht="15.6" x14ac:dyDescent="0.3">
      <c r="A197" s="72" t="s">
        <v>13</v>
      </c>
      <c r="B197" s="77">
        <v>2019</v>
      </c>
      <c r="C197" s="71">
        <v>4965684000</v>
      </c>
      <c r="D197" s="70">
        <f t="shared" si="9"/>
        <v>9.6334966139609374E-2</v>
      </c>
    </row>
    <row r="198" spans="1:4" ht="15.6" x14ac:dyDescent="0.3">
      <c r="A198" s="72" t="s">
        <v>13</v>
      </c>
      <c r="B198" s="77">
        <v>2020</v>
      </c>
      <c r="C198" s="71">
        <v>6269508000</v>
      </c>
      <c r="D198" s="70">
        <f t="shared" si="9"/>
        <v>0.20796273008982524</v>
      </c>
    </row>
    <row r="199" spans="1:4" ht="15.6" x14ac:dyDescent="0.3">
      <c r="A199" s="72" t="s">
        <v>13</v>
      </c>
      <c r="B199" s="77">
        <v>2021</v>
      </c>
      <c r="C199" s="71">
        <v>6064101000</v>
      </c>
      <c r="D199" s="70">
        <f t="shared" si="9"/>
        <v>-3.3872621844524026E-2</v>
      </c>
    </row>
    <row r="200" spans="1:4" ht="15.6" x14ac:dyDescent="0.3">
      <c r="A200" s="72" t="s">
        <v>13</v>
      </c>
      <c r="B200" s="77">
        <v>2022</v>
      </c>
      <c r="C200" s="71">
        <v>6636362000</v>
      </c>
      <c r="D200" s="70">
        <f t="shared" si="9"/>
        <v>8.6231130851511711E-2</v>
      </c>
    </row>
    <row r="201" spans="1:4" ht="15.6" x14ac:dyDescent="0.3">
      <c r="A201" s="72" t="s">
        <v>13</v>
      </c>
      <c r="B201" s="77">
        <v>2023</v>
      </c>
      <c r="C201" s="71">
        <v>6425209000</v>
      </c>
      <c r="D201" s="70">
        <f t="shared" si="9"/>
        <v>-3.2863211142236774E-2</v>
      </c>
    </row>
    <row r="202" spans="1:4" ht="15.6" x14ac:dyDescent="0.3">
      <c r="A202" s="72" t="s">
        <v>14</v>
      </c>
      <c r="B202" s="72">
        <v>2004</v>
      </c>
      <c r="C202" s="71">
        <v>66113566</v>
      </c>
      <c r="D202" s="70">
        <v>0</v>
      </c>
    </row>
    <row r="203" spans="1:4" ht="15.6" x14ac:dyDescent="0.3">
      <c r="A203" s="72" t="s">
        <v>14</v>
      </c>
      <c r="B203" s="72">
        <v>2005</v>
      </c>
      <c r="C203" s="71">
        <v>63252458</v>
      </c>
      <c r="D203" s="70">
        <f t="shared" ref="D203:D221" si="10">(C203-C202)/C203</f>
        <v>-4.523315125556069E-2</v>
      </c>
    </row>
    <row r="204" spans="1:4" ht="15.6" x14ac:dyDescent="0.3">
      <c r="A204" s="72" t="s">
        <v>14</v>
      </c>
      <c r="B204" s="72">
        <v>2006</v>
      </c>
      <c r="C204" s="71">
        <v>60852197</v>
      </c>
      <c r="D204" s="70">
        <f t="shared" si="10"/>
        <v>-3.9444114072003024E-2</v>
      </c>
    </row>
    <row r="205" spans="1:4" ht="15.6" x14ac:dyDescent="0.3">
      <c r="A205" s="72" t="s">
        <v>14</v>
      </c>
      <c r="B205" s="72">
        <v>2007</v>
      </c>
      <c r="C205" s="71">
        <v>59841255</v>
      </c>
      <c r="D205" s="70">
        <f t="shared" si="10"/>
        <v>-1.6893729919267235E-2</v>
      </c>
    </row>
    <row r="206" spans="1:4" ht="15.6" x14ac:dyDescent="0.3">
      <c r="A206" s="72" t="s">
        <v>14</v>
      </c>
      <c r="B206" s="72">
        <v>2008</v>
      </c>
      <c r="C206" s="71">
        <v>56753838</v>
      </c>
      <c r="D206" s="70">
        <f t="shared" si="10"/>
        <v>-5.4400144709156058E-2</v>
      </c>
    </row>
    <row r="207" spans="1:4" ht="15.6" x14ac:dyDescent="0.3">
      <c r="A207" s="72" t="s">
        <v>14</v>
      </c>
      <c r="B207" s="72">
        <v>2009</v>
      </c>
      <c r="C207" s="71">
        <v>55516893</v>
      </c>
      <c r="D207" s="70">
        <f t="shared" si="10"/>
        <v>-2.2280515590092552E-2</v>
      </c>
    </row>
    <row r="208" spans="1:4" ht="15.6" x14ac:dyDescent="0.3">
      <c r="A208" s="72" t="s">
        <v>14</v>
      </c>
      <c r="B208" s="72">
        <v>2010</v>
      </c>
      <c r="C208" s="71">
        <v>53455072</v>
      </c>
      <c r="D208" s="70">
        <f t="shared" si="10"/>
        <v>-3.8571101354049245E-2</v>
      </c>
    </row>
    <row r="209" spans="1:4" ht="15.6" x14ac:dyDescent="0.3">
      <c r="A209" s="72" t="s">
        <v>14</v>
      </c>
      <c r="B209" s="72">
        <v>2011</v>
      </c>
      <c r="C209" s="71">
        <v>53851442</v>
      </c>
      <c r="D209" s="70">
        <f t="shared" si="10"/>
        <v>7.3604342851209077E-3</v>
      </c>
    </row>
    <row r="210" spans="1:4" ht="15.6" x14ac:dyDescent="0.3">
      <c r="A210" s="72" t="s">
        <v>14</v>
      </c>
      <c r="B210" s="72">
        <v>2012</v>
      </c>
      <c r="C210" s="71">
        <v>57194584</v>
      </c>
      <c r="D210" s="70">
        <f t="shared" si="10"/>
        <v>5.8452073014465845E-2</v>
      </c>
    </row>
    <row r="211" spans="1:4" ht="15.6" x14ac:dyDescent="0.3">
      <c r="A211" s="72" t="s">
        <v>14</v>
      </c>
      <c r="B211" s="72">
        <v>2013</v>
      </c>
      <c r="C211" s="71">
        <v>89355436</v>
      </c>
      <c r="D211" s="70">
        <f t="shared" si="10"/>
        <v>0.3599204865387261</v>
      </c>
    </row>
    <row r="212" spans="1:4" ht="15.6" x14ac:dyDescent="0.3">
      <c r="A212" s="72" t="s">
        <v>14</v>
      </c>
      <c r="B212" s="72">
        <v>2014</v>
      </c>
      <c r="C212" s="71">
        <v>90729620</v>
      </c>
      <c r="D212" s="70">
        <f t="shared" si="10"/>
        <v>1.5145924781785705E-2</v>
      </c>
    </row>
    <row r="213" spans="1:4" ht="15.6" x14ac:dyDescent="0.3">
      <c r="A213" s="72" t="s">
        <v>14</v>
      </c>
      <c r="B213" s="72">
        <v>2015</v>
      </c>
      <c r="C213" s="71">
        <v>115579474</v>
      </c>
      <c r="D213" s="70">
        <f t="shared" si="10"/>
        <v>0.2150023108774487</v>
      </c>
    </row>
    <row r="214" spans="1:4" ht="15.6" x14ac:dyDescent="0.3">
      <c r="A214" s="72" t="s">
        <v>14</v>
      </c>
      <c r="B214" s="72">
        <v>2016</v>
      </c>
      <c r="C214" s="71">
        <v>106606463</v>
      </c>
      <c r="D214" s="70">
        <f t="shared" si="10"/>
        <v>-8.4169484170955003E-2</v>
      </c>
    </row>
    <row r="215" spans="1:4" ht="15.6" x14ac:dyDescent="0.3">
      <c r="A215" s="72" t="s">
        <v>14</v>
      </c>
      <c r="B215" s="72">
        <v>2017</v>
      </c>
      <c r="C215" s="71">
        <v>142361523</v>
      </c>
      <c r="D215" s="70">
        <f t="shared" si="10"/>
        <v>0.25115676797023306</v>
      </c>
    </row>
    <row r="216" spans="1:4" ht="15.6" x14ac:dyDescent="0.3">
      <c r="A216" s="72" t="s">
        <v>14</v>
      </c>
      <c r="B216" s="72">
        <v>2018</v>
      </c>
      <c r="C216" s="71">
        <v>140651412</v>
      </c>
      <c r="D216" s="70">
        <f t="shared" si="10"/>
        <v>-1.2158505738996775E-2</v>
      </c>
    </row>
    <row r="217" spans="1:4" ht="15.6" x14ac:dyDescent="0.3">
      <c r="A217" s="72" t="s">
        <v>14</v>
      </c>
      <c r="B217" s="72">
        <v>2019</v>
      </c>
      <c r="C217" s="71">
        <v>137502075</v>
      </c>
      <c r="D217" s="70">
        <f t="shared" si="10"/>
        <v>-2.2903923449882485E-2</v>
      </c>
    </row>
    <row r="218" spans="1:4" ht="15.6" x14ac:dyDescent="0.3">
      <c r="A218" s="72" t="s">
        <v>14</v>
      </c>
      <c r="B218" s="72">
        <v>2020</v>
      </c>
      <c r="C218" s="71">
        <v>139232256</v>
      </c>
      <c r="D218" s="70">
        <f t="shared" si="10"/>
        <v>1.2426581667972111E-2</v>
      </c>
    </row>
    <row r="219" spans="1:4" ht="15.6" x14ac:dyDescent="0.3">
      <c r="A219" s="72" t="s">
        <v>14</v>
      </c>
      <c r="B219" s="72">
        <v>2021</v>
      </c>
      <c r="C219" s="71">
        <v>157194421</v>
      </c>
      <c r="D219" s="70">
        <f t="shared" si="10"/>
        <v>0.11426719145458732</v>
      </c>
    </row>
    <row r="220" spans="1:4" ht="15.6" x14ac:dyDescent="0.3">
      <c r="A220" s="72" t="s">
        <v>14</v>
      </c>
      <c r="B220" s="72">
        <v>2022</v>
      </c>
      <c r="C220" s="71">
        <v>166283806</v>
      </c>
      <c r="D220" s="70">
        <f t="shared" si="10"/>
        <v>5.4661877296698393E-2</v>
      </c>
    </row>
    <row r="221" spans="1:4" ht="15.6" x14ac:dyDescent="0.3">
      <c r="A221" s="72" t="s">
        <v>14</v>
      </c>
      <c r="B221" s="72">
        <v>2023</v>
      </c>
      <c r="C221" s="71">
        <v>191994601</v>
      </c>
      <c r="D221" s="70">
        <f t="shared" si="10"/>
        <v>0.13391415626317535</v>
      </c>
    </row>
    <row r="222" spans="1:4" ht="15.6" x14ac:dyDescent="0.3">
      <c r="A222" s="72" t="s">
        <v>15</v>
      </c>
      <c r="B222" s="72">
        <v>2004</v>
      </c>
      <c r="C222" s="71">
        <v>23067794</v>
      </c>
      <c r="D222" s="70">
        <v>11</v>
      </c>
    </row>
    <row r="223" spans="1:4" ht="15.6" x14ac:dyDescent="0.3">
      <c r="A223" s="72" t="s">
        <v>15</v>
      </c>
      <c r="B223" s="72">
        <v>2005</v>
      </c>
      <c r="C223" s="71">
        <v>24348309</v>
      </c>
      <c r="D223" s="70">
        <f t="shared" ref="D223:D241" si="11">(C223-C222)/C223</f>
        <v>5.2591537260349375E-2</v>
      </c>
    </row>
    <row r="224" spans="1:4" ht="15.6" x14ac:dyDescent="0.3">
      <c r="A224" s="72" t="s">
        <v>15</v>
      </c>
      <c r="B224" s="72">
        <v>2006</v>
      </c>
      <c r="C224" s="71">
        <v>22786260</v>
      </c>
      <c r="D224" s="70">
        <f t="shared" si="11"/>
        <v>-6.8552232792919943E-2</v>
      </c>
    </row>
    <row r="225" spans="1:4" ht="15.6" x14ac:dyDescent="0.3">
      <c r="A225" s="72" t="s">
        <v>15</v>
      </c>
      <c r="B225" s="72">
        <v>2007</v>
      </c>
      <c r="C225" s="71">
        <v>23256462</v>
      </c>
      <c r="D225" s="70">
        <f t="shared" si="11"/>
        <v>2.0218122601795577E-2</v>
      </c>
    </row>
    <row r="226" spans="1:4" ht="15.6" x14ac:dyDescent="0.3">
      <c r="A226" s="72" t="s">
        <v>15</v>
      </c>
      <c r="B226" s="72">
        <v>2008</v>
      </c>
      <c r="C226" s="71">
        <v>27043084</v>
      </c>
      <c r="D226" s="70">
        <f t="shared" si="11"/>
        <v>0.14002182591305046</v>
      </c>
    </row>
    <row r="227" spans="1:4" ht="15.6" x14ac:dyDescent="0.3">
      <c r="A227" s="72" t="s">
        <v>15</v>
      </c>
      <c r="B227" s="72">
        <v>2009</v>
      </c>
      <c r="C227" s="71">
        <v>28461169</v>
      </c>
      <c r="D227" s="70">
        <f t="shared" si="11"/>
        <v>4.982525489378177E-2</v>
      </c>
    </row>
    <row r="228" spans="1:4" ht="15.6" x14ac:dyDescent="0.3">
      <c r="A228" s="72" t="s">
        <v>15</v>
      </c>
      <c r="B228" s="72">
        <v>2010</v>
      </c>
      <c r="C228" s="71">
        <v>26934435</v>
      </c>
      <c r="D228" s="70">
        <f t="shared" si="11"/>
        <v>-5.6683349771398585E-2</v>
      </c>
    </row>
    <row r="229" spans="1:4" ht="15.6" x14ac:dyDescent="0.3">
      <c r="A229" s="72" t="s">
        <v>15</v>
      </c>
      <c r="B229" s="72">
        <v>2011</v>
      </c>
      <c r="C229" s="71">
        <v>15647432</v>
      </c>
      <c r="D229" s="70">
        <f t="shared" si="11"/>
        <v>-0.72133261227784851</v>
      </c>
    </row>
    <row r="230" spans="1:4" ht="15.6" x14ac:dyDescent="0.3">
      <c r="A230" s="72" t="s">
        <v>15</v>
      </c>
      <c r="B230" s="72">
        <v>2012</v>
      </c>
      <c r="C230" s="71">
        <v>14192447</v>
      </c>
      <c r="D230" s="70">
        <f t="shared" si="11"/>
        <v>-0.10251826200231715</v>
      </c>
    </row>
    <row r="231" spans="1:4" ht="15.6" x14ac:dyDescent="0.3">
      <c r="A231" s="72" t="s">
        <v>15</v>
      </c>
      <c r="B231" s="72">
        <v>2013</v>
      </c>
      <c r="C231" s="71">
        <v>14311894</v>
      </c>
      <c r="D231" s="70">
        <f t="shared" si="11"/>
        <v>8.3459952959405656E-3</v>
      </c>
    </row>
    <row r="232" spans="1:4" ht="15.6" x14ac:dyDescent="0.3">
      <c r="A232" s="72" t="s">
        <v>15</v>
      </c>
      <c r="B232" s="72">
        <v>2014</v>
      </c>
      <c r="C232" s="71">
        <v>12636362</v>
      </c>
      <c r="D232" s="70">
        <f t="shared" si="11"/>
        <v>-0.13259607472467155</v>
      </c>
    </row>
    <row r="233" spans="1:4" ht="15.6" x14ac:dyDescent="0.3">
      <c r="A233" s="72" t="s">
        <v>15</v>
      </c>
      <c r="B233" s="72">
        <v>2015</v>
      </c>
      <c r="C233" s="71">
        <v>24798224</v>
      </c>
      <c r="D233" s="70">
        <f t="shared" si="11"/>
        <v>0.4904327826057221</v>
      </c>
    </row>
    <row r="234" spans="1:4" ht="15.6" x14ac:dyDescent="0.3">
      <c r="A234" s="72" t="s">
        <v>15</v>
      </c>
      <c r="B234" s="72">
        <v>2016</v>
      </c>
      <c r="C234" s="71">
        <v>27624992</v>
      </c>
      <c r="D234" s="70">
        <f t="shared" si="11"/>
        <v>0.1023264730719198</v>
      </c>
    </row>
    <row r="235" spans="1:4" ht="15.6" x14ac:dyDescent="0.3">
      <c r="A235" s="72" t="s">
        <v>15</v>
      </c>
      <c r="B235" s="72">
        <v>2017</v>
      </c>
      <c r="C235" s="71">
        <v>29764449</v>
      </c>
      <c r="D235" s="70">
        <f t="shared" si="11"/>
        <v>7.1879610470867439E-2</v>
      </c>
    </row>
    <row r="236" spans="1:4" ht="15.6" x14ac:dyDescent="0.3">
      <c r="A236" s="72" t="s">
        <v>15</v>
      </c>
      <c r="B236" s="72">
        <v>2018</v>
      </c>
      <c r="C236" s="71">
        <v>28144811</v>
      </c>
      <c r="D236" s="70">
        <f t="shared" si="11"/>
        <v>-5.7546593579896485E-2</v>
      </c>
    </row>
    <row r="237" spans="1:4" ht="15.6" x14ac:dyDescent="0.3">
      <c r="A237" s="72" t="s">
        <v>15</v>
      </c>
      <c r="B237" s="72">
        <v>2019</v>
      </c>
      <c r="C237" s="71">
        <v>29444588</v>
      </c>
      <c r="D237" s="70">
        <f t="shared" si="11"/>
        <v>4.4143154592619874E-2</v>
      </c>
    </row>
    <row r="238" spans="1:4" ht="15.6" x14ac:dyDescent="0.3">
      <c r="A238" s="72" t="s">
        <v>15</v>
      </c>
      <c r="B238" s="72">
        <v>2020</v>
      </c>
      <c r="C238" s="71">
        <v>22543837</v>
      </c>
      <c r="D238" s="70">
        <f t="shared" si="11"/>
        <v>-0.30610365928390981</v>
      </c>
    </row>
    <row r="239" spans="1:4" ht="15.6" x14ac:dyDescent="0.3">
      <c r="A239" s="72" t="s">
        <v>15</v>
      </c>
      <c r="B239" s="72">
        <v>2021</v>
      </c>
      <c r="C239" s="71">
        <v>24659789</v>
      </c>
      <c r="D239" s="70">
        <f t="shared" si="11"/>
        <v>8.5805762571610003E-2</v>
      </c>
    </row>
    <row r="240" spans="1:4" ht="15.6" x14ac:dyDescent="0.3">
      <c r="A240" s="72" t="s">
        <v>15</v>
      </c>
      <c r="B240" s="72">
        <v>2022</v>
      </c>
      <c r="C240" s="71">
        <v>27160822</v>
      </c>
      <c r="D240" s="70">
        <f t="shared" si="11"/>
        <v>9.2082375121047513E-2</v>
      </c>
    </row>
    <row r="241" spans="1:4" ht="15.6" x14ac:dyDescent="0.3">
      <c r="A241" s="72" t="s">
        <v>15</v>
      </c>
      <c r="B241" s="72">
        <v>2023</v>
      </c>
      <c r="C241" s="71">
        <v>31026297</v>
      </c>
      <c r="D241" s="70">
        <f t="shared" si="11"/>
        <v>0.12458705594160979</v>
      </c>
    </row>
    <row r="242" spans="1:4" ht="15.6" x14ac:dyDescent="0.3">
      <c r="A242" s="72" t="s">
        <v>16</v>
      </c>
      <c r="B242" s="72">
        <v>2004</v>
      </c>
      <c r="C242" s="76">
        <v>604644000</v>
      </c>
      <c r="D242" s="70">
        <v>0</v>
      </c>
    </row>
    <row r="243" spans="1:4" ht="15.6" x14ac:dyDescent="0.3">
      <c r="A243" s="72" t="s">
        <v>16</v>
      </c>
      <c r="B243" s="72">
        <v>2005</v>
      </c>
      <c r="C243" s="76">
        <v>694794000</v>
      </c>
      <c r="D243" s="70">
        <f t="shared" ref="D243:D261" si="12">(C243-C242)/C243</f>
        <v>0.12975068869333933</v>
      </c>
    </row>
    <row r="244" spans="1:4" ht="15.6" x14ac:dyDescent="0.3">
      <c r="A244" s="72" t="s">
        <v>16</v>
      </c>
      <c r="B244" s="72">
        <v>2006</v>
      </c>
      <c r="C244" s="76">
        <v>667776000</v>
      </c>
      <c r="D244" s="70">
        <f t="shared" si="12"/>
        <v>-4.0459675100632544E-2</v>
      </c>
    </row>
    <row r="245" spans="1:4" ht="15.6" x14ac:dyDescent="0.3">
      <c r="A245" s="72" t="s">
        <v>16</v>
      </c>
      <c r="B245" s="72">
        <v>2007</v>
      </c>
      <c r="C245" s="76">
        <v>695798000</v>
      </c>
      <c r="D245" s="70">
        <f t="shared" si="12"/>
        <v>4.0273182734069372E-2</v>
      </c>
    </row>
    <row r="246" spans="1:4" ht="15.6" x14ac:dyDescent="0.3">
      <c r="A246" s="72" t="s">
        <v>16</v>
      </c>
      <c r="B246" s="72">
        <v>2008</v>
      </c>
      <c r="C246" s="76">
        <v>971521000</v>
      </c>
      <c r="D246" s="70">
        <f t="shared" si="12"/>
        <v>0.28380549674170708</v>
      </c>
    </row>
    <row r="247" spans="1:4" ht="15.6" x14ac:dyDescent="0.3">
      <c r="A247" s="72" t="s">
        <v>16</v>
      </c>
      <c r="B247" s="72">
        <v>2009</v>
      </c>
      <c r="C247" s="76">
        <v>1030507000</v>
      </c>
      <c r="D247" s="70">
        <f t="shared" si="12"/>
        <v>5.7239785852983047E-2</v>
      </c>
    </row>
    <row r="248" spans="1:4" ht="15.6" x14ac:dyDescent="0.3">
      <c r="A248" s="72" t="s">
        <v>16</v>
      </c>
      <c r="B248" s="72">
        <v>2010</v>
      </c>
      <c r="C248" s="76">
        <v>1045069000</v>
      </c>
      <c r="D248" s="70">
        <f t="shared" si="12"/>
        <v>1.3934008185105481E-2</v>
      </c>
    </row>
    <row r="249" spans="1:4" ht="15.6" x14ac:dyDescent="0.3">
      <c r="A249" s="72" t="s">
        <v>16</v>
      </c>
      <c r="B249" s="72">
        <v>2011</v>
      </c>
      <c r="C249" s="76">
        <v>1034589000</v>
      </c>
      <c r="D249" s="70">
        <f t="shared" si="12"/>
        <v>-1.0129626354040107E-2</v>
      </c>
    </row>
    <row r="250" spans="1:4" ht="15.6" x14ac:dyDescent="0.3">
      <c r="A250" s="72" t="s">
        <v>16</v>
      </c>
      <c r="B250" s="72">
        <v>2012</v>
      </c>
      <c r="C250" s="76">
        <v>1063558111</v>
      </c>
      <c r="D250" s="70">
        <f t="shared" si="12"/>
        <v>2.7237920241858792E-2</v>
      </c>
    </row>
    <row r="251" spans="1:4" ht="15.6" x14ac:dyDescent="0.3">
      <c r="A251" s="72" t="s">
        <v>16</v>
      </c>
      <c r="B251" s="72">
        <v>2013</v>
      </c>
      <c r="C251" s="76">
        <v>1031390832</v>
      </c>
      <c r="D251" s="70">
        <f t="shared" si="12"/>
        <v>-3.1188253765668531E-2</v>
      </c>
    </row>
    <row r="252" spans="1:4" ht="15.6" x14ac:dyDescent="0.3">
      <c r="A252" s="72" t="s">
        <v>16</v>
      </c>
      <c r="B252" s="72">
        <v>2014</v>
      </c>
      <c r="C252" s="76">
        <v>1277070000</v>
      </c>
      <c r="D252" s="70">
        <f t="shared" si="12"/>
        <v>0.19237721346519768</v>
      </c>
    </row>
    <row r="253" spans="1:4" ht="15.6" x14ac:dyDescent="0.3">
      <c r="A253" s="72" t="s">
        <v>16</v>
      </c>
      <c r="B253" s="72">
        <v>2015</v>
      </c>
      <c r="C253" s="76">
        <v>1285265000</v>
      </c>
      <c r="D253" s="70">
        <f t="shared" si="12"/>
        <v>6.376116987547315E-3</v>
      </c>
    </row>
    <row r="254" spans="1:4" ht="15.6" x14ac:dyDescent="0.3">
      <c r="A254" s="72" t="s">
        <v>16</v>
      </c>
      <c r="B254" s="72">
        <v>2016</v>
      </c>
      <c r="C254" s="76">
        <v>1266088000</v>
      </c>
      <c r="D254" s="70">
        <f t="shared" si="12"/>
        <v>-1.5146656472535875E-2</v>
      </c>
    </row>
    <row r="255" spans="1:4" ht="15.6" x14ac:dyDescent="0.3">
      <c r="A255" s="72" t="s">
        <v>16</v>
      </c>
      <c r="B255" s="72">
        <v>2017</v>
      </c>
      <c r="C255" s="76">
        <v>1239474000</v>
      </c>
      <c r="D255" s="70">
        <f t="shared" si="12"/>
        <v>-2.1472011514561823E-2</v>
      </c>
    </row>
    <row r="256" spans="1:4" ht="15.6" x14ac:dyDescent="0.3">
      <c r="A256" s="72" t="s">
        <v>16</v>
      </c>
      <c r="B256" s="72">
        <v>2018</v>
      </c>
      <c r="C256" s="76">
        <v>1197284000</v>
      </c>
      <c r="D256" s="70">
        <f t="shared" si="12"/>
        <v>-3.5238088874485922E-2</v>
      </c>
    </row>
    <row r="257" spans="1:4" ht="15.6" x14ac:dyDescent="0.3">
      <c r="A257" s="72" t="s">
        <v>16</v>
      </c>
      <c r="B257" s="72">
        <v>2019</v>
      </c>
      <c r="C257" s="76">
        <v>1397494000</v>
      </c>
      <c r="D257" s="70">
        <f t="shared" si="12"/>
        <v>0.14326358467370878</v>
      </c>
    </row>
    <row r="258" spans="1:4" ht="15.6" x14ac:dyDescent="0.3">
      <c r="A258" s="72" t="s">
        <v>16</v>
      </c>
      <c r="B258" s="72">
        <v>2020</v>
      </c>
      <c r="C258" s="76">
        <v>1379607000</v>
      </c>
      <c r="D258" s="70">
        <f t="shared" si="12"/>
        <v>-1.2965286491007947E-2</v>
      </c>
    </row>
    <row r="259" spans="1:4" ht="15.6" x14ac:dyDescent="0.3">
      <c r="A259" s="72" t="s">
        <v>16</v>
      </c>
      <c r="B259" s="72">
        <v>2021</v>
      </c>
      <c r="C259" s="76">
        <v>1956320000</v>
      </c>
      <c r="D259" s="70">
        <f t="shared" si="12"/>
        <v>0.29479481884354297</v>
      </c>
    </row>
    <row r="260" spans="1:4" ht="15.6" x14ac:dyDescent="0.3">
      <c r="A260" s="72" t="s">
        <v>16</v>
      </c>
      <c r="B260" s="72">
        <v>2022</v>
      </c>
      <c r="C260" s="76">
        <v>1985024000</v>
      </c>
      <c r="D260" s="70">
        <f t="shared" si="12"/>
        <v>1.446027856590147E-2</v>
      </c>
    </row>
    <row r="261" spans="1:4" ht="15.6" x14ac:dyDescent="0.3">
      <c r="A261" s="72" t="s">
        <v>16</v>
      </c>
      <c r="B261" s="72">
        <v>2023</v>
      </c>
      <c r="C261" s="76">
        <v>2253150000</v>
      </c>
      <c r="D261" s="70">
        <f t="shared" si="12"/>
        <v>0.11900051039655593</v>
      </c>
    </row>
    <row r="262" spans="1:4" ht="15.6" x14ac:dyDescent="0.3">
      <c r="A262" s="72" t="s">
        <v>17</v>
      </c>
      <c r="B262" s="72">
        <v>2004</v>
      </c>
      <c r="C262" s="75">
        <v>152667990</v>
      </c>
      <c r="D262" s="70">
        <v>0</v>
      </c>
    </row>
    <row r="263" spans="1:4" ht="15.6" x14ac:dyDescent="0.3">
      <c r="A263" s="72" t="s">
        <v>17</v>
      </c>
      <c r="B263" s="72">
        <v>2005</v>
      </c>
      <c r="C263" s="75">
        <v>158289916</v>
      </c>
      <c r="D263" s="70">
        <f t="shared" ref="D263:D281" si="13">(C263-C262)/C263</f>
        <v>3.5516640238788172E-2</v>
      </c>
    </row>
    <row r="264" spans="1:4" ht="15.6" x14ac:dyDescent="0.3">
      <c r="A264" s="72" t="s">
        <v>17</v>
      </c>
      <c r="B264" s="72">
        <v>2006</v>
      </c>
      <c r="C264" s="75">
        <v>168846719</v>
      </c>
      <c r="D264" s="70">
        <f t="shared" si="13"/>
        <v>6.2522997559697924E-2</v>
      </c>
    </row>
    <row r="265" spans="1:4" ht="15.6" x14ac:dyDescent="0.3">
      <c r="A265" s="72" t="s">
        <v>17</v>
      </c>
      <c r="B265" s="72">
        <v>2007</v>
      </c>
      <c r="C265" s="75">
        <v>248912422</v>
      </c>
      <c r="D265" s="70">
        <f t="shared" si="13"/>
        <v>0.3216621426792432</v>
      </c>
    </row>
    <row r="266" spans="1:4" ht="15.6" x14ac:dyDescent="0.3">
      <c r="A266" s="72" t="s">
        <v>17</v>
      </c>
      <c r="B266" s="72">
        <v>2008</v>
      </c>
      <c r="C266" s="75">
        <v>583196504</v>
      </c>
      <c r="D266" s="70">
        <f t="shared" si="13"/>
        <v>0.57319287702726007</v>
      </c>
    </row>
    <row r="267" spans="1:4" ht="15.6" x14ac:dyDescent="0.3">
      <c r="A267" s="72" t="s">
        <v>17</v>
      </c>
      <c r="B267" s="72">
        <v>2009</v>
      </c>
      <c r="C267" s="75">
        <v>619451227</v>
      </c>
      <c r="D267" s="70">
        <f t="shared" si="13"/>
        <v>5.8527163107871281E-2</v>
      </c>
    </row>
    <row r="268" spans="1:4" ht="15.6" x14ac:dyDescent="0.3">
      <c r="A268" s="72" t="s">
        <v>17</v>
      </c>
      <c r="B268" s="72">
        <v>2010</v>
      </c>
      <c r="C268" s="75">
        <v>593814806</v>
      </c>
      <c r="D268" s="70">
        <f t="shared" si="13"/>
        <v>-4.317241796763148E-2</v>
      </c>
    </row>
    <row r="269" spans="1:4" ht="15.6" x14ac:dyDescent="0.3">
      <c r="A269" s="72" t="s">
        <v>17</v>
      </c>
      <c r="B269" s="72">
        <v>2011</v>
      </c>
      <c r="C269" s="75">
        <v>566571415</v>
      </c>
      <c r="D269" s="70">
        <f t="shared" si="13"/>
        <v>-4.8084654959163448E-2</v>
      </c>
    </row>
    <row r="270" spans="1:4" ht="15.6" x14ac:dyDescent="0.3">
      <c r="A270" s="72" t="s">
        <v>17</v>
      </c>
      <c r="B270" s="72">
        <v>2012</v>
      </c>
      <c r="C270" s="75">
        <v>563809356</v>
      </c>
      <c r="D270" s="70">
        <f t="shared" si="13"/>
        <v>-4.8989236709296464E-3</v>
      </c>
    </row>
    <row r="271" spans="1:4" ht="15.6" x14ac:dyDescent="0.3">
      <c r="A271" s="72" t="s">
        <v>17</v>
      </c>
      <c r="B271" s="72">
        <v>2013</v>
      </c>
      <c r="C271" s="75">
        <v>561206702</v>
      </c>
      <c r="D271" s="70">
        <f t="shared" si="13"/>
        <v>-4.6376032052446873E-3</v>
      </c>
    </row>
    <row r="272" spans="1:4" ht="15.6" x14ac:dyDescent="0.3">
      <c r="A272" s="72" t="s">
        <v>17</v>
      </c>
      <c r="B272" s="72">
        <v>2014</v>
      </c>
      <c r="C272" s="75">
        <v>576190695</v>
      </c>
      <c r="D272" s="70">
        <f t="shared" si="13"/>
        <v>2.6005267231884056E-2</v>
      </c>
    </row>
    <row r="273" spans="1:4" ht="15.6" x14ac:dyDescent="0.3">
      <c r="A273" s="72" t="s">
        <v>17</v>
      </c>
      <c r="B273" s="72">
        <v>2015</v>
      </c>
      <c r="C273" s="75">
        <v>581662954</v>
      </c>
      <c r="D273" s="70">
        <f t="shared" si="13"/>
        <v>9.4079551781116183E-3</v>
      </c>
    </row>
    <row r="274" spans="1:4" ht="15.6" x14ac:dyDescent="0.3">
      <c r="A274" s="72" t="s">
        <v>17</v>
      </c>
      <c r="B274" s="72">
        <v>2016</v>
      </c>
      <c r="C274" s="75">
        <v>630024815</v>
      </c>
      <c r="D274" s="70">
        <f t="shared" si="13"/>
        <v>7.6761835166762438E-2</v>
      </c>
    </row>
    <row r="275" spans="1:4" ht="15.6" x14ac:dyDescent="0.3">
      <c r="A275" s="72" t="s">
        <v>17</v>
      </c>
      <c r="B275" s="72">
        <v>2017</v>
      </c>
      <c r="C275" s="75">
        <v>628350997</v>
      </c>
      <c r="D275" s="70">
        <f t="shared" si="13"/>
        <v>-2.6638264409406197E-3</v>
      </c>
    </row>
    <row r="276" spans="1:4" ht="15.6" x14ac:dyDescent="0.3">
      <c r="A276" s="72" t="s">
        <v>17</v>
      </c>
      <c r="B276" s="72">
        <v>2018</v>
      </c>
      <c r="C276" s="75">
        <v>619900231</v>
      </c>
      <c r="D276" s="70">
        <f t="shared" si="13"/>
        <v>-1.3632461446848534E-2</v>
      </c>
    </row>
    <row r="277" spans="1:4" ht="15.6" x14ac:dyDescent="0.3">
      <c r="A277" s="72" t="s">
        <v>17</v>
      </c>
      <c r="B277" s="72">
        <v>2019</v>
      </c>
      <c r="C277" s="75">
        <v>604995955</v>
      </c>
      <c r="D277" s="70">
        <f t="shared" si="13"/>
        <v>-2.4635331652754604E-2</v>
      </c>
    </row>
    <row r="278" spans="1:4" ht="15.6" x14ac:dyDescent="0.3">
      <c r="A278" s="72" t="s">
        <v>17</v>
      </c>
      <c r="B278" s="72">
        <v>2020</v>
      </c>
      <c r="C278" s="75">
        <v>524761296</v>
      </c>
      <c r="D278" s="70">
        <f t="shared" si="13"/>
        <v>-0.15289744043928119</v>
      </c>
    </row>
    <row r="279" spans="1:4" ht="15.6" x14ac:dyDescent="0.3">
      <c r="A279" s="72" t="s">
        <v>17</v>
      </c>
      <c r="B279" s="72">
        <v>2021</v>
      </c>
      <c r="C279" s="75">
        <v>499459271</v>
      </c>
      <c r="D279" s="70">
        <f t="shared" si="13"/>
        <v>-5.0658835402817057E-2</v>
      </c>
    </row>
    <row r="280" spans="1:4" ht="15.6" x14ac:dyDescent="0.3">
      <c r="A280" s="72" t="s">
        <v>17</v>
      </c>
      <c r="B280" s="72">
        <v>2022</v>
      </c>
      <c r="C280" s="75">
        <v>489460044</v>
      </c>
      <c r="D280" s="70">
        <f t="shared" si="13"/>
        <v>-2.0429097579209143E-2</v>
      </c>
    </row>
    <row r="281" spans="1:4" ht="15.6" x14ac:dyDescent="0.3">
      <c r="A281" s="72" t="s">
        <v>17</v>
      </c>
      <c r="B281" s="72">
        <v>2023</v>
      </c>
      <c r="C281" s="75">
        <v>537037181</v>
      </c>
      <c r="D281" s="70">
        <f t="shared" si="13"/>
        <v>8.8591886527126698E-2</v>
      </c>
    </row>
    <row r="282" spans="1:4" ht="15.6" x14ac:dyDescent="0.3">
      <c r="A282" s="72" t="s">
        <v>18</v>
      </c>
      <c r="B282" s="72">
        <v>2004</v>
      </c>
      <c r="C282" s="71">
        <v>145997000</v>
      </c>
      <c r="D282" s="70">
        <v>0</v>
      </c>
    </row>
    <row r="283" spans="1:4" ht="15.6" x14ac:dyDescent="0.3">
      <c r="A283" s="72" t="s">
        <v>18</v>
      </c>
      <c r="B283" s="72">
        <v>2005</v>
      </c>
      <c r="C283" s="71">
        <v>153468000</v>
      </c>
      <c r="D283" s="70">
        <f t="shared" ref="D283:D301" si="14">(C283-C282)/C283</f>
        <v>4.868115828706962E-2</v>
      </c>
    </row>
    <row r="284" spans="1:4" ht="15.6" x14ac:dyDescent="0.3">
      <c r="A284" s="72" t="s">
        <v>18</v>
      </c>
      <c r="B284" s="72">
        <v>2006</v>
      </c>
      <c r="C284" s="71">
        <v>154570000</v>
      </c>
      <c r="D284" s="70">
        <f t="shared" si="14"/>
        <v>7.1294559099437148E-3</v>
      </c>
    </row>
    <row r="285" spans="1:4" ht="15.6" x14ac:dyDescent="0.3">
      <c r="A285" s="72" t="s">
        <v>18</v>
      </c>
      <c r="B285" s="72">
        <v>2007</v>
      </c>
      <c r="C285" s="71">
        <v>180207000</v>
      </c>
      <c r="D285" s="70">
        <f t="shared" si="14"/>
        <v>0.14226417397770341</v>
      </c>
    </row>
    <row r="286" spans="1:4" ht="15.6" x14ac:dyDescent="0.3">
      <c r="A286" s="72" t="s">
        <v>18</v>
      </c>
      <c r="B286" s="72">
        <v>2008</v>
      </c>
      <c r="C286" s="71">
        <v>181718000</v>
      </c>
      <c r="D286" s="70">
        <f t="shared" si="14"/>
        <v>8.3150816099670927E-3</v>
      </c>
    </row>
    <row r="287" spans="1:4" ht="15.6" x14ac:dyDescent="0.3">
      <c r="A287" s="72" t="s">
        <v>18</v>
      </c>
      <c r="B287" s="72">
        <v>2009</v>
      </c>
      <c r="C287" s="71">
        <v>206635000</v>
      </c>
      <c r="D287" s="70">
        <f t="shared" si="14"/>
        <v>0.12058460570571297</v>
      </c>
    </row>
    <row r="288" spans="1:4" ht="15.6" x14ac:dyDescent="0.3">
      <c r="A288" s="72" t="s">
        <v>18</v>
      </c>
      <c r="B288" s="72">
        <v>2010</v>
      </c>
      <c r="C288" s="71">
        <v>207378312</v>
      </c>
      <c r="D288" s="70">
        <f t="shared" si="14"/>
        <v>3.5843285290122337E-3</v>
      </c>
    </row>
    <row r="289" spans="1:4" ht="15.6" x14ac:dyDescent="0.3">
      <c r="A289" s="72" t="s">
        <v>18</v>
      </c>
      <c r="B289" s="72">
        <v>2011</v>
      </c>
      <c r="C289" s="71">
        <v>198012000</v>
      </c>
      <c r="D289" s="70">
        <f t="shared" si="14"/>
        <v>-4.7301739288527968E-2</v>
      </c>
    </row>
    <row r="290" spans="1:4" ht="15.6" x14ac:dyDescent="0.3">
      <c r="A290" s="72" t="s">
        <v>18</v>
      </c>
      <c r="B290" s="72">
        <v>2012</v>
      </c>
      <c r="C290" s="71">
        <v>199825000</v>
      </c>
      <c r="D290" s="70">
        <f t="shared" si="14"/>
        <v>9.0729388214687845E-3</v>
      </c>
    </row>
    <row r="291" spans="1:4" ht="15.6" x14ac:dyDescent="0.3">
      <c r="A291" s="72" t="s">
        <v>18</v>
      </c>
      <c r="B291" s="72">
        <v>2013</v>
      </c>
      <c r="C291" s="71">
        <v>192274000</v>
      </c>
      <c r="D291" s="70">
        <f t="shared" si="14"/>
        <v>-3.9272080468498081E-2</v>
      </c>
    </row>
    <row r="292" spans="1:4" ht="15.6" x14ac:dyDescent="0.3">
      <c r="A292" s="72" t="s">
        <v>18</v>
      </c>
      <c r="B292" s="72">
        <v>2014</v>
      </c>
      <c r="C292" s="71">
        <v>167065000</v>
      </c>
      <c r="D292" s="70">
        <f t="shared" si="14"/>
        <v>-0.1508933648579894</v>
      </c>
    </row>
    <row r="293" spans="1:4" ht="15.6" x14ac:dyDescent="0.3">
      <c r="A293" s="72" t="s">
        <v>18</v>
      </c>
      <c r="B293" s="72">
        <v>2015</v>
      </c>
      <c r="C293" s="71">
        <v>163883115</v>
      </c>
      <c r="D293" s="70">
        <f t="shared" si="14"/>
        <v>-1.9415575546022541E-2</v>
      </c>
    </row>
    <row r="294" spans="1:4" ht="15.6" x14ac:dyDescent="0.3">
      <c r="A294" s="72" t="s">
        <v>18</v>
      </c>
      <c r="B294" s="72">
        <v>2016</v>
      </c>
      <c r="C294" s="71">
        <v>159925938</v>
      </c>
      <c r="D294" s="70">
        <f t="shared" si="14"/>
        <v>-2.4743809850282072E-2</v>
      </c>
    </row>
    <row r="295" spans="1:4" ht="15.6" x14ac:dyDescent="0.3">
      <c r="A295" s="72" t="s">
        <v>18</v>
      </c>
      <c r="B295" s="72">
        <v>2017</v>
      </c>
      <c r="C295" s="71">
        <v>150990579</v>
      </c>
      <c r="D295" s="70">
        <f t="shared" si="14"/>
        <v>-5.9178255088352234E-2</v>
      </c>
    </row>
    <row r="296" spans="1:4" ht="15.6" x14ac:dyDescent="0.3">
      <c r="A296" s="72" t="s">
        <v>18</v>
      </c>
      <c r="B296" s="72">
        <v>2018</v>
      </c>
      <c r="C296" s="71">
        <v>145693756</v>
      </c>
      <c r="D296" s="70">
        <f t="shared" si="14"/>
        <v>-3.6355868263839665E-2</v>
      </c>
    </row>
    <row r="297" spans="1:4" ht="15.6" x14ac:dyDescent="0.3">
      <c r="A297" s="72" t="s">
        <v>18</v>
      </c>
      <c r="B297" s="72">
        <v>2019</v>
      </c>
      <c r="C297" s="71">
        <v>146355497</v>
      </c>
      <c r="D297" s="70">
        <f t="shared" si="14"/>
        <v>4.5214632423406682E-3</v>
      </c>
    </row>
    <row r="298" spans="1:4" ht="15.6" x14ac:dyDescent="0.3">
      <c r="A298" s="72" t="s">
        <v>18</v>
      </c>
      <c r="B298" s="72">
        <v>2020</v>
      </c>
      <c r="C298" s="71">
        <v>145350705</v>
      </c>
      <c r="D298" s="70">
        <f t="shared" si="14"/>
        <v>-6.9128801267252194E-3</v>
      </c>
    </row>
    <row r="299" spans="1:4" ht="15.6" x14ac:dyDescent="0.3">
      <c r="A299" s="72" t="s">
        <v>18</v>
      </c>
      <c r="B299" s="72">
        <v>2021</v>
      </c>
      <c r="C299" s="71">
        <v>153286055</v>
      </c>
      <c r="D299" s="70">
        <f t="shared" si="14"/>
        <v>5.1768244671702199E-2</v>
      </c>
    </row>
    <row r="300" spans="1:4" ht="15.6" x14ac:dyDescent="0.3">
      <c r="A300" s="72" t="s">
        <v>18</v>
      </c>
      <c r="B300" s="72">
        <v>2022</v>
      </c>
      <c r="C300" s="71">
        <v>140083357</v>
      </c>
      <c r="D300" s="70">
        <f t="shared" si="14"/>
        <v>-9.4248869264319524E-2</v>
      </c>
    </row>
    <row r="301" spans="1:4" ht="15.6" x14ac:dyDescent="0.3">
      <c r="A301" s="72" t="s">
        <v>18</v>
      </c>
      <c r="B301" s="72">
        <v>2023</v>
      </c>
      <c r="C301" s="71">
        <v>126992415</v>
      </c>
      <c r="D301" s="70">
        <f t="shared" si="14"/>
        <v>-0.10308444012187656</v>
      </c>
    </row>
    <row r="302" spans="1:4" ht="15.6" x14ac:dyDescent="0.3">
      <c r="A302" s="72" t="s">
        <v>19</v>
      </c>
      <c r="B302" s="72">
        <v>2004</v>
      </c>
      <c r="C302" s="71">
        <v>115484831</v>
      </c>
      <c r="D302" s="70">
        <v>0</v>
      </c>
    </row>
    <row r="303" spans="1:4" ht="15.6" x14ac:dyDescent="0.3">
      <c r="A303" s="72" t="s">
        <v>19</v>
      </c>
      <c r="B303" s="72">
        <v>2005</v>
      </c>
      <c r="C303" s="71">
        <v>113231964</v>
      </c>
      <c r="D303" s="70">
        <f t="shared" ref="D303:D321" si="15">(C303-C302)/C303</f>
        <v>-1.9896033950272205E-2</v>
      </c>
    </row>
    <row r="304" spans="1:4" ht="15.6" x14ac:dyDescent="0.3">
      <c r="A304" s="72" t="s">
        <v>19</v>
      </c>
      <c r="B304" s="72">
        <v>2006</v>
      </c>
      <c r="C304" s="71">
        <v>110536740</v>
      </c>
      <c r="D304" s="70">
        <f t="shared" si="15"/>
        <v>-2.4383060329081534E-2</v>
      </c>
    </row>
    <row r="305" spans="1:4" ht="15.6" x14ac:dyDescent="0.3">
      <c r="A305" s="72" t="s">
        <v>19</v>
      </c>
      <c r="B305" s="72">
        <v>2007</v>
      </c>
      <c r="C305" s="71">
        <v>111202608</v>
      </c>
      <c r="D305" s="70">
        <f t="shared" si="15"/>
        <v>5.9878811475356768E-3</v>
      </c>
    </row>
    <row r="306" spans="1:4" ht="15.6" x14ac:dyDescent="0.3">
      <c r="A306" s="72" t="s">
        <v>19</v>
      </c>
      <c r="B306" s="72">
        <v>2008</v>
      </c>
      <c r="C306" s="71">
        <v>128904853</v>
      </c>
      <c r="D306" s="70">
        <f t="shared" si="15"/>
        <v>0.13732799493592379</v>
      </c>
    </row>
    <row r="307" spans="1:4" ht="15.6" x14ac:dyDescent="0.3">
      <c r="A307" s="72" t="s">
        <v>19</v>
      </c>
      <c r="B307" s="72">
        <v>2009</v>
      </c>
      <c r="C307" s="71">
        <v>135991625</v>
      </c>
      <c r="D307" s="70">
        <f t="shared" si="15"/>
        <v>5.2111826739330458E-2</v>
      </c>
    </row>
    <row r="308" spans="1:4" ht="15.6" x14ac:dyDescent="0.3">
      <c r="A308" s="72" t="s">
        <v>19</v>
      </c>
      <c r="B308" s="72">
        <v>2010</v>
      </c>
      <c r="C308" s="71">
        <v>133902855</v>
      </c>
      <c r="D308" s="70">
        <f t="shared" si="15"/>
        <v>-1.5599144618686434E-2</v>
      </c>
    </row>
    <row r="309" spans="1:4" ht="15.6" x14ac:dyDescent="0.3">
      <c r="A309" s="72" t="s">
        <v>19</v>
      </c>
      <c r="B309" s="72">
        <v>2011</v>
      </c>
      <c r="C309" s="71">
        <v>166466851</v>
      </c>
      <c r="D309" s="70">
        <f t="shared" si="15"/>
        <v>0.19561850184815474</v>
      </c>
    </row>
    <row r="310" spans="1:4" ht="15.6" x14ac:dyDescent="0.3">
      <c r="A310" s="72" t="s">
        <v>19</v>
      </c>
      <c r="B310" s="72">
        <v>2012</v>
      </c>
      <c r="C310" s="71">
        <v>153264596</v>
      </c>
      <c r="D310" s="70">
        <f t="shared" si="15"/>
        <v>-8.614027860680884E-2</v>
      </c>
    </row>
    <row r="311" spans="1:4" ht="15.6" x14ac:dyDescent="0.3">
      <c r="A311" s="72" t="s">
        <v>19</v>
      </c>
      <c r="B311" s="72">
        <v>2013</v>
      </c>
      <c r="C311" s="71">
        <v>167684803</v>
      </c>
      <c r="D311" s="70">
        <f t="shared" si="15"/>
        <v>8.5995908645340985E-2</v>
      </c>
    </row>
    <row r="312" spans="1:4" ht="15.6" x14ac:dyDescent="0.3">
      <c r="A312" s="72" t="s">
        <v>19</v>
      </c>
      <c r="B312" s="72">
        <v>2014</v>
      </c>
      <c r="C312" s="71">
        <v>175456217</v>
      </c>
      <c r="D312" s="70">
        <f t="shared" si="15"/>
        <v>4.4292611187439428E-2</v>
      </c>
    </row>
    <row r="313" spans="1:4" ht="15.6" x14ac:dyDescent="0.3">
      <c r="A313" s="72" t="s">
        <v>19</v>
      </c>
      <c r="B313" s="72">
        <v>2015</v>
      </c>
      <c r="C313" s="71">
        <v>183841354</v>
      </c>
      <c r="D313" s="70">
        <f t="shared" si="15"/>
        <v>4.5610722601618782E-2</v>
      </c>
    </row>
    <row r="314" spans="1:4" ht="15.6" x14ac:dyDescent="0.3">
      <c r="A314" s="72" t="s">
        <v>19</v>
      </c>
      <c r="B314" s="72">
        <v>2016</v>
      </c>
      <c r="C314" s="71">
        <v>195997176</v>
      </c>
      <c r="D314" s="70">
        <f t="shared" si="15"/>
        <v>6.2020393599956765E-2</v>
      </c>
    </row>
    <row r="315" spans="1:4" ht="15.6" x14ac:dyDescent="0.3">
      <c r="A315" s="72" t="s">
        <v>19</v>
      </c>
      <c r="B315" s="72">
        <v>2017</v>
      </c>
      <c r="C315" s="71">
        <v>291522883</v>
      </c>
      <c r="D315" s="70">
        <f t="shared" si="15"/>
        <v>0.32767824610186774</v>
      </c>
    </row>
    <row r="316" spans="1:4" ht="15.6" x14ac:dyDescent="0.3">
      <c r="A316" s="72" t="s">
        <v>19</v>
      </c>
      <c r="B316" s="72">
        <v>2018</v>
      </c>
      <c r="C316" s="71">
        <v>321927015</v>
      </c>
      <c r="D316" s="70">
        <f t="shared" si="15"/>
        <v>9.4444177044290617E-2</v>
      </c>
    </row>
    <row r="317" spans="1:4" ht="15.6" x14ac:dyDescent="0.3">
      <c r="A317" s="72" t="s">
        <v>19</v>
      </c>
      <c r="B317" s="72">
        <v>2019</v>
      </c>
      <c r="C317" s="71">
        <v>330479883</v>
      </c>
      <c r="D317" s="70">
        <f t="shared" si="15"/>
        <v>2.5880147143479835E-2</v>
      </c>
    </row>
    <row r="318" spans="1:4" ht="15.6" x14ac:dyDescent="0.3">
      <c r="A318" s="72" t="s">
        <v>19</v>
      </c>
      <c r="B318" s="72">
        <v>2020</v>
      </c>
      <c r="C318" s="71">
        <v>392507360</v>
      </c>
      <c r="D318" s="70">
        <f t="shared" si="15"/>
        <v>0.15802882524292028</v>
      </c>
    </row>
    <row r="319" spans="1:4" ht="15.6" x14ac:dyDescent="0.3">
      <c r="A319" s="72" t="s">
        <v>19</v>
      </c>
      <c r="B319" s="72">
        <v>2021</v>
      </c>
      <c r="C319" s="71">
        <v>499608342</v>
      </c>
      <c r="D319" s="70">
        <f t="shared" si="15"/>
        <v>0.21436988335955368</v>
      </c>
    </row>
    <row r="320" spans="1:4" ht="15.6" x14ac:dyDescent="0.3">
      <c r="A320" s="72" t="s">
        <v>19</v>
      </c>
      <c r="B320" s="72">
        <v>2022</v>
      </c>
      <c r="C320" s="71">
        <v>601259588</v>
      </c>
      <c r="D320" s="70">
        <f t="shared" si="15"/>
        <v>0.16906382539050671</v>
      </c>
    </row>
    <row r="321" spans="1:4" ht="15.6" x14ac:dyDescent="0.3">
      <c r="A321" s="72" t="s">
        <v>19</v>
      </c>
      <c r="B321" s="72">
        <v>2023</v>
      </c>
      <c r="C321" s="71">
        <v>588582233</v>
      </c>
      <c r="D321" s="70">
        <f t="shared" si="15"/>
        <v>-2.1538799999761462E-2</v>
      </c>
    </row>
    <row r="322" spans="1:4" ht="15.6" x14ac:dyDescent="0.3">
      <c r="A322" s="72" t="s">
        <v>20</v>
      </c>
      <c r="B322" s="72">
        <v>2004</v>
      </c>
      <c r="C322" s="71">
        <v>55878797</v>
      </c>
      <c r="D322" s="70">
        <v>0</v>
      </c>
    </row>
    <row r="323" spans="1:4" ht="15.6" x14ac:dyDescent="0.3">
      <c r="A323" s="72" t="s">
        <v>20</v>
      </c>
      <c r="B323" s="72">
        <v>2005</v>
      </c>
      <c r="C323" s="71">
        <v>59544310</v>
      </c>
      <c r="D323" s="70">
        <f t="shared" ref="D323:D341" si="16">(C323-C322)/C323</f>
        <v>6.1559416844363467E-2</v>
      </c>
    </row>
    <row r="324" spans="1:4" ht="15.6" x14ac:dyDescent="0.3">
      <c r="A324" s="72" t="s">
        <v>20</v>
      </c>
      <c r="B324" s="72">
        <v>2006</v>
      </c>
      <c r="C324" s="71">
        <v>68210625</v>
      </c>
      <c r="D324" s="70">
        <f t="shared" si="16"/>
        <v>0.12705227374767494</v>
      </c>
    </row>
    <row r="325" spans="1:4" ht="15.6" x14ac:dyDescent="0.3">
      <c r="A325" s="72" t="s">
        <v>20</v>
      </c>
      <c r="B325" s="72">
        <v>2007</v>
      </c>
      <c r="C325" s="71">
        <v>71464561</v>
      </c>
      <c r="D325" s="70">
        <f t="shared" si="16"/>
        <v>4.5532162437827053E-2</v>
      </c>
    </row>
    <row r="326" spans="1:4" ht="15.6" x14ac:dyDescent="0.3">
      <c r="A326" s="72" t="s">
        <v>20</v>
      </c>
      <c r="B326" s="72">
        <v>2008</v>
      </c>
      <c r="C326" s="71">
        <v>77889535</v>
      </c>
      <c r="D326" s="70">
        <f t="shared" si="16"/>
        <v>8.2488282925299278E-2</v>
      </c>
    </row>
    <row r="327" spans="1:4" ht="15.6" x14ac:dyDescent="0.3">
      <c r="A327" s="72" t="s">
        <v>20</v>
      </c>
      <c r="B327" s="72">
        <v>2009</v>
      </c>
      <c r="C327" s="71">
        <v>78124272</v>
      </c>
      <c r="D327" s="70">
        <f t="shared" si="16"/>
        <v>3.0046615986386409E-3</v>
      </c>
    </row>
    <row r="328" spans="1:4" ht="15.6" x14ac:dyDescent="0.3">
      <c r="A328" s="72" t="s">
        <v>20</v>
      </c>
      <c r="B328" s="72">
        <v>2010</v>
      </c>
      <c r="C328" s="71">
        <v>77204984</v>
      </c>
      <c r="D328" s="70">
        <f t="shared" si="16"/>
        <v>-1.1907106929780595E-2</v>
      </c>
    </row>
    <row r="329" spans="1:4" ht="15.6" x14ac:dyDescent="0.3">
      <c r="A329" s="72" t="s">
        <v>20</v>
      </c>
      <c r="B329" s="72">
        <v>2011</v>
      </c>
      <c r="C329" s="71">
        <v>77316028</v>
      </c>
      <c r="D329" s="70">
        <f t="shared" si="16"/>
        <v>1.4362351878707479E-3</v>
      </c>
    </row>
    <row r="330" spans="1:4" ht="15.6" x14ac:dyDescent="0.3">
      <c r="A330" s="72" t="s">
        <v>20</v>
      </c>
      <c r="B330" s="72">
        <v>2012</v>
      </c>
      <c r="C330" s="71">
        <v>83650135</v>
      </c>
      <c r="D330" s="70">
        <f t="shared" si="16"/>
        <v>7.572141993554464E-2</v>
      </c>
    </row>
    <row r="331" spans="1:4" ht="15.6" x14ac:dyDescent="0.3">
      <c r="A331" s="72" t="s">
        <v>20</v>
      </c>
      <c r="B331" s="72">
        <v>2013</v>
      </c>
      <c r="C331" s="71">
        <v>90645454</v>
      </c>
      <c r="D331" s="70">
        <f t="shared" si="16"/>
        <v>7.7172309159596691E-2</v>
      </c>
    </row>
    <row r="332" spans="1:4" ht="15.6" x14ac:dyDescent="0.3">
      <c r="A332" s="72" t="s">
        <v>20</v>
      </c>
      <c r="B332" s="72">
        <v>2014</v>
      </c>
      <c r="C332" s="71">
        <v>87925868</v>
      </c>
      <c r="D332" s="70">
        <f t="shared" si="16"/>
        <v>-3.0930442449541698E-2</v>
      </c>
    </row>
    <row r="333" spans="1:4" ht="15.6" x14ac:dyDescent="0.3">
      <c r="A333" s="72" t="s">
        <v>20</v>
      </c>
      <c r="B333" s="72">
        <v>2015</v>
      </c>
      <c r="C333" s="71">
        <v>86132496</v>
      </c>
      <c r="D333" s="70">
        <f t="shared" si="16"/>
        <v>-2.0821084762248154E-2</v>
      </c>
    </row>
    <row r="334" spans="1:4" ht="15.6" x14ac:dyDescent="0.3">
      <c r="A334" s="72" t="s">
        <v>20</v>
      </c>
      <c r="B334" s="72">
        <v>2016</v>
      </c>
      <c r="C334" s="71">
        <v>100271568</v>
      </c>
      <c r="D334" s="70">
        <f t="shared" si="16"/>
        <v>0.14100778797036465</v>
      </c>
    </row>
    <row r="335" spans="1:4" ht="15.6" x14ac:dyDescent="0.3">
      <c r="A335" s="72" t="s">
        <v>20</v>
      </c>
      <c r="B335" s="72">
        <v>2017</v>
      </c>
      <c r="C335" s="71">
        <v>99595634</v>
      </c>
      <c r="D335" s="70">
        <f t="shared" si="16"/>
        <v>-6.786783444744174E-3</v>
      </c>
    </row>
    <row r="336" spans="1:4" ht="15.6" x14ac:dyDescent="0.3">
      <c r="A336" s="72" t="s">
        <v>20</v>
      </c>
      <c r="B336" s="72">
        <v>2018</v>
      </c>
      <c r="C336" s="71">
        <v>92538645</v>
      </c>
      <c r="D336" s="70">
        <f t="shared" si="16"/>
        <v>-7.6259912818044825E-2</v>
      </c>
    </row>
    <row r="337" spans="1:4" ht="15.6" x14ac:dyDescent="0.3">
      <c r="A337" s="72" t="s">
        <v>20</v>
      </c>
      <c r="B337" s="72">
        <v>2019</v>
      </c>
      <c r="C337" s="71">
        <v>90342487</v>
      </c>
      <c r="D337" s="70">
        <f t="shared" si="16"/>
        <v>-2.4309248869803641E-2</v>
      </c>
    </row>
    <row r="338" spans="1:4" ht="15.6" x14ac:dyDescent="0.3">
      <c r="A338" s="72" t="s">
        <v>20</v>
      </c>
      <c r="B338" s="72">
        <v>2020</v>
      </c>
      <c r="C338" s="71">
        <v>85610661</v>
      </c>
      <c r="D338" s="70">
        <f t="shared" si="16"/>
        <v>-5.5271457371413125E-2</v>
      </c>
    </row>
    <row r="339" spans="1:4" ht="15.6" x14ac:dyDescent="0.3">
      <c r="A339" s="72" t="s">
        <v>20</v>
      </c>
      <c r="B339" s="72">
        <v>2021</v>
      </c>
      <c r="C339" s="71">
        <v>81848343</v>
      </c>
      <c r="D339" s="70">
        <f t="shared" si="16"/>
        <v>-4.5966941566550713E-2</v>
      </c>
    </row>
    <row r="340" spans="1:4" ht="15.6" x14ac:dyDescent="0.3">
      <c r="A340" s="72" t="s">
        <v>20</v>
      </c>
      <c r="B340" s="72">
        <v>2022</v>
      </c>
      <c r="C340" s="71">
        <v>140937376</v>
      </c>
      <c r="D340" s="70">
        <f t="shared" si="16"/>
        <v>0.41925736576789963</v>
      </c>
    </row>
    <row r="341" spans="1:4" ht="15.6" x14ac:dyDescent="0.3">
      <c r="A341" s="72" t="s">
        <v>20</v>
      </c>
      <c r="B341" s="72">
        <v>2023</v>
      </c>
      <c r="C341" s="71">
        <v>139136778</v>
      </c>
      <c r="D341" s="70">
        <f t="shared" si="16"/>
        <v>-1.2941208111057452E-2</v>
      </c>
    </row>
    <row r="342" spans="1:4" ht="15.6" x14ac:dyDescent="0.3">
      <c r="A342" s="72" t="s">
        <v>21</v>
      </c>
      <c r="B342" s="72">
        <v>2004</v>
      </c>
      <c r="C342" s="71">
        <v>245897214</v>
      </c>
      <c r="D342" s="70">
        <v>17</v>
      </c>
    </row>
    <row r="343" spans="1:4" ht="15.6" x14ac:dyDescent="0.3">
      <c r="A343" s="72" t="s">
        <v>21</v>
      </c>
      <c r="B343" s="72">
        <v>2005</v>
      </c>
      <c r="C343" s="71">
        <v>252897214</v>
      </c>
      <c r="D343" s="70">
        <f t="shared" ref="D343:D361" si="17">(C343-C342)/C343</f>
        <v>2.7679229396334909E-2</v>
      </c>
    </row>
    <row r="344" spans="1:4" ht="15.6" x14ac:dyDescent="0.3">
      <c r="A344" s="72" t="s">
        <v>21</v>
      </c>
      <c r="B344" s="72">
        <v>2006</v>
      </c>
      <c r="C344" s="71">
        <v>256897214</v>
      </c>
      <c r="D344" s="70">
        <f t="shared" si="17"/>
        <v>1.5570429658299058E-2</v>
      </c>
    </row>
    <row r="345" spans="1:4" ht="15.6" x14ac:dyDescent="0.3">
      <c r="A345" s="72" t="s">
        <v>21</v>
      </c>
      <c r="B345" s="72">
        <v>2007</v>
      </c>
      <c r="C345" s="71">
        <v>259368210</v>
      </c>
      <c r="D345" s="70">
        <f t="shared" si="17"/>
        <v>9.5269809665571581E-3</v>
      </c>
    </row>
    <row r="346" spans="1:4" ht="15.6" x14ac:dyDescent="0.3">
      <c r="A346" s="72" t="s">
        <v>21</v>
      </c>
      <c r="B346" s="72">
        <v>2008</v>
      </c>
      <c r="C346" s="71">
        <v>268378214</v>
      </c>
      <c r="D346" s="70">
        <f t="shared" si="17"/>
        <v>3.3572039494979278E-2</v>
      </c>
    </row>
    <row r="347" spans="1:4" ht="15.6" x14ac:dyDescent="0.3">
      <c r="A347" s="72" t="s">
        <v>21</v>
      </c>
      <c r="B347" s="72">
        <v>2009</v>
      </c>
      <c r="C347" s="71">
        <v>328378214</v>
      </c>
      <c r="D347" s="70">
        <f t="shared" si="17"/>
        <v>0.18271614084605503</v>
      </c>
    </row>
    <row r="348" spans="1:4" ht="15.6" x14ac:dyDescent="0.3">
      <c r="A348" s="72" t="s">
        <v>21</v>
      </c>
      <c r="B348" s="72">
        <v>2010</v>
      </c>
      <c r="C348" s="71">
        <v>265346242</v>
      </c>
      <c r="D348" s="70">
        <f t="shared" si="17"/>
        <v>-0.23754612661897054</v>
      </c>
    </row>
    <row r="349" spans="1:4" ht="15.6" x14ac:dyDescent="0.3">
      <c r="A349" s="72" t="s">
        <v>21</v>
      </c>
      <c r="B349" s="72">
        <v>2011</v>
      </c>
      <c r="C349" s="71">
        <v>353351985</v>
      </c>
      <c r="D349" s="70">
        <f t="shared" si="17"/>
        <v>0.24905971024897455</v>
      </c>
    </row>
    <row r="350" spans="1:4" ht="15.6" x14ac:dyDescent="0.3">
      <c r="A350" s="72" t="s">
        <v>21</v>
      </c>
      <c r="B350" s="72">
        <v>2012</v>
      </c>
      <c r="C350" s="71">
        <v>353351985</v>
      </c>
      <c r="D350" s="70">
        <f t="shared" si="17"/>
        <v>0</v>
      </c>
    </row>
    <row r="351" spans="1:4" ht="15.6" x14ac:dyDescent="0.3">
      <c r="A351" s="72" t="s">
        <v>21</v>
      </c>
      <c r="B351" s="72">
        <v>2013</v>
      </c>
      <c r="C351" s="71">
        <v>396046872</v>
      </c>
      <c r="D351" s="70">
        <f t="shared" si="17"/>
        <v>0.10780261130303789</v>
      </c>
    </row>
    <row r="352" spans="1:4" ht="15.6" x14ac:dyDescent="0.3">
      <c r="A352" s="72" t="s">
        <v>21</v>
      </c>
      <c r="B352" s="72">
        <v>2014</v>
      </c>
      <c r="C352" s="71">
        <v>397494606</v>
      </c>
      <c r="D352" s="70">
        <f t="shared" si="17"/>
        <v>3.6421475364624193E-3</v>
      </c>
    </row>
    <row r="353" spans="1:4" ht="15.6" x14ac:dyDescent="0.3">
      <c r="A353" s="72" t="s">
        <v>21</v>
      </c>
      <c r="B353" s="72">
        <v>2015</v>
      </c>
      <c r="C353" s="71">
        <v>398019975</v>
      </c>
      <c r="D353" s="70">
        <f t="shared" si="17"/>
        <v>1.3199563665115049E-3</v>
      </c>
    </row>
    <row r="354" spans="1:4" ht="15.6" x14ac:dyDescent="0.3">
      <c r="A354" s="72" t="s">
        <v>21</v>
      </c>
      <c r="B354" s="72">
        <v>2016</v>
      </c>
      <c r="C354" s="71">
        <v>383961112</v>
      </c>
      <c r="D354" s="70">
        <f t="shared" si="17"/>
        <v>-3.6615330460861878E-2</v>
      </c>
    </row>
    <row r="355" spans="1:4" ht="15.6" x14ac:dyDescent="0.3">
      <c r="A355" s="72" t="s">
        <v>21</v>
      </c>
      <c r="B355" s="72">
        <v>2017</v>
      </c>
      <c r="C355" s="71">
        <v>385845495</v>
      </c>
      <c r="D355" s="70">
        <f t="shared" si="17"/>
        <v>4.8837760824446061E-3</v>
      </c>
    </row>
    <row r="356" spans="1:4" ht="15.6" x14ac:dyDescent="0.3">
      <c r="A356" s="72" t="s">
        <v>21</v>
      </c>
      <c r="B356" s="72">
        <v>2018</v>
      </c>
      <c r="C356" s="71">
        <v>381854131</v>
      </c>
      <c r="D356" s="70">
        <f t="shared" si="17"/>
        <v>-1.0452588242393533E-2</v>
      </c>
    </row>
    <row r="357" spans="1:4" ht="15.6" x14ac:dyDescent="0.3">
      <c r="A357" s="72" t="s">
        <v>21</v>
      </c>
      <c r="B357" s="72">
        <v>2019</v>
      </c>
      <c r="C357" s="71">
        <v>375361307</v>
      </c>
      <c r="D357" s="70">
        <f t="shared" si="17"/>
        <v>-1.7297531415511616E-2</v>
      </c>
    </row>
    <row r="358" spans="1:4" ht="15.6" x14ac:dyDescent="0.3">
      <c r="A358" s="72" t="s">
        <v>21</v>
      </c>
      <c r="B358" s="72">
        <v>2020</v>
      </c>
      <c r="C358" s="71">
        <v>446935816</v>
      </c>
      <c r="D358" s="70">
        <f t="shared" si="17"/>
        <v>0.16014493902184829</v>
      </c>
    </row>
    <row r="359" spans="1:4" ht="15.6" x14ac:dyDescent="0.3">
      <c r="A359" s="72" t="s">
        <v>21</v>
      </c>
      <c r="B359" s="72">
        <v>2021</v>
      </c>
      <c r="C359" s="71">
        <v>502269178</v>
      </c>
      <c r="D359" s="70">
        <f t="shared" si="17"/>
        <v>0.11016674807786035</v>
      </c>
    </row>
    <row r="360" spans="1:4" ht="15.6" x14ac:dyDescent="0.3">
      <c r="A360" s="72" t="s">
        <v>21</v>
      </c>
      <c r="B360" s="72">
        <v>2022</v>
      </c>
      <c r="C360" s="71">
        <v>476133123</v>
      </c>
      <c r="D360" s="70">
        <f t="shared" si="17"/>
        <v>-5.4892326825159779E-2</v>
      </c>
    </row>
    <row r="361" spans="1:4" ht="15.6" x14ac:dyDescent="0.3">
      <c r="A361" s="72" t="s">
        <v>21</v>
      </c>
      <c r="B361" s="72">
        <v>2023</v>
      </c>
      <c r="C361" s="71">
        <v>477942955</v>
      </c>
      <c r="D361" s="70">
        <f t="shared" si="17"/>
        <v>3.7867113241579218E-3</v>
      </c>
    </row>
    <row r="362" spans="1:4" ht="15.6" x14ac:dyDescent="0.3">
      <c r="A362" s="72" t="s">
        <v>22</v>
      </c>
      <c r="B362" s="72">
        <v>2004</v>
      </c>
      <c r="C362" s="71">
        <v>166661022</v>
      </c>
      <c r="D362" s="70">
        <v>0</v>
      </c>
    </row>
    <row r="363" spans="1:4" ht="15.6" x14ac:dyDescent="0.3">
      <c r="A363" s="72" t="s">
        <v>22</v>
      </c>
      <c r="B363" s="72">
        <v>2005</v>
      </c>
      <c r="C363" s="71">
        <v>165301351</v>
      </c>
      <c r="D363" s="70">
        <f t="shared" ref="D363:D381" si="18">(C363-C362)/C363</f>
        <v>-8.225407667720756E-3</v>
      </c>
    </row>
    <row r="364" spans="1:4" ht="15.6" x14ac:dyDescent="0.3">
      <c r="A364" s="72" t="s">
        <v>22</v>
      </c>
      <c r="B364" s="72">
        <v>2006</v>
      </c>
      <c r="C364" s="71">
        <v>175200267</v>
      </c>
      <c r="D364" s="70">
        <f t="shared" si="18"/>
        <v>5.6500575995126763E-2</v>
      </c>
    </row>
    <row r="365" spans="1:4" ht="15.6" x14ac:dyDescent="0.3">
      <c r="A365" s="72" t="s">
        <v>22</v>
      </c>
      <c r="B365" s="72">
        <v>2007</v>
      </c>
      <c r="C365" s="71">
        <v>176793768</v>
      </c>
      <c r="D365" s="70">
        <f t="shared" si="18"/>
        <v>9.0133324156539268E-3</v>
      </c>
    </row>
    <row r="366" spans="1:4" ht="15.6" x14ac:dyDescent="0.3">
      <c r="A366" s="72" t="s">
        <v>22</v>
      </c>
      <c r="B366" s="72">
        <v>2008</v>
      </c>
      <c r="C366" s="71">
        <v>181064072</v>
      </c>
      <c r="D366" s="70">
        <f t="shared" si="18"/>
        <v>2.3584491129747705E-2</v>
      </c>
    </row>
    <row r="367" spans="1:4" ht="15.6" x14ac:dyDescent="0.3">
      <c r="A367" s="72" t="s">
        <v>22</v>
      </c>
      <c r="B367" s="72">
        <v>2009</v>
      </c>
      <c r="C367" s="71">
        <v>180190649</v>
      </c>
      <c r="D367" s="70">
        <f t="shared" si="18"/>
        <v>-4.8472160172973238E-3</v>
      </c>
    </row>
    <row r="368" spans="1:4" ht="15.6" x14ac:dyDescent="0.3">
      <c r="A368" s="72" t="s">
        <v>22</v>
      </c>
      <c r="B368" s="72">
        <v>2010</v>
      </c>
      <c r="C368" s="71">
        <v>177614590</v>
      </c>
      <c r="D368" s="70">
        <f t="shared" si="18"/>
        <v>-1.4503645224190197E-2</v>
      </c>
    </row>
    <row r="369" spans="1:4" ht="15.6" x14ac:dyDescent="0.3">
      <c r="A369" s="72" t="s">
        <v>22</v>
      </c>
      <c r="B369" s="72">
        <v>2011</v>
      </c>
      <c r="C369" s="73">
        <v>168709946</v>
      </c>
      <c r="D369" s="70">
        <f t="shared" si="18"/>
        <v>-5.2780788632342993E-2</v>
      </c>
    </row>
    <row r="370" spans="1:4" ht="15.6" x14ac:dyDescent="0.3">
      <c r="A370" s="72" t="s">
        <v>22</v>
      </c>
      <c r="B370" s="72">
        <v>2012</v>
      </c>
      <c r="C370" s="73">
        <v>171528434</v>
      </c>
      <c r="D370" s="70">
        <f t="shared" si="18"/>
        <v>1.6431608067966154E-2</v>
      </c>
    </row>
    <row r="371" spans="1:4" ht="15.6" x14ac:dyDescent="0.3">
      <c r="A371" s="72" t="s">
        <v>22</v>
      </c>
      <c r="B371" s="72">
        <v>2013</v>
      </c>
      <c r="C371" s="71">
        <v>161754475</v>
      </c>
      <c r="D371" s="70">
        <f t="shared" si="18"/>
        <v>-6.0424659039572164E-2</v>
      </c>
    </row>
    <row r="372" spans="1:4" ht="15.6" x14ac:dyDescent="0.3">
      <c r="A372" s="72" t="s">
        <v>22</v>
      </c>
      <c r="B372" s="72">
        <v>2014</v>
      </c>
      <c r="C372" s="73">
        <v>166362594</v>
      </c>
      <c r="D372" s="70">
        <f t="shared" si="18"/>
        <v>2.7699249507975334E-2</v>
      </c>
    </row>
    <row r="373" spans="1:4" ht="15.6" x14ac:dyDescent="0.3">
      <c r="A373" s="72" t="s">
        <v>22</v>
      </c>
      <c r="B373" s="72">
        <v>2015</v>
      </c>
      <c r="C373" s="73">
        <v>167323772</v>
      </c>
      <c r="D373" s="70">
        <f t="shared" si="18"/>
        <v>5.7444198664132438E-3</v>
      </c>
    </row>
    <row r="374" spans="1:4" ht="15.6" x14ac:dyDescent="0.3">
      <c r="A374" s="72" t="s">
        <v>22</v>
      </c>
      <c r="B374" s="72">
        <v>2016</v>
      </c>
      <c r="C374" s="73">
        <v>171813142</v>
      </c>
      <c r="D374" s="70">
        <f t="shared" si="18"/>
        <v>2.6129374899622054E-2</v>
      </c>
    </row>
    <row r="375" spans="1:4" ht="15.6" x14ac:dyDescent="0.3">
      <c r="A375" s="72" t="s">
        <v>22</v>
      </c>
      <c r="B375" s="72">
        <v>2017</v>
      </c>
      <c r="C375" s="73">
        <v>162167200</v>
      </c>
      <c r="D375" s="70">
        <f t="shared" si="18"/>
        <v>-5.9481461109274873E-2</v>
      </c>
    </row>
    <row r="376" spans="1:4" ht="15.6" x14ac:dyDescent="0.3">
      <c r="A376" s="72" t="s">
        <v>22</v>
      </c>
      <c r="B376" s="72">
        <v>2018</v>
      </c>
      <c r="C376" s="73">
        <v>147920900</v>
      </c>
      <c r="D376" s="70">
        <f t="shared" si="18"/>
        <v>-9.6310257712060976E-2</v>
      </c>
    </row>
    <row r="377" spans="1:4" ht="15.6" x14ac:dyDescent="0.3">
      <c r="A377" s="72" t="s">
        <v>22</v>
      </c>
      <c r="B377" s="72">
        <v>2019</v>
      </c>
      <c r="C377" s="74">
        <v>143785622</v>
      </c>
      <c r="D377" s="70">
        <f t="shared" si="18"/>
        <v>-2.8760024420244189E-2</v>
      </c>
    </row>
    <row r="378" spans="1:4" ht="15.6" x14ac:dyDescent="0.3">
      <c r="A378" s="72" t="s">
        <v>22</v>
      </c>
      <c r="B378" s="72">
        <v>2020</v>
      </c>
      <c r="C378" s="73">
        <v>210384088</v>
      </c>
      <c r="D378" s="70">
        <f t="shared" si="18"/>
        <v>0.31655657342298626</v>
      </c>
    </row>
    <row r="379" spans="1:4" ht="15.6" x14ac:dyDescent="0.3">
      <c r="A379" s="72" t="s">
        <v>22</v>
      </c>
      <c r="B379" s="72">
        <v>2021</v>
      </c>
      <c r="C379" s="73">
        <v>204091585</v>
      </c>
      <c r="D379" s="70">
        <f t="shared" si="18"/>
        <v>-3.0831761142920223E-2</v>
      </c>
    </row>
    <row r="380" spans="1:4" ht="15.6" x14ac:dyDescent="0.3">
      <c r="A380" s="72" t="s">
        <v>22</v>
      </c>
      <c r="B380" s="72">
        <v>2022</v>
      </c>
      <c r="C380" s="73">
        <v>203173630</v>
      </c>
      <c r="D380" s="70">
        <f t="shared" si="18"/>
        <v>-4.5180814065289869E-3</v>
      </c>
    </row>
    <row r="381" spans="1:4" ht="15.6" x14ac:dyDescent="0.3">
      <c r="A381" s="72" t="s">
        <v>22</v>
      </c>
      <c r="B381" s="72">
        <v>2023</v>
      </c>
      <c r="C381" s="73">
        <v>223210715</v>
      </c>
      <c r="D381" s="70">
        <f t="shared" si="18"/>
        <v>8.9767576793972459E-2</v>
      </c>
    </row>
    <row r="382" spans="1:4" ht="15.6" x14ac:dyDescent="0.3">
      <c r="A382" s="72" t="s">
        <v>23</v>
      </c>
      <c r="B382" s="72">
        <v>2004</v>
      </c>
      <c r="C382" s="71">
        <v>224476000</v>
      </c>
      <c r="D382" s="70">
        <v>0</v>
      </c>
    </row>
    <row r="383" spans="1:4" ht="15.6" x14ac:dyDescent="0.3">
      <c r="A383" s="72" t="s">
        <v>23</v>
      </c>
      <c r="B383" s="72">
        <v>2005</v>
      </c>
      <c r="C383" s="71">
        <v>223497000</v>
      </c>
      <c r="D383" s="70">
        <f t="shared" ref="D383:D401" si="19">(C383-C382)/C383</f>
        <v>-4.3803719960446895E-3</v>
      </c>
    </row>
    <row r="384" spans="1:4" ht="15.6" x14ac:dyDescent="0.3">
      <c r="A384" s="72" t="s">
        <v>23</v>
      </c>
      <c r="B384" s="72">
        <v>2006</v>
      </c>
      <c r="C384" s="71">
        <v>221991000</v>
      </c>
      <c r="D384" s="70">
        <f t="shared" si="19"/>
        <v>-6.7840588131951292E-3</v>
      </c>
    </row>
    <row r="385" spans="1:4" ht="15.6" x14ac:dyDescent="0.3">
      <c r="A385" s="72" t="s">
        <v>23</v>
      </c>
      <c r="B385" s="72">
        <v>2007</v>
      </c>
      <c r="C385" s="71">
        <v>228289000</v>
      </c>
      <c r="D385" s="70">
        <f t="shared" si="19"/>
        <v>2.7587838222603803E-2</v>
      </c>
    </row>
    <row r="386" spans="1:4" ht="15.6" x14ac:dyDescent="0.3">
      <c r="A386" s="72" t="s">
        <v>23</v>
      </c>
      <c r="B386" s="72">
        <v>2008</v>
      </c>
      <c r="C386" s="71">
        <v>229532000</v>
      </c>
      <c r="D386" s="70">
        <f t="shared" si="19"/>
        <v>5.4153669205165289E-3</v>
      </c>
    </row>
    <row r="387" spans="1:4" ht="15.6" x14ac:dyDescent="0.3">
      <c r="A387" s="72" t="s">
        <v>23</v>
      </c>
      <c r="B387" s="72">
        <v>2009</v>
      </c>
      <c r="C387" s="71">
        <v>225777000</v>
      </c>
      <c r="D387" s="70">
        <f t="shared" si="19"/>
        <v>-1.6631454931193168E-2</v>
      </c>
    </row>
    <row r="388" spans="1:4" ht="15.6" x14ac:dyDescent="0.3">
      <c r="A388" s="72" t="s">
        <v>23</v>
      </c>
      <c r="B388" s="72">
        <v>2010</v>
      </c>
      <c r="C388" s="71">
        <v>227387000</v>
      </c>
      <c r="D388" s="70">
        <f t="shared" si="19"/>
        <v>7.0804399547907309E-3</v>
      </c>
    </row>
    <row r="389" spans="1:4" ht="15.6" x14ac:dyDescent="0.3">
      <c r="A389" s="72" t="s">
        <v>23</v>
      </c>
      <c r="B389" s="72">
        <v>2011</v>
      </c>
      <c r="C389" s="71">
        <v>223667000</v>
      </c>
      <c r="D389" s="70">
        <f t="shared" si="19"/>
        <v>-1.6631867910778076E-2</v>
      </c>
    </row>
    <row r="390" spans="1:4" ht="15.6" x14ac:dyDescent="0.3">
      <c r="A390" s="72" t="s">
        <v>23</v>
      </c>
      <c r="B390" s="72">
        <v>2012</v>
      </c>
      <c r="C390" s="71">
        <v>218249000</v>
      </c>
      <c r="D390" s="70">
        <f t="shared" si="19"/>
        <v>-2.4824856013085969E-2</v>
      </c>
    </row>
    <row r="391" spans="1:4" ht="15.6" x14ac:dyDescent="0.3">
      <c r="A391" s="72" t="s">
        <v>23</v>
      </c>
      <c r="B391" s="72">
        <v>2013</v>
      </c>
      <c r="C391" s="71">
        <v>227679000</v>
      </c>
      <c r="D391" s="70">
        <f t="shared" si="19"/>
        <v>4.1417961252465094E-2</v>
      </c>
    </row>
    <row r="392" spans="1:4" ht="15.6" x14ac:dyDescent="0.3">
      <c r="A392" s="72" t="s">
        <v>23</v>
      </c>
      <c r="B392" s="72">
        <v>2014</v>
      </c>
      <c r="C392" s="71">
        <v>226718000</v>
      </c>
      <c r="D392" s="70">
        <f t="shared" si="19"/>
        <v>-4.2387459310685525E-3</v>
      </c>
    </row>
    <row r="393" spans="1:4" ht="15.6" x14ac:dyDescent="0.3">
      <c r="A393" s="72" t="s">
        <v>23</v>
      </c>
      <c r="B393" s="72">
        <v>2015</v>
      </c>
      <c r="C393" s="71">
        <v>221614000</v>
      </c>
      <c r="D393" s="70">
        <f t="shared" si="19"/>
        <v>-2.3031035945382514E-2</v>
      </c>
    </row>
    <row r="394" spans="1:4" ht="15.6" x14ac:dyDescent="0.3">
      <c r="A394" s="72" t="s">
        <v>23</v>
      </c>
      <c r="B394" s="72">
        <v>2016</v>
      </c>
      <c r="C394" s="71">
        <v>231583000</v>
      </c>
      <c r="D394" s="70">
        <f t="shared" si="19"/>
        <v>4.3047201219433208E-2</v>
      </c>
    </row>
    <row r="395" spans="1:4" ht="15.6" x14ac:dyDescent="0.3">
      <c r="A395" s="72" t="s">
        <v>23</v>
      </c>
      <c r="B395" s="72">
        <v>2017</v>
      </c>
      <c r="C395" s="71">
        <v>231624000</v>
      </c>
      <c r="D395" s="70">
        <f t="shared" si="19"/>
        <v>1.770110178565261E-4</v>
      </c>
    </row>
    <row r="396" spans="1:4" ht="15.6" x14ac:dyDescent="0.3">
      <c r="A396" s="72" t="s">
        <v>23</v>
      </c>
      <c r="B396" s="72">
        <v>2018</v>
      </c>
      <c r="C396" s="71">
        <v>234431000</v>
      </c>
      <c r="D396" s="70">
        <f t="shared" si="19"/>
        <v>1.1973672423868856E-2</v>
      </c>
    </row>
    <row r="397" spans="1:4" ht="15.6" x14ac:dyDescent="0.3">
      <c r="A397" s="72" t="s">
        <v>23</v>
      </c>
      <c r="B397" s="72">
        <v>2019</v>
      </c>
      <c r="C397" s="71">
        <v>248688000</v>
      </c>
      <c r="D397" s="70">
        <f t="shared" si="19"/>
        <v>5.7328861867078425E-2</v>
      </c>
    </row>
    <row r="398" spans="1:4" ht="15.6" x14ac:dyDescent="0.3">
      <c r="A398" s="72" t="s">
        <v>23</v>
      </c>
      <c r="B398" s="72">
        <v>2020</v>
      </c>
      <c r="C398" s="71">
        <v>258408000</v>
      </c>
      <c r="D398" s="70">
        <f t="shared" si="19"/>
        <v>3.761493452215102E-2</v>
      </c>
    </row>
    <row r="399" spans="1:4" ht="15.6" x14ac:dyDescent="0.3">
      <c r="A399" s="72" t="s">
        <v>23</v>
      </c>
      <c r="B399" s="72">
        <v>2021</v>
      </c>
      <c r="C399" s="71">
        <v>263968000</v>
      </c>
      <c r="D399" s="70">
        <f t="shared" si="19"/>
        <v>2.1063159170808584E-2</v>
      </c>
    </row>
    <row r="400" spans="1:4" ht="15.6" x14ac:dyDescent="0.3">
      <c r="A400" s="72" t="s">
        <v>23</v>
      </c>
      <c r="B400" s="72">
        <v>2022</v>
      </c>
      <c r="C400" s="71">
        <v>276072000</v>
      </c>
      <c r="D400" s="70">
        <f t="shared" si="19"/>
        <v>4.3843634993769739E-2</v>
      </c>
    </row>
    <row r="401" spans="1:4" ht="15.6" x14ac:dyDescent="0.3">
      <c r="A401" s="72" t="s">
        <v>23</v>
      </c>
      <c r="B401" s="72">
        <v>2023</v>
      </c>
      <c r="C401" s="71">
        <v>278661000</v>
      </c>
      <c r="D401" s="70">
        <f t="shared" si="19"/>
        <v>9.2908587854059234E-3</v>
      </c>
    </row>
    <row r="402" spans="1:4" ht="15.6" x14ac:dyDescent="0.3">
      <c r="A402" s="72" t="s">
        <v>24</v>
      </c>
      <c r="B402" s="72">
        <v>2004</v>
      </c>
      <c r="C402" s="71">
        <v>56987094</v>
      </c>
      <c r="D402" s="70">
        <v>0</v>
      </c>
    </row>
    <row r="403" spans="1:4" ht="15.6" x14ac:dyDescent="0.3">
      <c r="A403" s="72" t="s">
        <v>24</v>
      </c>
      <c r="B403" s="72">
        <v>2005</v>
      </c>
      <c r="C403" s="71">
        <v>55875847</v>
      </c>
      <c r="D403" s="70">
        <f t="shared" ref="D403:D421" si="20">(C403-C402)/C403</f>
        <v>-1.9887788009728066E-2</v>
      </c>
    </row>
    <row r="404" spans="1:4" ht="15.6" x14ac:dyDescent="0.3">
      <c r="A404" s="72" t="s">
        <v>24</v>
      </c>
      <c r="B404" s="72">
        <v>2006</v>
      </c>
      <c r="C404" s="71">
        <v>59200849</v>
      </c>
      <c r="D404" s="70">
        <f t="shared" si="20"/>
        <v>5.6164768853230469E-2</v>
      </c>
    </row>
    <row r="405" spans="1:4" ht="15.6" x14ac:dyDescent="0.3">
      <c r="A405" s="72" t="s">
        <v>24</v>
      </c>
      <c r="B405" s="72">
        <v>2007</v>
      </c>
      <c r="C405" s="71">
        <v>61367896</v>
      </c>
      <c r="D405" s="70">
        <f t="shared" si="20"/>
        <v>3.5312388744759962E-2</v>
      </c>
    </row>
    <row r="406" spans="1:4" ht="15.6" x14ac:dyDescent="0.3">
      <c r="A406" s="72" t="s">
        <v>24</v>
      </c>
      <c r="B406" s="72">
        <v>2008</v>
      </c>
      <c r="C406" s="71">
        <v>66268024</v>
      </c>
      <c r="D406" s="70">
        <f t="shared" si="20"/>
        <v>7.3944078972386446E-2</v>
      </c>
    </row>
    <row r="407" spans="1:4" ht="15.6" x14ac:dyDescent="0.3">
      <c r="A407" s="72" t="s">
        <v>24</v>
      </c>
      <c r="B407" s="72">
        <v>2009</v>
      </c>
      <c r="C407" s="71">
        <v>65082428</v>
      </c>
      <c r="D407" s="70">
        <f t="shared" si="20"/>
        <v>-1.8216837269808064E-2</v>
      </c>
    </row>
    <row r="408" spans="1:4" ht="15.6" x14ac:dyDescent="0.3">
      <c r="A408" s="72" t="s">
        <v>24</v>
      </c>
      <c r="B408" s="72">
        <v>2010</v>
      </c>
      <c r="C408" s="71">
        <v>106126026</v>
      </c>
      <c r="D408" s="70">
        <f t="shared" si="20"/>
        <v>0.38674394535417733</v>
      </c>
    </row>
    <row r="409" spans="1:4" ht="15.6" x14ac:dyDescent="0.3">
      <c r="A409" s="72" t="s">
        <v>24</v>
      </c>
      <c r="B409" s="72">
        <v>2011</v>
      </c>
      <c r="C409" s="71">
        <v>104680375</v>
      </c>
      <c r="D409" s="70">
        <f t="shared" si="20"/>
        <v>-1.3810143496333482E-2</v>
      </c>
    </row>
    <row r="410" spans="1:4" ht="15.6" x14ac:dyDescent="0.3">
      <c r="A410" s="72" t="s">
        <v>24</v>
      </c>
      <c r="B410" s="72">
        <v>2012</v>
      </c>
      <c r="C410" s="71">
        <v>107863232</v>
      </c>
      <c r="D410" s="70">
        <f t="shared" si="20"/>
        <v>2.9508266542578661E-2</v>
      </c>
    </row>
    <row r="411" spans="1:4" ht="15.6" x14ac:dyDescent="0.3">
      <c r="A411" s="72" t="s">
        <v>24</v>
      </c>
      <c r="B411" s="72">
        <v>2013</v>
      </c>
      <c r="C411" s="71">
        <v>104877294</v>
      </c>
      <c r="D411" s="70">
        <f t="shared" si="20"/>
        <v>-2.8470776524802403E-2</v>
      </c>
    </row>
    <row r="412" spans="1:4" ht="15.6" x14ac:dyDescent="0.3">
      <c r="A412" s="72" t="s">
        <v>24</v>
      </c>
      <c r="B412" s="72">
        <v>2014</v>
      </c>
      <c r="C412" s="71">
        <v>103243787</v>
      </c>
      <c r="D412" s="70">
        <f t="shared" si="20"/>
        <v>-1.582184311003625E-2</v>
      </c>
    </row>
    <row r="413" spans="1:4" ht="15.6" x14ac:dyDescent="0.3">
      <c r="A413" s="72" t="s">
        <v>24</v>
      </c>
      <c r="B413" s="72">
        <v>2015</v>
      </c>
      <c r="C413" s="71">
        <v>99629417</v>
      </c>
      <c r="D413" s="70">
        <f t="shared" si="20"/>
        <v>-3.6278140621860709E-2</v>
      </c>
    </row>
    <row r="414" spans="1:4" ht="15.6" x14ac:dyDescent="0.3">
      <c r="A414" s="72" t="s">
        <v>24</v>
      </c>
      <c r="B414" s="72">
        <v>2016</v>
      </c>
      <c r="C414" s="71">
        <v>103265592</v>
      </c>
      <c r="D414" s="70">
        <f t="shared" si="20"/>
        <v>3.5211873864045638E-2</v>
      </c>
    </row>
    <row r="415" spans="1:4" ht="15.6" x14ac:dyDescent="0.3">
      <c r="A415" s="72" t="s">
        <v>24</v>
      </c>
      <c r="B415" s="72">
        <v>2017</v>
      </c>
      <c r="C415" s="71">
        <v>109672256</v>
      </c>
      <c r="D415" s="70">
        <f t="shared" si="20"/>
        <v>5.8416451285546636E-2</v>
      </c>
    </row>
    <row r="416" spans="1:4" ht="15.6" x14ac:dyDescent="0.3">
      <c r="A416" s="72" t="s">
        <v>24</v>
      </c>
      <c r="B416" s="72">
        <v>2018</v>
      </c>
      <c r="C416" s="71">
        <v>124351576</v>
      </c>
      <c r="D416" s="70">
        <f t="shared" si="20"/>
        <v>0.11804691562574164</v>
      </c>
    </row>
    <row r="417" spans="1:4" ht="15.6" x14ac:dyDescent="0.3">
      <c r="A417" s="72" t="s">
        <v>24</v>
      </c>
      <c r="B417" s="72">
        <v>2019</v>
      </c>
      <c r="C417" s="71">
        <v>123370389</v>
      </c>
      <c r="D417" s="70">
        <f t="shared" si="20"/>
        <v>-7.9531807263734898E-3</v>
      </c>
    </row>
    <row r="418" spans="1:4" ht="15.6" x14ac:dyDescent="0.3">
      <c r="A418" s="72" t="s">
        <v>24</v>
      </c>
      <c r="B418" s="72">
        <v>2020</v>
      </c>
      <c r="C418" s="71">
        <v>123478165</v>
      </c>
      <c r="D418" s="70">
        <f t="shared" si="20"/>
        <v>8.7283448049296818E-4</v>
      </c>
    </row>
    <row r="419" spans="1:4" ht="15.6" x14ac:dyDescent="0.3">
      <c r="A419" s="72" t="s">
        <v>24</v>
      </c>
      <c r="B419" s="72">
        <v>2021</v>
      </c>
      <c r="C419" s="71">
        <v>125719665</v>
      </c>
      <c r="D419" s="70">
        <f t="shared" si="20"/>
        <v>1.7829350722498347E-2</v>
      </c>
    </row>
    <row r="420" spans="1:4" ht="15.6" x14ac:dyDescent="0.3">
      <c r="A420" s="72" t="s">
        <v>24</v>
      </c>
      <c r="B420" s="72">
        <v>2022</v>
      </c>
      <c r="C420" s="71">
        <v>121210801</v>
      </c>
      <c r="D420" s="70">
        <f t="shared" si="20"/>
        <v>-3.7198533157123514E-2</v>
      </c>
    </row>
    <row r="421" spans="1:4" ht="15.6" x14ac:dyDescent="0.3">
      <c r="A421" s="72" t="s">
        <v>24</v>
      </c>
      <c r="B421" s="72">
        <v>2023</v>
      </c>
      <c r="C421" s="71">
        <v>116205464</v>
      </c>
      <c r="D421" s="70">
        <f t="shared" si="20"/>
        <v>-4.3073163926267699E-2</v>
      </c>
    </row>
    <row r="422" spans="1:4" ht="15.6" x14ac:dyDescent="0.3">
      <c r="A422" s="72" t="s">
        <v>25</v>
      </c>
      <c r="B422" s="72">
        <v>2004</v>
      </c>
      <c r="C422" s="71">
        <v>105222705</v>
      </c>
      <c r="D422" s="70">
        <v>0</v>
      </c>
    </row>
    <row r="423" spans="1:4" ht="15.6" x14ac:dyDescent="0.3">
      <c r="A423" s="72" t="s">
        <v>25</v>
      </c>
      <c r="B423" s="72">
        <v>2005</v>
      </c>
      <c r="C423" s="71">
        <v>100442523</v>
      </c>
      <c r="D423" s="70">
        <f t="shared" ref="D423:D441" si="21">(C423-C422)/C423</f>
        <v>-4.7591217914747123E-2</v>
      </c>
    </row>
    <row r="424" spans="1:4" ht="15.6" x14ac:dyDescent="0.3">
      <c r="A424" s="72" t="s">
        <v>25</v>
      </c>
      <c r="B424" s="72">
        <v>2006</v>
      </c>
      <c r="C424" s="71">
        <v>153079639</v>
      </c>
      <c r="D424" s="70">
        <f t="shared" si="21"/>
        <v>0.34385445604558812</v>
      </c>
    </row>
    <row r="425" spans="1:4" ht="15.6" x14ac:dyDescent="0.3">
      <c r="A425" s="72" t="s">
        <v>25</v>
      </c>
      <c r="B425" s="72">
        <v>2007</v>
      </c>
      <c r="C425" s="71">
        <v>198604542</v>
      </c>
      <c r="D425" s="70">
        <f t="shared" si="21"/>
        <v>0.22922387646099252</v>
      </c>
    </row>
    <row r="426" spans="1:4" ht="15.6" x14ac:dyDescent="0.3">
      <c r="A426" s="72" t="s">
        <v>25</v>
      </c>
      <c r="B426" s="72">
        <v>2008</v>
      </c>
      <c r="C426" s="71">
        <v>200820371</v>
      </c>
      <c r="D426" s="70">
        <f t="shared" si="21"/>
        <v>1.1033885601177382E-2</v>
      </c>
    </row>
    <row r="427" spans="1:4" ht="15.6" x14ac:dyDescent="0.3">
      <c r="A427" s="72" t="s">
        <v>25</v>
      </c>
      <c r="B427" s="72">
        <v>2009</v>
      </c>
      <c r="C427" s="71">
        <v>195235887</v>
      </c>
      <c r="D427" s="70">
        <f t="shared" si="21"/>
        <v>-2.8603778156830358E-2</v>
      </c>
    </row>
    <row r="428" spans="1:4" ht="15.6" x14ac:dyDescent="0.3">
      <c r="A428" s="72" t="s">
        <v>25</v>
      </c>
      <c r="B428" s="72">
        <v>2010</v>
      </c>
      <c r="C428" s="71">
        <v>263371447</v>
      </c>
      <c r="D428" s="70">
        <f t="shared" si="21"/>
        <v>0.25870518910123164</v>
      </c>
    </row>
    <row r="429" spans="1:4" ht="15.6" x14ac:dyDescent="0.3">
      <c r="A429" s="72" t="s">
        <v>25</v>
      </c>
      <c r="B429" s="72">
        <v>2011</v>
      </c>
      <c r="C429" s="71">
        <v>263980885</v>
      </c>
      <c r="D429" s="70">
        <f t="shared" si="21"/>
        <v>2.3086444308268758E-3</v>
      </c>
    </row>
    <row r="430" spans="1:4" ht="15.6" x14ac:dyDescent="0.3">
      <c r="A430" s="72" t="s">
        <v>25</v>
      </c>
      <c r="B430" s="72">
        <v>2012</v>
      </c>
      <c r="C430" s="71">
        <v>274385674</v>
      </c>
      <c r="D430" s="70">
        <f t="shared" si="21"/>
        <v>3.7920307020110677E-2</v>
      </c>
    </row>
    <row r="431" spans="1:4" ht="15.6" x14ac:dyDescent="0.3">
      <c r="A431" s="72" t="s">
        <v>25</v>
      </c>
      <c r="B431" s="72">
        <v>2013</v>
      </c>
      <c r="C431" s="71">
        <v>308352501</v>
      </c>
      <c r="D431" s="70">
        <f t="shared" si="21"/>
        <v>0.11015583428006637</v>
      </c>
    </row>
    <row r="432" spans="1:4" ht="15.6" x14ac:dyDescent="0.3">
      <c r="A432" s="72" t="s">
        <v>25</v>
      </c>
      <c r="B432" s="72">
        <v>2014</v>
      </c>
      <c r="C432" s="71">
        <v>300786517</v>
      </c>
      <c r="D432" s="70">
        <f t="shared" si="21"/>
        <v>-2.5153999838363767E-2</v>
      </c>
    </row>
    <row r="433" spans="1:4" ht="15.6" x14ac:dyDescent="0.3">
      <c r="A433" s="72" t="s">
        <v>25</v>
      </c>
      <c r="B433" s="72">
        <v>2015</v>
      </c>
      <c r="C433" s="71">
        <v>305954138</v>
      </c>
      <c r="D433" s="70">
        <f t="shared" si="21"/>
        <v>1.6890181756587321E-2</v>
      </c>
    </row>
    <row r="434" spans="1:4" ht="15.6" x14ac:dyDescent="0.3">
      <c r="A434" s="72" t="s">
        <v>25</v>
      </c>
      <c r="B434" s="72">
        <v>2016</v>
      </c>
      <c r="C434" s="71">
        <v>357663356</v>
      </c>
      <c r="D434" s="70">
        <f t="shared" si="21"/>
        <v>0.14457510710155055</v>
      </c>
    </row>
    <row r="435" spans="1:4" ht="15.6" x14ac:dyDescent="0.3">
      <c r="A435" s="72" t="s">
        <v>25</v>
      </c>
      <c r="B435" s="72">
        <v>2017</v>
      </c>
      <c r="C435" s="71">
        <v>343872190</v>
      </c>
      <c r="D435" s="70">
        <f t="shared" si="21"/>
        <v>-4.0105499662534502E-2</v>
      </c>
    </row>
    <row r="436" spans="1:4" ht="15.6" x14ac:dyDescent="0.3">
      <c r="A436" s="72" t="s">
        <v>25</v>
      </c>
      <c r="B436" s="72">
        <v>2018</v>
      </c>
      <c r="C436" s="71">
        <v>356004711</v>
      </c>
      <c r="D436" s="70">
        <f t="shared" si="21"/>
        <v>3.4079664187365209E-2</v>
      </c>
    </row>
    <row r="437" spans="1:4" ht="15.6" x14ac:dyDescent="0.3">
      <c r="A437" s="72" t="s">
        <v>25</v>
      </c>
      <c r="B437" s="72">
        <v>2019</v>
      </c>
      <c r="C437" s="71">
        <v>352172452</v>
      </c>
      <c r="D437" s="70">
        <f t="shared" si="21"/>
        <v>-1.0881768230980202E-2</v>
      </c>
    </row>
    <row r="438" spans="1:4" ht="15.6" x14ac:dyDescent="0.3">
      <c r="A438" s="72" t="s">
        <v>25</v>
      </c>
      <c r="B438" s="72">
        <v>2020</v>
      </c>
      <c r="C438" s="71">
        <v>512554819</v>
      </c>
      <c r="D438" s="70">
        <f t="shared" si="21"/>
        <v>0.31290773407009953</v>
      </c>
    </row>
    <row r="439" spans="1:4" ht="15.6" x14ac:dyDescent="0.3">
      <c r="A439" s="72" t="s">
        <v>25</v>
      </c>
      <c r="B439" s="72">
        <v>2021</v>
      </c>
      <c r="C439" s="71">
        <v>505144441</v>
      </c>
      <c r="D439" s="70">
        <f t="shared" si="21"/>
        <v>-1.4669819953536814E-2</v>
      </c>
    </row>
    <row r="440" spans="1:4" ht="15.6" x14ac:dyDescent="0.3">
      <c r="A440" s="72" t="s">
        <v>25</v>
      </c>
      <c r="B440" s="72">
        <v>2022</v>
      </c>
      <c r="C440" s="71">
        <v>485190259</v>
      </c>
      <c r="D440" s="70">
        <f t="shared" si="21"/>
        <v>-4.1126509920307364E-2</v>
      </c>
    </row>
    <row r="441" spans="1:4" ht="15.6" x14ac:dyDescent="0.3">
      <c r="A441" s="72" t="s">
        <v>25</v>
      </c>
      <c r="B441" s="72">
        <v>2023</v>
      </c>
      <c r="C441" s="71">
        <v>520187087</v>
      </c>
      <c r="D441" s="70">
        <f t="shared" si="21"/>
        <v>6.7277387068241476E-2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5100-A196-4556-BFD4-5805375270D7}">
  <dimension ref="A1:D442"/>
  <sheetViews>
    <sheetView topLeftCell="A8" workbookViewId="0">
      <selection activeCell="A8" sqref="A8"/>
    </sheetView>
  </sheetViews>
  <sheetFormatPr defaultRowHeight="14.4" x14ac:dyDescent="0.3"/>
  <cols>
    <col min="1" max="1" width="35.6640625" bestFit="1" customWidth="1"/>
    <col min="2" max="2" width="11.88671875" customWidth="1"/>
    <col min="3" max="3" width="21.33203125" bestFit="1" customWidth="1"/>
    <col min="4" max="4" width="18.6640625" style="13" customWidth="1"/>
    <col min="9" max="9" width="32" bestFit="1" customWidth="1"/>
  </cols>
  <sheetData>
    <row r="1" spans="1:4" x14ac:dyDescent="0.3">
      <c r="A1" s="14" t="s">
        <v>0</v>
      </c>
      <c r="B1" s="15" t="s">
        <v>1</v>
      </c>
      <c r="C1" s="15" t="s">
        <v>39</v>
      </c>
      <c r="D1" s="16" t="s">
        <v>40</v>
      </c>
    </row>
    <row r="2" spans="1:4" ht="15.6" x14ac:dyDescent="0.3">
      <c r="A2" s="1" t="s">
        <v>4</v>
      </c>
      <c r="B2" s="2">
        <v>2004</v>
      </c>
      <c r="C2" s="20">
        <v>56214578</v>
      </c>
    </row>
    <row r="3" spans="1:4" ht="15.6" x14ac:dyDescent="0.3">
      <c r="A3" s="1" t="s">
        <v>4</v>
      </c>
      <c r="B3" s="2">
        <v>2005</v>
      </c>
      <c r="C3" s="5">
        <v>57984125</v>
      </c>
      <c r="D3" s="13">
        <f>(C3-C2)/C2</f>
        <v>3.1478436074002011E-2</v>
      </c>
    </row>
    <row r="4" spans="1:4" ht="15.6" x14ac:dyDescent="0.3">
      <c r="A4" s="1" t="s">
        <v>4</v>
      </c>
      <c r="B4" s="2">
        <v>2006</v>
      </c>
      <c r="C4" s="5">
        <v>59831753</v>
      </c>
      <c r="D4" s="13">
        <f t="shared" ref="D4:D67" si="0">(C4-C3)/C3</f>
        <v>3.1864376672063259E-2</v>
      </c>
    </row>
    <row r="5" spans="1:4" ht="15.6" x14ac:dyDescent="0.3">
      <c r="A5" s="1" t="s">
        <v>4</v>
      </c>
      <c r="B5" s="2">
        <v>2007</v>
      </c>
      <c r="C5" s="5">
        <v>61729542</v>
      </c>
      <c r="D5" s="13">
        <f t="shared" si="0"/>
        <v>3.171875976958255E-2</v>
      </c>
    </row>
    <row r="6" spans="1:4" ht="15.6" x14ac:dyDescent="0.3">
      <c r="A6" s="1" t="s">
        <v>4</v>
      </c>
      <c r="B6" s="2">
        <v>2008</v>
      </c>
      <c r="C6" s="5">
        <v>63957145</v>
      </c>
      <c r="D6" s="13">
        <f t="shared" si="0"/>
        <v>3.608649809843073E-2</v>
      </c>
    </row>
    <row r="7" spans="1:4" ht="15.6" x14ac:dyDescent="0.3">
      <c r="A7" s="1" t="s">
        <v>4</v>
      </c>
      <c r="B7" s="2">
        <v>2009</v>
      </c>
      <c r="C7" s="5">
        <v>66378512</v>
      </c>
      <c r="D7" s="13">
        <f t="shared" si="0"/>
        <v>3.7859210257118261E-2</v>
      </c>
    </row>
    <row r="8" spans="1:4" ht="15.6" x14ac:dyDescent="0.3">
      <c r="A8" s="1" t="s">
        <v>4</v>
      </c>
      <c r="B8" s="2">
        <v>2010</v>
      </c>
      <c r="C8" s="5">
        <v>68952125</v>
      </c>
      <c r="D8" s="13">
        <f t="shared" si="0"/>
        <v>3.8771779035962725E-2</v>
      </c>
    </row>
    <row r="9" spans="1:4" ht="15.6" x14ac:dyDescent="0.3">
      <c r="A9" s="1" t="s">
        <v>4</v>
      </c>
      <c r="B9" s="2">
        <v>2011</v>
      </c>
      <c r="C9" s="5">
        <v>71284591</v>
      </c>
      <c r="D9" s="13">
        <f t="shared" si="0"/>
        <v>3.3827325843837297E-2</v>
      </c>
    </row>
    <row r="10" spans="1:4" ht="15.6" x14ac:dyDescent="0.3">
      <c r="A10" s="1" t="s">
        <v>4</v>
      </c>
      <c r="B10" s="2">
        <v>2012</v>
      </c>
      <c r="C10" s="5">
        <v>74625125</v>
      </c>
      <c r="D10" s="13">
        <f t="shared" si="0"/>
        <v>4.6861936824467439E-2</v>
      </c>
    </row>
    <row r="11" spans="1:4" ht="15.6" x14ac:dyDescent="0.3">
      <c r="A11" s="1" t="s">
        <v>4</v>
      </c>
      <c r="B11" s="2">
        <v>2013</v>
      </c>
      <c r="C11" s="5">
        <v>77850123</v>
      </c>
      <c r="D11" s="13">
        <f t="shared" si="0"/>
        <v>4.3215981212761788E-2</v>
      </c>
    </row>
    <row r="12" spans="1:4" ht="15.6" x14ac:dyDescent="0.3">
      <c r="A12" s="1" t="s">
        <v>4</v>
      </c>
      <c r="B12" s="2">
        <v>2014</v>
      </c>
      <c r="C12" s="5">
        <v>82901732</v>
      </c>
      <c r="D12" s="13">
        <f t="shared" si="0"/>
        <v>6.4888901973860727E-2</v>
      </c>
    </row>
    <row r="13" spans="1:4" ht="15.6" x14ac:dyDescent="0.3">
      <c r="A13" s="1" t="s">
        <v>4</v>
      </c>
      <c r="B13" s="2">
        <v>2015</v>
      </c>
      <c r="C13" s="5">
        <v>82901732</v>
      </c>
      <c r="D13" s="13">
        <f t="shared" si="0"/>
        <v>0</v>
      </c>
    </row>
    <row r="14" spans="1:4" ht="15.6" x14ac:dyDescent="0.3">
      <c r="A14" s="1" t="s">
        <v>4</v>
      </c>
      <c r="B14" s="2">
        <v>2016</v>
      </c>
      <c r="C14" s="5">
        <v>84502011</v>
      </c>
      <c r="D14" s="13">
        <f t="shared" si="0"/>
        <v>1.9303324084953978E-2</v>
      </c>
    </row>
    <row r="15" spans="1:4" ht="15.6" x14ac:dyDescent="0.3">
      <c r="A15" s="1" t="s">
        <v>4</v>
      </c>
      <c r="B15" s="2">
        <v>2017</v>
      </c>
      <c r="C15" s="5">
        <v>82408194</v>
      </c>
      <c r="D15" s="13">
        <f t="shared" si="0"/>
        <v>-2.4778309713836277E-2</v>
      </c>
    </row>
    <row r="16" spans="1:4" ht="15.6" x14ac:dyDescent="0.3">
      <c r="A16" s="1" t="s">
        <v>4</v>
      </c>
      <c r="B16" s="2">
        <v>2018</v>
      </c>
      <c r="C16" s="5">
        <v>82901732</v>
      </c>
      <c r="D16" s="13">
        <f t="shared" si="0"/>
        <v>5.9889432839651847E-3</v>
      </c>
    </row>
    <row r="17" spans="1:4" ht="15.6" x14ac:dyDescent="0.3">
      <c r="A17" s="1" t="s">
        <v>4</v>
      </c>
      <c r="B17" s="2">
        <v>2019</v>
      </c>
      <c r="C17" s="5">
        <v>76200157</v>
      </c>
      <c r="D17" s="13">
        <f t="shared" si="0"/>
        <v>-8.0837575263204398E-2</v>
      </c>
    </row>
    <row r="18" spans="1:4" ht="15.6" x14ac:dyDescent="0.3">
      <c r="A18" s="1" t="s">
        <v>4</v>
      </c>
      <c r="B18" s="2">
        <v>2020</v>
      </c>
      <c r="C18" s="5">
        <v>88386195</v>
      </c>
      <c r="D18" s="13">
        <f t="shared" si="0"/>
        <v>0.15992142903327614</v>
      </c>
    </row>
    <row r="19" spans="1:4" ht="15.6" x14ac:dyDescent="0.3">
      <c r="A19" s="1" t="s">
        <v>4</v>
      </c>
      <c r="B19" s="2">
        <v>2021</v>
      </c>
      <c r="C19" s="5">
        <v>85156875</v>
      </c>
      <c r="D19" s="13">
        <f t="shared" si="0"/>
        <v>-3.6536474955166924E-2</v>
      </c>
    </row>
    <row r="20" spans="1:4" ht="15.6" x14ac:dyDescent="0.3">
      <c r="A20" s="1" t="s">
        <v>4</v>
      </c>
      <c r="B20" s="2">
        <v>2022</v>
      </c>
      <c r="C20" s="5">
        <v>91378596</v>
      </c>
      <c r="D20" s="13">
        <f t="shared" si="0"/>
        <v>7.3061875509170579E-2</v>
      </c>
    </row>
    <row r="21" spans="1:4" ht="15.6" x14ac:dyDescent="0.3">
      <c r="A21" s="1" t="s">
        <v>4</v>
      </c>
      <c r="B21" s="2">
        <v>2023</v>
      </c>
      <c r="C21" s="5">
        <v>94251994</v>
      </c>
      <c r="D21" s="13">
        <f t="shared" si="0"/>
        <v>3.1444978646859488E-2</v>
      </c>
    </row>
    <row r="22" spans="1:4" ht="15.6" x14ac:dyDescent="0.3">
      <c r="A22" s="1" t="s">
        <v>5</v>
      </c>
      <c r="B22" s="1">
        <v>2004</v>
      </c>
      <c r="C22" s="22">
        <v>2305066868</v>
      </c>
    </row>
    <row r="23" spans="1:4" ht="15.6" x14ac:dyDescent="0.3">
      <c r="A23" s="1" t="s">
        <v>5</v>
      </c>
      <c r="B23" s="1">
        <v>2005</v>
      </c>
      <c r="C23" s="6">
        <v>2436467047</v>
      </c>
      <c r="D23" s="13">
        <f t="shared" si="0"/>
        <v>5.7004931537630345E-2</v>
      </c>
    </row>
    <row r="24" spans="1:4" ht="15.6" x14ac:dyDescent="0.3">
      <c r="A24" s="1" t="s">
        <v>5</v>
      </c>
      <c r="B24" s="1">
        <v>2006</v>
      </c>
      <c r="C24" s="6">
        <v>2669141301</v>
      </c>
      <c r="D24" s="13">
        <f t="shared" si="0"/>
        <v>9.5496573321806139E-2</v>
      </c>
    </row>
    <row r="25" spans="1:4" ht="15.6" x14ac:dyDescent="0.3">
      <c r="A25" s="1" t="s">
        <v>5</v>
      </c>
      <c r="B25" s="1">
        <v>2007</v>
      </c>
      <c r="C25" s="6">
        <v>2945213474</v>
      </c>
      <c r="D25" s="13">
        <f t="shared" si="0"/>
        <v>0.10343108208492706</v>
      </c>
    </row>
    <row r="26" spans="1:4" ht="15.6" x14ac:dyDescent="0.3">
      <c r="A26" s="1" t="s">
        <v>5</v>
      </c>
      <c r="B26" s="1">
        <v>2008</v>
      </c>
      <c r="C26" s="6">
        <v>3125719143</v>
      </c>
      <c r="D26" s="13">
        <f t="shared" si="0"/>
        <v>6.1287804973555543E-2</v>
      </c>
    </row>
    <row r="27" spans="1:4" ht="15.6" x14ac:dyDescent="0.3">
      <c r="A27" s="1" t="s">
        <v>5</v>
      </c>
      <c r="B27" s="1">
        <v>2009</v>
      </c>
      <c r="C27" s="6">
        <v>2898500414</v>
      </c>
      <c r="D27" s="13">
        <f t="shared" si="0"/>
        <v>-7.2693264687216971E-2</v>
      </c>
    </row>
    <row r="28" spans="1:4" ht="15.6" x14ac:dyDescent="0.3">
      <c r="A28" s="1" t="s">
        <v>5</v>
      </c>
      <c r="B28" s="1">
        <v>2010</v>
      </c>
      <c r="C28" s="6">
        <v>3092937771</v>
      </c>
      <c r="D28" s="13">
        <f t="shared" si="0"/>
        <v>6.7082052519589527E-2</v>
      </c>
    </row>
    <row r="29" spans="1:4" ht="15.6" x14ac:dyDescent="0.3">
      <c r="A29" s="1" t="s">
        <v>5</v>
      </c>
      <c r="B29" s="1">
        <v>2011</v>
      </c>
      <c r="C29" s="6">
        <v>3487314630</v>
      </c>
      <c r="D29" s="13">
        <f t="shared" si="0"/>
        <v>0.12750882436037217</v>
      </c>
    </row>
    <row r="30" spans="1:4" ht="15.6" x14ac:dyDescent="0.3">
      <c r="A30" s="1" t="s">
        <v>5</v>
      </c>
      <c r="B30" s="1">
        <v>2012</v>
      </c>
      <c r="C30" s="6">
        <v>3394745391</v>
      </c>
      <c r="D30" s="13">
        <f t="shared" si="0"/>
        <v>-2.6544561882562344E-2</v>
      </c>
    </row>
    <row r="31" spans="1:4" ht="15.6" x14ac:dyDescent="0.3">
      <c r="A31" s="1" t="s">
        <v>5</v>
      </c>
      <c r="B31" s="1">
        <v>2013</v>
      </c>
      <c r="C31" s="6">
        <v>3636769805</v>
      </c>
      <c r="D31" s="13">
        <f t="shared" si="0"/>
        <v>7.1293833888586899E-2</v>
      </c>
    </row>
    <row r="32" spans="1:4" ht="15.6" x14ac:dyDescent="0.3">
      <c r="A32" s="1" t="s">
        <v>5</v>
      </c>
      <c r="B32" s="1">
        <v>2014</v>
      </c>
      <c r="C32" s="6">
        <v>4099479135</v>
      </c>
      <c r="D32" s="13">
        <f t="shared" si="0"/>
        <v>0.12723085452476143</v>
      </c>
    </row>
    <row r="33" spans="1:4" ht="15.6" x14ac:dyDescent="0.3">
      <c r="A33" s="1" t="s">
        <v>5</v>
      </c>
      <c r="B33" s="1">
        <v>2015</v>
      </c>
      <c r="C33" s="6">
        <v>4270257311</v>
      </c>
      <c r="D33" s="13">
        <f t="shared" si="0"/>
        <v>4.165850596529503E-2</v>
      </c>
    </row>
    <row r="34" spans="1:4" ht="15.6" x14ac:dyDescent="0.3">
      <c r="A34" s="1" t="s">
        <v>5</v>
      </c>
      <c r="B34" s="1">
        <v>2016</v>
      </c>
      <c r="C34" s="6">
        <v>4203640745</v>
      </c>
      <c r="D34" s="13">
        <f t="shared" si="0"/>
        <v>-1.5600129254131496E-2</v>
      </c>
    </row>
    <row r="35" spans="1:4" ht="15.6" x14ac:dyDescent="0.3">
      <c r="A35" s="1" t="s">
        <v>5</v>
      </c>
      <c r="B35" s="1">
        <v>2017</v>
      </c>
      <c r="C35" s="6">
        <v>4693970609</v>
      </c>
      <c r="D35" s="13">
        <f t="shared" si="0"/>
        <v>0.11664409347616599</v>
      </c>
    </row>
    <row r="36" spans="1:4" ht="15.6" x14ac:dyDescent="0.3">
      <c r="A36" s="1" t="s">
        <v>5</v>
      </c>
      <c r="B36" s="1">
        <v>2018</v>
      </c>
      <c r="C36" s="6">
        <v>4851948400</v>
      </c>
      <c r="D36" s="13">
        <f t="shared" si="0"/>
        <v>3.3655470849583244E-2</v>
      </c>
    </row>
    <row r="37" spans="1:4" ht="15.6" x14ac:dyDescent="0.3">
      <c r="A37" s="1" t="s">
        <v>5</v>
      </c>
      <c r="B37" s="1">
        <v>2019</v>
      </c>
      <c r="C37" s="6">
        <v>4772401283</v>
      </c>
      <c r="D37" s="13">
        <f t="shared" si="0"/>
        <v>-1.6394881074992471E-2</v>
      </c>
    </row>
    <row r="38" spans="1:4" ht="15.6" x14ac:dyDescent="0.3">
      <c r="A38" s="1" t="s">
        <v>5</v>
      </c>
      <c r="B38" s="1">
        <v>2020</v>
      </c>
      <c r="C38" s="6">
        <v>5201949007</v>
      </c>
      <c r="D38" s="13">
        <f t="shared" si="0"/>
        <v>9.000662319200034E-2</v>
      </c>
    </row>
    <row r="39" spans="1:4" ht="15.6" x14ac:dyDescent="0.3">
      <c r="A39" s="1" t="s">
        <v>5</v>
      </c>
      <c r="B39" s="1">
        <v>2021</v>
      </c>
      <c r="C39" s="6">
        <v>6311936438</v>
      </c>
      <c r="D39" s="13">
        <f t="shared" si="0"/>
        <v>0.21337914491402088</v>
      </c>
    </row>
    <row r="40" spans="1:4" ht="15.6" x14ac:dyDescent="0.3">
      <c r="A40" s="1" t="s">
        <v>5</v>
      </c>
      <c r="B40" s="1">
        <v>2022</v>
      </c>
      <c r="C40" s="6">
        <v>6546399748</v>
      </c>
      <c r="D40" s="13">
        <f t="shared" si="0"/>
        <v>3.7146018864900363E-2</v>
      </c>
    </row>
    <row r="41" spans="1:4" ht="15.6" x14ac:dyDescent="0.3">
      <c r="A41" s="1" t="s">
        <v>5</v>
      </c>
      <c r="B41" s="1">
        <v>2023</v>
      </c>
      <c r="C41" s="6">
        <v>6509364247</v>
      </c>
      <c r="D41" s="13">
        <f t="shared" si="0"/>
        <v>-5.6573845817030604E-3</v>
      </c>
    </row>
    <row r="42" spans="1:4" ht="15.6" x14ac:dyDescent="0.3">
      <c r="A42" s="1" t="s">
        <v>6</v>
      </c>
      <c r="B42" s="1">
        <v>2004</v>
      </c>
      <c r="C42" s="19">
        <v>2513215000</v>
      </c>
    </row>
    <row r="43" spans="1:4" ht="15.6" x14ac:dyDescent="0.3">
      <c r="A43" s="1" t="s">
        <v>6</v>
      </c>
      <c r="B43" s="1">
        <v>2005</v>
      </c>
      <c r="C43" s="6">
        <v>2782766000</v>
      </c>
      <c r="D43" s="13">
        <f t="shared" si="0"/>
        <v>0.10725345821984987</v>
      </c>
    </row>
    <row r="44" spans="1:4" ht="15.6" x14ac:dyDescent="0.3">
      <c r="A44" s="1" t="s">
        <v>6</v>
      </c>
      <c r="B44" s="1">
        <v>2006</v>
      </c>
      <c r="C44" s="6">
        <v>3063190100</v>
      </c>
      <c r="D44" s="13">
        <f t="shared" si="0"/>
        <v>0.1007717141865324</v>
      </c>
    </row>
    <row r="45" spans="1:4" ht="15.6" x14ac:dyDescent="0.3">
      <c r="A45" s="1" t="s">
        <v>6</v>
      </c>
      <c r="B45" s="1">
        <v>2007</v>
      </c>
      <c r="C45" s="6">
        <v>3412986120</v>
      </c>
      <c r="D45" s="13">
        <f t="shared" si="0"/>
        <v>0.11419337637582466</v>
      </c>
    </row>
    <row r="46" spans="1:4" ht="15.6" x14ac:dyDescent="0.3">
      <c r="A46" s="1" t="s">
        <v>6</v>
      </c>
      <c r="B46" s="1">
        <v>2008</v>
      </c>
      <c r="C46" s="6">
        <v>3789378680</v>
      </c>
      <c r="D46" s="13">
        <f t="shared" si="0"/>
        <v>0.1102824760389005</v>
      </c>
    </row>
    <row r="47" spans="1:4" ht="15.6" x14ac:dyDescent="0.3">
      <c r="A47" s="1" t="s">
        <v>6</v>
      </c>
      <c r="B47" s="1">
        <v>2009</v>
      </c>
      <c r="C47" s="6">
        <v>3749056711</v>
      </c>
      <c r="D47" s="13">
        <f t="shared" si="0"/>
        <v>-1.0640786367648007E-2</v>
      </c>
    </row>
    <row r="48" spans="1:4" ht="15.6" x14ac:dyDescent="0.3">
      <c r="A48" s="1" t="s">
        <v>6</v>
      </c>
      <c r="B48" s="1">
        <v>2010</v>
      </c>
      <c r="C48" s="6">
        <v>3925721370</v>
      </c>
      <c r="D48" s="13">
        <f t="shared" si="0"/>
        <v>4.7122429085069126E-2</v>
      </c>
    </row>
    <row r="49" spans="1:4" ht="15.6" x14ac:dyDescent="0.3">
      <c r="A49" s="1" t="s">
        <v>6</v>
      </c>
      <c r="B49" s="1">
        <v>2011</v>
      </c>
      <c r="C49" s="6">
        <v>4228025731</v>
      </c>
      <c r="D49" s="13">
        <f t="shared" si="0"/>
        <v>7.7006066530901043E-2</v>
      </c>
    </row>
    <row r="50" spans="1:4" ht="15.6" x14ac:dyDescent="0.3">
      <c r="A50" s="1" t="s">
        <v>6</v>
      </c>
      <c r="B50" s="1">
        <v>2012</v>
      </c>
      <c r="C50" s="6">
        <v>4329848069</v>
      </c>
      <c r="D50" s="13">
        <f t="shared" si="0"/>
        <v>2.4082714836249894E-2</v>
      </c>
    </row>
    <row r="51" spans="1:4" ht="15.6" x14ac:dyDescent="0.3">
      <c r="A51" s="1" t="s">
        <v>6</v>
      </c>
      <c r="B51" s="1">
        <v>2013</v>
      </c>
      <c r="C51" s="6">
        <v>4648075901</v>
      </c>
      <c r="D51" s="13">
        <f t="shared" si="0"/>
        <v>7.3496304472756319E-2</v>
      </c>
    </row>
    <row r="52" spans="1:4" ht="15.6" x14ac:dyDescent="0.3">
      <c r="A52" s="1" t="s">
        <v>6</v>
      </c>
      <c r="B52" s="1">
        <v>2014</v>
      </c>
      <c r="C52" s="6">
        <v>4939052767</v>
      </c>
      <c r="D52" s="13">
        <f t="shared" si="0"/>
        <v>6.2601573682864869E-2</v>
      </c>
    </row>
    <row r="53" spans="1:4" ht="15.6" x14ac:dyDescent="0.3">
      <c r="A53" s="1" t="s">
        <v>6</v>
      </c>
      <c r="B53" s="1">
        <v>2015</v>
      </c>
      <c r="C53" s="6">
        <v>5035817244</v>
      </c>
      <c r="D53" s="13">
        <f t="shared" si="0"/>
        <v>1.9591707472033169E-2</v>
      </c>
    </row>
    <row r="54" spans="1:4" ht="15.6" x14ac:dyDescent="0.3">
      <c r="A54" s="1" t="s">
        <v>6</v>
      </c>
      <c r="B54" s="1">
        <v>2016</v>
      </c>
      <c r="C54" s="6">
        <v>5188726734</v>
      </c>
      <c r="D54" s="13">
        <f t="shared" si="0"/>
        <v>3.0364384287810742E-2</v>
      </c>
    </row>
    <row r="55" spans="1:4" ht="15.6" x14ac:dyDescent="0.3">
      <c r="A55" s="1" t="s">
        <v>6</v>
      </c>
      <c r="B55" s="1">
        <v>2017</v>
      </c>
      <c r="C55" s="6">
        <v>5890986351</v>
      </c>
      <c r="D55" s="13">
        <f t="shared" si="0"/>
        <v>0.13534334201844286</v>
      </c>
    </row>
    <row r="56" spans="1:4" ht="15.6" x14ac:dyDescent="0.3">
      <c r="A56" s="1" t="s">
        <v>6</v>
      </c>
      <c r="B56" s="1">
        <v>2018</v>
      </c>
      <c r="C56" s="6">
        <v>6392541992</v>
      </c>
      <c r="D56" s="13">
        <f t="shared" si="0"/>
        <v>8.5139501454601141E-2</v>
      </c>
    </row>
    <row r="57" spans="1:4" ht="15.6" x14ac:dyDescent="0.3">
      <c r="A57" s="1" t="s">
        <v>6</v>
      </c>
      <c r="B57" s="1">
        <v>2019</v>
      </c>
      <c r="C57" s="6">
        <v>7019919366</v>
      </c>
      <c r="D57" s="13">
        <f t="shared" si="0"/>
        <v>9.8142081003947515E-2</v>
      </c>
    </row>
    <row r="58" spans="1:4" ht="15.6" x14ac:dyDescent="0.3">
      <c r="A58" s="1" t="s">
        <v>6</v>
      </c>
      <c r="B58" s="1">
        <v>2020</v>
      </c>
      <c r="C58" s="6">
        <v>7207997851</v>
      </c>
      <c r="D58" s="13">
        <f t="shared" si="0"/>
        <v>2.6792114722988401E-2</v>
      </c>
    </row>
    <row r="59" spans="1:4" ht="15.6" x14ac:dyDescent="0.3">
      <c r="A59" s="1" t="s">
        <v>6</v>
      </c>
      <c r="B59" s="1">
        <v>2021</v>
      </c>
      <c r="C59" s="6">
        <v>8292157093</v>
      </c>
      <c r="D59" s="13">
        <f t="shared" si="0"/>
        <v>0.15041059451059485</v>
      </c>
    </row>
    <row r="60" spans="1:4" ht="15.6" x14ac:dyDescent="0.3">
      <c r="A60" s="1" t="s">
        <v>6</v>
      </c>
      <c r="B60" s="1">
        <v>2022</v>
      </c>
      <c r="C60" s="6">
        <v>8017718487</v>
      </c>
      <c r="D60" s="13">
        <f t="shared" si="0"/>
        <v>-3.3096165801257328E-2</v>
      </c>
    </row>
    <row r="61" spans="1:4" ht="15.6" x14ac:dyDescent="0.3">
      <c r="A61" s="1" t="s">
        <v>6</v>
      </c>
      <c r="B61" s="1">
        <v>2023</v>
      </c>
      <c r="C61" s="6">
        <v>8318947751</v>
      </c>
      <c r="D61" s="13">
        <f t="shared" si="0"/>
        <v>3.7570446566366204E-2</v>
      </c>
    </row>
    <row r="62" spans="1:4" ht="15.6" x14ac:dyDescent="0.3">
      <c r="A62" s="1" t="s">
        <v>7</v>
      </c>
      <c r="B62" s="1">
        <v>2004</v>
      </c>
      <c r="C62" s="21">
        <v>827247937</v>
      </c>
    </row>
    <row r="63" spans="1:4" ht="15.6" x14ac:dyDescent="0.3">
      <c r="A63" s="1" t="s">
        <v>7</v>
      </c>
      <c r="B63" s="1">
        <v>2005</v>
      </c>
      <c r="C63" s="7">
        <v>901731532</v>
      </c>
      <c r="D63" s="13">
        <f t="shared" si="0"/>
        <v>9.0037812932013392E-2</v>
      </c>
    </row>
    <row r="64" spans="1:4" ht="15.6" x14ac:dyDescent="0.3">
      <c r="A64" s="1" t="s">
        <v>7</v>
      </c>
      <c r="B64" s="1">
        <v>2006</v>
      </c>
      <c r="C64" s="7">
        <v>996783527</v>
      </c>
      <c r="D64" s="13">
        <f t="shared" si="0"/>
        <v>0.10541052589031566</v>
      </c>
    </row>
    <row r="65" spans="1:4" ht="15.6" x14ac:dyDescent="0.3">
      <c r="A65" s="1" t="s">
        <v>7</v>
      </c>
      <c r="B65" s="1">
        <v>2007</v>
      </c>
      <c r="C65" s="7">
        <v>1197808085</v>
      </c>
      <c r="D65" s="13">
        <f t="shared" si="0"/>
        <v>0.20167323451363578</v>
      </c>
    </row>
    <row r="66" spans="1:4" ht="15.6" x14ac:dyDescent="0.3">
      <c r="A66" s="1" t="s">
        <v>7</v>
      </c>
      <c r="B66" s="1">
        <v>2008</v>
      </c>
      <c r="C66" s="8">
        <v>1243898599</v>
      </c>
      <c r="D66" s="13">
        <f t="shared" si="0"/>
        <v>3.8479047334197949E-2</v>
      </c>
    </row>
    <row r="67" spans="1:4" ht="15.6" x14ac:dyDescent="0.3">
      <c r="A67" s="1" t="s">
        <v>7</v>
      </c>
      <c r="B67" s="1">
        <v>2009</v>
      </c>
      <c r="C67" s="7">
        <v>1155725455</v>
      </c>
      <c r="D67" s="13">
        <f t="shared" si="0"/>
        <v>-7.0884511061339334E-2</v>
      </c>
    </row>
    <row r="68" spans="1:4" ht="15.6" x14ac:dyDescent="0.3">
      <c r="A68" s="1" t="s">
        <v>7</v>
      </c>
      <c r="B68" s="1">
        <v>2010</v>
      </c>
      <c r="C68" s="7">
        <v>1166362956</v>
      </c>
      <c r="D68" s="13">
        <f t="shared" ref="D68:D131" si="1">(C68-C67)/C67</f>
        <v>9.2041764365222885E-3</v>
      </c>
    </row>
    <row r="69" spans="1:4" ht="15.6" x14ac:dyDescent="0.3">
      <c r="A69" s="1" t="s">
        <v>7</v>
      </c>
      <c r="B69" s="1">
        <v>2011</v>
      </c>
      <c r="C69" s="9">
        <v>1227577913</v>
      </c>
      <c r="D69" s="13">
        <f t="shared" si="1"/>
        <v>5.2483625860284953E-2</v>
      </c>
    </row>
    <row r="70" spans="1:4" ht="15.6" x14ac:dyDescent="0.3">
      <c r="A70" s="1" t="s">
        <v>7</v>
      </c>
      <c r="B70" s="1">
        <v>2012</v>
      </c>
      <c r="C70" s="9">
        <v>1179085690</v>
      </c>
      <c r="D70" s="13">
        <f t="shared" si="1"/>
        <v>-3.9502358658028411E-2</v>
      </c>
    </row>
    <row r="71" spans="1:4" ht="15.6" x14ac:dyDescent="0.3">
      <c r="A71" s="1" t="s">
        <v>7</v>
      </c>
      <c r="B71" s="1">
        <v>2013</v>
      </c>
      <c r="C71" s="9">
        <v>1248423585</v>
      </c>
      <c r="D71" s="13">
        <f t="shared" si="1"/>
        <v>5.8806493529745069E-2</v>
      </c>
    </row>
    <row r="72" spans="1:4" ht="15.6" x14ac:dyDescent="0.3">
      <c r="A72" s="1" t="s">
        <v>7</v>
      </c>
      <c r="B72" s="1">
        <v>2014</v>
      </c>
      <c r="C72" s="9">
        <v>1364970073</v>
      </c>
      <c r="D72" s="13">
        <f t="shared" si="1"/>
        <v>9.3354923281107352E-2</v>
      </c>
    </row>
    <row r="73" spans="1:4" ht="15.6" x14ac:dyDescent="0.3">
      <c r="A73" s="1" t="s">
        <v>7</v>
      </c>
      <c r="B73" s="1">
        <v>2015</v>
      </c>
      <c r="C73" s="9">
        <v>1416589601</v>
      </c>
      <c r="D73" s="13">
        <f t="shared" si="1"/>
        <v>3.7817333157017866E-2</v>
      </c>
    </row>
    <row r="74" spans="1:4" ht="15.6" x14ac:dyDescent="0.3">
      <c r="A74" s="1" t="s">
        <v>7</v>
      </c>
      <c r="B74" s="1">
        <v>2016</v>
      </c>
      <c r="C74" s="9">
        <v>1329427256</v>
      </c>
      <c r="D74" s="13">
        <f t="shared" si="1"/>
        <v>-6.1529708349172048E-2</v>
      </c>
    </row>
    <row r="75" spans="1:4" ht="15.6" x14ac:dyDescent="0.3">
      <c r="A75" s="1" t="s">
        <v>7</v>
      </c>
      <c r="B75" s="1">
        <v>2017</v>
      </c>
      <c r="C75" s="9">
        <v>1474125833</v>
      </c>
      <c r="D75" s="13">
        <f t="shared" si="1"/>
        <v>0.10884279402798704</v>
      </c>
    </row>
    <row r="76" spans="1:4" ht="15.6" x14ac:dyDescent="0.3">
      <c r="A76" s="1" t="s">
        <v>7</v>
      </c>
      <c r="B76" s="1">
        <v>2018</v>
      </c>
      <c r="C76" s="9">
        <v>1530178406</v>
      </c>
      <c r="D76" s="13">
        <f t="shared" si="1"/>
        <v>3.8024279708827269E-2</v>
      </c>
    </row>
    <row r="77" spans="1:4" ht="15.6" x14ac:dyDescent="0.3">
      <c r="A77" s="1" t="s">
        <v>7</v>
      </c>
      <c r="B77" s="1">
        <v>2019</v>
      </c>
      <c r="C77" s="9">
        <v>1588160821</v>
      </c>
      <c r="D77" s="13">
        <f t="shared" si="1"/>
        <v>3.7892584794455661E-2</v>
      </c>
    </row>
    <row r="78" spans="1:4" ht="15.6" x14ac:dyDescent="0.3">
      <c r="A78" s="1" t="s">
        <v>7</v>
      </c>
      <c r="B78" s="1">
        <v>2020</v>
      </c>
      <c r="C78" s="9">
        <v>1638021472</v>
      </c>
      <c r="D78" s="13">
        <f t="shared" si="1"/>
        <v>3.1395215358986622E-2</v>
      </c>
    </row>
    <row r="79" spans="1:4" ht="15.6" x14ac:dyDescent="0.3">
      <c r="A79" s="1" t="s">
        <v>7</v>
      </c>
      <c r="B79" s="1">
        <v>2021</v>
      </c>
      <c r="C79" s="9">
        <v>1811655582</v>
      </c>
      <c r="D79" s="13">
        <f t="shared" si="1"/>
        <v>0.10600234060912236</v>
      </c>
    </row>
    <row r="80" spans="1:4" ht="15.6" x14ac:dyDescent="0.3">
      <c r="A80" s="1" t="s">
        <v>7</v>
      </c>
      <c r="B80" s="1">
        <v>2022</v>
      </c>
      <c r="C80" s="9">
        <v>1727722407</v>
      </c>
      <c r="D80" s="13">
        <f t="shared" si="1"/>
        <v>-4.6329542896526126E-2</v>
      </c>
    </row>
    <row r="81" spans="1:4" ht="15.6" x14ac:dyDescent="0.3">
      <c r="A81" s="1" t="s">
        <v>7</v>
      </c>
      <c r="B81" s="1">
        <v>2023</v>
      </c>
      <c r="C81" s="7">
        <v>1729108819</v>
      </c>
      <c r="D81" s="13">
        <f t="shared" si="1"/>
        <v>8.0245066822242121E-4</v>
      </c>
    </row>
    <row r="82" spans="1:4" ht="15.6" x14ac:dyDescent="0.3">
      <c r="A82" s="1" t="s">
        <v>8</v>
      </c>
      <c r="B82" s="1">
        <v>2004</v>
      </c>
      <c r="C82" s="20">
        <v>248636185</v>
      </c>
    </row>
    <row r="83" spans="1:4" ht="15.6" x14ac:dyDescent="0.3">
      <c r="A83" s="1" t="s">
        <v>8</v>
      </c>
      <c r="B83" s="1">
        <v>2005</v>
      </c>
      <c r="C83" s="18">
        <v>259093855</v>
      </c>
      <c r="D83" s="13">
        <f>(Table2[[#This Row],[Total Assets]]-C82)/C82</f>
        <v>4.2060128938995744E-2</v>
      </c>
    </row>
    <row r="84" spans="1:4" ht="15.6" x14ac:dyDescent="0.3">
      <c r="A84" s="1" t="s">
        <v>8</v>
      </c>
      <c r="B84" s="1">
        <v>2006</v>
      </c>
      <c r="C84" s="18">
        <v>313123683</v>
      </c>
      <c r="D84" s="13">
        <f t="shared" si="1"/>
        <v>0.20853380717964151</v>
      </c>
    </row>
    <row r="85" spans="1:4" ht="15.6" x14ac:dyDescent="0.3">
      <c r="A85" s="1" t="s">
        <v>8</v>
      </c>
      <c r="B85" s="1">
        <v>2007</v>
      </c>
      <c r="C85" s="18">
        <v>364607850</v>
      </c>
      <c r="D85" s="13">
        <f t="shared" si="1"/>
        <v>0.16442118496670852</v>
      </c>
    </row>
    <row r="86" spans="1:4" ht="15.6" x14ac:dyDescent="0.3">
      <c r="A86" s="1" t="s">
        <v>8</v>
      </c>
      <c r="B86" s="1">
        <v>2008</v>
      </c>
      <c r="C86" s="18">
        <v>359854596</v>
      </c>
      <c r="D86" s="13">
        <f t="shared" si="1"/>
        <v>-1.3036620028888571E-2</v>
      </c>
    </row>
    <row r="87" spans="1:4" ht="15.6" x14ac:dyDescent="0.3">
      <c r="A87" s="1" t="s">
        <v>8</v>
      </c>
      <c r="B87" s="1">
        <v>2009</v>
      </c>
      <c r="C87" s="5">
        <v>319163924</v>
      </c>
      <c r="D87" s="13">
        <f t="shared" si="1"/>
        <v>-0.11307531556440091</v>
      </c>
    </row>
    <row r="88" spans="1:4" ht="15.6" x14ac:dyDescent="0.3">
      <c r="A88" s="1" t="s">
        <v>8</v>
      </c>
      <c r="B88" s="1">
        <v>2010</v>
      </c>
      <c r="C88" s="5">
        <v>327166413</v>
      </c>
      <c r="D88" s="13">
        <f t="shared" si="1"/>
        <v>2.5073288044923273E-2</v>
      </c>
    </row>
    <row r="89" spans="1:4" ht="15.6" x14ac:dyDescent="0.3">
      <c r="A89" s="1" t="s">
        <v>8</v>
      </c>
      <c r="B89" s="1">
        <v>2011</v>
      </c>
      <c r="C89" s="5">
        <v>354101219</v>
      </c>
      <c r="D89" s="13">
        <f t="shared" si="1"/>
        <v>8.2327540143920575E-2</v>
      </c>
    </row>
    <row r="90" spans="1:4" ht="15.6" x14ac:dyDescent="0.3">
      <c r="A90" s="1" t="s">
        <v>8</v>
      </c>
      <c r="B90" s="1">
        <v>2012</v>
      </c>
      <c r="C90" s="5">
        <v>355575101</v>
      </c>
      <c r="D90" s="13">
        <f t="shared" si="1"/>
        <v>4.1623183454784999E-3</v>
      </c>
    </row>
    <row r="91" spans="1:4" ht="15.6" x14ac:dyDescent="0.3">
      <c r="A91" s="1" t="s">
        <v>8</v>
      </c>
      <c r="B91" s="1">
        <v>2013</v>
      </c>
      <c r="C91" s="5">
        <v>375442504</v>
      </c>
      <c r="D91" s="13">
        <f t="shared" si="1"/>
        <v>5.5873999456446756E-2</v>
      </c>
    </row>
    <row r="92" spans="1:4" ht="15.6" x14ac:dyDescent="0.3">
      <c r="A92" s="1" t="s">
        <v>8</v>
      </c>
      <c r="B92" s="1">
        <v>2014</v>
      </c>
      <c r="C92" s="5">
        <v>457945093</v>
      </c>
      <c r="D92" s="13">
        <f t="shared" si="1"/>
        <v>0.21974759948862901</v>
      </c>
    </row>
    <row r="93" spans="1:4" ht="15.6" x14ac:dyDescent="0.3">
      <c r="A93" s="1" t="s">
        <v>8</v>
      </c>
      <c r="B93" s="1">
        <v>2015</v>
      </c>
      <c r="C93" s="5">
        <v>467562370</v>
      </c>
      <c r="D93" s="13">
        <f t="shared" si="1"/>
        <v>2.1000939079829816E-2</v>
      </c>
    </row>
    <row r="94" spans="1:4" ht="15.6" x14ac:dyDescent="0.3">
      <c r="A94" s="1" t="s">
        <v>8</v>
      </c>
      <c r="B94" s="1">
        <v>2016</v>
      </c>
      <c r="C94" s="5">
        <v>466190901</v>
      </c>
      <c r="D94" s="13">
        <f t="shared" si="1"/>
        <v>-2.9332322017274403E-3</v>
      </c>
    </row>
    <row r="95" spans="1:4" ht="15.6" x14ac:dyDescent="0.3">
      <c r="A95" s="1" t="s">
        <v>8</v>
      </c>
      <c r="B95" s="1">
        <v>2017</v>
      </c>
      <c r="C95" s="5">
        <v>478890185</v>
      </c>
      <c r="D95" s="13">
        <f t="shared" si="1"/>
        <v>2.7240523083482491E-2</v>
      </c>
    </row>
    <row r="96" spans="1:4" ht="15.6" x14ac:dyDescent="0.3">
      <c r="A96" s="1" t="s">
        <v>8</v>
      </c>
      <c r="B96" s="1">
        <v>2018</v>
      </c>
      <c r="C96" s="5">
        <v>499899835</v>
      </c>
      <c r="D96" s="13">
        <f t="shared" si="1"/>
        <v>4.3871540194543764E-2</v>
      </c>
    </row>
    <row r="97" spans="1:4" ht="15.6" x14ac:dyDescent="0.3">
      <c r="A97" s="1" t="s">
        <v>8</v>
      </c>
      <c r="B97" s="1">
        <v>2019</v>
      </c>
      <c r="C97" s="5">
        <v>505943499</v>
      </c>
      <c r="D97" s="13">
        <f t="shared" si="1"/>
        <v>1.2089749939605401E-2</v>
      </c>
    </row>
    <row r="98" spans="1:4" ht="15.6" x14ac:dyDescent="0.3">
      <c r="A98" s="1" t="s">
        <v>8</v>
      </c>
      <c r="B98" s="1">
        <v>2020</v>
      </c>
      <c r="C98" s="5">
        <v>506736315</v>
      </c>
      <c r="D98" s="13">
        <f t="shared" si="1"/>
        <v>1.5670050145263354E-3</v>
      </c>
    </row>
    <row r="99" spans="1:4" ht="15.6" x14ac:dyDescent="0.3">
      <c r="A99" s="1" t="s">
        <v>8</v>
      </c>
      <c r="B99" s="1">
        <v>2021</v>
      </c>
      <c r="C99" s="5">
        <v>549191439</v>
      </c>
      <c r="D99" s="13">
        <f t="shared" si="1"/>
        <v>8.3781490971295391E-2</v>
      </c>
    </row>
    <row r="100" spans="1:4" ht="15.6" x14ac:dyDescent="0.3">
      <c r="A100" s="1" t="s">
        <v>8</v>
      </c>
      <c r="B100" s="1">
        <v>2022</v>
      </c>
      <c r="C100" s="5">
        <v>630809953</v>
      </c>
      <c r="D100" s="13">
        <f t="shared" si="1"/>
        <v>0.14861577986105498</v>
      </c>
    </row>
    <row r="101" spans="1:4" ht="15.6" x14ac:dyDescent="0.3">
      <c r="A101" s="1" t="s">
        <v>8</v>
      </c>
      <c r="B101" s="1">
        <v>2023</v>
      </c>
      <c r="C101" s="5">
        <v>637475150</v>
      </c>
      <c r="D101" s="13">
        <f t="shared" si="1"/>
        <v>1.0566093588570883E-2</v>
      </c>
    </row>
    <row r="102" spans="1:4" ht="15.6" x14ac:dyDescent="0.3">
      <c r="A102" s="1" t="s">
        <v>9</v>
      </c>
      <c r="B102" s="1">
        <v>2004</v>
      </c>
      <c r="C102" s="21">
        <v>335662387</v>
      </c>
    </row>
    <row r="103" spans="1:4" ht="15.6" x14ac:dyDescent="0.3">
      <c r="A103" s="1" t="s">
        <v>9</v>
      </c>
      <c r="B103" s="1">
        <v>2005</v>
      </c>
      <c r="C103" s="7">
        <v>355154444</v>
      </c>
      <c r="D103" s="13">
        <f t="shared" si="1"/>
        <v>5.807042360096188E-2</v>
      </c>
    </row>
    <row r="104" spans="1:4" ht="15.6" x14ac:dyDescent="0.3">
      <c r="A104" s="1" t="s">
        <v>9</v>
      </c>
      <c r="B104" s="1">
        <v>2006</v>
      </c>
      <c r="C104" s="7">
        <v>405322322</v>
      </c>
      <c r="D104" s="13">
        <f t="shared" si="1"/>
        <v>0.14125651205423181</v>
      </c>
    </row>
    <row r="105" spans="1:4" ht="15.6" x14ac:dyDescent="0.3">
      <c r="A105" s="1" t="s">
        <v>9</v>
      </c>
      <c r="B105" s="1">
        <v>2007</v>
      </c>
      <c r="C105" s="7">
        <v>461500035</v>
      </c>
      <c r="D105" s="13">
        <f t="shared" si="1"/>
        <v>0.1386000966411122</v>
      </c>
    </row>
    <row r="106" spans="1:4" ht="15.6" x14ac:dyDescent="0.3">
      <c r="A106" s="1" t="s">
        <v>9</v>
      </c>
      <c r="B106" s="1">
        <v>2008</v>
      </c>
      <c r="C106" s="7">
        <v>477652290</v>
      </c>
      <c r="D106" s="13">
        <f t="shared" si="1"/>
        <v>3.4999466468079464E-2</v>
      </c>
    </row>
    <row r="107" spans="1:4" ht="15.6" x14ac:dyDescent="0.3">
      <c r="A107" s="1" t="s">
        <v>9</v>
      </c>
      <c r="B107" s="1">
        <v>2009</v>
      </c>
      <c r="C107" s="7">
        <v>400987520</v>
      </c>
      <c r="D107" s="13">
        <f t="shared" si="1"/>
        <v>-0.16050330251740236</v>
      </c>
    </row>
    <row r="108" spans="1:4" ht="15.6" x14ac:dyDescent="0.3">
      <c r="A108" s="1" t="s">
        <v>9</v>
      </c>
      <c r="B108" s="1">
        <v>2010</v>
      </c>
      <c r="C108" s="7">
        <v>453950353</v>
      </c>
      <c r="D108" s="13">
        <f t="shared" si="1"/>
        <v>0.13208100092491656</v>
      </c>
    </row>
    <row r="109" spans="1:4" ht="15.6" x14ac:dyDescent="0.3">
      <c r="A109" s="1" t="s">
        <v>9</v>
      </c>
      <c r="B109" s="1">
        <v>2011</v>
      </c>
      <c r="C109" s="7">
        <v>506943180</v>
      </c>
      <c r="D109" s="13">
        <f t="shared" si="1"/>
        <v>0.11673705428311452</v>
      </c>
    </row>
    <row r="110" spans="1:4" ht="15.6" x14ac:dyDescent="0.3">
      <c r="A110" s="1" t="s">
        <v>9</v>
      </c>
      <c r="B110" s="1">
        <v>2012</v>
      </c>
      <c r="C110" s="7">
        <v>499989821</v>
      </c>
      <c r="D110" s="13">
        <f t="shared" si="1"/>
        <v>-1.3716249225406287E-2</v>
      </c>
    </row>
    <row r="111" spans="1:4" ht="15.6" x14ac:dyDescent="0.3">
      <c r="A111" s="1" t="s">
        <v>9</v>
      </c>
      <c r="B111" s="1">
        <v>2013</v>
      </c>
      <c r="C111" s="7">
        <v>551123297</v>
      </c>
      <c r="D111" s="13">
        <f t="shared" si="1"/>
        <v>0.10226903399299403</v>
      </c>
    </row>
    <row r="112" spans="1:4" ht="15.6" x14ac:dyDescent="0.3">
      <c r="A112" s="1" t="s">
        <v>9</v>
      </c>
      <c r="B112" s="1">
        <v>2014</v>
      </c>
      <c r="C112" s="7">
        <v>596241532</v>
      </c>
      <c r="D112" s="13">
        <f t="shared" si="1"/>
        <v>8.1865954942565239E-2</v>
      </c>
    </row>
    <row r="113" spans="1:4" ht="15.6" x14ac:dyDescent="0.3">
      <c r="A113" s="1" t="s">
        <v>9</v>
      </c>
      <c r="B113" s="1">
        <v>2015</v>
      </c>
      <c r="C113" s="7">
        <v>609697675</v>
      </c>
      <c r="D113" s="13">
        <f t="shared" si="1"/>
        <v>2.2568275233802396E-2</v>
      </c>
    </row>
    <row r="114" spans="1:4" ht="15.6" x14ac:dyDescent="0.3">
      <c r="A114" s="1" t="s">
        <v>9</v>
      </c>
      <c r="B114" s="1">
        <v>2016</v>
      </c>
      <c r="C114" s="7">
        <v>568383900</v>
      </c>
      <c r="D114" s="13">
        <f t="shared" si="1"/>
        <v>-6.7761083392683108E-2</v>
      </c>
    </row>
    <row r="115" spans="1:4" ht="15.6" x14ac:dyDescent="0.3">
      <c r="A115" s="1" t="s">
        <v>9</v>
      </c>
      <c r="B115" s="1">
        <v>2017</v>
      </c>
      <c r="C115" s="7">
        <v>600379121</v>
      </c>
      <c r="D115" s="13">
        <f t="shared" si="1"/>
        <v>5.6291568075731914E-2</v>
      </c>
    </row>
    <row r="116" spans="1:4" ht="15.6" x14ac:dyDescent="0.3">
      <c r="A116" s="1" t="s">
        <v>9</v>
      </c>
      <c r="B116" s="1">
        <v>2018</v>
      </c>
      <c r="C116" s="7">
        <v>631485553</v>
      </c>
      <c r="D116" s="13">
        <f t="shared" si="1"/>
        <v>5.1811315403821313E-2</v>
      </c>
    </row>
    <row r="117" spans="1:4" ht="15.6" x14ac:dyDescent="0.3">
      <c r="A117" s="1" t="s">
        <v>9</v>
      </c>
      <c r="B117" s="1">
        <v>2019</v>
      </c>
      <c r="C117" s="7">
        <v>615842769</v>
      </c>
      <c r="D117" s="13">
        <f t="shared" si="1"/>
        <v>-2.4771404390307564E-2</v>
      </c>
    </row>
    <row r="118" spans="1:4" ht="15.6" x14ac:dyDescent="0.3">
      <c r="A118" s="1" t="s">
        <v>9</v>
      </c>
      <c r="B118" s="1">
        <v>2020</v>
      </c>
      <c r="C118" s="7">
        <v>609464924</v>
      </c>
      <c r="D118" s="13">
        <f t="shared" si="1"/>
        <v>-1.0356287872562485E-2</v>
      </c>
    </row>
    <row r="119" spans="1:4" ht="15.6" x14ac:dyDescent="0.3">
      <c r="A119" s="1" t="s">
        <v>9</v>
      </c>
      <c r="B119" s="1">
        <v>2021</v>
      </c>
      <c r="C119" s="7">
        <v>718521244</v>
      </c>
      <c r="D119" s="13">
        <f t="shared" si="1"/>
        <v>0.17893781201426451</v>
      </c>
    </row>
    <row r="120" spans="1:4" ht="15.6" x14ac:dyDescent="0.3">
      <c r="A120" s="1" t="s">
        <v>9</v>
      </c>
      <c r="B120" s="1">
        <v>2022</v>
      </c>
      <c r="C120" s="7">
        <v>757704092</v>
      </c>
      <c r="D120" s="13">
        <f t="shared" si="1"/>
        <v>5.4532622837801581E-2</v>
      </c>
    </row>
    <row r="121" spans="1:4" ht="15.6" x14ac:dyDescent="0.3">
      <c r="A121" s="1" t="s">
        <v>9</v>
      </c>
      <c r="B121" s="1">
        <v>2023</v>
      </c>
      <c r="C121" s="7">
        <v>728511228</v>
      </c>
      <c r="D121" s="13">
        <f t="shared" si="1"/>
        <v>-3.8528053772210587E-2</v>
      </c>
    </row>
    <row r="122" spans="1:4" ht="15.6" x14ac:dyDescent="0.3">
      <c r="A122" s="1" t="s">
        <v>10</v>
      </c>
      <c r="B122" s="1">
        <v>2004</v>
      </c>
      <c r="C122" s="21">
        <v>93520739</v>
      </c>
    </row>
    <row r="123" spans="1:4" ht="15.6" x14ac:dyDescent="0.3">
      <c r="A123" s="1" t="s">
        <v>10</v>
      </c>
      <c r="B123" s="1">
        <v>2005</v>
      </c>
      <c r="C123" s="10">
        <v>98469538</v>
      </c>
      <c r="D123" s="13">
        <f t="shared" si="1"/>
        <v>5.2916594254029579E-2</v>
      </c>
    </row>
    <row r="124" spans="1:4" ht="15.6" x14ac:dyDescent="0.3">
      <c r="A124" s="1" t="s">
        <v>10</v>
      </c>
      <c r="B124" s="1">
        <v>2006</v>
      </c>
      <c r="C124" s="10">
        <v>109640830</v>
      </c>
      <c r="D124" s="13">
        <f t="shared" si="1"/>
        <v>0.11344921715789913</v>
      </c>
    </row>
    <row r="125" spans="1:4" ht="15.6" x14ac:dyDescent="0.3">
      <c r="A125" s="1" t="s">
        <v>10</v>
      </c>
      <c r="B125" s="1">
        <v>2007</v>
      </c>
      <c r="C125" s="10">
        <v>124110894</v>
      </c>
      <c r="D125" s="13">
        <f t="shared" si="1"/>
        <v>0.13197696515066512</v>
      </c>
    </row>
    <row r="126" spans="1:4" ht="15.6" x14ac:dyDescent="0.3">
      <c r="A126" s="1" t="s">
        <v>10</v>
      </c>
      <c r="B126" s="1">
        <v>2008</v>
      </c>
      <c r="C126" s="10">
        <v>144753976</v>
      </c>
      <c r="D126" s="13">
        <f t="shared" si="1"/>
        <v>0.16632771978904606</v>
      </c>
    </row>
    <row r="127" spans="1:4" ht="15.6" x14ac:dyDescent="0.3">
      <c r="A127" s="1" t="s">
        <v>10</v>
      </c>
      <c r="B127" s="1">
        <v>2009</v>
      </c>
      <c r="C127" s="10">
        <v>151419435</v>
      </c>
      <c r="D127" s="13">
        <f t="shared" si="1"/>
        <v>4.6046811177055336E-2</v>
      </c>
    </row>
    <row r="128" spans="1:4" ht="15.6" x14ac:dyDescent="0.3">
      <c r="A128" s="1" t="s">
        <v>10</v>
      </c>
      <c r="B128" s="1">
        <v>2010</v>
      </c>
      <c r="C128" s="10">
        <v>170075723</v>
      </c>
      <c r="D128" s="13">
        <f t="shared" si="1"/>
        <v>0.12320933571043902</v>
      </c>
    </row>
    <row r="129" spans="1:4" ht="15.6" x14ac:dyDescent="0.3">
      <c r="A129" s="1" t="s">
        <v>10</v>
      </c>
      <c r="B129" s="1">
        <v>2011</v>
      </c>
      <c r="C129" s="10">
        <v>184992253</v>
      </c>
      <c r="D129" s="13">
        <f t="shared" si="1"/>
        <v>8.7705227629695279E-2</v>
      </c>
    </row>
    <row r="130" spans="1:4" ht="15.6" x14ac:dyDescent="0.3">
      <c r="A130" s="1" t="s">
        <v>10</v>
      </c>
      <c r="B130" s="1">
        <v>2012</v>
      </c>
      <c r="C130" s="10">
        <v>197636581</v>
      </c>
      <c r="D130" s="13">
        <f t="shared" si="1"/>
        <v>6.835058114568722E-2</v>
      </c>
    </row>
    <row r="131" spans="1:4" ht="15.6" x14ac:dyDescent="0.3">
      <c r="A131" s="1" t="s">
        <v>10</v>
      </c>
      <c r="B131" s="1">
        <v>2013</v>
      </c>
      <c r="C131" s="10">
        <v>215540763</v>
      </c>
      <c r="D131" s="13">
        <f t="shared" si="1"/>
        <v>9.0591437624596427E-2</v>
      </c>
    </row>
    <row r="132" spans="1:4" ht="15.6" x14ac:dyDescent="0.3">
      <c r="A132" s="1" t="s">
        <v>10</v>
      </c>
      <c r="B132" s="1">
        <v>2014</v>
      </c>
      <c r="C132" s="10">
        <v>248797247</v>
      </c>
      <c r="D132" s="13">
        <f t="shared" ref="D132:D195" si="2">(C132-C131)/C131</f>
        <v>0.1542932461457418</v>
      </c>
    </row>
    <row r="133" spans="1:4" ht="15.6" x14ac:dyDescent="0.3">
      <c r="A133" s="1" t="s">
        <v>10</v>
      </c>
      <c r="B133" s="1">
        <v>2015</v>
      </c>
      <c r="C133" s="10">
        <v>282576786</v>
      </c>
      <c r="D133" s="13">
        <f t="shared" si="2"/>
        <v>0.13577135361148107</v>
      </c>
    </row>
    <row r="134" spans="1:4" ht="15.6" x14ac:dyDescent="0.3">
      <c r="A134" s="1" t="s">
        <v>10</v>
      </c>
      <c r="B134" s="1">
        <v>2016</v>
      </c>
      <c r="C134" s="10">
        <v>304980562</v>
      </c>
      <c r="D134" s="13">
        <f t="shared" si="2"/>
        <v>7.9283851717387707E-2</v>
      </c>
    </row>
    <row r="135" spans="1:4" ht="15.6" x14ac:dyDescent="0.3">
      <c r="A135" s="1" t="s">
        <v>10</v>
      </c>
      <c r="B135" s="1">
        <v>2017</v>
      </c>
      <c r="C135" s="10">
        <v>324270141</v>
      </c>
      <c r="D135" s="13">
        <f t="shared" si="2"/>
        <v>6.3248552214288337E-2</v>
      </c>
    </row>
    <row r="136" spans="1:4" ht="15.6" x14ac:dyDescent="0.3">
      <c r="A136" s="1" t="s">
        <v>10</v>
      </c>
      <c r="B136" s="1">
        <v>2018</v>
      </c>
      <c r="C136" s="10">
        <v>372834246</v>
      </c>
      <c r="D136" s="13">
        <f t="shared" si="2"/>
        <v>0.14976434416759946</v>
      </c>
    </row>
    <row r="137" spans="1:4" ht="15.6" x14ac:dyDescent="0.3">
      <c r="A137" s="1" t="s">
        <v>10</v>
      </c>
      <c r="B137" s="1">
        <v>2019</v>
      </c>
      <c r="C137" s="10">
        <v>391074969</v>
      </c>
      <c r="D137" s="13">
        <f t="shared" si="2"/>
        <v>4.8924483723525765E-2</v>
      </c>
    </row>
    <row r="138" spans="1:4" ht="15.6" x14ac:dyDescent="0.3">
      <c r="A138" s="1" t="s">
        <v>10</v>
      </c>
      <c r="B138" s="1">
        <v>2020</v>
      </c>
      <c r="C138" s="10">
        <v>399754172</v>
      </c>
      <c r="D138" s="13">
        <f t="shared" si="2"/>
        <v>2.2193194880749324E-2</v>
      </c>
    </row>
    <row r="139" spans="1:4" ht="15.6" x14ac:dyDescent="0.3">
      <c r="A139" s="1" t="s">
        <v>10</v>
      </c>
      <c r="B139" s="1">
        <v>2021</v>
      </c>
      <c r="C139" s="10">
        <v>432661711</v>
      </c>
      <c r="D139" s="13">
        <f t="shared" si="2"/>
        <v>8.2319438557354199E-2</v>
      </c>
    </row>
    <row r="140" spans="1:4" ht="15.6" x14ac:dyDescent="0.3">
      <c r="A140" s="1" t="s">
        <v>10</v>
      </c>
      <c r="B140" s="1">
        <v>2022</v>
      </c>
      <c r="C140" s="10">
        <v>468482984</v>
      </c>
      <c r="D140" s="13">
        <f t="shared" si="2"/>
        <v>8.2792796518109266E-2</v>
      </c>
    </row>
    <row r="141" spans="1:4" ht="15.6" x14ac:dyDescent="0.3">
      <c r="A141" s="1" t="s">
        <v>10</v>
      </c>
      <c r="B141" s="1">
        <v>2023</v>
      </c>
      <c r="C141" s="10">
        <v>508070133</v>
      </c>
      <c r="D141" s="13">
        <f t="shared" si="2"/>
        <v>8.4500719027182425E-2</v>
      </c>
    </row>
    <row r="142" spans="1:4" ht="15.6" x14ac:dyDescent="0.3">
      <c r="A142" s="1" t="s">
        <v>11</v>
      </c>
      <c r="B142" s="1">
        <v>2004</v>
      </c>
      <c r="C142" s="21">
        <v>442919355</v>
      </c>
    </row>
    <row r="143" spans="1:4" ht="15.6" x14ac:dyDescent="0.3">
      <c r="A143" s="1" t="s">
        <v>11</v>
      </c>
      <c r="B143" s="1">
        <v>2005</v>
      </c>
      <c r="C143" s="7">
        <v>461283464</v>
      </c>
      <c r="D143" s="13">
        <f t="shared" si="2"/>
        <v>4.1461518429240916E-2</v>
      </c>
    </row>
    <row r="144" spans="1:4" ht="15.6" x14ac:dyDescent="0.3">
      <c r="A144" s="1" t="s">
        <v>11</v>
      </c>
      <c r="B144" s="1">
        <v>2006</v>
      </c>
      <c r="C144" s="10">
        <v>509443195</v>
      </c>
      <c r="D144" s="13">
        <f t="shared" si="2"/>
        <v>0.10440376635742572</v>
      </c>
    </row>
    <row r="145" spans="1:4" ht="15.6" x14ac:dyDescent="0.3">
      <c r="A145" s="1" t="s">
        <v>11</v>
      </c>
      <c r="B145" s="1">
        <v>2007</v>
      </c>
      <c r="C145" s="10">
        <v>550178746</v>
      </c>
      <c r="D145" s="13">
        <f t="shared" si="2"/>
        <v>7.9960928715516549E-2</v>
      </c>
    </row>
    <row r="146" spans="1:4" ht="15.6" x14ac:dyDescent="0.3">
      <c r="A146" s="1" t="s">
        <v>11</v>
      </c>
      <c r="B146" s="1">
        <v>2008</v>
      </c>
      <c r="C146" s="10">
        <v>540887851</v>
      </c>
      <c r="D146" s="13">
        <f t="shared" si="2"/>
        <v>-1.6887048195787627E-2</v>
      </c>
    </row>
    <row r="147" spans="1:4" ht="15.6" x14ac:dyDescent="0.3">
      <c r="A147" s="1" t="s">
        <v>11</v>
      </c>
      <c r="B147" s="1">
        <v>2009</v>
      </c>
      <c r="C147" s="10">
        <v>476158678</v>
      </c>
      <c r="D147" s="13">
        <f t="shared" si="2"/>
        <v>-0.11967207782598172</v>
      </c>
    </row>
    <row r="148" spans="1:4" ht="15.6" x14ac:dyDescent="0.3">
      <c r="A148" s="1" t="s">
        <v>11</v>
      </c>
      <c r="B148" s="1">
        <v>2010</v>
      </c>
      <c r="C148" s="10">
        <v>582453551</v>
      </c>
      <c r="D148" s="13">
        <f t="shared" si="2"/>
        <v>0.2232341400275813</v>
      </c>
    </row>
    <row r="149" spans="1:4" ht="15.6" x14ac:dyDescent="0.3">
      <c r="A149" s="1" t="s">
        <v>11</v>
      </c>
      <c r="B149" s="1">
        <v>2011</v>
      </c>
      <c r="C149" s="10">
        <v>620946775</v>
      </c>
      <c r="D149" s="13">
        <f t="shared" si="2"/>
        <v>6.6088057895624372E-2</v>
      </c>
    </row>
    <row r="150" spans="1:4" ht="15.6" x14ac:dyDescent="0.3">
      <c r="A150" s="1" t="s">
        <v>11</v>
      </c>
      <c r="B150" s="1">
        <v>2012</v>
      </c>
      <c r="C150" s="10">
        <v>613431750</v>
      </c>
      <c r="D150" s="13">
        <f t="shared" si="2"/>
        <v>-1.2102526822850478E-2</v>
      </c>
    </row>
    <row r="151" spans="1:4" ht="15.6" x14ac:dyDescent="0.3">
      <c r="A151" s="1" t="s">
        <v>11</v>
      </c>
      <c r="B151" s="1">
        <v>2013</v>
      </c>
      <c r="C151" s="10">
        <v>645239650</v>
      </c>
      <c r="D151" s="13">
        <f t="shared" si="2"/>
        <v>5.1852386186401339E-2</v>
      </c>
    </row>
    <row r="152" spans="1:4" ht="15.6" x14ac:dyDescent="0.3">
      <c r="A152" s="1" t="s">
        <v>11</v>
      </c>
      <c r="B152" s="1">
        <v>2014</v>
      </c>
      <c r="C152" s="10">
        <v>702865090</v>
      </c>
      <c r="D152" s="13">
        <f t="shared" si="2"/>
        <v>8.9308584802561347E-2</v>
      </c>
    </row>
    <row r="153" spans="1:4" ht="15.6" x14ac:dyDescent="0.3">
      <c r="A153" s="1" t="s">
        <v>11</v>
      </c>
      <c r="B153" s="1">
        <v>2015</v>
      </c>
      <c r="C153" s="10">
        <v>716196075</v>
      </c>
      <c r="D153" s="13">
        <f t="shared" si="2"/>
        <v>1.8966634123199943E-2</v>
      </c>
    </row>
    <row r="154" spans="1:4" ht="15.6" x14ac:dyDescent="0.3">
      <c r="A154" s="1" t="s">
        <v>11</v>
      </c>
      <c r="B154" s="1">
        <v>2016</v>
      </c>
      <c r="C154" s="10">
        <v>785505294</v>
      </c>
      <c r="D154" s="13">
        <f t="shared" si="2"/>
        <v>9.6774083828929117E-2</v>
      </c>
    </row>
    <row r="155" spans="1:4" ht="15.6" x14ac:dyDescent="0.3">
      <c r="A155" s="1" t="s">
        <v>11</v>
      </c>
      <c r="B155" s="1">
        <v>2017</v>
      </c>
      <c r="C155" s="10">
        <v>881246458</v>
      </c>
      <c r="D155" s="13">
        <f t="shared" si="2"/>
        <v>0.12188481061974867</v>
      </c>
    </row>
    <row r="156" spans="1:4" ht="15.6" x14ac:dyDescent="0.3">
      <c r="A156" s="1" t="s">
        <v>11</v>
      </c>
      <c r="B156" s="1">
        <v>2018</v>
      </c>
      <c r="C156" s="10">
        <v>929863545</v>
      </c>
      <c r="D156" s="13">
        <f t="shared" si="2"/>
        <v>5.5168547412192834E-2</v>
      </c>
    </row>
    <row r="157" spans="1:4" ht="15.6" x14ac:dyDescent="0.3">
      <c r="A157" s="1" t="s">
        <v>11</v>
      </c>
      <c r="B157" s="1">
        <v>2019</v>
      </c>
      <c r="C157" s="10">
        <v>950209678</v>
      </c>
      <c r="D157" s="13">
        <f t="shared" si="2"/>
        <v>2.1880772839632079E-2</v>
      </c>
    </row>
    <row r="158" spans="1:4" ht="15.6" x14ac:dyDescent="0.3">
      <c r="A158" s="1" t="s">
        <v>11</v>
      </c>
      <c r="B158" s="1">
        <v>2020</v>
      </c>
      <c r="C158" s="10">
        <v>941659821</v>
      </c>
      <c r="D158" s="13">
        <f t="shared" si="2"/>
        <v>-8.9978635220762295E-3</v>
      </c>
    </row>
    <row r="159" spans="1:4" ht="15.6" x14ac:dyDescent="0.3">
      <c r="A159" s="1" t="s">
        <v>11</v>
      </c>
      <c r="B159" s="1">
        <v>2021</v>
      </c>
      <c r="C159" s="10">
        <v>1075022921</v>
      </c>
      <c r="D159" s="13">
        <f t="shared" si="2"/>
        <v>0.14162556055367684</v>
      </c>
    </row>
    <row r="160" spans="1:4" ht="15.6" x14ac:dyDescent="0.3">
      <c r="A160" s="1" t="s">
        <v>11</v>
      </c>
      <c r="B160" s="1">
        <v>2022</v>
      </c>
      <c r="C160" s="10">
        <v>1095002497</v>
      </c>
      <c r="D160" s="13">
        <f t="shared" si="2"/>
        <v>1.8585255820791936E-2</v>
      </c>
    </row>
    <row r="161" spans="1:4" ht="15.6" x14ac:dyDescent="0.3">
      <c r="A161" s="1" t="s">
        <v>11</v>
      </c>
      <c r="B161" s="1">
        <v>2023</v>
      </c>
      <c r="C161" s="10">
        <v>1146008194</v>
      </c>
      <c r="D161" s="13">
        <f t="shared" si="2"/>
        <v>4.658043898506288E-2</v>
      </c>
    </row>
    <row r="162" spans="1:4" ht="15.6" x14ac:dyDescent="0.3">
      <c r="A162" s="1" t="s">
        <v>12</v>
      </c>
      <c r="B162" s="4">
        <v>2004</v>
      </c>
      <c r="C162" s="21">
        <v>130932375</v>
      </c>
    </row>
    <row r="163" spans="1:4" ht="15.6" x14ac:dyDescent="0.3">
      <c r="A163" s="1" t="s">
        <v>12</v>
      </c>
      <c r="B163" s="4">
        <v>2005</v>
      </c>
      <c r="C163" s="8">
        <v>158539234</v>
      </c>
      <c r="D163" s="13">
        <f t="shared" si="2"/>
        <v>0.21084822604035097</v>
      </c>
    </row>
    <row r="164" spans="1:4" ht="15.6" x14ac:dyDescent="0.3">
      <c r="A164" s="1" t="s">
        <v>12</v>
      </c>
      <c r="B164" s="4">
        <v>2006</v>
      </c>
      <c r="C164" s="8">
        <v>184578099</v>
      </c>
      <c r="D164" s="13">
        <f t="shared" si="2"/>
        <v>0.16424240450158856</v>
      </c>
    </row>
    <row r="165" spans="1:4" ht="15.6" x14ac:dyDescent="0.3">
      <c r="A165" s="1" t="s">
        <v>12</v>
      </c>
      <c r="B165" s="4">
        <v>2007</v>
      </c>
      <c r="C165" s="8">
        <v>200736258</v>
      </c>
      <c r="D165" s="13">
        <f t="shared" si="2"/>
        <v>8.754104136699338E-2</v>
      </c>
    </row>
    <row r="166" spans="1:4" ht="15.6" x14ac:dyDescent="0.3">
      <c r="A166" s="1" t="s">
        <v>12</v>
      </c>
      <c r="B166" s="4">
        <v>2008</v>
      </c>
      <c r="C166" s="8">
        <v>301575714</v>
      </c>
      <c r="D166" s="13">
        <f t="shared" si="2"/>
        <v>0.50234799136287578</v>
      </c>
    </row>
    <row r="167" spans="1:4" ht="15.6" x14ac:dyDescent="0.3">
      <c r="A167" s="1" t="s">
        <v>12</v>
      </c>
      <c r="B167" s="4">
        <v>2009</v>
      </c>
      <c r="C167" s="8">
        <v>310283007</v>
      </c>
      <c r="D167" s="13">
        <f t="shared" si="2"/>
        <v>2.8872659819019778E-2</v>
      </c>
    </row>
    <row r="168" spans="1:4" ht="15.6" x14ac:dyDescent="0.3">
      <c r="A168" s="1" t="s">
        <v>12</v>
      </c>
      <c r="B168" s="4">
        <v>2010</v>
      </c>
      <c r="C168" s="8">
        <v>317124368</v>
      </c>
      <c r="D168" s="13">
        <f t="shared" si="2"/>
        <v>2.2048777553583525E-2</v>
      </c>
    </row>
    <row r="169" spans="1:4" ht="15.6" x14ac:dyDescent="0.3">
      <c r="A169" s="1" t="s">
        <v>12</v>
      </c>
      <c r="B169" s="4">
        <v>2011</v>
      </c>
      <c r="C169" s="8">
        <v>343924145</v>
      </c>
      <c r="D169" s="13">
        <f t="shared" si="2"/>
        <v>8.4508728134067582E-2</v>
      </c>
    </row>
    <row r="170" spans="1:4" ht="15.6" x14ac:dyDescent="0.3">
      <c r="A170" s="1" t="s">
        <v>12</v>
      </c>
      <c r="B170" s="4">
        <v>2012</v>
      </c>
      <c r="C170" s="8">
        <v>338574676</v>
      </c>
      <c r="D170" s="13">
        <f t="shared" si="2"/>
        <v>-1.5554211816096831E-2</v>
      </c>
    </row>
    <row r="171" spans="1:4" ht="15.6" x14ac:dyDescent="0.3">
      <c r="A171" s="1" t="s">
        <v>12</v>
      </c>
      <c r="B171" s="4">
        <v>2013</v>
      </c>
      <c r="C171" s="8">
        <v>356431832</v>
      </c>
      <c r="D171" s="13">
        <f t="shared" si="2"/>
        <v>5.2742148972771963E-2</v>
      </c>
    </row>
    <row r="172" spans="1:4" ht="15.6" x14ac:dyDescent="0.3">
      <c r="A172" s="1" t="s">
        <v>12</v>
      </c>
      <c r="B172" s="4">
        <v>2014</v>
      </c>
      <c r="C172" s="8">
        <v>397707417</v>
      </c>
      <c r="D172" s="13">
        <f t="shared" si="2"/>
        <v>0.11580218514265583</v>
      </c>
    </row>
    <row r="173" spans="1:4" ht="15.6" x14ac:dyDescent="0.3">
      <c r="A173" s="1" t="s">
        <v>12</v>
      </c>
      <c r="B173" s="4">
        <v>2015</v>
      </c>
      <c r="C173" s="8">
        <v>395891350</v>
      </c>
      <c r="D173" s="13">
        <f t="shared" si="2"/>
        <v>-4.5663392795110983E-3</v>
      </c>
    </row>
    <row r="174" spans="1:4" ht="15.6" x14ac:dyDescent="0.3">
      <c r="A174" s="1" t="s">
        <v>12</v>
      </c>
      <c r="B174" s="4">
        <v>2016</v>
      </c>
      <c r="C174" s="8">
        <v>383034489</v>
      </c>
      <c r="D174" s="13">
        <f t="shared" si="2"/>
        <v>-3.2475731030748717E-2</v>
      </c>
    </row>
    <row r="175" spans="1:4" ht="15.6" x14ac:dyDescent="0.3">
      <c r="A175" s="1" t="s">
        <v>12</v>
      </c>
      <c r="B175" s="4">
        <v>2017</v>
      </c>
      <c r="C175" s="8">
        <v>400262616</v>
      </c>
      <c r="D175" s="13">
        <f t="shared" si="2"/>
        <v>4.497800457859031E-2</v>
      </c>
    </row>
    <row r="176" spans="1:4" ht="15.6" x14ac:dyDescent="0.3">
      <c r="A176" s="1" t="s">
        <v>12</v>
      </c>
      <c r="B176" s="4">
        <v>2018</v>
      </c>
      <c r="C176" s="8">
        <v>399865961</v>
      </c>
      <c r="D176" s="13">
        <f t="shared" si="2"/>
        <v>-9.9098687747546221E-4</v>
      </c>
    </row>
    <row r="177" spans="1:4" ht="15.6" x14ac:dyDescent="0.3">
      <c r="A177" s="1" t="s">
        <v>12</v>
      </c>
      <c r="B177" s="4">
        <v>2019</v>
      </c>
      <c r="C177" s="8">
        <v>422143910</v>
      </c>
      <c r="D177" s="13">
        <f t="shared" si="2"/>
        <v>5.5713541968629834E-2</v>
      </c>
    </row>
    <row r="178" spans="1:4" ht="15.6" x14ac:dyDescent="0.3">
      <c r="A178" s="1" t="s">
        <v>12</v>
      </c>
      <c r="B178" s="4">
        <v>2020</v>
      </c>
      <c r="C178" s="8">
        <v>417901477</v>
      </c>
      <c r="D178" s="13">
        <f t="shared" si="2"/>
        <v>-1.0049731618774271E-2</v>
      </c>
    </row>
    <row r="179" spans="1:4" ht="15.6" x14ac:dyDescent="0.3">
      <c r="A179" s="1" t="s">
        <v>12</v>
      </c>
      <c r="B179" s="4">
        <v>2021</v>
      </c>
      <c r="C179" s="8">
        <v>459682175</v>
      </c>
      <c r="D179" s="13">
        <f t="shared" si="2"/>
        <v>9.9977387732467865E-2</v>
      </c>
    </row>
    <row r="180" spans="1:4" ht="15.6" x14ac:dyDescent="0.3">
      <c r="A180" s="1" t="s">
        <v>12</v>
      </c>
      <c r="B180" s="4">
        <v>2022</v>
      </c>
      <c r="C180" s="8">
        <v>422988983</v>
      </c>
      <c r="D180" s="13">
        <f t="shared" si="2"/>
        <v>-7.9822960287724884E-2</v>
      </c>
    </row>
    <row r="181" spans="1:4" ht="15.6" x14ac:dyDescent="0.3">
      <c r="A181" s="1" t="s">
        <v>12</v>
      </c>
      <c r="B181" s="4">
        <v>2023</v>
      </c>
      <c r="C181" s="8">
        <v>422901748</v>
      </c>
      <c r="D181" s="13">
        <f t="shared" si="2"/>
        <v>-2.0623468578613075E-4</v>
      </c>
    </row>
    <row r="182" spans="1:4" ht="15.6" x14ac:dyDescent="0.3">
      <c r="A182" s="1" t="s">
        <v>13</v>
      </c>
      <c r="B182" s="4">
        <v>2004</v>
      </c>
      <c r="C182" s="21">
        <v>10274802000</v>
      </c>
    </row>
    <row r="183" spans="1:4" ht="15.6" x14ac:dyDescent="0.3">
      <c r="A183" s="1" t="s">
        <v>13</v>
      </c>
      <c r="B183" s="4">
        <v>2005</v>
      </c>
      <c r="C183" s="8">
        <v>10883575000</v>
      </c>
      <c r="D183" s="13">
        <f t="shared" si="2"/>
        <v>5.9249122270190704E-2</v>
      </c>
    </row>
    <row r="184" spans="1:4" ht="15.6" x14ac:dyDescent="0.3">
      <c r="A184" s="1" t="s">
        <v>13</v>
      </c>
      <c r="B184" s="4">
        <v>2006</v>
      </c>
      <c r="C184" s="8">
        <v>12394010000</v>
      </c>
      <c r="D184" s="13">
        <f t="shared" si="2"/>
        <v>0.1387811449822324</v>
      </c>
    </row>
    <row r="185" spans="1:4" ht="15.6" x14ac:dyDescent="0.3">
      <c r="A185" s="1" t="s">
        <v>13</v>
      </c>
      <c r="B185" s="4">
        <v>2007</v>
      </c>
      <c r="C185" s="8">
        <v>14924101000</v>
      </c>
      <c r="D185" s="13">
        <f t="shared" si="2"/>
        <v>0.20413820869920227</v>
      </c>
    </row>
    <row r="186" spans="1:4" ht="15.6" x14ac:dyDescent="0.3">
      <c r="A186" s="1" t="s">
        <v>13</v>
      </c>
      <c r="B186" s="4">
        <v>2008</v>
      </c>
      <c r="C186" s="8">
        <v>15434452000</v>
      </c>
      <c r="D186" s="13">
        <f t="shared" si="2"/>
        <v>3.4196431664460056E-2</v>
      </c>
    </row>
    <row r="187" spans="1:4" ht="15.6" x14ac:dyDescent="0.3">
      <c r="A187" s="1" t="s">
        <v>13</v>
      </c>
      <c r="B187" s="4">
        <v>2009</v>
      </c>
      <c r="C187" s="8">
        <v>12898453000</v>
      </c>
      <c r="D187" s="13">
        <f t="shared" si="2"/>
        <v>-0.16430767998760176</v>
      </c>
    </row>
    <row r="188" spans="1:4" ht="15.6" x14ac:dyDescent="0.3">
      <c r="A188" s="1" t="s">
        <v>13</v>
      </c>
      <c r="B188" s="4">
        <v>2010</v>
      </c>
      <c r="C188" s="8">
        <v>13412506000</v>
      </c>
      <c r="D188" s="13">
        <f t="shared" si="2"/>
        <v>3.9853849139892976E-2</v>
      </c>
    </row>
    <row r="189" spans="1:4" ht="15.6" x14ac:dyDescent="0.3">
      <c r="A189" s="1" t="s">
        <v>13</v>
      </c>
      <c r="B189" s="4">
        <v>2011</v>
      </c>
      <c r="C189" s="8">
        <v>15997478000</v>
      </c>
      <c r="D189" s="13">
        <f t="shared" si="2"/>
        <v>0.19272848787542016</v>
      </c>
    </row>
    <row r="190" spans="1:4" ht="15.6" x14ac:dyDescent="0.3">
      <c r="A190" s="1" t="s">
        <v>13</v>
      </c>
      <c r="B190" s="4">
        <v>2012</v>
      </c>
      <c r="C190" s="8">
        <v>16769229000</v>
      </c>
      <c r="D190" s="13">
        <f t="shared" si="2"/>
        <v>4.8242041651815365E-2</v>
      </c>
    </row>
    <row r="191" spans="1:4" ht="15.6" x14ac:dyDescent="0.3">
      <c r="A191" s="1" t="s">
        <v>13</v>
      </c>
      <c r="B191" s="4">
        <v>2013</v>
      </c>
      <c r="C191" s="8">
        <v>17675782000</v>
      </c>
      <c r="D191" s="13">
        <f t="shared" si="2"/>
        <v>5.4060505703631336E-2</v>
      </c>
    </row>
    <row r="192" spans="1:4" ht="15.6" x14ac:dyDescent="0.3">
      <c r="A192" s="1" t="s">
        <v>13</v>
      </c>
      <c r="B192" s="4">
        <v>2014</v>
      </c>
      <c r="C192" s="8">
        <v>20337912000</v>
      </c>
      <c r="D192" s="13">
        <f t="shared" si="2"/>
        <v>0.15060889526698168</v>
      </c>
    </row>
    <row r="193" spans="1:4" ht="15.6" x14ac:dyDescent="0.3">
      <c r="A193" s="1" t="s">
        <v>13</v>
      </c>
      <c r="B193" s="4">
        <v>2015</v>
      </c>
      <c r="C193" s="8">
        <v>21882075000</v>
      </c>
      <c r="D193" s="13">
        <f t="shared" si="2"/>
        <v>7.5925345728706073E-2</v>
      </c>
    </row>
    <row r="194" spans="1:4" ht="15.6" x14ac:dyDescent="0.3">
      <c r="A194" s="1" t="s">
        <v>13</v>
      </c>
      <c r="B194" s="4">
        <v>2016</v>
      </c>
      <c r="C194" s="8">
        <v>22177032000</v>
      </c>
      <c r="D194" s="13">
        <f t="shared" si="2"/>
        <v>1.3479388951916122E-2</v>
      </c>
    </row>
    <row r="195" spans="1:4" ht="15.6" x14ac:dyDescent="0.3">
      <c r="A195" s="1" t="s">
        <v>13</v>
      </c>
      <c r="B195" s="4">
        <v>2017</v>
      </c>
      <c r="C195" s="8">
        <v>23727446000</v>
      </c>
      <c r="D195" s="13">
        <f t="shared" si="2"/>
        <v>6.9910797801978189E-2</v>
      </c>
    </row>
    <row r="196" spans="1:4" ht="15.6" x14ac:dyDescent="0.3">
      <c r="A196" s="1" t="s">
        <v>13</v>
      </c>
      <c r="B196" s="4">
        <v>2018</v>
      </c>
      <c r="C196" s="8">
        <v>25861939000</v>
      </c>
      <c r="D196" s="13">
        <f t="shared" ref="D196:D259" si="3">(C196-C195)/C195</f>
        <v>8.9958818155144046E-2</v>
      </c>
    </row>
    <row r="197" spans="1:4" ht="15.6" x14ac:dyDescent="0.3">
      <c r="A197" s="1" t="s">
        <v>13</v>
      </c>
      <c r="B197" s="4">
        <v>2019</v>
      </c>
      <c r="C197" s="8">
        <v>27518235000</v>
      </c>
      <c r="D197" s="13">
        <f t="shared" si="3"/>
        <v>6.4043767174611313E-2</v>
      </c>
    </row>
    <row r="198" spans="1:4" ht="15.6" x14ac:dyDescent="0.3">
      <c r="A198" s="1" t="s">
        <v>13</v>
      </c>
      <c r="B198" s="4">
        <v>2020</v>
      </c>
      <c r="C198" s="8">
        <v>30065085000</v>
      </c>
      <c r="D198" s="13">
        <f t="shared" si="3"/>
        <v>9.2551357309071602E-2</v>
      </c>
    </row>
    <row r="199" spans="1:4" ht="15.6" x14ac:dyDescent="0.3">
      <c r="A199" s="1" t="s">
        <v>13</v>
      </c>
      <c r="B199" s="4">
        <v>2021</v>
      </c>
      <c r="C199" s="8">
        <v>42473040000</v>
      </c>
      <c r="D199" s="13">
        <f t="shared" si="3"/>
        <v>0.41270314053660584</v>
      </c>
    </row>
    <row r="200" spans="1:4" ht="15.6" x14ac:dyDescent="0.3">
      <c r="A200" s="1" t="s">
        <v>13</v>
      </c>
      <c r="B200" s="4">
        <v>2022</v>
      </c>
      <c r="C200" s="8">
        <v>39839201000</v>
      </c>
      <c r="D200" s="13">
        <f t="shared" si="3"/>
        <v>-6.2012019860127741E-2</v>
      </c>
    </row>
    <row r="201" spans="1:4" ht="15.6" x14ac:dyDescent="0.3">
      <c r="A201" s="1" t="s">
        <v>13</v>
      </c>
      <c r="B201" s="4">
        <v>2023</v>
      </c>
      <c r="C201" s="8">
        <v>38587698000</v>
      </c>
      <c r="D201" s="13">
        <f t="shared" si="3"/>
        <v>-3.1413857923506046E-2</v>
      </c>
    </row>
    <row r="202" spans="1:4" ht="15.6" x14ac:dyDescent="0.3">
      <c r="A202" s="1" t="s">
        <v>14</v>
      </c>
      <c r="B202" s="1">
        <v>2004</v>
      </c>
      <c r="C202" s="21">
        <v>123920692</v>
      </c>
    </row>
    <row r="203" spans="1:4" ht="15.6" x14ac:dyDescent="0.3">
      <c r="A203" s="1" t="s">
        <v>14</v>
      </c>
      <c r="B203" s="1">
        <v>2005</v>
      </c>
      <c r="C203" s="7">
        <v>124337845</v>
      </c>
      <c r="D203" s="13">
        <f t="shared" si="3"/>
        <v>3.3662901107750433E-3</v>
      </c>
    </row>
    <row r="204" spans="1:4" ht="15.6" x14ac:dyDescent="0.3">
      <c r="A204" s="1" t="s">
        <v>14</v>
      </c>
      <c r="B204" s="1">
        <v>2006</v>
      </c>
      <c r="C204" s="7">
        <v>125478422</v>
      </c>
      <c r="D204" s="13">
        <f t="shared" si="3"/>
        <v>9.1732086879903699E-3</v>
      </c>
    </row>
    <row r="205" spans="1:4" ht="15.6" x14ac:dyDescent="0.3">
      <c r="A205" s="1" t="s">
        <v>14</v>
      </c>
      <c r="B205" s="1">
        <v>2007</v>
      </c>
      <c r="C205" s="7">
        <v>133190125</v>
      </c>
      <c r="D205" s="13">
        <f t="shared" si="3"/>
        <v>6.1458399596386382E-2</v>
      </c>
    </row>
    <row r="206" spans="1:4" ht="15.6" x14ac:dyDescent="0.3">
      <c r="A206" s="1" t="s">
        <v>14</v>
      </c>
      <c r="B206" s="1">
        <v>2008</v>
      </c>
      <c r="C206" s="7">
        <v>127359992</v>
      </c>
      <c r="D206" s="13">
        <f t="shared" si="3"/>
        <v>-4.3773012451185853E-2</v>
      </c>
    </row>
    <row r="207" spans="1:4" ht="15.6" x14ac:dyDescent="0.3">
      <c r="A207" s="1" t="s">
        <v>14</v>
      </c>
      <c r="B207" s="1">
        <v>2009</v>
      </c>
      <c r="C207" s="7">
        <v>120229557</v>
      </c>
      <c r="D207" s="13">
        <f t="shared" si="3"/>
        <v>-5.5986459232817788E-2</v>
      </c>
    </row>
    <row r="208" spans="1:4" ht="15.6" x14ac:dyDescent="0.3">
      <c r="A208" s="1" t="s">
        <v>14</v>
      </c>
      <c r="B208" s="1">
        <v>2010</v>
      </c>
      <c r="C208" s="7">
        <v>119943173</v>
      </c>
      <c r="D208" s="13">
        <f t="shared" si="3"/>
        <v>-2.3819766715101514E-3</v>
      </c>
    </row>
    <row r="209" spans="1:4" ht="15.6" x14ac:dyDescent="0.3">
      <c r="A209" s="1" t="s">
        <v>14</v>
      </c>
      <c r="B209" s="1">
        <v>2011</v>
      </c>
      <c r="C209" s="7">
        <v>123129389</v>
      </c>
      <c r="D209" s="13">
        <f t="shared" si="3"/>
        <v>2.6564379783416268E-2</v>
      </c>
    </row>
    <row r="210" spans="1:4" ht="15.6" x14ac:dyDescent="0.3">
      <c r="A210" s="1" t="s">
        <v>14</v>
      </c>
      <c r="B210" s="1">
        <v>2012</v>
      </c>
      <c r="C210" s="7">
        <v>121723369</v>
      </c>
      <c r="D210" s="13">
        <f t="shared" si="3"/>
        <v>-1.1419044725382337E-2</v>
      </c>
    </row>
    <row r="211" spans="1:4" ht="15.6" x14ac:dyDescent="0.3">
      <c r="A211" s="1" t="s">
        <v>14</v>
      </c>
      <c r="B211" s="1">
        <v>2013</v>
      </c>
      <c r="C211" s="7">
        <v>155591280</v>
      </c>
      <c r="D211" s="13">
        <f t="shared" si="3"/>
        <v>0.27823672051009368</v>
      </c>
    </row>
    <row r="212" spans="1:4" ht="15.6" x14ac:dyDescent="0.3">
      <c r="A212" s="1" t="s">
        <v>14</v>
      </c>
      <c r="B212" s="1">
        <v>2014</v>
      </c>
      <c r="C212" s="7">
        <v>168103963</v>
      </c>
      <c r="D212" s="13">
        <f t="shared" si="3"/>
        <v>8.0420207353522635E-2</v>
      </c>
    </row>
    <row r="213" spans="1:4" ht="15.6" x14ac:dyDescent="0.3">
      <c r="A213" s="1" t="s">
        <v>14</v>
      </c>
      <c r="B213" s="1">
        <v>2015</v>
      </c>
      <c r="C213" s="7">
        <v>203844093</v>
      </c>
      <c r="D213" s="13">
        <f t="shared" si="3"/>
        <v>0.21260730182785756</v>
      </c>
    </row>
    <row r="214" spans="1:4" ht="15.6" x14ac:dyDescent="0.3">
      <c r="A214" s="1" t="s">
        <v>14</v>
      </c>
      <c r="B214" s="1">
        <v>2016</v>
      </c>
      <c r="C214" s="7">
        <v>199865836</v>
      </c>
      <c r="D214" s="13">
        <f t="shared" si="3"/>
        <v>-1.9516175040696422E-2</v>
      </c>
    </row>
    <row r="215" spans="1:4" ht="15.6" x14ac:dyDescent="0.3">
      <c r="A215" s="1" t="s">
        <v>14</v>
      </c>
      <c r="B215" s="1">
        <v>2017</v>
      </c>
      <c r="C215" s="7">
        <v>251432441</v>
      </c>
      <c r="D215" s="13">
        <f t="shared" si="3"/>
        <v>0.25800610065243967</v>
      </c>
    </row>
    <row r="216" spans="1:4" ht="15.6" x14ac:dyDescent="0.3">
      <c r="A216" s="1" t="s">
        <v>14</v>
      </c>
      <c r="B216" s="1">
        <v>2018</v>
      </c>
      <c r="C216" s="7">
        <v>261030125</v>
      </c>
      <c r="D216" s="13">
        <f t="shared" si="3"/>
        <v>3.8172019337791019E-2</v>
      </c>
    </row>
    <row r="217" spans="1:4" ht="15.6" x14ac:dyDescent="0.3">
      <c r="A217" s="1" t="s">
        <v>14</v>
      </c>
      <c r="B217" s="1">
        <v>2019</v>
      </c>
      <c r="C217" s="7">
        <v>267280022</v>
      </c>
      <c r="D217" s="13">
        <f t="shared" si="3"/>
        <v>2.3943201958011553E-2</v>
      </c>
    </row>
    <row r="218" spans="1:4" ht="15.6" x14ac:dyDescent="0.3">
      <c r="A218" s="1" t="s">
        <v>14</v>
      </c>
      <c r="B218" s="1">
        <v>2020</v>
      </c>
      <c r="C218" s="7">
        <v>276990380</v>
      </c>
      <c r="D218" s="13">
        <f t="shared" si="3"/>
        <v>3.633027985907604E-2</v>
      </c>
    </row>
    <row r="219" spans="1:4" ht="15.6" x14ac:dyDescent="0.3">
      <c r="A219" s="1" t="s">
        <v>14</v>
      </c>
      <c r="B219" s="1">
        <v>2021</v>
      </c>
      <c r="C219" s="7">
        <v>325006014</v>
      </c>
      <c r="D219" s="13">
        <f t="shared" si="3"/>
        <v>0.17334765922195566</v>
      </c>
    </row>
    <row r="220" spans="1:4" ht="15.6" x14ac:dyDescent="0.3">
      <c r="A220" s="1" t="s">
        <v>14</v>
      </c>
      <c r="B220" s="1">
        <v>2022</v>
      </c>
      <c r="C220" s="7">
        <v>336077023</v>
      </c>
      <c r="D220" s="13">
        <f t="shared" si="3"/>
        <v>3.4064012735468947E-2</v>
      </c>
    </row>
    <row r="221" spans="1:4" ht="15.6" x14ac:dyDescent="0.3">
      <c r="A221" s="1" t="s">
        <v>14</v>
      </c>
      <c r="B221" s="1">
        <v>2023</v>
      </c>
      <c r="C221" s="7">
        <v>380055246</v>
      </c>
      <c r="D221" s="13">
        <f t="shared" si="3"/>
        <v>0.13085757130144537</v>
      </c>
    </row>
    <row r="222" spans="1:4" ht="15.6" x14ac:dyDescent="0.3">
      <c r="A222" s="1" t="s">
        <v>15</v>
      </c>
      <c r="B222" s="1">
        <v>2004</v>
      </c>
      <c r="C222" s="21">
        <v>38788589</v>
      </c>
    </row>
    <row r="223" spans="1:4" ht="15.6" x14ac:dyDescent="0.3">
      <c r="A223" s="1" t="s">
        <v>15</v>
      </c>
      <c r="B223" s="1">
        <v>2005</v>
      </c>
      <c r="C223" s="7">
        <v>42470418</v>
      </c>
      <c r="D223" s="13">
        <f t="shared" si="3"/>
        <v>9.4920415898603588E-2</v>
      </c>
    </row>
    <row r="224" spans="1:4" ht="15.6" x14ac:dyDescent="0.3">
      <c r="A224" s="1" t="s">
        <v>15</v>
      </c>
      <c r="B224" s="1">
        <v>2006</v>
      </c>
      <c r="C224" s="7">
        <v>42612092</v>
      </c>
      <c r="D224" s="13">
        <f t="shared" si="3"/>
        <v>3.3358277754647952E-3</v>
      </c>
    </row>
    <row r="225" spans="1:4" ht="15.6" x14ac:dyDescent="0.3">
      <c r="A225" s="1" t="s">
        <v>15</v>
      </c>
      <c r="B225" s="1">
        <v>2007</v>
      </c>
      <c r="C225" s="7">
        <v>45296835</v>
      </c>
      <c r="D225" s="13">
        <f t="shared" si="3"/>
        <v>6.3004252407978467E-2</v>
      </c>
    </row>
    <row r="226" spans="1:4" ht="15.6" x14ac:dyDescent="0.3">
      <c r="A226" s="1" t="s">
        <v>15</v>
      </c>
      <c r="B226" s="1">
        <v>2008</v>
      </c>
      <c r="C226" s="7">
        <v>51464464</v>
      </c>
      <c r="D226" s="13">
        <f t="shared" si="3"/>
        <v>0.13616026373586587</v>
      </c>
    </row>
    <row r="227" spans="1:4" ht="15.6" x14ac:dyDescent="0.3">
      <c r="A227" s="1" t="s">
        <v>15</v>
      </c>
      <c r="B227" s="1">
        <v>2009</v>
      </c>
      <c r="C227" s="7">
        <v>54677975</v>
      </c>
      <c r="D227" s="13">
        <f t="shared" si="3"/>
        <v>6.2441357593853497E-2</v>
      </c>
    </row>
    <row r="228" spans="1:4" ht="15.6" x14ac:dyDescent="0.3">
      <c r="A228" s="1" t="s">
        <v>15</v>
      </c>
      <c r="B228" s="1">
        <v>2010</v>
      </c>
      <c r="C228" s="7">
        <v>58814941</v>
      </c>
      <c r="D228" s="13">
        <f t="shared" si="3"/>
        <v>7.5660556192872902E-2</v>
      </c>
    </row>
    <row r="229" spans="1:4" ht="15.6" x14ac:dyDescent="0.3">
      <c r="A229" s="1" t="s">
        <v>15</v>
      </c>
      <c r="B229" s="1">
        <v>2011</v>
      </c>
      <c r="C229" s="7">
        <v>55626917</v>
      </c>
      <c r="D229" s="13">
        <f t="shared" si="3"/>
        <v>-5.4204321993624037E-2</v>
      </c>
    </row>
    <row r="230" spans="1:4" ht="15.6" x14ac:dyDescent="0.3">
      <c r="A230" s="1" t="s">
        <v>15</v>
      </c>
      <c r="B230" s="1">
        <v>2012</v>
      </c>
      <c r="C230" s="7">
        <v>60030174</v>
      </c>
      <c r="D230" s="13">
        <f t="shared" si="3"/>
        <v>7.9156948424806639E-2</v>
      </c>
    </row>
    <row r="231" spans="1:4" ht="15.6" x14ac:dyDescent="0.3">
      <c r="A231" s="1" t="s">
        <v>15</v>
      </c>
      <c r="B231" s="1">
        <v>2013</v>
      </c>
      <c r="C231" s="7">
        <v>65608866</v>
      </c>
      <c r="D231" s="13">
        <f t="shared" si="3"/>
        <v>9.2931464766368987E-2</v>
      </c>
    </row>
    <row r="232" spans="1:4" ht="15.6" x14ac:dyDescent="0.3">
      <c r="A232" s="1" t="s">
        <v>15</v>
      </c>
      <c r="B232" s="1">
        <v>2014</v>
      </c>
      <c r="C232" s="7">
        <v>68590069</v>
      </c>
      <c r="D232" s="13">
        <f t="shared" si="3"/>
        <v>4.5439026487670127E-2</v>
      </c>
    </row>
    <row r="233" spans="1:4" ht="15.6" x14ac:dyDescent="0.3">
      <c r="A233" s="1" t="s">
        <v>15</v>
      </c>
      <c r="B233" s="1">
        <v>2015</v>
      </c>
      <c r="C233" s="7">
        <v>85346395</v>
      </c>
      <c r="D233" s="13">
        <f t="shared" si="3"/>
        <v>0.24429667799284471</v>
      </c>
    </row>
    <row r="234" spans="1:4" ht="15.6" x14ac:dyDescent="0.3">
      <c r="A234" s="1" t="s">
        <v>15</v>
      </c>
      <c r="B234" s="1">
        <v>2016</v>
      </c>
      <c r="C234" s="7">
        <v>91439863</v>
      </c>
      <c r="D234" s="13">
        <f t="shared" si="3"/>
        <v>7.1396899658151936E-2</v>
      </c>
    </row>
    <row r="235" spans="1:4" ht="15.6" x14ac:dyDescent="0.3">
      <c r="A235" s="1" t="s">
        <v>15</v>
      </c>
      <c r="B235" s="1">
        <v>2017</v>
      </c>
      <c r="C235" s="7">
        <v>98651975</v>
      </c>
      <c r="D235" s="13">
        <f t="shared" si="3"/>
        <v>7.8872734094100727E-2</v>
      </c>
    </row>
    <row r="236" spans="1:4" ht="15.6" x14ac:dyDescent="0.3">
      <c r="A236" s="1" t="s">
        <v>15</v>
      </c>
      <c r="B236" s="1">
        <v>2018</v>
      </c>
      <c r="C236" s="7">
        <v>99263669</v>
      </c>
      <c r="D236" s="13">
        <f t="shared" si="3"/>
        <v>6.2005246220362036E-3</v>
      </c>
    </row>
    <row r="237" spans="1:4" ht="15.6" x14ac:dyDescent="0.3">
      <c r="A237" s="1" t="s">
        <v>15</v>
      </c>
      <c r="B237" s="1">
        <v>2019</v>
      </c>
      <c r="C237" s="7">
        <v>103688190</v>
      </c>
      <c r="D237" s="13">
        <f t="shared" si="3"/>
        <v>4.4573417893710943E-2</v>
      </c>
    </row>
    <row r="238" spans="1:4" ht="15.6" x14ac:dyDescent="0.3">
      <c r="A238" s="1" t="s">
        <v>15</v>
      </c>
      <c r="B238" s="1">
        <v>2020</v>
      </c>
      <c r="C238" s="7">
        <v>104926781</v>
      </c>
      <c r="D238" s="13">
        <f t="shared" si="3"/>
        <v>1.1945343052087224E-2</v>
      </c>
    </row>
    <row r="239" spans="1:4" ht="15.6" x14ac:dyDescent="0.3">
      <c r="A239" s="1" t="s">
        <v>15</v>
      </c>
      <c r="B239" s="1">
        <v>2021</v>
      </c>
      <c r="C239" s="7">
        <v>117903001</v>
      </c>
      <c r="D239" s="13">
        <f t="shared" si="3"/>
        <v>0.12366928515609375</v>
      </c>
    </row>
    <row r="240" spans="1:4" ht="15.6" x14ac:dyDescent="0.3">
      <c r="A240" s="1" t="s">
        <v>15</v>
      </c>
      <c r="B240" s="1">
        <v>2022</v>
      </c>
      <c r="C240" s="7">
        <v>114721498</v>
      </c>
      <c r="D240" s="13">
        <f t="shared" si="3"/>
        <v>-2.6984071423254104E-2</v>
      </c>
    </row>
    <row r="241" spans="1:4" ht="15.6" x14ac:dyDescent="0.3">
      <c r="A241" s="1" t="s">
        <v>15</v>
      </c>
      <c r="B241" s="1">
        <v>2023</v>
      </c>
      <c r="C241" s="7">
        <v>118318760</v>
      </c>
      <c r="D241" s="13">
        <f t="shared" si="3"/>
        <v>3.1356476882824523E-2</v>
      </c>
    </row>
    <row r="242" spans="1:4" ht="15.6" x14ac:dyDescent="0.3">
      <c r="A242" s="1" t="s">
        <v>16</v>
      </c>
      <c r="B242" s="1">
        <v>2004</v>
      </c>
      <c r="C242" s="21">
        <v>1344348000</v>
      </c>
    </row>
    <row r="243" spans="1:4" ht="15.6" x14ac:dyDescent="0.3">
      <c r="A243" s="1" t="s">
        <v>16</v>
      </c>
      <c r="B243" s="1">
        <v>2005</v>
      </c>
      <c r="C243" s="11">
        <v>1444937000</v>
      </c>
      <c r="D243" s="13">
        <f t="shared" si="3"/>
        <v>7.482363197624424E-2</v>
      </c>
    </row>
    <row r="244" spans="1:4" ht="15.6" x14ac:dyDescent="0.3">
      <c r="A244" s="1" t="s">
        <v>16</v>
      </c>
      <c r="B244" s="1">
        <v>2006</v>
      </c>
      <c r="C244" s="11">
        <v>1502434000</v>
      </c>
      <c r="D244" s="13">
        <f t="shared" si="3"/>
        <v>3.9792046296828164E-2</v>
      </c>
    </row>
    <row r="245" spans="1:4" ht="15.6" x14ac:dyDescent="0.3">
      <c r="A245" s="1" t="s">
        <v>16</v>
      </c>
      <c r="B245" s="1">
        <v>2007</v>
      </c>
      <c r="C245" s="11">
        <v>1653812000</v>
      </c>
      <c r="D245" s="13">
        <f t="shared" si="3"/>
        <v>0.10075517460334364</v>
      </c>
    </row>
    <row r="246" spans="1:4" ht="15.6" x14ac:dyDescent="0.3">
      <c r="A246" s="1" t="s">
        <v>16</v>
      </c>
      <c r="B246" s="1">
        <v>2008</v>
      </c>
      <c r="C246" s="11">
        <v>1882775000</v>
      </c>
      <c r="D246" s="13">
        <f t="shared" si="3"/>
        <v>0.13844560324873686</v>
      </c>
    </row>
    <row r="247" spans="1:4" ht="15.6" x14ac:dyDescent="0.3">
      <c r="A247" s="1" t="s">
        <v>16</v>
      </c>
      <c r="B247" s="1">
        <v>2009</v>
      </c>
      <c r="C247" s="11">
        <v>1750514000</v>
      </c>
      <c r="D247" s="13">
        <f t="shared" si="3"/>
        <v>-7.0247905352471746E-2</v>
      </c>
    </row>
    <row r="248" spans="1:4" ht="15.6" x14ac:dyDescent="0.3">
      <c r="A248" s="1" t="s">
        <v>16</v>
      </c>
      <c r="B248" s="1">
        <v>2010</v>
      </c>
      <c r="C248" s="11">
        <v>1843883000</v>
      </c>
      <c r="D248" s="13">
        <f t="shared" si="3"/>
        <v>5.3338048139003745E-2</v>
      </c>
    </row>
    <row r="249" spans="1:4" ht="15.6" x14ac:dyDescent="0.3">
      <c r="A249" s="1" t="s">
        <v>16</v>
      </c>
      <c r="B249" s="1">
        <v>2011</v>
      </c>
      <c r="C249" s="11">
        <v>2021019000</v>
      </c>
      <c r="D249" s="13">
        <f t="shared" si="3"/>
        <v>9.6066832873886246E-2</v>
      </c>
    </row>
    <row r="250" spans="1:4" ht="15.6" x14ac:dyDescent="0.3">
      <c r="A250" s="1" t="s">
        <v>16</v>
      </c>
      <c r="B250" s="1">
        <v>2012</v>
      </c>
      <c r="C250" s="11">
        <v>2101287079</v>
      </c>
      <c r="D250" s="13">
        <f t="shared" si="3"/>
        <v>3.9716637498212533E-2</v>
      </c>
    </row>
    <row r="251" spans="1:4" ht="15.6" x14ac:dyDescent="0.3">
      <c r="A251" s="1" t="s">
        <v>16</v>
      </c>
      <c r="B251" s="1">
        <v>2013</v>
      </c>
      <c r="C251" s="11">
        <v>2226464071</v>
      </c>
      <c r="D251" s="13">
        <f t="shared" si="3"/>
        <v>5.9571580319035505E-2</v>
      </c>
    </row>
    <row r="252" spans="1:4" ht="15.6" x14ac:dyDescent="0.3">
      <c r="A252" s="1" t="s">
        <v>16</v>
      </c>
      <c r="B252" s="1">
        <v>2014</v>
      </c>
      <c r="C252" s="11">
        <v>2652261000</v>
      </c>
      <c r="D252" s="13">
        <f t="shared" si="3"/>
        <v>0.19124356622056624</v>
      </c>
    </row>
    <row r="253" spans="1:4" ht="15.6" x14ac:dyDescent="0.3">
      <c r="A253" s="1" t="s">
        <v>16</v>
      </c>
      <c r="B253" s="1">
        <v>2015</v>
      </c>
      <c r="C253" s="11">
        <v>2743645000</v>
      </c>
      <c r="D253" s="13">
        <f t="shared" si="3"/>
        <v>3.4455130924143589E-2</v>
      </c>
    </row>
    <row r="254" spans="1:4" ht="15.6" x14ac:dyDescent="0.3">
      <c r="A254" s="1" t="s">
        <v>16</v>
      </c>
      <c r="B254" s="1">
        <v>2016</v>
      </c>
      <c r="C254" s="11">
        <v>2727690000</v>
      </c>
      <c r="D254" s="13">
        <f t="shared" si="3"/>
        <v>-5.8152567114185694E-3</v>
      </c>
    </row>
    <row r="255" spans="1:4" ht="15.6" x14ac:dyDescent="0.3">
      <c r="A255" s="1" t="s">
        <v>16</v>
      </c>
      <c r="B255" s="1">
        <v>2017</v>
      </c>
      <c r="C255" s="11">
        <v>2870128000</v>
      </c>
      <c r="D255" s="13">
        <f t="shared" si="3"/>
        <v>5.2219277117267725E-2</v>
      </c>
    </row>
    <row r="256" spans="1:4" ht="15.6" x14ac:dyDescent="0.3">
      <c r="A256" s="1" t="s">
        <v>16</v>
      </c>
      <c r="B256" s="1">
        <v>2018</v>
      </c>
      <c r="C256" s="11">
        <v>2991273000</v>
      </c>
      <c r="D256" s="13">
        <f t="shared" si="3"/>
        <v>4.2208918905358925E-2</v>
      </c>
    </row>
    <row r="257" spans="1:4" ht="15.6" x14ac:dyDescent="0.3">
      <c r="A257" s="1" t="s">
        <v>16</v>
      </c>
      <c r="B257" s="1">
        <v>2019</v>
      </c>
      <c r="C257" s="11">
        <v>3421451000</v>
      </c>
      <c r="D257" s="13">
        <f t="shared" si="3"/>
        <v>0.14381101290320208</v>
      </c>
    </row>
    <row r="258" spans="1:4" ht="15.6" x14ac:dyDescent="0.3">
      <c r="A258" s="1" t="s">
        <v>16</v>
      </c>
      <c r="B258" s="1">
        <v>2020</v>
      </c>
      <c r="C258" s="11">
        <v>3597441000</v>
      </c>
      <c r="D258" s="13">
        <f t="shared" si="3"/>
        <v>5.1437241100340175E-2</v>
      </c>
    </row>
    <row r="259" spans="1:4" ht="15.6" x14ac:dyDescent="0.3">
      <c r="A259" s="1" t="s">
        <v>16</v>
      </c>
      <c r="B259" s="1">
        <v>2021</v>
      </c>
      <c r="C259" s="11">
        <v>4696880000</v>
      </c>
      <c r="D259" s="13">
        <f t="shared" si="3"/>
        <v>0.3056169649481395</v>
      </c>
    </row>
    <row r="260" spans="1:4" ht="15.6" x14ac:dyDescent="0.3">
      <c r="A260" s="1" t="s">
        <v>16</v>
      </c>
      <c r="B260" s="1">
        <v>2022</v>
      </c>
      <c r="C260" s="11">
        <v>5456278000</v>
      </c>
      <c r="D260" s="13">
        <f t="shared" ref="D260:D323" si="4">(C260-C259)/C259</f>
        <v>0.16168137146360989</v>
      </c>
    </row>
    <row r="261" spans="1:4" ht="15.6" x14ac:dyDescent="0.3">
      <c r="A261" s="1" t="s">
        <v>16</v>
      </c>
      <c r="B261" s="1">
        <v>2023</v>
      </c>
      <c r="C261" s="11">
        <v>5973617000</v>
      </c>
      <c r="D261" s="13">
        <f t="shared" si="4"/>
        <v>9.4815366812321514E-2</v>
      </c>
    </row>
    <row r="262" spans="1:4" ht="15.6" x14ac:dyDescent="0.3">
      <c r="A262" s="1" t="s">
        <v>17</v>
      </c>
      <c r="B262" s="1">
        <v>2004</v>
      </c>
      <c r="C262" s="22">
        <v>438163857</v>
      </c>
    </row>
    <row r="263" spans="1:4" ht="15.6" x14ac:dyDescent="0.3">
      <c r="A263" s="1" t="s">
        <v>17</v>
      </c>
      <c r="B263" s="1">
        <v>2005</v>
      </c>
      <c r="C263" s="6">
        <v>492828873</v>
      </c>
      <c r="D263" s="13">
        <f t="shared" si="4"/>
        <v>0.12475929980687567</v>
      </c>
    </row>
    <row r="264" spans="1:4" ht="15.6" x14ac:dyDescent="0.3">
      <c r="A264" s="1" t="s">
        <v>17</v>
      </c>
      <c r="B264" s="1">
        <v>2006</v>
      </c>
      <c r="C264" s="6">
        <v>561366142</v>
      </c>
      <c r="D264" s="13">
        <f t="shared" si="4"/>
        <v>0.13906910239002981</v>
      </c>
    </row>
    <row r="265" spans="1:4" ht="15.6" x14ac:dyDescent="0.3">
      <c r="A265" s="1" t="s">
        <v>17</v>
      </c>
      <c r="B265" s="1">
        <v>2007</v>
      </c>
      <c r="C265" s="6">
        <v>720097572</v>
      </c>
      <c r="D265" s="13">
        <f t="shared" si="4"/>
        <v>0.28275918001481465</v>
      </c>
    </row>
    <row r="266" spans="1:4" ht="15.6" x14ac:dyDescent="0.3">
      <c r="A266" s="1" t="s">
        <v>17</v>
      </c>
      <c r="B266" s="1">
        <v>2008</v>
      </c>
      <c r="C266" s="6">
        <v>1043047882</v>
      </c>
      <c r="D266" s="13">
        <f t="shared" si="4"/>
        <v>0.4484813205286019</v>
      </c>
    </row>
    <row r="267" spans="1:4" ht="15.6" x14ac:dyDescent="0.3">
      <c r="A267" s="1" t="s">
        <v>17</v>
      </c>
      <c r="B267" s="1">
        <v>2009</v>
      </c>
      <c r="C267" s="6">
        <v>1049681204</v>
      </c>
      <c r="D267" s="13">
        <f t="shared" si="4"/>
        <v>6.3595565596479492E-3</v>
      </c>
    </row>
    <row r="268" spans="1:4" ht="15.6" x14ac:dyDescent="0.3">
      <c r="A268" s="1" t="s">
        <v>17</v>
      </c>
      <c r="B268" s="1">
        <v>2010</v>
      </c>
      <c r="C268" s="6">
        <v>1096035998</v>
      </c>
      <c r="D268" s="13">
        <f t="shared" si="4"/>
        <v>4.4160830758288021E-2</v>
      </c>
    </row>
    <row r="269" spans="1:4" ht="15.6" x14ac:dyDescent="0.3">
      <c r="A269" s="1" t="s">
        <v>17</v>
      </c>
      <c r="B269" s="1">
        <v>2011</v>
      </c>
      <c r="C269" s="6">
        <v>1166197072</v>
      </c>
      <c r="D269" s="13">
        <f t="shared" si="4"/>
        <v>6.4013475951544427E-2</v>
      </c>
    </row>
    <row r="270" spans="1:4" ht="15.6" x14ac:dyDescent="0.3">
      <c r="A270" s="1" t="s">
        <v>17</v>
      </c>
      <c r="B270" s="1">
        <v>2012</v>
      </c>
      <c r="C270" s="6">
        <v>1178433813</v>
      </c>
      <c r="D270" s="13">
        <f t="shared" si="4"/>
        <v>1.0492858620382474E-2</v>
      </c>
    </row>
    <row r="271" spans="1:4" ht="15.6" x14ac:dyDescent="0.3">
      <c r="A271" s="1" t="s">
        <v>17</v>
      </c>
      <c r="B271" s="1">
        <v>2013</v>
      </c>
      <c r="C271" s="6">
        <v>1228784217</v>
      </c>
      <c r="D271" s="13">
        <f t="shared" si="4"/>
        <v>4.2726543862332302E-2</v>
      </c>
    </row>
    <row r="272" spans="1:4" ht="15.6" x14ac:dyDescent="0.3">
      <c r="A272" s="1" t="s">
        <v>17</v>
      </c>
      <c r="B272" s="1">
        <v>2014</v>
      </c>
      <c r="C272" s="6">
        <v>1312182147</v>
      </c>
      <c r="D272" s="13">
        <f t="shared" si="4"/>
        <v>6.7870280921747878E-2</v>
      </c>
    </row>
    <row r="273" spans="1:4" ht="15.6" x14ac:dyDescent="0.3">
      <c r="A273" s="1" t="s">
        <v>17</v>
      </c>
      <c r="B273" s="1">
        <v>2015</v>
      </c>
      <c r="C273" s="6">
        <v>1331686737</v>
      </c>
      <c r="D273" s="13">
        <f t="shared" si="4"/>
        <v>1.4864239728144999E-2</v>
      </c>
    </row>
    <row r="274" spans="1:4" ht="15.6" x14ac:dyDescent="0.3">
      <c r="A274" s="1" t="s">
        <v>17</v>
      </c>
      <c r="B274" s="1">
        <v>2016</v>
      </c>
      <c r="C274" s="6">
        <v>1369908272</v>
      </c>
      <c r="D274" s="13">
        <f t="shared" si="4"/>
        <v>2.8701596207306824E-2</v>
      </c>
    </row>
    <row r="275" spans="1:4" ht="15.6" x14ac:dyDescent="0.3">
      <c r="A275" s="1" t="s">
        <v>17</v>
      </c>
      <c r="B275" s="1">
        <v>2017</v>
      </c>
      <c r="C275" s="6">
        <v>1478875993</v>
      </c>
      <c r="D275" s="13">
        <f t="shared" si="4"/>
        <v>7.9543808317116285E-2</v>
      </c>
    </row>
    <row r="276" spans="1:4" ht="15.6" x14ac:dyDescent="0.3">
      <c r="A276" s="1" t="s">
        <v>17</v>
      </c>
      <c r="B276" s="1">
        <v>2018</v>
      </c>
      <c r="C276" s="6">
        <v>1547141912</v>
      </c>
      <c r="D276" s="13">
        <f t="shared" si="4"/>
        <v>4.6160678328084806E-2</v>
      </c>
    </row>
    <row r="277" spans="1:4" ht="15.6" x14ac:dyDescent="0.3">
      <c r="A277" s="1" t="s">
        <v>17</v>
      </c>
      <c r="B277" s="1">
        <v>2019</v>
      </c>
      <c r="C277" s="6">
        <v>1573571385</v>
      </c>
      <c r="D277" s="13">
        <f t="shared" si="4"/>
        <v>1.708277230098075E-2</v>
      </c>
    </row>
    <row r="278" spans="1:4" ht="15.6" x14ac:dyDescent="0.3">
      <c r="A278" s="1" t="s">
        <v>17</v>
      </c>
      <c r="B278" s="1">
        <v>2020</v>
      </c>
      <c r="C278" s="6">
        <v>1589887299</v>
      </c>
      <c r="D278" s="13">
        <f t="shared" si="4"/>
        <v>1.0368715493641238E-2</v>
      </c>
    </row>
    <row r="279" spans="1:4" ht="15.6" x14ac:dyDescent="0.3">
      <c r="A279" s="1" t="s">
        <v>17</v>
      </c>
      <c r="B279" s="1">
        <v>2021</v>
      </c>
      <c r="C279" s="6">
        <v>1307798833</v>
      </c>
      <c r="D279" s="13">
        <f t="shared" si="4"/>
        <v>-0.1774267057655135</v>
      </c>
    </row>
    <row r="280" spans="1:4" ht="15.6" x14ac:dyDescent="0.3">
      <c r="A280" s="1" t="s">
        <v>17</v>
      </c>
      <c r="B280" s="1">
        <v>2022</v>
      </c>
      <c r="C280" s="6">
        <v>1727162039</v>
      </c>
      <c r="D280" s="13">
        <f t="shared" si="4"/>
        <v>0.32066338906115233</v>
      </c>
    </row>
    <row r="281" spans="1:4" ht="15.6" x14ac:dyDescent="0.3">
      <c r="A281" s="1" t="s">
        <v>17</v>
      </c>
      <c r="B281" s="1">
        <v>2023</v>
      </c>
      <c r="C281" s="6">
        <v>1889769630</v>
      </c>
      <c r="D281" s="13">
        <f t="shared" si="4"/>
        <v>9.4147270104516234E-2</v>
      </c>
    </row>
    <row r="282" spans="1:4" ht="15.6" x14ac:dyDescent="0.3">
      <c r="A282" s="1" t="s">
        <v>18</v>
      </c>
      <c r="B282" s="1">
        <v>2004</v>
      </c>
      <c r="C282" s="21">
        <v>206641000</v>
      </c>
    </row>
    <row r="283" spans="1:4" ht="15.6" x14ac:dyDescent="0.3">
      <c r="A283" s="1" t="s">
        <v>18</v>
      </c>
      <c r="B283" s="1">
        <v>2005</v>
      </c>
      <c r="C283" s="7">
        <v>222686000</v>
      </c>
      <c r="D283" s="13">
        <f t="shared" si="4"/>
        <v>7.7646739998354627E-2</v>
      </c>
    </row>
    <row r="284" spans="1:4" ht="15.6" x14ac:dyDescent="0.3">
      <c r="A284" s="1" t="s">
        <v>18</v>
      </c>
      <c r="B284" s="1">
        <v>2006</v>
      </c>
      <c r="C284" s="7">
        <v>236660000</v>
      </c>
      <c r="D284" s="13">
        <f t="shared" si="4"/>
        <v>6.2752036499824859E-2</v>
      </c>
    </row>
    <row r="285" spans="1:4" ht="15.6" x14ac:dyDescent="0.3">
      <c r="A285" s="1" t="s">
        <v>18</v>
      </c>
      <c r="B285" s="1">
        <v>2007</v>
      </c>
      <c r="C285" s="7">
        <v>277380000</v>
      </c>
      <c r="D285" s="13">
        <f t="shared" si="4"/>
        <v>0.17206118482210767</v>
      </c>
    </row>
    <row r="286" spans="1:4" ht="15.6" x14ac:dyDescent="0.3">
      <c r="A286" s="1" t="s">
        <v>18</v>
      </c>
      <c r="B286" s="1">
        <v>2008</v>
      </c>
      <c r="C286" s="7">
        <v>276576000</v>
      </c>
      <c r="D286" s="13">
        <f t="shared" si="4"/>
        <v>-2.8985507246376812E-3</v>
      </c>
    </row>
    <row r="287" spans="1:4" ht="15.6" x14ac:dyDescent="0.3">
      <c r="A287" s="1" t="s">
        <v>18</v>
      </c>
      <c r="B287" s="1">
        <v>2009</v>
      </c>
      <c r="C287" s="7">
        <v>282968000</v>
      </c>
      <c r="D287" s="13">
        <f t="shared" si="4"/>
        <v>2.31111882448224E-2</v>
      </c>
    </row>
    <row r="288" spans="1:4" ht="15.6" x14ac:dyDescent="0.3">
      <c r="A288" s="1" t="s">
        <v>18</v>
      </c>
      <c r="B288" s="1">
        <v>2010</v>
      </c>
      <c r="C288" s="7">
        <v>286350312</v>
      </c>
      <c r="D288" s="13">
        <f t="shared" si="4"/>
        <v>1.1952984083005852E-2</v>
      </c>
    </row>
    <row r="289" spans="1:4" ht="15.6" x14ac:dyDescent="0.3">
      <c r="A289" s="1" t="s">
        <v>18</v>
      </c>
      <c r="B289" s="1">
        <v>2011</v>
      </c>
      <c r="C289" s="7">
        <v>288745000</v>
      </c>
      <c r="D289" s="13">
        <f t="shared" si="4"/>
        <v>8.3627916563960309E-3</v>
      </c>
    </row>
    <row r="290" spans="1:4" ht="15.6" x14ac:dyDescent="0.3">
      <c r="A290" s="1" t="s">
        <v>18</v>
      </c>
      <c r="B290" s="1">
        <v>2012</v>
      </c>
      <c r="C290" s="7">
        <v>289124000</v>
      </c>
      <c r="D290" s="13">
        <f t="shared" si="4"/>
        <v>1.3125768411574226E-3</v>
      </c>
    </row>
    <row r="291" spans="1:4" ht="15.6" x14ac:dyDescent="0.3">
      <c r="A291" s="1" t="s">
        <v>18</v>
      </c>
      <c r="B291" s="1">
        <v>2013</v>
      </c>
      <c r="C291" s="7">
        <v>295411000</v>
      </c>
      <c r="D291" s="13">
        <f t="shared" si="4"/>
        <v>2.1744995226961442E-2</v>
      </c>
    </row>
    <row r="292" spans="1:4" ht="15.6" x14ac:dyDescent="0.3">
      <c r="A292" s="1" t="s">
        <v>18</v>
      </c>
      <c r="B292" s="1">
        <v>2014</v>
      </c>
      <c r="C292" s="7">
        <v>293109000</v>
      </c>
      <c r="D292" s="13">
        <f t="shared" si="4"/>
        <v>-7.792533114880624E-3</v>
      </c>
    </row>
    <row r="293" spans="1:4" ht="15.6" x14ac:dyDescent="0.3">
      <c r="A293" s="1" t="s">
        <v>18</v>
      </c>
      <c r="B293" s="1">
        <v>2015</v>
      </c>
      <c r="C293" s="7">
        <v>287651038</v>
      </c>
      <c r="D293" s="13">
        <f t="shared" si="4"/>
        <v>-1.8620929415336957E-2</v>
      </c>
    </row>
    <row r="294" spans="1:4" ht="15.6" x14ac:dyDescent="0.3">
      <c r="A294" s="1" t="s">
        <v>18</v>
      </c>
      <c r="B294" s="1">
        <v>2016</v>
      </c>
      <c r="C294" s="7">
        <v>280716229</v>
      </c>
      <c r="D294" s="13">
        <f t="shared" si="4"/>
        <v>-2.4108409440191207E-2</v>
      </c>
    </row>
    <row r="295" spans="1:4" ht="15.6" x14ac:dyDescent="0.3">
      <c r="A295" s="1" t="s">
        <v>18</v>
      </c>
      <c r="B295" s="1">
        <v>2017</v>
      </c>
      <c r="C295" s="7">
        <v>282258552</v>
      </c>
      <c r="D295" s="13">
        <f t="shared" si="4"/>
        <v>5.4942423724279937E-3</v>
      </c>
    </row>
    <row r="296" spans="1:4" ht="15.6" x14ac:dyDescent="0.3">
      <c r="A296" s="1" t="s">
        <v>18</v>
      </c>
      <c r="B296" s="1">
        <v>2018</v>
      </c>
      <c r="C296" s="7">
        <v>282024282</v>
      </c>
      <c r="D296" s="13">
        <f t="shared" si="4"/>
        <v>-8.2998370940413522E-4</v>
      </c>
    </row>
    <row r="297" spans="1:4" ht="15.6" x14ac:dyDescent="0.3">
      <c r="A297" s="1" t="s">
        <v>18</v>
      </c>
      <c r="B297" s="1">
        <v>2019</v>
      </c>
      <c r="C297" s="7">
        <v>281907664</v>
      </c>
      <c r="D297" s="13">
        <f t="shared" si="4"/>
        <v>-4.1350340180991934E-4</v>
      </c>
    </row>
    <row r="298" spans="1:4" ht="15.6" x14ac:dyDescent="0.3">
      <c r="A298" s="1" t="s">
        <v>18</v>
      </c>
      <c r="B298" s="1">
        <v>2020</v>
      </c>
      <c r="C298" s="7">
        <v>273380421</v>
      </c>
      <c r="D298" s="13">
        <f t="shared" si="4"/>
        <v>-3.0248354652748995E-2</v>
      </c>
    </row>
    <row r="299" spans="1:4" ht="15.6" x14ac:dyDescent="0.3">
      <c r="A299" s="1" t="s">
        <v>18</v>
      </c>
      <c r="B299" s="1">
        <v>2021</v>
      </c>
      <c r="C299" s="7">
        <v>298569657</v>
      </c>
      <c r="D299" s="13">
        <f t="shared" si="4"/>
        <v>9.2139868348509124E-2</v>
      </c>
    </row>
    <row r="300" spans="1:4" ht="15.6" x14ac:dyDescent="0.3">
      <c r="A300" s="1" t="s">
        <v>18</v>
      </c>
      <c r="B300" s="1">
        <v>2022</v>
      </c>
      <c r="C300" s="7">
        <v>292420762</v>
      </c>
      <c r="D300" s="13">
        <f t="shared" si="4"/>
        <v>-2.0594507364825758E-2</v>
      </c>
    </row>
    <row r="301" spans="1:4" ht="15.6" x14ac:dyDescent="0.3">
      <c r="A301" s="1" t="s">
        <v>18</v>
      </c>
      <c r="B301" s="1">
        <v>2023</v>
      </c>
      <c r="C301" s="7">
        <v>285176680</v>
      </c>
      <c r="D301" s="13">
        <f t="shared" si="4"/>
        <v>-2.4772803238916393E-2</v>
      </c>
    </row>
    <row r="302" spans="1:4" ht="15.6" x14ac:dyDescent="0.3">
      <c r="A302" s="1" t="s">
        <v>19</v>
      </c>
      <c r="B302" s="1">
        <v>2004</v>
      </c>
      <c r="C302" s="21">
        <v>162983679</v>
      </c>
    </row>
    <row r="303" spans="1:4" ht="15.6" x14ac:dyDescent="0.3">
      <c r="A303" s="1" t="s">
        <v>19</v>
      </c>
      <c r="B303" s="1">
        <v>2005</v>
      </c>
      <c r="C303" s="7">
        <v>170430766</v>
      </c>
      <c r="D303" s="13">
        <f t="shared" si="4"/>
        <v>4.5692225416018493E-2</v>
      </c>
    </row>
    <row r="304" spans="1:4" ht="15.6" x14ac:dyDescent="0.3">
      <c r="A304" s="1" t="s">
        <v>19</v>
      </c>
      <c r="B304" s="1">
        <v>2006</v>
      </c>
      <c r="C304" s="7">
        <v>183194162</v>
      </c>
      <c r="D304" s="13">
        <f t="shared" si="4"/>
        <v>7.4889037346695955E-2</v>
      </c>
    </row>
    <row r="305" spans="1:4" ht="15.6" x14ac:dyDescent="0.3">
      <c r="A305" s="1" t="s">
        <v>19</v>
      </c>
      <c r="B305" s="1">
        <v>2007</v>
      </c>
      <c r="C305" s="7">
        <v>209579728</v>
      </c>
      <c r="D305" s="13">
        <f t="shared" si="4"/>
        <v>0.14403060508008983</v>
      </c>
    </row>
    <row r="306" spans="1:4" ht="15.6" x14ac:dyDescent="0.3">
      <c r="A306" s="1" t="s">
        <v>19</v>
      </c>
      <c r="B306" s="1">
        <v>2008</v>
      </c>
      <c r="C306" s="7">
        <v>244683311</v>
      </c>
      <c r="D306" s="13">
        <f t="shared" si="4"/>
        <v>0.16749512624617968</v>
      </c>
    </row>
    <row r="307" spans="1:4" ht="15.6" x14ac:dyDescent="0.3">
      <c r="A307" s="1" t="s">
        <v>19</v>
      </c>
      <c r="B307" s="1">
        <v>2009</v>
      </c>
      <c r="C307" s="7">
        <v>248433761</v>
      </c>
      <c r="D307" s="13">
        <f t="shared" si="4"/>
        <v>1.5327771986868365E-2</v>
      </c>
    </row>
    <row r="308" spans="1:4" ht="15.6" x14ac:dyDescent="0.3">
      <c r="A308" s="1" t="s">
        <v>19</v>
      </c>
      <c r="B308" s="1">
        <v>2010</v>
      </c>
      <c r="C308" s="7">
        <v>269064061</v>
      </c>
      <c r="D308" s="13">
        <f t="shared" si="4"/>
        <v>8.3041451036922467E-2</v>
      </c>
    </row>
    <row r="309" spans="1:4" ht="15.6" x14ac:dyDescent="0.3">
      <c r="A309" s="1" t="s">
        <v>19</v>
      </c>
      <c r="B309" s="1">
        <v>2011</v>
      </c>
      <c r="C309" s="7">
        <v>336302823</v>
      </c>
      <c r="D309" s="13">
        <f t="shared" si="4"/>
        <v>0.24989871092445898</v>
      </c>
    </row>
    <row r="310" spans="1:4" ht="15.6" x14ac:dyDescent="0.3">
      <c r="A310" s="1" t="s">
        <v>19</v>
      </c>
      <c r="B310" s="1">
        <v>2012</v>
      </c>
      <c r="C310" s="7">
        <v>333780638</v>
      </c>
      <c r="D310" s="13">
        <f t="shared" si="4"/>
        <v>-7.4997437651601277E-3</v>
      </c>
    </row>
    <row r="311" spans="1:4" ht="15.6" x14ac:dyDescent="0.3">
      <c r="A311" s="1" t="s">
        <v>19</v>
      </c>
      <c r="B311" s="1">
        <v>2013</v>
      </c>
      <c r="C311" s="7">
        <v>376276478</v>
      </c>
      <c r="D311" s="13">
        <f t="shared" si="4"/>
        <v>0.12731667197544275</v>
      </c>
    </row>
    <row r="312" spans="1:4" ht="15.6" x14ac:dyDescent="0.3">
      <c r="A312" s="1" t="s">
        <v>19</v>
      </c>
      <c r="B312" s="1">
        <v>2014</v>
      </c>
      <c r="C312" s="7">
        <v>421333358</v>
      </c>
      <c r="D312" s="13">
        <f t="shared" si="4"/>
        <v>0.11974407818285149</v>
      </c>
    </row>
    <row r="313" spans="1:4" ht="15.6" x14ac:dyDescent="0.3">
      <c r="A313" s="1" t="s">
        <v>19</v>
      </c>
      <c r="B313" s="1">
        <v>2015</v>
      </c>
      <c r="C313" s="7">
        <v>465847024</v>
      </c>
      <c r="D313" s="13">
        <f t="shared" si="4"/>
        <v>0.10564951754899976</v>
      </c>
    </row>
    <row r="314" spans="1:4" ht="15.6" x14ac:dyDescent="0.3">
      <c r="A314" s="1" t="s">
        <v>19</v>
      </c>
      <c r="B314" s="1">
        <v>2016</v>
      </c>
      <c r="C314" s="7">
        <v>513050390</v>
      </c>
      <c r="D314" s="13">
        <f t="shared" si="4"/>
        <v>0.10132804025383234</v>
      </c>
    </row>
    <row r="315" spans="1:4" ht="15.6" x14ac:dyDescent="0.3">
      <c r="A315" s="1" t="s">
        <v>19</v>
      </c>
      <c r="B315" s="1">
        <v>2017</v>
      </c>
      <c r="C315" s="7">
        <v>660932495</v>
      </c>
      <c r="D315" s="13">
        <f t="shared" si="4"/>
        <v>0.28824089774105816</v>
      </c>
    </row>
    <row r="316" spans="1:4" ht="15.6" x14ac:dyDescent="0.3">
      <c r="A316" s="1" t="s">
        <v>19</v>
      </c>
      <c r="B316" s="1">
        <v>2018</v>
      </c>
      <c r="C316" s="7">
        <v>732709910</v>
      </c>
      <c r="D316" s="13">
        <f t="shared" si="4"/>
        <v>0.10860022096507753</v>
      </c>
    </row>
    <row r="317" spans="1:4" ht="15.6" x14ac:dyDescent="0.3">
      <c r="A317" s="1" t="s">
        <v>19</v>
      </c>
      <c r="B317" s="1">
        <v>2019</v>
      </c>
      <c r="C317" s="7">
        <v>786967148</v>
      </c>
      <c r="D317" s="13">
        <f t="shared" si="4"/>
        <v>7.4050094395475011E-2</v>
      </c>
    </row>
    <row r="318" spans="1:4" ht="15.6" x14ac:dyDescent="0.3">
      <c r="A318" s="1" t="s">
        <v>19</v>
      </c>
      <c r="B318" s="1">
        <v>2020</v>
      </c>
      <c r="C318" s="7">
        <v>899337453</v>
      </c>
      <c r="D318" s="13">
        <f t="shared" si="4"/>
        <v>0.14278906722545934</v>
      </c>
    </row>
    <row r="319" spans="1:4" ht="15.6" x14ac:dyDescent="0.3">
      <c r="A319" s="1" t="s">
        <v>19</v>
      </c>
      <c r="B319" s="1">
        <v>2021</v>
      </c>
      <c r="C319" s="7">
        <v>1111844397</v>
      </c>
      <c r="D319" s="13">
        <f t="shared" si="4"/>
        <v>0.23629277674483773</v>
      </c>
    </row>
    <row r="320" spans="1:4" ht="15.6" x14ac:dyDescent="0.3">
      <c r="A320" s="1" t="s">
        <v>19</v>
      </c>
      <c r="B320" s="1">
        <v>2022</v>
      </c>
      <c r="C320" s="7">
        <v>1267127752</v>
      </c>
      <c r="D320" s="13">
        <f t="shared" si="4"/>
        <v>0.13966284798393422</v>
      </c>
    </row>
    <row r="321" spans="1:4" ht="15.6" x14ac:dyDescent="0.3">
      <c r="A321" s="1" t="s">
        <v>19</v>
      </c>
      <c r="B321" s="1">
        <v>2023</v>
      </c>
      <c r="C321" s="7">
        <v>1356203738</v>
      </c>
      <c r="D321" s="13">
        <f t="shared" si="4"/>
        <v>7.0297557495213006E-2</v>
      </c>
    </row>
    <row r="322" spans="1:4" ht="15.6" x14ac:dyDescent="0.3">
      <c r="A322" s="1" t="s">
        <v>20</v>
      </c>
      <c r="B322" s="1">
        <v>2004</v>
      </c>
      <c r="C322" s="21">
        <v>153931598</v>
      </c>
    </row>
    <row r="323" spans="1:4" ht="15.6" x14ac:dyDescent="0.3">
      <c r="A323" s="1" t="s">
        <v>20</v>
      </c>
      <c r="B323" s="1">
        <v>2005</v>
      </c>
      <c r="C323" s="7">
        <v>163380830</v>
      </c>
      <c r="D323" s="13">
        <f t="shared" si="4"/>
        <v>6.1385915060792134E-2</v>
      </c>
    </row>
    <row r="324" spans="1:4" ht="15.6" x14ac:dyDescent="0.3">
      <c r="A324" s="1" t="s">
        <v>20</v>
      </c>
      <c r="B324" s="1">
        <v>2006</v>
      </c>
      <c r="C324" s="7">
        <v>174437385</v>
      </c>
      <c r="D324" s="13">
        <f t="shared" ref="D324:D387" si="5">(C324-C323)/C323</f>
        <v>6.7673514695695935E-2</v>
      </c>
    </row>
    <row r="325" spans="1:4" ht="15.6" x14ac:dyDescent="0.3">
      <c r="A325" s="1" t="s">
        <v>20</v>
      </c>
      <c r="B325" s="1">
        <v>2007</v>
      </c>
      <c r="C325" s="7">
        <v>187474457</v>
      </c>
      <c r="D325" s="13">
        <f t="shared" si="5"/>
        <v>7.4737832145328253E-2</v>
      </c>
    </row>
    <row r="326" spans="1:4" ht="15.6" x14ac:dyDescent="0.3">
      <c r="A326" s="1" t="s">
        <v>20</v>
      </c>
      <c r="B326" s="1">
        <v>2008</v>
      </c>
      <c r="C326" s="7">
        <v>205162696</v>
      </c>
      <c r="D326" s="13">
        <f t="shared" si="5"/>
        <v>9.4350127921693352E-2</v>
      </c>
    </row>
    <row r="327" spans="1:4" ht="15.6" x14ac:dyDescent="0.3">
      <c r="A327" s="1" t="s">
        <v>20</v>
      </c>
      <c r="B327" s="1">
        <v>2009</v>
      </c>
      <c r="C327" s="7">
        <v>209256815</v>
      </c>
      <c r="D327" s="13">
        <f t="shared" si="5"/>
        <v>1.9955474751608842E-2</v>
      </c>
    </row>
    <row r="328" spans="1:4" ht="15.6" x14ac:dyDescent="0.3">
      <c r="A328" s="1" t="s">
        <v>20</v>
      </c>
      <c r="B328" s="1">
        <v>2010</v>
      </c>
      <c r="C328" s="7">
        <v>215168588</v>
      </c>
      <c r="D328" s="13">
        <f t="shared" si="5"/>
        <v>2.8251280609427224E-2</v>
      </c>
    </row>
    <row r="329" spans="1:4" ht="15.6" x14ac:dyDescent="0.3">
      <c r="A329" s="1" t="s">
        <v>20</v>
      </c>
      <c r="B329" s="1">
        <v>2011</v>
      </c>
      <c r="C329" s="7">
        <v>222572193</v>
      </c>
      <c r="D329" s="13">
        <f t="shared" si="5"/>
        <v>3.4408391433046907E-2</v>
      </c>
    </row>
    <row r="330" spans="1:4" ht="15.6" x14ac:dyDescent="0.3">
      <c r="A330" s="1" t="s">
        <v>20</v>
      </c>
      <c r="B330" s="1">
        <v>2012</v>
      </c>
      <c r="C330" s="7">
        <v>233631964</v>
      </c>
      <c r="D330" s="13">
        <f t="shared" si="5"/>
        <v>4.9690713161100047E-2</v>
      </c>
    </row>
    <row r="331" spans="1:4" ht="15.6" x14ac:dyDescent="0.3">
      <c r="A331" s="1" t="s">
        <v>20</v>
      </c>
      <c r="B331" s="1">
        <v>2013</v>
      </c>
      <c r="C331" s="7">
        <v>242958443</v>
      </c>
      <c r="D331" s="13">
        <f t="shared" si="5"/>
        <v>3.9919533441922353E-2</v>
      </c>
    </row>
    <row r="332" spans="1:4" ht="15.6" x14ac:dyDescent="0.3">
      <c r="A332" s="1" t="s">
        <v>20</v>
      </c>
      <c r="B332" s="1">
        <v>2014</v>
      </c>
      <c r="C332" s="7">
        <v>253155569</v>
      </c>
      <c r="D332" s="13">
        <f t="shared" si="5"/>
        <v>4.1970659155072046E-2</v>
      </c>
    </row>
    <row r="333" spans="1:4" ht="15.6" x14ac:dyDescent="0.3">
      <c r="A333" s="1" t="s">
        <v>20</v>
      </c>
      <c r="B333" s="1">
        <v>2015</v>
      </c>
      <c r="C333" s="7">
        <v>252501332</v>
      </c>
      <c r="D333" s="13">
        <f t="shared" si="5"/>
        <v>-2.5843278999720522E-3</v>
      </c>
    </row>
    <row r="334" spans="1:4" ht="15.6" x14ac:dyDescent="0.3">
      <c r="A334" s="1" t="s">
        <v>20</v>
      </c>
      <c r="B334" s="1">
        <v>2016</v>
      </c>
      <c r="C334" s="7">
        <v>259039670</v>
      </c>
      <c r="D334" s="13">
        <f t="shared" si="5"/>
        <v>2.5894271322101384E-2</v>
      </c>
    </row>
    <row r="335" spans="1:4" ht="15.6" x14ac:dyDescent="0.3">
      <c r="A335" s="1" t="s">
        <v>20</v>
      </c>
      <c r="B335" s="1">
        <v>2017</v>
      </c>
      <c r="C335" s="7">
        <v>268362000</v>
      </c>
      <c r="D335" s="13">
        <f t="shared" si="5"/>
        <v>3.5988039978587065E-2</v>
      </c>
    </row>
    <row r="336" spans="1:4" ht="15.6" x14ac:dyDescent="0.3">
      <c r="A336" s="1" t="s">
        <v>20</v>
      </c>
      <c r="B336" s="1">
        <v>2018</v>
      </c>
      <c r="C336" s="7">
        <v>264700218</v>
      </c>
      <c r="D336" s="13">
        <f t="shared" si="5"/>
        <v>-1.3644934826838375E-2</v>
      </c>
    </row>
    <row r="337" spans="1:4" ht="15.6" x14ac:dyDescent="0.3">
      <c r="A337" s="1" t="s">
        <v>20</v>
      </c>
      <c r="B337" s="1">
        <v>2019</v>
      </c>
      <c r="C337" s="7">
        <v>260469678</v>
      </c>
      <c r="D337" s="13">
        <f t="shared" si="5"/>
        <v>-1.5982382001664994E-2</v>
      </c>
    </row>
    <row r="338" spans="1:4" ht="15.6" x14ac:dyDescent="0.3">
      <c r="A338" s="1" t="s">
        <v>20</v>
      </c>
      <c r="B338" s="1">
        <v>2020</v>
      </c>
      <c r="C338" s="7">
        <v>248405282</v>
      </c>
      <c r="D338" s="13">
        <f t="shared" si="5"/>
        <v>-4.631785201500499E-2</v>
      </c>
    </row>
    <row r="339" spans="1:4" ht="15.6" x14ac:dyDescent="0.3">
      <c r="A339" s="1" t="s">
        <v>20</v>
      </c>
      <c r="B339" s="1">
        <v>2021</v>
      </c>
      <c r="C339" s="7">
        <v>272289187</v>
      </c>
      <c r="D339" s="13">
        <f t="shared" si="5"/>
        <v>9.6148941792630643E-2</v>
      </c>
    </row>
    <row r="340" spans="1:4" ht="15.6" x14ac:dyDescent="0.3">
      <c r="A340" s="1" t="s">
        <v>20</v>
      </c>
      <c r="B340" s="1">
        <v>2022</v>
      </c>
      <c r="C340" s="7">
        <v>306479974</v>
      </c>
      <c r="D340" s="13">
        <f t="shared" si="5"/>
        <v>0.12556792055058727</v>
      </c>
    </row>
    <row r="341" spans="1:4" ht="15.6" x14ac:dyDescent="0.3">
      <c r="A341" s="1" t="s">
        <v>20</v>
      </c>
      <c r="B341" s="1">
        <v>2023</v>
      </c>
      <c r="C341" s="7">
        <v>303553641</v>
      </c>
      <c r="D341" s="13">
        <f t="shared" si="5"/>
        <v>-9.5482029765507608E-3</v>
      </c>
    </row>
    <row r="342" spans="1:4" ht="15.6" x14ac:dyDescent="0.3">
      <c r="A342" s="1" t="s">
        <v>21</v>
      </c>
      <c r="B342" s="1">
        <v>2004</v>
      </c>
      <c r="C342" s="21">
        <v>532876301</v>
      </c>
    </row>
    <row r="343" spans="1:4" ht="15.6" x14ac:dyDescent="0.3">
      <c r="A343" s="1" t="s">
        <v>21</v>
      </c>
      <c r="B343" s="1">
        <v>2005</v>
      </c>
      <c r="C343" s="7">
        <v>545876301</v>
      </c>
      <c r="D343" s="13">
        <f t="shared" si="5"/>
        <v>2.4395905720716222E-2</v>
      </c>
    </row>
    <row r="344" spans="1:4" ht="15.6" x14ac:dyDescent="0.3">
      <c r="A344" s="1" t="s">
        <v>21</v>
      </c>
      <c r="B344" s="1">
        <v>2006</v>
      </c>
      <c r="C344" s="7">
        <v>555876301</v>
      </c>
      <c r="D344" s="13">
        <f t="shared" si="5"/>
        <v>1.8319168613256942E-2</v>
      </c>
    </row>
    <row r="345" spans="1:4" ht="15.6" x14ac:dyDescent="0.3">
      <c r="A345" s="1" t="s">
        <v>21</v>
      </c>
      <c r="B345" s="1">
        <v>2007</v>
      </c>
      <c r="C345" s="7">
        <v>562876304</v>
      </c>
      <c r="D345" s="13">
        <f t="shared" si="5"/>
        <v>1.2592735087657569E-2</v>
      </c>
    </row>
    <row r="346" spans="1:4" ht="15.6" x14ac:dyDescent="0.3">
      <c r="A346" s="1" t="s">
        <v>21</v>
      </c>
      <c r="B346" s="1">
        <v>2008</v>
      </c>
      <c r="C346" s="7">
        <v>574357299</v>
      </c>
      <c r="D346" s="13">
        <f t="shared" si="5"/>
        <v>2.0397012484647072E-2</v>
      </c>
    </row>
    <row r="347" spans="1:4" ht="15.6" x14ac:dyDescent="0.3">
      <c r="A347" s="1" t="s">
        <v>21</v>
      </c>
      <c r="B347" s="1">
        <v>2009</v>
      </c>
      <c r="C347" s="7">
        <v>574357299</v>
      </c>
      <c r="D347" s="13">
        <f t="shared" si="5"/>
        <v>0</v>
      </c>
    </row>
    <row r="348" spans="1:4" ht="15.6" x14ac:dyDescent="0.3">
      <c r="A348" s="1" t="s">
        <v>21</v>
      </c>
      <c r="B348" s="1">
        <v>2010</v>
      </c>
      <c r="C348" s="7">
        <v>579509918</v>
      </c>
      <c r="D348" s="13">
        <f t="shared" si="5"/>
        <v>8.9711038912034437E-3</v>
      </c>
    </row>
    <row r="349" spans="1:4" ht="15.6" x14ac:dyDescent="0.3">
      <c r="A349" s="1" t="s">
        <v>21</v>
      </c>
      <c r="B349" s="1">
        <v>2011</v>
      </c>
      <c r="C349" s="7">
        <v>615932121</v>
      </c>
      <c r="D349" s="13">
        <f t="shared" si="5"/>
        <v>6.2850008030406135E-2</v>
      </c>
    </row>
    <row r="350" spans="1:4" ht="15.6" x14ac:dyDescent="0.3">
      <c r="A350" s="1" t="s">
        <v>21</v>
      </c>
      <c r="B350" s="1">
        <v>2012</v>
      </c>
      <c r="C350" s="7">
        <v>624270970</v>
      </c>
      <c r="D350" s="13">
        <f t="shared" si="5"/>
        <v>1.3538584392159018E-2</v>
      </c>
    </row>
    <row r="351" spans="1:4" ht="15.6" x14ac:dyDescent="0.3">
      <c r="A351" s="1" t="s">
        <v>21</v>
      </c>
      <c r="B351" s="1">
        <v>2013</v>
      </c>
      <c r="C351" s="7">
        <v>653032294</v>
      </c>
      <c r="D351" s="13">
        <f t="shared" si="5"/>
        <v>4.6071858827585722E-2</v>
      </c>
    </row>
    <row r="352" spans="1:4" ht="15.6" x14ac:dyDescent="0.3">
      <c r="A352" s="1" t="s">
        <v>21</v>
      </c>
      <c r="B352" s="1">
        <v>2014</v>
      </c>
      <c r="C352" s="7">
        <v>689843308</v>
      </c>
      <c r="D352" s="13">
        <f t="shared" si="5"/>
        <v>5.6369362339682393E-2</v>
      </c>
    </row>
    <row r="353" spans="1:4" ht="15.6" x14ac:dyDescent="0.3">
      <c r="A353" s="1" t="s">
        <v>21</v>
      </c>
      <c r="B353" s="1">
        <v>2015</v>
      </c>
      <c r="C353" s="7">
        <v>700363978</v>
      </c>
      <c r="D353" s="13">
        <f t="shared" si="5"/>
        <v>1.5250811130576337E-2</v>
      </c>
    </row>
    <row r="354" spans="1:4" ht="15.6" x14ac:dyDescent="0.3">
      <c r="A354" s="1" t="s">
        <v>21</v>
      </c>
      <c r="B354" s="1">
        <v>2016</v>
      </c>
      <c r="C354" s="7">
        <v>701266547</v>
      </c>
      <c r="D354" s="13">
        <f t="shared" si="5"/>
        <v>1.2887141948354174E-3</v>
      </c>
    </row>
    <row r="355" spans="1:4" ht="15.6" x14ac:dyDescent="0.3">
      <c r="A355" s="1" t="s">
        <v>21</v>
      </c>
      <c r="B355" s="1">
        <v>2017</v>
      </c>
      <c r="C355" s="7">
        <v>703062164</v>
      </c>
      <c r="D355" s="13">
        <f t="shared" si="5"/>
        <v>2.5605342329269843E-3</v>
      </c>
    </row>
    <row r="356" spans="1:4" ht="15.6" x14ac:dyDescent="0.3">
      <c r="A356" s="1" t="s">
        <v>21</v>
      </c>
      <c r="B356" s="1">
        <v>2018</v>
      </c>
      <c r="C356" s="7">
        <v>719297237</v>
      </c>
      <c r="D356" s="13">
        <f t="shared" si="5"/>
        <v>2.3091945252226659E-2</v>
      </c>
    </row>
    <row r="357" spans="1:4" ht="15.6" x14ac:dyDescent="0.3">
      <c r="A357" s="1" t="s">
        <v>21</v>
      </c>
      <c r="B357" s="1">
        <v>2019</v>
      </c>
      <c r="C357" s="7">
        <v>710224267</v>
      </c>
      <c r="D357" s="13">
        <f t="shared" si="5"/>
        <v>-1.2613658906630834E-2</v>
      </c>
    </row>
    <row r="358" spans="1:4" ht="15.6" x14ac:dyDescent="0.3">
      <c r="A358" s="1" t="s">
        <v>21</v>
      </c>
      <c r="B358" s="1">
        <v>2020</v>
      </c>
      <c r="C358" s="7">
        <v>761945804</v>
      </c>
      <c r="D358" s="13">
        <f t="shared" si="5"/>
        <v>7.2824232292811819E-2</v>
      </c>
    </row>
    <row r="359" spans="1:4" ht="15.6" x14ac:dyDescent="0.3">
      <c r="A359" s="1" t="s">
        <v>21</v>
      </c>
      <c r="B359" s="1">
        <v>2021</v>
      </c>
      <c r="C359" s="7">
        <v>875177190</v>
      </c>
      <c r="D359" s="13">
        <f t="shared" si="5"/>
        <v>0.14860818893623043</v>
      </c>
    </row>
    <row r="360" spans="1:4" ht="15.6" x14ac:dyDescent="0.3">
      <c r="A360" s="1" t="s">
        <v>21</v>
      </c>
      <c r="B360" s="1">
        <v>2022</v>
      </c>
      <c r="C360" s="7">
        <v>797236174</v>
      </c>
      <c r="D360" s="13">
        <f t="shared" si="5"/>
        <v>-8.9057412476666584E-2</v>
      </c>
    </row>
    <row r="361" spans="1:4" ht="15.6" x14ac:dyDescent="0.3">
      <c r="A361" s="1" t="s">
        <v>21</v>
      </c>
      <c r="B361" s="1">
        <v>2023</v>
      </c>
      <c r="C361" s="7">
        <v>789643941</v>
      </c>
      <c r="D361" s="13">
        <f t="shared" si="5"/>
        <v>-9.5231918063968836E-3</v>
      </c>
    </row>
    <row r="362" spans="1:4" ht="15.6" x14ac:dyDescent="0.3">
      <c r="A362" s="1" t="s">
        <v>22</v>
      </c>
      <c r="B362" s="1">
        <v>2004</v>
      </c>
      <c r="C362" s="21">
        <v>290775309</v>
      </c>
    </row>
    <row r="363" spans="1:4" ht="15.6" x14ac:dyDescent="0.3">
      <c r="A363" s="1" t="s">
        <v>22</v>
      </c>
      <c r="B363" s="1">
        <v>2005</v>
      </c>
      <c r="C363" s="7">
        <v>293068045</v>
      </c>
      <c r="D363" s="13">
        <f t="shared" si="5"/>
        <v>7.88490607364465E-3</v>
      </c>
    </row>
    <row r="364" spans="1:4" ht="15.6" x14ac:dyDescent="0.3">
      <c r="A364" s="1" t="s">
        <v>22</v>
      </c>
      <c r="B364" s="1">
        <v>2006</v>
      </c>
      <c r="C364" s="7">
        <v>305296681</v>
      </c>
      <c r="D364" s="13">
        <f t="shared" si="5"/>
        <v>4.1726268723702033E-2</v>
      </c>
    </row>
    <row r="365" spans="1:4" ht="15.6" x14ac:dyDescent="0.3">
      <c r="A365" s="1" t="s">
        <v>22</v>
      </c>
      <c r="B365" s="1">
        <v>2007</v>
      </c>
      <c r="C365" s="7">
        <v>310526197</v>
      </c>
      <c r="D365" s="13">
        <f t="shared" si="5"/>
        <v>1.7129292014805755E-2</v>
      </c>
    </row>
    <row r="366" spans="1:4" ht="15.6" x14ac:dyDescent="0.3">
      <c r="A366" s="1" t="s">
        <v>22</v>
      </c>
      <c r="B366" s="1">
        <v>2008</v>
      </c>
      <c r="C366" s="7">
        <v>315919579</v>
      </c>
      <c r="D366" s="13">
        <f t="shared" si="5"/>
        <v>1.7368524949281493E-2</v>
      </c>
    </row>
    <row r="367" spans="1:4" ht="15.6" x14ac:dyDescent="0.3">
      <c r="A367" s="1" t="s">
        <v>22</v>
      </c>
      <c r="B367" s="1">
        <v>2009</v>
      </c>
      <c r="C367" s="7">
        <v>308358346</v>
      </c>
      <c r="D367" s="13">
        <f t="shared" si="5"/>
        <v>-2.3934043670018945E-2</v>
      </c>
    </row>
    <row r="368" spans="1:4" ht="15.6" x14ac:dyDescent="0.3">
      <c r="A368" s="1" t="s">
        <v>22</v>
      </c>
      <c r="B368" s="1">
        <v>2010</v>
      </c>
      <c r="C368" s="7">
        <v>302704389</v>
      </c>
      <c r="D368" s="13">
        <f t="shared" si="5"/>
        <v>-1.8335670408609599E-2</v>
      </c>
    </row>
    <row r="369" spans="1:4" ht="15.6" x14ac:dyDescent="0.3">
      <c r="A369" s="1" t="s">
        <v>22</v>
      </c>
      <c r="B369" s="1">
        <v>2011</v>
      </c>
      <c r="C369" s="12">
        <v>322745445</v>
      </c>
      <c r="D369" s="13">
        <f t="shared" si="5"/>
        <v>6.6206691175528354E-2</v>
      </c>
    </row>
    <row r="370" spans="1:4" ht="15.6" x14ac:dyDescent="0.3">
      <c r="A370" s="1" t="s">
        <v>22</v>
      </c>
      <c r="B370" s="1">
        <v>2012</v>
      </c>
      <c r="C370" s="12">
        <v>315089241</v>
      </c>
      <c r="D370" s="13">
        <f t="shared" si="5"/>
        <v>-2.3722113258639484E-2</v>
      </c>
    </row>
    <row r="371" spans="1:4" ht="15.6" x14ac:dyDescent="0.3">
      <c r="A371" s="1" t="s">
        <v>22</v>
      </c>
      <c r="B371" s="1">
        <v>2013</v>
      </c>
      <c r="C371" s="7">
        <v>327043204</v>
      </c>
      <c r="D371" s="13">
        <f t="shared" si="5"/>
        <v>3.7938340776288201E-2</v>
      </c>
    </row>
    <row r="372" spans="1:4" ht="15.6" x14ac:dyDescent="0.3">
      <c r="A372" s="1" t="s">
        <v>22</v>
      </c>
      <c r="B372" s="1">
        <v>2014</v>
      </c>
      <c r="C372" s="12">
        <v>354802047</v>
      </c>
      <c r="D372" s="13">
        <f t="shared" si="5"/>
        <v>8.48782138276752E-2</v>
      </c>
    </row>
    <row r="373" spans="1:4" ht="15.6" x14ac:dyDescent="0.3">
      <c r="A373" s="1" t="s">
        <v>22</v>
      </c>
      <c r="B373" s="1">
        <v>2015</v>
      </c>
      <c r="C373" s="12">
        <v>358922787</v>
      </c>
      <c r="D373" s="13">
        <f t="shared" si="5"/>
        <v>1.1614194548319502E-2</v>
      </c>
    </row>
    <row r="374" spans="1:4" ht="15.6" x14ac:dyDescent="0.3">
      <c r="A374" s="1" t="s">
        <v>22</v>
      </c>
      <c r="B374" s="1">
        <v>2016</v>
      </c>
      <c r="C374" s="12">
        <v>357146979</v>
      </c>
      <c r="D374" s="13">
        <f t="shared" si="5"/>
        <v>-4.9476045108275612E-3</v>
      </c>
    </row>
    <row r="375" spans="1:4" ht="15.6" x14ac:dyDescent="0.3">
      <c r="A375" s="1" t="s">
        <v>22</v>
      </c>
      <c r="B375" s="1">
        <v>2017</v>
      </c>
      <c r="C375" s="12">
        <v>372564421</v>
      </c>
      <c r="D375" s="13">
        <f t="shared" si="5"/>
        <v>4.3168339385561486E-2</v>
      </c>
    </row>
    <row r="376" spans="1:4" ht="15.6" x14ac:dyDescent="0.3">
      <c r="A376" s="1" t="s">
        <v>22</v>
      </c>
      <c r="B376" s="1">
        <v>2018</v>
      </c>
      <c r="C376" s="12">
        <v>371140146</v>
      </c>
      <c r="D376" s="13">
        <f t="shared" si="5"/>
        <v>-3.8228959066383852E-3</v>
      </c>
    </row>
    <row r="377" spans="1:4" ht="15.6" x14ac:dyDescent="0.3">
      <c r="A377" s="1" t="s">
        <v>22</v>
      </c>
      <c r="B377" s="1">
        <v>2019</v>
      </c>
      <c r="C377" s="12">
        <v>365331585</v>
      </c>
      <c r="D377" s="13">
        <f t="shared" si="5"/>
        <v>-1.5650586611559936E-2</v>
      </c>
    </row>
    <row r="378" spans="1:4" ht="15.6" x14ac:dyDescent="0.3">
      <c r="A378" s="1" t="s">
        <v>22</v>
      </c>
      <c r="B378" s="1">
        <v>2020</v>
      </c>
      <c r="C378" s="12">
        <v>419406133</v>
      </c>
      <c r="D378" s="13">
        <f t="shared" si="5"/>
        <v>0.14801498206074901</v>
      </c>
    </row>
    <row r="379" spans="1:4" ht="15.6" x14ac:dyDescent="0.3">
      <c r="A379" s="1" t="s">
        <v>22</v>
      </c>
      <c r="B379" s="1">
        <v>2021</v>
      </c>
      <c r="C379" s="12">
        <v>412314341</v>
      </c>
      <c r="D379" s="13">
        <f t="shared" si="5"/>
        <v>-1.69091280312775E-2</v>
      </c>
    </row>
    <row r="380" spans="1:4" ht="15.6" x14ac:dyDescent="0.3">
      <c r="A380" s="1" t="s">
        <v>22</v>
      </c>
      <c r="B380" s="1">
        <v>2022</v>
      </c>
      <c r="C380" s="12">
        <v>412314341</v>
      </c>
      <c r="D380" s="13">
        <f t="shared" si="5"/>
        <v>0</v>
      </c>
    </row>
    <row r="381" spans="1:4" ht="15.6" x14ac:dyDescent="0.3">
      <c r="A381" s="1" t="s">
        <v>22</v>
      </c>
      <c r="B381" s="1">
        <v>2023</v>
      </c>
      <c r="C381" s="12">
        <v>426310606</v>
      </c>
      <c r="D381" s="13">
        <f t="shared" si="5"/>
        <v>3.3945617719855152E-2</v>
      </c>
    </row>
    <row r="382" spans="1:4" ht="15.6" x14ac:dyDescent="0.3">
      <c r="A382" s="1" t="s">
        <v>23</v>
      </c>
      <c r="B382" s="1">
        <v>2004</v>
      </c>
      <c r="C382" s="21">
        <v>759463000</v>
      </c>
    </row>
    <row r="383" spans="1:4" ht="15.6" x14ac:dyDescent="0.3">
      <c r="A383" s="1" t="s">
        <v>23</v>
      </c>
      <c r="B383" s="1">
        <v>2005</v>
      </c>
      <c r="C383" s="7">
        <v>796098000</v>
      </c>
      <c r="D383" s="13">
        <f t="shared" si="5"/>
        <v>4.8238031345832516E-2</v>
      </c>
    </row>
    <row r="384" spans="1:4" ht="15.6" x14ac:dyDescent="0.3">
      <c r="A384" s="1" t="s">
        <v>23</v>
      </c>
      <c r="B384" s="1">
        <v>2006</v>
      </c>
      <c r="C384" s="7">
        <v>828645000</v>
      </c>
      <c r="D384" s="13">
        <f t="shared" si="5"/>
        <v>4.088315760119985E-2</v>
      </c>
    </row>
    <row r="385" spans="1:4" ht="15.6" x14ac:dyDescent="0.3">
      <c r="A385" s="1" t="s">
        <v>23</v>
      </c>
      <c r="B385" s="1">
        <v>2007</v>
      </c>
      <c r="C385" s="7">
        <v>855026000</v>
      </c>
      <c r="D385" s="13">
        <f t="shared" si="5"/>
        <v>3.1836311086170799E-2</v>
      </c>
    </row>
    <row r="386" spans="1:4" ht="15.6" x14ac:dyDescent="0.3">
      <c r="A386" s="1" t="s">
        <v>23</v>
      </c>
      <c r="B386" s="1">
        <v>2008</v>
      </c>
      <c r="C386" s="7">
        <v>898347000</v>
      </c>
      <c r="D386" s="13">
        <f t="shared" si="5"/>
        <v>5.0666295527855294E-2</v>
      </c>
    </row>
    <row r="387" spans="1:4" ht="15.6" x14ac:dyDescent="0.3">
      <c r="A387" s="1" t="s">
        <v>23</v>
      </c>
      <c r="B387" s="1">
        <v>2009</v>
      </c>
      <c r="C387" s="7">
        <v>860247000</v>
      </c>
      <c r="D387" s="13">
        <f t="shared" si="5"/>
        <v>-4.2411228623238012E-2</v>
      </c>
    </row>
    <row r="388" spans="1:4" ht="15.6" x14ac:dyDescent="0.3">
      <c r="A388" s="1" t="s">
        <v>23</v>
      </c>
      <c r="B388" s="1">
        <v>2010</v>
      </c>
      <c r="C388" s="7">
        <v>880548000</v>
      </c>
      <c r="D388" s="13">
        <f t="shared" ref="D388:D441" si="6">(C388-C387)/C387</f>
        <v>2.3599036090797179E-2</v>
      </c>
    </row>
    <row r="389" spans="1:4" ht="15.6" x14ac:dyDescent="0.3">
      <c r="A389" s="1" t="s">
        <v>23</v>
      </c>
      <c r="B389" s="1">
        <v>2011</v>
      </c>
      <c r="C389" s="7">
        <v>900321000</v>
      </c>
      <c r="D389" s="13">
        <f t="shared" si="6"/>
        <v>2.245533463252429E-2</v>
      </c>
    </row>
    <row r="390" spans="1:4" ht="15.6" x14ac:dyDescent="0.3">
      <c r="A390" s="1" t="s">
        <v>23</v>
      </c>
      <c r="B390" s="1">
        <v>2012</v>
      </c>
      <c r="C390" s="7">
        <v>926403000</v>
      </c>
      <c r="D390" s="13">
        <f t="shared" si="6"/>
        <v>2.8969667485263591E-2</v>
      </c>
    </row>
    <row r="391" spans="1:4" ht="15.6" x14ac:dyDescent="0.3">
      <c r="A391" s="1" t="s">
        <v>23</v>
      </c>
      <c r="B391" s="1">
        <v>2013</v>
      </c>
      <c r="C391" s="7">
        <v>964826000</v>
      </c>
      <c r="D391" s="13">
        <f t="shared" si="6"/>
        <v>4.1475470178745102E-2</v>
      </c>
    </row>
    <row r="392" spans="1:4" ht="15.6" x14ac:dyDescent="0.3">
      <c r="A392" s="1" t="s">
        <v>23</v>
      </c>
      <c r="B392" s="1">
        <v>2014</v>
      </c>
      <c r="C392" s="7">
        <v>993457000</v>
      </c>
      <c r="D392" s="13">
        <f t="shared" si="6"/>
        <v>2.9674780737666689E-2</v>
      </c>
    </row>
    <row r="393" spans="1:4" ht="15.6" x14ac:dyDescent="0.3">
      <c r="A393" s="1" t="s">
        <v>23</v>
      </c>
      <c r="B393" s="1">
        <v>2015</v>
      </c>
      <c r="C393" s="7">
        <v>1027835000</v>
      </c>
      <c r="D393" s="13">
        <f t="shared" si="6"/>
        <v>3.4604416698458013E-2</v>
      </c>
    </row>
    <row r="394" spans="1:4" ht="15.6" x14ac:dyDescent="0.3">
      <c r="A394" s="1" t="s">
        <v>23</v>
      </c>
      <c r="B394" s="1">
        <v>2016</v>
      </c>
      <c r="C394" s="7">
        <v>1059435000</v>
      </c>
      <c r="D394" s="13">
        <f t="shared" si="6"/>
        <v>3.0744234239931507E-2</v>
      </c>
    </row>
    <row r="395" spans="1:4" ht="15.6" x14ac:dyDescent="0.3">
      <c r="A395" s="1" t="s">
        <v>23</v>
      </c>
      <c r="B395" s="1">
        <v>2017</v>
      </c>
      <c r="C395" s="7">
        <v>1093324000</v>
      </c>
      <c r="D395" s="13">
        <f t="shared" si="6"/>
        <v>3.1987804820493945E-2</v>
      </c>
    </row>
    <row r="396" spans="1:4" ht="15.6" x14ac:dyDescent="0.3">
      <c r="A396" s="1" t="s">
        <v>23</v>
      </c>
      <c r="B396" s="1">
        <v>2018</v>
      </c>
      <c r="C396" s="7">
        <v>1146032000</v>
      </c>
      <c r="D396" s="13">
        <f t="shared" si="6"/>
        <v>4.820894812516692E-2</v>
      </c>
    </row>
    <row r="397" spans="1:4" ht="15.6" x14ac:dyDescent="0.3">
      <c r="A397" s="1" t="s">
        <v>23</v>
      </c>
      <c r="B397" s="1">
        <v>2019</v>
      </c>
      <c r="C397" s="7">
        <v>1174858000</v>
      </c>
      <c r="D397" s="13">
        <f t="shared" si="6"/>
        <v>2.5152875312382202E-2</v>
      </c>
    </row>
    <row r="398" spans="1:4" ht="15.6" x14ac:dyDescent="0.3">
      <c r="A398" s="1" t="s">
        <v>23</v>
      </c>
      <c r="B398" s="1">
        <v>2020</v>
      </c>
      <c r="C398" s="7">
        <v>1220156000</v>
      </c>
      <c r="D398" s="13">
        <f t="shared" si="6"/>
        <v>3.8556148913315484E-2</v>
      </c>
    </row>
    <row r="399" spans="1:4" ht="15.6" x14ac:dyDescent="0.3">
      <c r="A399" s="1" t="s">
        <v>23</v>
      </c>
      <c r="B399" s="1">
        <v>2021</v>
      </c>
      <c r="C399" s="7">
        <v>1285504000</v>
      </c>
      <c r="D399" s="13">
        <f t="shared" si="6"/>
        <v>5.3557086143083341E-2</v>
      </c>
    </row>
    <row r="400" spans="1:4" ht="15.6" x14ac:dyDescent="0.3">
      <c r="A400" s="1" t="s">
        <v>23</v>
      </c>
      <c r="B400" s="1">
        <v>2022</v>
      </c>
      <c r="C400" s="7">
        <v>1334276000</v>
      </c>
      <c r="D400" s="13">
        <f t="shared" si="6"/>
        <v>3.7939983072787016E-2</v>
      </c>
    </row>
    <row r="401" spans="1:4" ht="15.6" x14ac:dyDescent="0.3">
      <c r="A401" s="1" t="s">
        <v>23</v>
      </c>
      <c r="B401" s="1">
        <v>2023</v>
      </c>
      <c r="C401" s="7">
        <v>1329107000</v>
      </c>
      <c r="D401" s="13">
        <f t="shared" si="6"/>
        <v>-3.8740110741705613E-3</v>
      </c>
    </row>
    <row r="402" spans="1:4" ht="15.6" x14ac:dyDescent="0.3">
      <c r="A402" s="1" t="s">
        <v>24</v>
      </c>
      <c r="B402" s="1">
        <v>2004</v>
      </c>
      <c r="C402" s="21">
        <v>127339024</v>
      </c>
    </row>
    <row r="403" spans="1:4" ht="15.6" x14ac:dyDescent="0.3">
      <c r="A403" s="1" t="s">
        <v>24</v>
      </c>
      <c r="B403" s="1">
        <v>2005</v>
      </c>
      <c r="C403" s="7">
        <v>132288624</v>
      </c>
      <c r="D403" s="13">
        <f t="shared" si="6"/>
        <v>3.8869467069262288E-2</v>
      </c>
    </row>
    <row r="404" spans="1:4" ht="15.6" x14ac:dyDescent="0.3">
      <c r="A404" s="1" t="s">
        <v>24</v>
      </c>
      <c r="B404" s="1">
        <v>2006</v>
      </c>
      <c r="C404" s="7">
        <v>138299113</v>
      </c>
      <c r="D404" s="13">
        <f t="shared" si="6"/>
        <v>4.5434662620725423E-2</v>
      </c>
    </row>
    <row r="405" spans="1:4" ht="15.6" x14ac:dyDescent="0.3">
      <c r="A405" s="1" t="s">
        <v>24</v>
      </c>
      <c r="B405" s="1">
        <v>2007</v>
      </c>
      <c r="C405" s="7">
        <v>152215125</v>
      </c>
      <c r="D405" s="13">
        <f t="shared" si="6"/>
        <v>0.10062256870729171</v>
      </c>
    </row>
    <row r="406" spans="1:4" ht="15.6" x14ac:dyDescent="0.3">
      <c r="A406" s="1" t="s">
        <v>24</v>
      </c>
      <c r="B406" s="1">
        <v>2008</v>
      </c>
      <c r="C406" s="7">
        <v>162674501</v>
      </c>
      <c r="D406" s="13">
        <f t="shared" si="6"/>
        <v>6.87144329448207E-2</v>
      </c>
    </row>
    <row r="407" spans="1:4" ht="15.6" x14ac:dyDescent="0.3">
      <c r="A407" s="1" t="s">
        <v>24</v>
      </c>
      <c r="B407" s="1">
        <v>2009</v>
      </c>
      <c r="C407" s="7">
        <v>155712119</v>
      </c>
      <c r="D407" s="13">
        <f t="shared" si="6"/>
        <v>-4.2799467385487781E-2</v>
      </c>
    </row>
    <row r="408" spans="1:4" ht="15.6" x14ac:dyDescent="0.3">
      <c r="A408" s="1" t="s">
        <v>24</v>
      </c>
      <c r="B408" s="1">
        <v>2010</v>
      </c>
      <c r="C408" s="7">
        <v>206437049</v>
      </c>
      <c r="D408" s="13">
        <f t="shared" si="6"/>
        <v>0.32576096405187321</v>
      </c>
    </row>
    <row r="409" spans="1:4" ht="15.6" x14ac:dyDescent="0.3">
      <c r="A409" s="1" t="s">
        <v>24</v>
      </c>
      <c r="B409" s="1">
        <v>2011</v>
      </c>
      <c r="C409" s="7">
        <v>212671106</v>
      </c>
      <c r="D409" s="13">
        <f t="shared" si="6"/>
        <v>3.0198343902891191E-2</v>
      </c>
    </row>
    <row r="410" spans="1:4" ht="15.6" x14ac:dyDescent="0.3">
      <c r="A410" s="1" t="s">
        <v>24</v>
      </c>
      <c r="B410" s="1">
        <v>2012</v>
      </c>
      <c r="C410" s="7">
        <v>210382996</v>
      </c>
      <c r="D410" s="13">
        <f t="shared" si="6"/>
        <v>-1.0758913342934323E-2</v>
      </c>
    </row>
    <row r="411" spans="1:4" ht="15.6" x14ac:dyDescent="0.3">
      <c r="A411" s="1" t="s">
        <v>24</v>
      </c>
      <c r="B411" s="1">
        <v>2013</v>
      </c>
      <c r="C411" s="7">
        <v>212085905</v>
      </c>
      <c r="D411" s="13">
        <f t="shared" si="6"/>
        <v>8.0943281176583306E-3</v>
      </c>
    </row>
    <row r="412" spans="1:4" ht="15.6" x14ac:dyDescent="0.3">
      <c r="A412" s="1" t="s">
        <v>24</v>
      </c>
      <c r="B412" s="1">
        <v>2014</v>
      </c>
      <c r="C412" s="7">
        <v>222106332</v>
      </c>
      <c r="D412" s="13">
        <f t="shared" si="6"/>
        <v>4.7247020022381965E-2</v>
      </c>
    </row>
    <row r="413" spans="1:4" ht="15.6" x14ac:dyDescent="0.3">
      <c r="A413" s="1" t="s">
        <v>24</v>
      </c>
      <c r="B413" s="1">
        <v>2015</v>
      </c>
      <c r="C413" s="7">
        <v>222303611</v>
      </c>
      <c r="D413" s="13">
        <f t="shared" si="6"/>
        <v>8.8821871138730071E-4</v>
      </c>
    </row>
    <row r="414" spans="1:4" ht="15.6" x14ac:dyDescent="0.3">
      <c r="A414" s="1" t="s">
        <v>24</v>
      </c>
      <c r="B414" s="1">
        <v>2016</v>
      </c>
      <c r="C414" s="7">
        <v>221595784</v>
      </c>
      <c r="D414" s="13">
        <f t="shared" si="6"/>
        <v>-3.1840553413232681E-3</v>
      </c>
    </row>
    <row r="415" spans="1:4" ht="15.6" x14ac:dyDescent="0.3">
      <c r="A415" s="1" t="s">
        <v>24</v>
      </c>
      <c r="B415" s="1">
        <v>2017</v>
      </c>
      <c r="C415" s="7">
        <v>236589814</v>
      </c>
      <c r="D415" s="13">
        <f t="shared" si="6"/>
        <v>6.766387757629902E-2</v>
      </c>
    </row>
    <row r="416" spans="1:4" ht="15.6" x14ac:dyDescent="0.3">
      <c r="A416" s="1" t="s">
        <v>24</v>
      </c>
      <c r="B416" s="1">
        <v>2018</v>
      </c>
      <c r="C416" s="7">
        <v>250964674</v>
      </c>
      <c r="D416" s="13">
        <f t="shared" si="6"/>
        <v>6.0758575176867079E-2</v>
      </c>
    </row>
    <row r="417" spans="1:4" ht="15.6" x14ac:dyDescent="0.3">
      <c r="A417" s="1" t="s">
        <v>24</v>
      </c>
      <c r="B417" s="1">
        <v>2019</v>
      </c>
      <c r="C417" s="7">
        <v>252693333</v>
      </c>
      <c r="D417" s="13">
        <f t="shared" si="6"/>
        <v>6.8880570816911065E-3</v>
      </c>
    </row>
    <row r="418" spans="1:4" ht="15.6" x14ac:dyDescent="0.3">
      <c r="A418" s="1" t="s">
        <v>24</v>
      </c>
      <c r="B418" s="1">
        <v>2020</v>
      </c>
      <c r="C418" s="7">
        <v>250629088</v>
      </c>
      <c r="D418" s="13">
        <f t="shared" si="6"/>
        <v>-8.1689729423925876E-3</v>
      </c>
    </row>
    <row r="419" spans="1:4" ht="15.6" x14ac:dyDescent="0.3">
      <c r="A419" s="1" t="s">
        <v>24</v>
      </c>
      <c r="B419" s="1">
        <v>2021</v>
      </c>
      <c r="C419" s="7">
        <v>275995045</v>
      </c>
      <c r="D419" s="13">
        <f t="shared" si="6"/>
        <v>0.10120915015259521</v>
      </c>
    </row>
    <row r="420" spans="1:4" ht="15.6" x14ac:dyDescent="0.3">
      <c r="A420" s="1" t="s">
        <v>24</v>
      </c>
      <c r="B420" s="1">
        <v>2022</v>
      </c>
      <c r="C420" s="7">
        <v>259613944</v>
      </c>
      <c r="D420" s="13">
        <f t="shared" si="6"/>
        <v>-5.9352880773638525E-2</v>
      </c>
    </row>
    <row r="421" spans="1:4" ht="15.6" x14ac:dyDescent="0.3">
      <c r="A421" s="1" t="s">
        <v>24</v>
      </c>
      <c r="B421" s="1">
        <v>2023</v>
      </c>
      <c r="C421" s="7">
        <v>259519169</v>
      </c>
      <c r="D421" s="13">
        <f t="shared" si="6"/>
        <v>-3.6506128499785048E-4</v>
      </c>
    </row>
    <row r="422" spans="1:4" ht="15.6" x14ac:dyDescent="0.3">
      <c r="A422" s="1" t="s">
        <v>25</v>
      </c>
      <c r="B422" s="1">
        <v>2004</v>
      </c>
      <c r="C422" s="21">
        <v>501579235</v>
      </c>
    </row>
    <row r="423" spans="1:4" ht="15.6" x14ac:dyDescent="0.3">
      <c r="A423" s="1" t="s">
        <v>25</v>
      </c>
      <c r="B423" s="1">
        <v>2005</v>
      </c>
      <c r="C423" s="7">
        <v>503046032</v>
      </c>
      <c r="D423" s="13">
        <f t="shared" si="6"/>
        <v>2.9243575045525957E-3</v>
      </c>
    </row>
    <row r="424" spans="1:4" ht="15.6" x14ac:dyDescent="0.3">
      <c r="A424" s="1" t="s">
        <v>25</v>
      </c>
      <c r="B424" s="1">
        <v>2006</v>
      </c>
      <c r="C424" s="7">
        <v>573439000</v>
      </c>
      <c r="D424" s="13">
        <f t="shared" si="6"/>
        <v>0.13993345245192193</v>
      </c>
    </row>
    <row r="425" spans="1:4" ht="15.6" x14ac:dyDescent="0.3">
      <c r="A425" s="1" t="s">
        <v>25</v>
      </c>
      <c r="B425" s="1">
        <v>2007</v>
      </c>
      <c r="C425" s="7">
        <v>674605897</v>
      </c>
      <c r="D425" s="13">
        <f t="shared" si="6"/>
        <v>0.17642137524653886</v>
      </c>
    </row>
    <row r="426" spans="1:4" ht="15.6" x14ac:dyDescent="0.3">
      <c r="A426" s="1" t="s">
        <v>25</v>
      </c>
      <c r="B426" s="1">
        <v>2008</v>
      </c>
      <c r="C426" s="7">
        <v>661403058</v>
      </c>
      <c r="D426" s="13">
        <f t="shared" si="6"/>
        <v>-1.9571188242963136E-2</v>
      </c>
    </row>
    <row r="427" spans="1:4" ht="15.6" x14ac:dyDescent="0.3">
      <c r="A427" s="1" t="s">
        <v>25</v>
      </c>
      <c r="B427" s="1">
        <v>2009</v>
      </c>
      <c r="C427" s="7">
        <v>563685880</v>
      </c>
      <c r="D427" s="13">
        <f t="shared" si="6"/>
        <v>-0.14774225310582098</v>
      </c>
    </row>
    <row r="428" spans="1:4" ht="15.6" x14ac:dyDescent="0.3">
      <c r="A428" s="1" t="s">
        <v>25</v>
      </c>
      <c r="B428" s="1">
        <v>2010</v>
      </c>
      <c r="C428" s="7">
        <v>663586114</v>
      </c>
      <c r="D428" s="13">
        <f t="shared" si="6"/>
        <v>0.17722678098660197</v>
      </c>
    </row>
    <row r="429" spans="1:4" ht="15.6" x14ac:dyDescent="0.3">
      <c r="A429" s="1" t="s">
        <v>25</v>
      </c>
      <c r="B429" s="1">
        <v>2011</v>
      </c>
      <c r="C429" s="7">
        <v>740959033</v>
      </c>
      <c r="D429" s="13">
        <f t="shared" si="6"/>
        <v>0.11659815865284968</v>
      </c>
    </row>
    <row r="430" spans="1:4" ht="15.6" x14ac:dyDescent="0.3">
      <c r="A430" s="1" t="s">
        <v>25</v>
      </c>
      <c r="B430" s="1">
        <v>2012</v>
      </c>
      <c r="C430" s="7">
        <v>745923526</v>
      </c>
      <c r="D430" s="13">
        <f t="shared" si="6"/>
        <v>6.7000910696772623E-3</v>
      </c>
    </row>
    <row r="431" spans="1:4" ht="15.6" x14ac:dyDescent="0.3">
      <c r="A431" s="1" t="s">
        <v>25</v>
      </c>
      <c r="B431" s="1">
        <v>2013</v>
      </c>
      <c r="C431" s="7">
        <v>818579977</v>
      </c>
      <c r="D431" s="13">
        <f t="shared" si="6"/>
        <v>9.7404691590327983E-2</v>
      </c>
    </row>
    <row r="432" spans="1:4" ht="15.6" x14ac:dyDescent="0.3">
      <c r="A432" s="1" t="s">
        <v>25</v>
      </c>
      <c r="B432" s="1">
        <v>2014</v>
      </c>
      <c r="C432" s="7">
        <v>863535367</v>
      </c>
      <c r="D432" s="13">
        <f t="shared" si="6"/>
        <v>5.4918751084965765E-2</v>
      </c>
    </row>
    <row r="433" spans="1:4" ht="15.6" x14ac:dyDescent="0.3">
      <c r="A433" s="1" t="s">
        <v>25</v>
      </c>
      <c r="B433" s="1">
        <v>2015</v>
      </c>
      <c r="C433" s="7">
        <v>872836583</v>
      </c>
      <c r="D433" s="13">
        <f t="shared" si="6"/>
        <v>1.0771088661154974E-2</v>
      </c>
    </row>
    <row r="434" spans="1:4" ht="15.6" x14ac:dyDescent="0.3">
      <c r="A434" s="1" t="s">
        <v>25</v>
      </c>
      <c r="B434" s="1">
        <v>2016</v>
      </c>
      <c r="C434" s="7">
        <v>955819974</v>
      </c>
      <c r="D434" s="13">
        <f t="shared" si="6"/>
        <v>9.5073227470347674E-2</v>
      </c>
    </row>
    <row r="435" spans="1:4" ht="15.6" x14ac:dyDescent="0.3">
      <c r="A435" s="1" t="s">
        <v>25</v>
      </c>
      <c r="B435" s="1">
        <v>2017</v>
      </c>
      <c r="C435" s="7">
        <v>986537071</v>
      </c>
      <c r="D435" s="13">
        <f t="shared" si="6"/>
        <v>3.2136906358477081E-2</v>
      </c>
    </row>
    <row r="436" spans="1:4" ht="15.6" x14ac:dyDescent="0.3">
      <c r="A436" s="1" t="s">
        <v>25</v>
      </c>
      <c r="B436" s="1">
        <v>2018</v>
      </c>
      <c r="C436" s="7">
        <v>1017130657</v>
      </c>
      <c r="D436" s="13">
        <f t="shared" si="6"/>
        <v>3.1011086049700001E-2</v>
      </c>
    </row>
    <row r="437" spans="1:4" ht="15.6" x14ac:dyDescent="0.3">
      <c r="A437" s="1" t="s">
        <v>25</v>
      </c>
      <c r="B437" s="1">
        <v>2019</v>
      </c>
      <c r="C437" s="7">
        <v>1024893080</v>
      </c>
      <c r="D437" s="13">
        <f t="shared" si="6"/>
        <v>7.6316871845108492E-3</v>
      </c>
    </row>
    <row r="438" spans="1:4" ht="15.6" x14ac:dyDescent="0.3">
      <c r="A438" s="1" t="s">
        <v>25</v>
      </c>
      <c r="B438" s="1">
        <v>2020</v>
      </c>
      <c r="C438" s="7">
        <v>1164375963</v>
      </c>
      <c r="D438" s="13">
        <f t="shared" si="6"/>
        <v>0.13609505783764292</v>
      </c>
    </row>
    <row r="439" spans="1:4" ht="15.6" x14ac:dyDescent="0.3">
      <c r="A439" s="1" t="s">
        <v>25</v>
      </c>
      <c r="B439" s="1">
        <v>2021</v>
      </c>
      <c r="C439" s="7">
        <v>1309104658</v>
      </c>
      <c r="D439" s="13">
        <f t="shared" si="6"/>
        <v>0.12429721979755434</v>
      </c>
    </row>
    <row r="440" spans="1:4" ht="15.6" x14ac:dyDescent="0.3">
      <c r="A440" s="1" t="s">
        <v>25</v>
      </c>
      <c r="B440" s="1">
        <v>2022</v>
      </c>
      <c r="C440" s="7">
        <v>1250809748</v>
      </c>
      <c r="D440" s="13">
        <f t="shared" si="6"/>
        <v>-4.4530366341420505E-2</v>
      </c>
    </row>
    <row r="441" spans="1:4" ht="15.6" x14ac:dyDescent="0.3">
      <c r="A441" s="1" t="s">
        <v>25</v>
      </c>
      <c r="B441" s="1">
        <v>2023</v>
      </c>
      <c r="C441" s="7">
        <v>1319474615</v>
      </c>
      <c r="D441" s="13">
        <f t="shared" si="6"/>
        <v>5.4896331844065546E-2</v>
      </c>
    </row>
    <row r="442" spans="1:4" ht="15.6" x14ac:dyDescent="0.3">
      <c r="A442" s="1" t="s">
        <v>26</v>
      </c>
      <c r="B442" s="1"/>
      <c r="C442" s="7">
        <f>SUBTOTAL(101,Table2[Total Assets])</f>
        <v>1952194348.5727272</v>
      </c>
      <c r="D442" s="17">
        <f>SUBTOTAL(101,Table2[Total Asset Growth])</f>
        <v>5.6065197540599611E-2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F635-DA84-4DC4-B072-ABF96BCBA2A9}">
  <dimension ref="E3:AB24"/>
  <sheetViews>
    <sheetView topLeftCell="B1" workbookViewId="0">
      <selection activeCell="F24" sqref="F24"/>
    </sheetView>
  </sheetViews>
  <sheetFormatPr defaultRowHeight="14.4" x14ac:dyDescent="0.3"/>
  <cols>
    <col min="5" max="5" width="14.5546875" bestFit="1" customWidth="1"/>
    <col min="6" max="6" width="29.109375" bestFit="1" customWidth="1"/>
    <col min="7" max="7" width="17.88671875" bestFit="1" customWidth="1"/>
    <col min="8" max="8" width="17.44140625" bestFit="1" customWidth="1"/>
    <col min="9" max="9" width="18.5546875" bestFit="1" customWidth="1"/>
    <col min="10" max="10" width="17.44140625" bestFit="1" customWidth="1"/>
    <col min="11" max="11" width="16.6640625" bestFit="1" customWidth="1"/>
    <col min="12" max="12" width="17.44140625" bestFit="1" customWidth="1"/>
    <col min="13" max="13" width="18.5546875" bestFit="1" customWidth="1"/>
    <col min="14" max="14" width="17.44140625" bestFit="1" customWidth="1"/>
    <col min="15" max="15" width="35.6640625" bestFit="1" customWidth="1"/>
    <col min="16" max="16" width="18" bestFit="1" customWidth="1"/>
    <col min="17" max="17" width="19.44140625" bestFit="1" customWidth="1"/>
    <col min="18" max="18" width="22.109375" bestFit="1" customWidth="1"/>
    <col min="19" max="19" width="19.6640625" bestFit="1" customWidth="1"/>
    <col min="20" max="20" width="23.5546875" bestFit="1" customWidth="1"/>
    <col min="21" max="21" width="22" bestFit="1" customWidth="1"/>
    <col min="22" max="22" width="20.5546875" bestFit="1" customWidth="1"/>
    <col min="23" max="23" width="19.44140625" bestFit="1" customWidth="1"/>
    <col min="24" max="24" width="19.88671875" bestFit="1" customWidth="1"/>
    <col min="25" max="25" width="21.44140625" bestFit="1" customWidth="1"/>
    <col min="26" max="26" width="30" bestFit="1" customWidth="1"/>
    <col min="27" max="27" width="29.33203125" bestFit="1" customWidth="1"/>
    <col min="28" max="28" width="16.44140625" bestFit="1" customWidth="1"/>
  </cols>
  <sheetData>
    <row r="3" spans="5:28" ht="15.6" x14ac:dyDescent="0.3">
      <c r="E3" s="27" t="s">
        <v>41</v>
      </c>
      <c r="F3" s="43" t="s">
        <v>4</v>
      </c>
      <c r="G3" s="43" t="s">
        <v>5</v>
      </c>
      <c r="H3" s="43" t="s">
        <v>6</v>
      </c>
      <c r="I3" s="50" t="s">
        <v>7</v>
      </c>
      <c r="J3" s="43" t="s">
        <v>8</v>
      </c>
      <c r="K3" s="50" t="s">
        <v>9</v>
      </c>
      <c r="L3" s="43" t="s">
        <v>10</v>
      </c>
      <c r="M3" s="50" t="s">
        <v>11</v>
      </c>
      <c r="N3" s="43" t="s">
        <v>12</v>
      </c>
      <c r="O3" s="50" t="s">
        <v>13</v>
      </c>
      <c r="P3" s="43" t="s">
        <v>14</v>
      </c>
      <c r="Q3" s="50" t="s">
        <v>15</v>
      </c>
      <c r="R3" s="43" t="s">
        <v>16</v>
      </c>
      <c r="S3" s="50" t="s">
        <v>17</v>
      </c>
      <c r="T3" s="43" t="s">
        <v>18</v>
      </c>
      <c r="U3" s="50" t="s">
        <v>19</v>
      </c>
      <c r="V3" s="43" t="s">
        <v>20</v>
      </c>
      <c r="W3" s="50" t="s">
        <v>21</v>
      </c>
      <c r="X3" s="43" t="s">
        <v>22</v>
      </c>
      <c r="Y3" s="50" t="s">
        <v>23</v>
      </c>
      <c r="Z3" s="43" t="s">
        <v>24</v>
      </c>
      <c r="AA3" s="50" t="s">
        <v>25</v>
      </c>
      <c r="AB3" s="69" t="s">
        <v>26</v>
      </c>
    </row>
    <row r="4" spans="5:28" ht="15.6" x14ac:dyDescent="0.3">
      <c r="E4" s="27">
        <v>2004</v>
      </c>
      <c r="F4" s="44">
        <v>56214578</v>
      </c>
      <c r="G4" s="47">
        <v>2305066868</v>
      </c>
      <c r="H4" s="51">
        <v>2513215000</v>
      </c>
      <c r="I4" s="52">
        <v>827247937</v>
      </c>
      <c r="J4" s="44">
        <v>248636185</v>
      </c>
      <c r="K4" s="60">
        <v>248636185</v>
      </c>
      <c r="L4" s="52">
        <v>93520739</v>
      </c>
      <c r="M4" s="52">
        <v>442919355</v>
      </c>
      <c r="N4" s="52">
        <v>130932375</v>
      </c>
      <c r="O4" s="64">
        <v>130932375</v>
      </c>
      <c r="P4" s="52">
        <v>123920692</v>
      </c>
      <c r="Q4" s="52">
        <v>38788589</v>
      </c>
      <c r="R4" s="52">
        <v>1344348000</v>
      </c>
      <c r="S4" s="47">
        <v>438163857</v>
      </c>
      <c r="T4" s="52">
        <v>206641000</v>
      </c>
      <c r="U4" s="52">
        <v>162983679</v>
      </c>
      <c r="V4" s="52">
        <v>153931598</v>
      </c>
      <c r="W4" s="52">
        <v>532876301</v>
      </c>
      <c r="X4" s="52">
        <v>290775309</v>
      </c>
      <c r="Y4" s="52">
        <v>759463000</v>
      </c>
      <c r="Z4" s="52">
        <v>127339024</v>
      </c>
      <c r="AA4" s="52">
        <v>501579235</v>
      </c>
      <c r="AB4" s="23">
        <f>AVERAGE(F4:AA4)</f>
        <v>530824176.40909094</v>
      </c>
    </row>
    <row r="5" spans="5:28" ht="15.6" x14ac:dyDescent="0.3">
      <c r="E5" s="27">
        <v>2005</v>
      </c>
      <c r="F5" s="45">
        <v>57984125</v>
      </c>
      <c r="G5" s="48">
        <v>2436467047</v>
      </c>
      <c r="H5" s="48">
        <v>2782766000</v>
      </c>
      <c r="I5" s="53">
        <v>901731532</v>
      </c>
      <c r="J5" s="58">
        <v>259093855</v>
      </c>
      <c r="K5" s="58">
        <v>259093855</v>
      </c>
      <c r="L5" s="61">
        <v>98469538</v>
      </c>
      <c r="M5" s="53">
        <v>461283464</v>
      </c>
      <c r="N5" s="63">
        <v>158539234</v>
      </c>
      <c r="O5" s="63">
        <v>158539234</v>
      </c>
      <c r="P5" s="53">
        <v>124337845</v>
      </c>
      <c r="Q5" s="53">
        <v>42470418</v>
      </c>
      <c r="R5" s="65">
        <v>1444937000</v>
      </c>
      <c r="S5" s="48">
        <v>492828873</v>
      </c>
      <c r="T5" s="53">
        <v>222686000</v>
      </c>
      <c r="U5" s="53">
        <v>170430766</v>
      </c>
      <c r="V5" s="53">
        <v>163380830</v>
      </c>
      <c r="W5" s="53">
        <v>545876301</v>
      </c>
      <c r="X5" s="53">
        <v>293068045</v>
      </c>
      <c r="Y5" s="53">
        <v>796098000</v>
      </c>
      <c r="Z5" s="53">
        <v>132288624</v>
      </c>
      <c r="AA5" s="53">
        <v>503046032</v>
      </c>
      <c r="AB5" s="23">
        <f t="shared" ref="AB5:AB24" si="0">AVERAGE(F5:AA5)</f>
        <v>568428028.09090912</v>
      </c>
    </row>
    <row r="6" spans="5:28" ht="15.6" x14ac:dyDescent="0.3">
      <c r="E6" s="27">
        <v>2006</v>
      </c>
      <c r="F6" s="46">
        <v>59831753</v>
      </c>
      <c r="G6" s="49">
        <v>2669141301</v>
      </c>
      <c r="H6" s="49">
        <v>3063190100</v>
      </c>
      <c r="I6" s="54">
        <v>996783527</v>
      </c>
      <c r="J6" s="59">
        <v>313123683</v>
      </c>
      <c r="K6" s="58">
        <v>313123683</v>
      </c>
      <c r="L6" s="62">
        <v>109640830</v>
      </c>
      <c r="M6" s="62">
        <v>509443195</v>
      </c>
      <c r="N6" s="55">
        <v>184578099</v>
      </c>
      <c r="O6" s="63">
        <v>184578099</v>
      </c>
      <c r="P6" s="54">
        <v>125478422</v>
      </c>
      <c r="Q6" s="54">
        <v>42612092</v>
      </c>
      <c r="R6" s="66">
        <v>1502434000</v>
      </c>
      <c r="S6" s="49">
        <v>561366142</v>
      </c>
      <c r="T6" s="54">
        <v>236660000</v>
      </c>
      <c r="U6" s="54">
        <v>183194162</v>
      </c>
      <c r="V6" s="54">
        <v>174437385</v>
      </c>
      <c r="W6" s="54">
        <v>555876301</v>
      </c>
      <c r="X6" s="54">
        <v>305296681</v>
      </c>
      <c r="Y6" s="54">
        <v>828645000</v>
      </c>
      <c r="Z6" s="54">
        <v>138299113</v>
      </c>
      <c r="AA6" s="54">
        <v>573439000</v>
      </c>
      <c r="AB6" s="23">
        <f t="shared" si="0"/>
        <v>619598753.09090912</v>
      </c>
    </row>
    <row r="7" spans="5:28" ht="15.6" x14ac:dyDescent="0.3">
      <c r="E7" s="27">
        <v>2007</v>
      </c>
      <c r="F7" s="45">
        <v>61729542</v>
      </c>
      <c r="G7" s="48">
        <v>2945213474</v>
      </c>
      <c r="H7" s="48">
        <v>3412986120</v>
      </c>
      <c r="I7" s="53">
        <v>1197808085</v>
      </c>
      <c r="J7" s="58">
        <v>364607850</v>
      </c>
      <c r="K7" s="58">
        <v>364607850</v>
      </c>
      <c r="L7" s="61">
        <v>124110894</v>
      </c>
      <c r="M7" s="61">
        <v>550178746</v>
      </c>
      <c r="N7" s="63">
        <v>200736258</v>
      </c>
      <c r="O7" s="63">
        <v>200736258</v>
      </c>
      <c r="P7" s="53">
        <v>133190125</v>
      </c>
      <c r="Q7" s="53">
        <v>45296835</v>
      </c>
      <c r="R7" s="65">
        <v>1653812000</v>
      </c>
      <c r="S7" s="48">
        <v>720097572</v>
      </c>
      <c r="T7" s="53">
        <v>277380000</v>
      </c>
      <c r="U7" s="53">
        <v>209579728</v>
      </c>
      <c r="V7" s="53">
        <v>187474457</v>
      </c>
      <c r="W7" s="53">
        <v>562876304</v>
      </c>
      <c r="X7" s="53">
        <v>310526197</v>
      </c>
      <c r="Y7" s="53">
        <v>855026000</v>
      </c>
      <c r="Z7" s="53">
        <v>152215125</v>
      </c>
      <c r="AA7" s="53">
        <v>674605897</v>
      </c>
      <c r="AB7" s="23">
        <f t="shared" si="0"/>
        <v>691127059.86363637</v>
      </c>
    </row>
    <row r="8" spans="5:28" ht="15.6" x14ac:dyDescent="0.3">
      <c r="E8" s="27">
        <v>2008</v>
      </c>
      <c r="F8" s="46">
        <v>63957145</v>
      </c>
      <c r="G8" s="49">
        <v>3125719143</v>
      </c>
      <c r="H8" s="49">
        <v>3789378680</v>
      </c>
      <c r="I8" s="55">
        <v>1243898599</v>
      </c>
      <c r="J8" s="59">
        <v>359854596</v>
      </c>
      <c r="K8" s="58">
        <v>359854596</v>
      </c>
      <c r="L8" s="62">
        <v>144753976</v>
      </c>
      <c r="M8" s="62">
        <v>540887851</v>
      </c>
      <c r="N8" s="55">
        <v>301575714</v>
      </c>
      <c r="O8" s="63">
        <v>301575714</v>
      </c>
      <c r="P8" s="54">
        <v>127359992</v>
      </c>
      <c r="Q8" s="54">
        <v>51464464</v>
      </c>
      <c r="R8" s="66">
        <v>1882775000</v>
      </c>
      <c r="S8" s="49">
        <v>1043047882</v>
      </c>
      <c r="T8" s="54">
        <v>276576000</v>
      </c>
      <c r="U8" s="54">
        <v>244683311</v>
      </c>
      <c r="V8" s="54">
        <v>205162696</v>
      </c>
      <c r="W8" s="54">
        <v>574357299</v>
      </c>
      <c r="X8" s="54">
        <v>315919579</v>
      </c>
      <c r="Y8" s="54">
        <v>898347000</v>
      </c>
      <c r="Z8" s="54">
        <v>162674501</v>
      </c>
      <c r="AA8" s="54">
        <v>661403058</v>
      </c>
      <c r="AB8" s="23">
        <f t="shared" si="0"/>
        <v>757964854.36363637</v>
      </c>
    </row>
    <row r="9" spans="5:28" ht="15.6" x14ac:dyDescent="0.3">
      <c r="E9" s="27">
        <v>2009</v>
      </c>
      <c r="F9" s="45">
        <v>66378512</v>
      </c>
      <c r="G9" s="48">
        <v>2898500414</v>
      </c>
      <c r="H9" s="48">
        <v>3749056711</v>
      </c>
      <c r="I9" s="53">
        <v>1155725455</v>
      </c>
      <c r="J9" s="45">
        <v>319163924</v>
      </c>
      <c r="K9" s="45">
        <v>319163924</v>
      </c>
      <c r="L9" s="61">
        <v>151419435</v>
      </c>
      <c r="M9" s="61">
        <v>476158678</v>
      </c>
      <c r="N9" s="63">
        <v>310283007</v>
      </c>
      <c r="O9" s="63">
        <v>310283007</v>
      </c>
      <c r="P9" s="53">
        <v>120229557</v>
      </c>
      <c r="Q9" s="53">
        <v>54677975</v>
      </c>
      <c r="R9" s="65">
        <v>1750514000</v>
      </c>
      <c r="S9" s="48">
        <v>1049681204</v>
      </c>
      <c r="T9" s="53">
        <v>282968000</v>
      </c>
      <c r="U9" s="53">
        <v>248433761</v>
      </c>
      <c r="V9" s="53">
        <v>209256815</v>
      </c>
      <c r="W9" s="53">
        <v>574357299</v>
      </c>
      <c r="X9" s="53">
        <v>308358346</v>
      </c>
      <c r="Y9" s="53">
        <v>860247000</v>
      </c>
      <c r="Z9" s="53">
        <v>155712119</v>
      </c>
      <c r="AA9" s="53">
        <v>563685880</v>
      </c>
      <c r="AB9" s="23">
        <f t="shared" si="0"/>
        <v>724284319.22727275</v>
      </c>
    </row>
    <row r="10" spans="5:28" ht="15.6" x14ac:dyDescent="0.3">
      <c r="E10" s="27">
        <v>2010</v>
      </c>
      <c r="F10" s="46">
        <v>68952125</v>
      </c>
      <c r="G10" s="49">
        <v>3092937771</v>
      </c>
      <c r="H10" s="49">
        <v>3925721370</v>
      </c>
      <c r="I10" s="54">
        <v>1166362956</v>
      </c>
      <c r="J10" s="46">
        <v>327166413</v>
      </c>
      <c r="K10" s="45">
        <v>327166413</v>
      </c>
      <c r="L10" s="62">
        <v>170075723</v>
      </c>
      <c r="M10" s="62">
        <v>582453551</v>
      </c>
      <c r="N10" s="55">
        <v>317124368</v>
      </c>
      <c r="O10" s="63">
        <v>317124368</v>
      </c>
      <c r="P10" s="54">
        <v>119943173</v>
      </c>
      <c r="Q10" s="54">
        <v>58814941</v>
      </c>
      <c r="R10" s="66">
        <v>1843883000</v>
      </c>
      <c r="S10" s="49">
        <v>1096035998</v>
      </c>
      <c r="T10" s="54">
        <v>286350312</v>
      </c>
      <c r="U10" s="54">
        <v>269064061</v>
      </c>
      <c r="V10" s="54">
        <v>215168588</v>
      </c>
      <c r="W10" s="54">
        <v>579509918</v>
      </c>
      <c r="X10" s="54">
        <v>302704389</v>
      </c>
      <c r="Y10" s="54">
        <v>880548000</v>
      </c>
      <c r="Z10" s="54">
        <v>206437049</v>
      </c>
      <c r="AA10" s="54">
        <v>663586114</v>
      </c>
      <c r="AB10" s="23">
        <f t="shared" si="0"/>
        <v>764415027.31818187</v>
      </c>
    </row>
    <row r="11" spans="5:28" ht="15.6" x14ac:dyDescent="0.3">
      <c r="E11" s="27">
        <v>2011</v>
      </c>
      <c r="F11" s="45">
        <v>71284591</v>
      </c>
      <c r="G11" s="48">
        <v>3487314630</v>
      </c>
      <c r="H11" s="48">
        <v>4228025731</v>
      </c>
      <c r="I11" s="56">
        <v>1227577913</v>
      </c>
      <c r="J11" s="45">
        <v>354101219</v>
      </c>
      <c r="K11" s="45">
        <v>354101219</v>
      </c>
      <c r="L11" s="61">
        <v>184992253</v>
      </c>
      <c r="M11" s="61">
        <v>620946775</v>
      </c>
      <c r="N11" s="63">
        <v>343924145</v>
      </c>
      <c r="O11" s="63">
        <v>343924145</v>
      </c>
      <c r="P11" s="53">
        <v>123129389</v>
      </c>
      <c r="Q11" s="53">
        <v>55626917</v>
      </c>
      <c r="R11" s="65">
        <v>2021019000</v>
      </c>
      <c r="S11" s="48">
        <v>1166197072</v>
      </c>
      <c r="T11" s="53">
        <v>288745000</v>
      </c>
      <c r="U11" s="53">
        <v>336302823</v>
      </c>
      <c r="V11" s="53">
        <v>222572193</v>
      </c>
      <c r="W11" s="53">
        <v>615932121</v>
      </c>
      <c r="X11" s="67">
        <v>322745445</v>
      </c>
      <c r="Y11" s="53">
        <v>900321000</v>
      </c>
      <c r="Z11" s="53">
        <v>212671106</v>
      </c>
      <c r="AA11" s="53">
        <v>740959033</v>
      </c>
      <c r="AB11" s="23">
        <f t="shared" si="0"/>
        <v>828291532.72727275</v>
      </c>
    </row>
    <row r="12" spans="5:28" ht="15.6" x14ac:dyDescent="0.3">
      <c r="E12" s="27">
        <v>2012</v>
      </c>
      <c r="F12" s="46">
        <v>74625125</v>
      </c>
      <c r="G12" s="49">
        <v>3394745391</v>
      </c>
      <c r="H12" s="49">
        <v>4329848069</v>
      </c>
      <c r="I12" s="57">
        <v>1179085690</v>
      </c>
      <c r="J12" s="46">
        <v>355575101</v>
      </c>
      <c r="K12" s="45">
        <v>355575101</v>
      </c>
      <c r="L12" s="62">
        <v>197636581</v>
      </c>
      <c r="M12" s="62">
        <v>613431750</v>
      </c>
      <c r="N12" s="55">
        <v>338574676</v>
      </c>
      <c r="O12" s="63">
        <v>338574676</v>
      </c>
      <c r="P12" s="54">
        <v>121723369</v>
      </c>
      <c r="Q12" s="54">
        <v>60030174</v>
      </c>
      <c r="R12" s="66">
        <v>2101287079</v>
      </c>
      <c r="S12" s="49">
        <v>1178433813</v>
      </c>
      <c r="T12" s="54">
        <v>289124000</v>
      </c>
      <c r="U12" s="54">
        <v>333780638</v>
      </c>
      <c r="V12" s="54">
        <v>233631964</v>
      </c>
      <c r="W12" s="54">
        <v>624270970</v>
      </c>
      <c r="X12" s="68">
        <v>315089241</v>
      </c>
      <c r="Y12" s="54">
        <v>926403000</v>
      </c>
      <c r="Z12" s="54">
        <v>210382996</v>
      </c>
      <c r="AA12" s="54">
        <v>745923526</v>
      </c>
      <c r="AB12" s="23">
        <f t="shared" si="0"/>
        <v>832625133.18181813</v>
      </c>
    </row>
    <row r="13" spans="5:28" ht="15.6" x14ac:dyDescent="0.3">
      <c r="E13" s="27">
        <v>2013</v>
      </c>
      <c r="F13" s="45">
        <v>77850123</v>
      </c>
      <c r="G13" s="48">
        <v>3636769805</v>
      </c>
      <c r="H13" s="48">
        <v>4648075901</v>
      </c>
      <c r="I13" s="56">
        <v>1248423585</v>
      </c>
      <c r="J13" s="45">
        <v>375442504</v>
      </c>
      <c r="K13" s="45">
        <v>375442504</v>
      </c>
      <c r="L13" s="61">
        <v>215540763</v>
      </c>
      <c r="M13" s="61">
        <v>645239650</v>
      </c>
      <c r="N13" s="63">
        <v>356431832</v>
      </c>
      <c r="O13" s="63">
        <v>356431832</v>
      </c>
      <c r="P13" s="53">
        <v>155591280</v>
      </c>
      <c r="Q13" s="53">
        <v>65608866</v>
      </c>
      <c r="R13" s="65">
        <v>2226464071</v>
      </c>
      <c r="S13" s="48">
        <v>1228784217</v>
      </c>
      <c r="T13" s="53">
        <v>295411000</v>
      </c>
      <c r="U13" s="53">
        <v>376276478</v>
      </c>
      <c r="V13" s="53">
        <v>242958443</v>
      </c>
      <c r="W13" s="53">
        <v>653032294</v>
      </c>
      <c r="X13" s="53">
        <v>327043204</v>
      </c>
      <c r="Y13" s="53">
        <v>964826000</v>
      </c>
      <c r="Z13" s="53">
        <v>212085905</v>
      </c>
      <c r="AA13" s="53">
        <v>818579977</v>
      </c>
      <c r="AB13" s="23">
        <f t="shared" si="0"/>
        <v>886468647</v>
      </c>
    </row>
    <row r="14" spans="5:28" ht="15.6" x14ac:dyDescent="0.3">
      <c r="E14" s="27">
        <v>2014</v>
      </c>
      <c r="F14" s="46">
        <v>82901732</v>
      </c>
      <c r="G14" s="49">
        <v>4099479135</v>
      </c>
      <c r="H14" s="49">
        <v>4939052767</v>
      </c>
      <c r="I14" s="57">
        <v>1364970073</v>
      </c>
      <c r="J14" s="46">
        <v>457945093</v>
      </c>
      <c r="K14" s="45">
        <v>457945093</v>
      </c>
      <c r="L14" s="62">
        <v>248797247</v>
      </c>
      <c r="M14" s="62">
        <v>702865090</v>
      </c>
      <c r="N14" s="55">
        <v>397707417</v>
      </c>
      <c r="O14" s="63">
        <v>397707417</v>
      </c>
      <c r="P14" s="54">
        <v>168103963</v>
      </c>
      <c r="Q14" s="54">
        <v>68590069</v>
      </c>
      <c r="R14" s="66">
        <v>2652261000</v>
      </c>
      <c r="S14" s="49">
        <v>1312182147</v>
      </c>
      <c r="T14" s="54">
        <v>293109000</v>
      </c>
      <c r="U14" s="54">
        <v>421333358</v>
      </c>
      <c r="V14" s="54">
        <v>253155569</v>
      </c>
      <c r="W14" s="54">
        <v>689843308</v>
      </c>
      <c r="X14" s="68">
        <v>354802047</v>
      </c>
      <c r="Y14" s="54">
        <v>993457000</v>
      </c>
      <c r="Z14" s="54">
        <v>222106332</v>
      </c>
      <c r="AA14" s="54">
        <v>863535367</v>
      </c>
      <c r="AB14" s="23">
        <f t="shared" si="0"/>
        <v>974629555.63636363</v>
      </c>
    </row>
    <row r="15" spans="5:28" ht="15.6" x14ac:dyDescent="0.3">
      <c r="E15" s="27">
        <v>2015</v>
      </c>
      <c r="F15" s="45">
        <v>82901732</v>
      </c>
      <c r="G15" s="48">
        <v>4270257311</v>
      </c>
      <c r="H15" s="48">
        <v>5035817244</v>
      </c>
      <c r="I15" s="56">
        <v>1416589601</v>
      </c>
      <c r="J15" s="45">
        <v>467562370</v>
      </c>
      <c r="K15" s="45">
        <v>467562370</v>
      </c>
      <c r="L15" s="61">
        <v>282576786</v>
      </c>
      <c r="M15" s="61">
        <v>716196075</v>
      </c>
      <c r="N15" s="63">
        <v>395891350</v>
      </c>
      <c r="O15" s="63">
        <v>395891350</v>
      </c>
      <c r="P15" s="53">
        <v>203844093</v>
      </c>
      <c r="Q15" s="53">
        <v>85346395</v>
      </c>
      <c r="R15" s="65">
        <v>2743645000</v>
      </c>
      <c r="S15" s="48">
        <v>1331686737</v>
      </c>
      <c r="T15" s="53">
        <v>287651038</v>
      </c>
      <c r="U15" s="53">
        <v>465847024</v>
      </c>
      <c r="V15" s="53">
        <v>252501332</v>
      </c>
      <c r="W15" s="53">
        <v>700363978</v>
      </c>
      <c r="X15" s="67">
        <v>358922787</v>
      </c>
      <c r="Y15" s="53">
        <v>1027835000</v>
      </c>
      <c r="Z15" s="53">
        <v>222303611</v>
      </c>
      <c r="AA15" s="53">
        <v>872836583</v>
      </c>
      <c r="AB15" s="23">
        <f t="shared" si="0"/>
        <v>1003819534.8636364</v>
      </c>
    </row>
    <row r="16" spans="5:28" ht="15.6" x14ac:dyDescent="0.3">
      <c r="E16" s="27">
        <v>2016</v>
      </c>
      <c r="F16" s="46">
        <v>84502011</v>
      </c>
      <c r="G16" s="49">
        <v>4203640745</v>
      </c>
      <c r="H16" s="49">
        <v>5188726734</v>
      </c>
      <c r="I16" s="57">
        <v>1329427256</v>
      </c>
      <c r="J16" s="46">
        <v>466190901</v>
      </c>
      <c r="K16" s="45">
        <v>466190901</v>
      </c>
      <c r="L16" s="62">
        <v>304980562</v>
      </c>
      <c r="M16" s="62">
        <v>785505294</v>
      </c>
      <c r="N16" s="55">
        <v>383034489</v>
      </c>
      <c r="O16" s="63">
        <v>383034489</v>
      </c>
      <c r="P16" s="54">
        <v>199865836</v>
      </c>
      <c r="Q16" s="54">
        <v>91439863</v>
      </c>
      <c r="R16" s="66">
        <v>2727690000</v>
      </c>
      <c r="S16" s="49">
        <v>1369908272</v>
      </c>
      <c r="T16" s="54">
        <v>280716229</v>
      </c>
      <c r="U16" s="54">
        <v>513050390</v>
      </c>
      <c r="V16" s="54">
        <v>259039670</v>
      </c>
      <c r="W16" s="54">
        <v>701266547</v>
      </c>
      <c r="X16" s="68">
        <v>357146979</v>
      </c>
      <c r="Y16" s="54">
        <v>1059435000</v>
      </c>
      <c r="Z16" s="54">
        <v>221595784</v>
      </c>
      <c r="AA16" s="54">
        <v>955819974</v>
      </c>
      <c r="AB16" s="23">
        <f t="shared" si="0"/>
        <v>1015100360.2727273</v>
      </c>
    </row>
    <row r="17" spans="5:28" ht="15.6" x14ac:dyDescent="0.3">
      <c r="E17" s="27">
        <v>2017</v>
      </c>
      <c r="F17" s="45">
        <v>82408194</v>
      </c>
      <c r="G17" s="48">
        <v>4693970609</v>
      </c>
      <c r="H17" s="48">
        <v>5890986351</v>
      </c>
      <c r="I17" s="56">
        <v>1474125833</v>
      </c>
      <c r="J17" s="45">
        <v>478890185</v>
      </c>
      <c r="K17" s="45">
        <v>478890185</v>
      </c>
      <c r="L17" s="61">
        <v>324270141</v>
      </c>
      <c r="M17" s="61">
        <v>881246458</v>
      </c>
      <c r="N17" s="63">
        <v>400262616</v>
      </c>
      <c r="O17" s="63">
        <v>400262616</v>
      </c>
      <c r="P17" s="53">
        <v>251432441</v>
      </c>
      <c r="Q17" s="53">
        <v>98651975</v>
      </c>
      <c r="R17" s="65">
        <v>2870128000</v>
      </c>
      <c r="S17" s="48">
        <v>1478875993</v>
      </c>
      <c r="T17" s="53">
        <v>282258552</v>
      </c>
      <c r="U17" s="53">
        <v>660932495</v>
      </c>
      <c r="V17" s="53">
        <v>268362000</v>
      </c>
      <c r="W17" s="53">
        <v>703062164</v>
      </c>
      <c r="X17" s="67">
        <v>372564421</v>
      </c>
      <c r="Y17" s="53">
        <v>1093324000</v>
      </c>
      <c r="Z17" s="53">
        <v>236589814</v>
      </c>
      <c r="AA17" s="53">
        <v>986537071</v>
      </c>
      <c r="AB17" s="23">
        <f t="shared" si="0"/>
        <v>1109456005.1818182</v>
      </c>
    </row>
    <row r="18" spans="5:28" ht="15.6" x14ac:dyDescent="0.3">
      <c r="E18" s="27">
        <v>2018</v>
      </c>
      <c r="F18" s="46">
        <v>82901732</v>
      </c>
      <c r="G18" s="49">
        <v>4851948400</v>
      </c>
      <c r="H18" s="49">
        <v>6392541992</v>
      </c>
      <c r="I18" s="57">
        <v>1530178406</v>
      </c>
      <c r="J18" s="46">
        <v>499899835</v>
      </c>
      <c r="K18" s="45">
        <v>499899835</v>
      </c>
      <c r="L18" s="62">
        <v>372834246</v>
      </c>
      <c r="M18" s="62">
        <v>929863545</v>
      </c>
      <c r="N18" s="55">
        <v>399865961</v>
      </c>
      <c r="O18" s="63">
        <v>399865961</v>
      </c>
      <c r="P18" s="54">
        <v>261030125</v>
      </c>
      <c r="Q18" s="54">
        <v>99263669</v>
      </c>
      <c r="R18" s="66">
        <v>2991273000</v>
      </c>
      <c r="S18" s="49">
        <v>1547141912</v>
      </c>
      <c r="T18" s="54">
        <v>282024282</v>
      </c>
      <c r="U18" s="54">
        <v>732709910</v>
      </c>
      <c r="V18" s="54">
        <v>264700218</v>
      </c>
      <c r="W18" s="54">
        <v>719297237</v>
      </c>
      <c r="X18" s="68">
        <v>371140146</v>
      </c>
      <c r="Y18" s="54">
        <v>1146032000</v>
      </c>
      <c r="Z18" s="54">
        <v>250964674</v>
      </c>
      <c r="AA18" s="54">
        <v>1017130657</v>
      </c>
      <c r="AB18" s="23">
        <f t="shared" si="0"/>
        <v>1165568533.7727273</v>
      </c>
    </row>
    <row r="19" spans="5:28" ht="15.6" x14ac:dyDescent="0.3">
      <c r="E19" s="27">
        <v>2019</v>
      </c>
      <c r="F19" s="45">
        <v>76200157</v>
      </c>
      <c r="G19" s="48">
        <v>4772401283</v>
      </c>
      <c r="H19" s="48">
        <v>7019919366</v>
      </c>
      <c r="I19" s="56">
        <v>1588160821</v>
      </c>
      <c r="J19" s="45">
        <v>505943499</v>
      </c>
      <c r="K19" s="45">
        <v>505943499</v>
      </c>
      <c r="L19" s="61">
        <v>391074969</v>
      </c>
      <c r="M19" s="61">
        <v>950209678</v>
      </c>
      <c r="N19" s="63">
        <v>422143910</v>
      </c>
      <c r="O19" s="63">
        <v>422143910</v>
      </c>
      <c r="P19" s="53">
        <v>267280022</v>
      </c>
      <c r="Q19" s="53">
        <v>103688190</v>
      </c>
      <c r="R19" s="65">
        <v>3421451000</v>
      </c>
      <c r="S19" s="48">
        <v>1573571385</v>
      </c>
      <c r="T19" s="53">
        <v>281907664</v>
      </c>
      <c r="U19" s="53">
        <v>786967148</v>
      </c>
      <c r="V19" s="53">
        <v>260469678</v>
      </c>
      <c r="W19" s="53">
        <v>710224267</v>
      </c>
      <c r="X19" s="67">
        <v>365331585</v>
      </c>
      <c r="Y19" s="53">
        <v>1174858000</v>
      </c>
      <c r="Z19" s="53">
        <v>252693333</v>
      </c>
      <c r="AA19" s="53">
        <v>1024893080</v>
      </c>
      <c r="AB19" s="23">
        <f t="shared" si="0"/>
        <v>1221703474.7272727</v>
      </c>
    </row>
    <row r="20" spans="5:28" ht="15.6" x14ac:dyDescent="0.3">
      <c r="E20" s="27">
        <v>2020</v>
      </c>
      <c r="F20" s="46">
        <v>88386195</v>
      </c>
      <c r="G20" s="49">
        <v>5201949007</v>
      </c>
      <c r="H20" s="49">
        <v>7207997851</v>
      </c>
      <c r="I20" s="57">
        <v>1638021472</v>
      </c>
      <c r="J20" s="46">
        <v>506736315</v>
      </c>
      <c r="K20" s="45">
        <v>506736315</v>
      </c>
      <c r="L20" s="62">
        <v>399754172</v>
      </c>
      <c r="M20" s="62">
        <v>941659821</v>
      </c>
      <c r="N20" s="55">
        <v>417901477</v>
      </c>
      <c r="O20" s="63">
        <v>417901477</v>
      </c>
      <c r="P20" s="54">
        <v>276990380</v>
      </c>
      <c r="Q20" s="54">
        <v>104926781</v>
      </c>
      <c r="R20" s="66">
        <v>3597441000</v>
      </c>
      <c r="S20" s="49">
        <v>1589887299</v>
      </c>
      <c r="T20" s="54">
        <v>273380421</v>
      </c>
      <c r="U20" s="54">
        <v>899337453</v>
      </c>
      <c r="V20" s="54">
        <v>248405282</v>
      </c>
      <c r="W20" s="54">
        <v>761945804</v>
      </c>
      <c r="X20" s="68">
        <v>419406133</v>
      </c>
      <c r="Y20" s="54">
        <v>1220156000</v>
      </c>
      <c r="Z20" s="54">
        <v>250629088</v>
      </c>
      <c r="AA20" s="54">
        <v>1164375963</v>
      </c>
      <c r="AB20" s="23">
        <f t="shared" si="0"/>
        <v>1278814804.8181818</v>
      </c>
    </row>
    <row r="21" spans="5:28" ht="15.6" x14ac:dyDescent="0.3">
      <c r="E21" s="27">
        <v>2021</v>
      </c>
      <c r="F21" s="45">
        <v>85156875</v>
      </c>
      <c r="G21" s="48">
        <v>6311936438</v>
      </c>
      <c r="H21" s="48">
        <v>8292157093</v>
      </c>
      <c r="I21" s="56">
        <v>1811655582</v>
      </c>
      <c r="J21" s="45">
        <v>549191439</v>
      </c>
      <c r="K21" s="45">
        <v>549191439</v>
      </c>
      <c r="L21" s="61">
        <v>432661711</v>
      </c>
      <c r="M21" s="61">
        <v>1075022921</v>
      </c>
      <c r="N21" s="63">
        <v>459682175</v>
      </c>
      <c r="O21" s="63">
        <v>459682175</v>
      </c>
      <c r="P21" s="53">
        <v>325006014</v>
      </c>
      <c r="Q21" s="53">
        <v>117903001</v>
      </c>
      <c r="R21" s="65">
        <v>4696880000</v>
      </c>
      <c r="S21" s="48">
        <v>1307798833</v>
      </c>
      <c r="T21" s="53">
        <v>298569657</v>
      </c>
      <c r="U21" s="53">
        <v>1111844397</v>
      </c>
      <c r="V21" s="53">
        <v>272289187</v>
      </c>
      <c r="W21" s="53">
        <v>875177190</v>
      </c>
      <c r="X21" s="67">
        <v>412314341</v>
      </c>
      <c r="Y21" s="53">
        <v>1285504000</v>
      </c>
      <c r="Z21" s="53">
        <v>275995045</v>
      </c>
      <c r="AA21" s="53">
        <v>1309104658</v>
      </c>
      <c r="AB21" s="23">
        <f t="shared" si="0"/>
        <v>1468851098.6818182</v>
      </c>
    </row>
    <row r="22" spans="5:28" ht="15.6" x14ac:dyDescent="0.3">
      <c r="E22" s="27">
        <v>2022</v>
      </c>
      <c r="F22" s="46">
        <v>91378596</v>
      </c>
      <c r="G22" s="49">
        <v>6546399748</v>
      </c>
      <c r="H22" s="49">
        <v>8017718487</v>
      </c>
      <c r="I22" s="57">
        <v>1727722407</v>
      </c>
      <c r="J22" s="46">
        <v>630809953</v>
      </c>
      <c r="K22" s="45">
        <v>630809953</v>
      </c>
      <c r="L22" s="62">
        <v>468482984</v>
      </c>
      <c r="M22" s="62">
        <v>1095002497</v>
      </c>
      <c r="N22" s="55">
        <v>422988983</v>
      </c>
      <c r="O22" s="63">
        <v>422988983</v>
      </c>
      <c r="P22" s="54">
        <v>336077023</v>
      </c>
      <c r="Q22" s="54">
        <v>114721498</v>
      </c>
      <c r="R22" s="66">
        <v>5456278000</v>
      </c>
      <c r="S22" s="49">
        <v>1727162039</v>
      </c>
      <c r="T22" s="54">
        <v>292420762</v>
      </c>
      <c r="U22" s="54">
        <v>1267127752</v>
      </c>
      <c r="V22" s="54">
        <v>306479974</v>
      </c>
      <c r="W22" s="54">
        <v>797236174</v>
      </c>
      <c r="X22" s="68">
        <v>412314341</v>
      </c>
      <c r="Y22" s="54">
        <v>1334276000</v>
      </c>
      <c r="Z22" s="54">
        <v>259613944</v>
      </c>
      <c r="AA22" s="54">
        <v>1250809748</v>
      </c>
      <c r="AB22" s="23">
        <f t="shared" si="0"/>
        <v>1527673629.3636363</v>
      </c>
    </row>
    <row r="23" spans="5:28" ht="15.6" x14ac:dyDescent="0.3">
      <c r="E23" s="27">
        <v>2023</v>
      </c>
      <c r="F23" s="45">
        <v>94251994</v>
      </c>
      <c r="G23" s="48">
        <v>6509364247</v>
      </c>
      <c r="H23" s="48">
        <v>8318947751</v>
      </c>
      <c r="I23" s="53">
        <v>1729108819</v>
      </c>
      <c r="J23" s="45">
        <v>637475150</v>
      </c>
      <c r="K23" s="45">
        <v>637475150</v>
      </c>
      <c r="L23" s="61">
        <v>508070133</v>
      </c>
      <c r="M23" s="61">
        <v>1146008194</v>
      </c>
      <c r="N23" s="63">
        <v>422901748</v>
      </c>
      <c r="O23" s="63">
        <v>422901748</v>
      </c>
      <c r="P23" s="53">
        <v>380055246</v>
      </c>
      <c r="Q23" s="53">
        <v>118318760</v>
      </c>
      <c r="R23" s="65">
        <v>5973617000</v>
      </c>
      <c r="S23" s="48">
        <v>1889769630</v>
      </c>
      <c r="T23" s="53">
        <v>285176680</v>
      </c>
      <c r="U23" s="53">
        <v>1356203738</v>
      </c>
      <c r="V23" s="53">
        <v>303553641</v>
      </c>
      <c r="W23" s="53">
        <v>789643941</v>
      </c>
      <c r="X23" s="67">
        <v>426310606</v>
      </c>
      <c r="Y23" s="53">
        <v>1329107000</v>
      </c>
      <c r="Z23" s="53">
        <v>259519169</v>
      </c>
      <c r="AA23" s="53">
        <v>1319474615</v>
      </c>
      <c r="AB23" s="23">
        <f t="shared" si="0"/>
        <v>1584420680</v>
      </c>
    </row>
    <row r="24" spans="5:28" x14ac:dyDescent="0.3">
      <c r="E24" t="s">
        <v>30</v>
      </c>
      <c r="F24" s="13">
        <f>_xlfn.RRI(20,F4,F23)</f>
        <v>2.6176534861374279E-2</v>
      </c>
      <c r="G24" s="13">
        <f t="shared" ref="G24:AA24" si="1">_xlfn.RRI(20,G4,G23)</f>
        <v>5.3277367476651571E-2</v>
      </c>
      <c r="H24" s="13">
        <f t="shared" si="1"/>
        <v>6.1675847865062527E-2</v>
      </c>
      <c r="I24" s="13">
        <f t="shared" si="1"/>
        <v>3.7550709352104361E-2</v>
      </c>
      <c r="J24" s="13">
        <f t="shared" si="1"/>
        <v>4.8201909013399158E-2</v>
      </c>
      <c r="K24" s="13">
        <f t="shared" si="1"/>
        <v>4.8201909013399158E-2</v>
      </c>
      <c r="L24" s="13">
        <f t="shared" si="1"/>
        <v>8.8305406772331008E-2</v>
      </c>
      <c r="M24" s="13">
        <f t="shared" si="1"/>
        <v>4.8680405201962484E-2</v>
      </c>
      <c r="N24" s="13">
        <f t="shared" si="1"/>
        <v>6.0375346020595133E-2</v>
      </c>
      <c r="O24" s="13">
        <f t="shared" si="1"/>
        <v>6.0375346020595133E-2</v>
      </c>
      <c r="P24" s="13">
        <f t="shared" si="1"/>
        <v>5.7633370118206351E-2</v>
      </c>
      <c r="Q24" s="13">
        <f t="shared" si="1"/>
        <v>5.7346863626499767E-2</v>
      </c>
      <c r="R24" s="13">
        <f t="shared" si="1"/>
        <v>7.7423102081948247E-2</v>
      </c>
      <c r="S24" s="13">
        <f t="shared" si="1"/>
        <v>7.5817527691659503E-2</v>
      </c>
      <c r="T24" s="13">
        <f t="shared" si="1"/>
        <v>1.6236702064927444E-2</v>
      </c>
      <c r="U24" s="13">
        <f t="shared" si="1"/>
        <v>0.11175487121800809</v>
      </c>
      <c r="V24" s="13">
        <f t="shared" si="1"/>
        <v>3.4535465194869719E-2</v>
      </c>
      <c r="W24" s="13">
        <f t="shared" si="1"/>
        <v>1.9859263673244643E-2</v>
      </c>
      <c r="X24" s="13">
        <f t="shared" si="1"/>
        <v>1.9315036004384334E-2</v>
      </c>
      <c r="Y24" s="13">
        <f t="shared" si="1"/>
        <v>2.8377737147504023E-2</v>
      </c>
      <c r="Z24" s="13">
        <f t="shared" si="1"/>
        <v>3.6240104350408142E-2</v>
      </c>
      <c r="AA24" s="13">
        <f t="shared" si="1"/>
        <v>4.9549858778805911E-2</v>
      </c>
      <c r="AB24" s="13">
        <f t="shared" si="0"/>
        <v>5.0768667433997321E-2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AA07-DCF7-43DB-8204-8E2CF0831F9A}">
  <dimension ref="A1"/>
  <sheetViews>
    <sheetView topLeftCell="A8" workbookViewId="0">
      <selection activeCell="Y32" sqref="Y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64F41-FA04-4D82-ABD3-296C0A43A696}">
  <dimension ref="G3:H26"/>
  <sheetViews>
    <sheetView topLeftCell="B6" workbookViewId="0">
      <selection activeCell="Y16" sqref="Y16"/>
    </sheetView>
  </sheetViews>
  <sheetFormatPr defaultRowHeight="14.4" x14ac:dyDescent="0.3"/>
  <cols>
    <col min="7" max="7" width="37" bestFit="1" customWidth="1"/>
    <col min="8" max="8" width="8.109375" customWidth="1"/>
  </cols>
  <sheetData>
    <row r="3" spans="7:8" x14ac:dyDescent="0.3">
      <c r="G3" t="s">
        <v>42</v>
      </c>
      <c r="H3" t="s">
        <v>30</v>
      </c>
    </row>
    <row r="4" spans="7:8" x14ac:dyDescent="0.3">
      <c r="G4" t="s">
        <v>4</v>
      </c>
      <c r="H4" s="13">
        <v>2.6176534861374279E-2</v>
      </c>
    </row>
    <row r="5" spans="7:8" x14ac:dyDescent="0.3">
      <c r="G5" t="s">
        <v>5</v>
      </c>
      <c r="H5" s="13">
        <v>5.3277367476651571E-2</v>
      </c>
    </row>
    <row r="6" spans="7:8" x14ac:dyDescent="0.3">
      <c r="G6" t="s">
        <v>6</v>
      </c>
      <c r="H6" s="13">
        <v>6.1675847865062527E-2</v>
      </c>
    </row>
    <row r="7" spans="7:8" x14ac:dyDescent="0.3">
      <c r="G7" t="s">
        <v>7</v>
      </c>
      <c r="H7" s="13">
        <v>3.7550709352104361E-2</v>
      </c>
    </row>
    <row r="8" spans="7:8" x14ac:dyDescent="0.3">
      <c r="G8" t="s">
        <v>8</v>
      </c>
      <c r="H8" s="13">
        <v>4.8201909013399158E-2</v>
      </c>
    </row>
    <row r="9" spans="7:8" x14ac:dyDescent="0.3">
      <c r="G9" t="s">
        <v>9</v>
      </c>
      <c r="H9" s="13">
        <v>4.8201909013399158E-2</v>
      </c>
    </row>
    <row r="10" spans="7:8" x14ac:dyDescent="0.3">
      <c r="G10" t="s">
        <v>10</v>
      </c>
      <c r="H10" s="13">
        <v>8.8305406772331008E-2</v>
      </c>
    </row>
    <row r="11" spans="7:8" x14ac:dyDescent="0.3">
      <c r="G11" t="s">
        <v>11</v>
      </c>
      <c r="H11" s="13">
        <v>4.8680405201962484E-2</v>
      </c>
    </row>
    <row r="12" spans="7:8" x14ac:dyDescent="0.3">
      <c r="G12" t="s">
        <v>12</v>
      </c>
      <c r="H12" s="13">
        <v>6.0375346020595133E-2</v>
      </c>
    </row>
    <row r="13" spans="7:8" x14ac:dyDescent="0.3">
      <c r="G13" t="s">
        <v>13</v>
      </c>
      <c r="H13" s="13">
        <v>6.0375346020595133E-2</v>
      </c>
    </row>
    <row r="14" spans="7:8" x14ac:dyDescent="0.3">
      <c r="G14" t="s">
        <v>14</v>
      </c>
      <c r="H14" s="13">
        <v>5.7633370118206351E-2</v>
      </c>
    </row>
    <row r="15" spans="7:8" x14ac:dyDescent="0.3">
      <c r="G15" t="s">
        <v>15</v>
      </c>
      <c r="H15" s="13">
        <v>5.7346863626499767E-2</v>
      </c>
    </row>
    <row r="16" spans="7:8" x14ac:dyDescent="0.3">
      <c r="G16" t="s">
        <v>16</v>
      </c>
      <c r="H16" s="13">
        <v>7.7423102081948247E-2</v>
      </c>
    </row>
    <row r="17" spans="7:8" x14ac:dyDescent="0.3">
      <c r="G17" t="s">
        <v>17</v>
      </c>
      <c r="H17" s="13">
        <v>7.5817527691659503E-2</v>
      </c>
    </row>
    <row r="18" spans="7:8" x14ac:dyDescent="0.3">
      <c r="G18" t="s">
        <v>18</v>
      </c>
      <c r="H18" s="13">
        <v>1.6236702064927444E-2</v>
      </c>
    </row>
    <row r="19" spans="7:8" x14ac:dyDescent="0.3">
      <c r="G19" t="s">
        <v>19</v>
      </c>
      <c r="H19" s="13">
        <v>0.11175487121800809</v>
      </c>
    </row>
    <row r="20" spans="7:8" x14ac:dyDescent="0.3">
      <c r="G20" t="s">
        <v>20</v>
      </c>
      <c r="H20" s="13">
        <v>3.4535465194869719E-2</v>
      </c>
    </row>
    <row r="21" spans="7:8" x14ac:dyDescent="0.3">
      <c r="G21" t="s">
        <v>21</v>
      </c>
      <c r="H21" s="13">
        <v>1.9859263673244643E-2</v>
      </c>
    </row>
    <row r="22" spans="7:8" x14ac:dyDescent="0.3">
      <c r="G22" t="s">
        <v>22</v>
      </c>
      <c r="H22" s="13">
        <v>1.9315036004384334E-2</v>
      </c>
    </row>
    <row r="23" spans="7:8" x14ac:dyDescent="0.3">
      <c r="G23" t="s">
        <v>23</v>
      </c>
      <c r="H23" s="13">
        <v>2.8377737147504023E-2</v>
      </c>
    </row>
    <row r="24" spans="7:8" x14ac:dyDescent="0.3">
      <c r="G24" t="s">
        <v>24</v>
      </c>
      <c r="H24" s="13">
        <v>3.6240104350408142E-2</v>
      </c>
    </row>
    <row r="25" spans="7:8" x14ac:dyDescent="0.3">
      <c r="G25" t="s">
        <v>25</v>
      </c>
      <c r="H25" s="13">
        <v>4.9549858778805911E-2</v>
      </c>
    </row>
    <row r="26" spans="7:8" x14ac:dyDescent="0.3">
      <c r="G26" t="s">
        <v>26</v>
      </c>
      <c r="H26" s="13">
        <v>5.0768667433997321E-2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CBB9-3067-46BE-93B1-3B81277EA546}">
  <dimension ref="D3:F25"/>
  <sheetViews>
    <sheetView topLeftCell="AD2" workbookViewId="0">
      <selection activeCell="E4" sqref="E4"/>
    </sheetView>
  </sheetViews>
  <sheetFormatPr defaultRowHeight="14.4" x14ac:dyDescent="0.3"/>
  <cols>
    <col min="5" max="5" width="41.44140625" bestFit="1" customWidth="1"/>
    <col min="6" max="6" width="20.5546875" customWidth="1"/>
  </cols>
  <sheetData>
    <row r="3" spans="4:6" ht="15" thickBot="1" x14ac:dyDescent="0.35">
      <c r="D3" t="s">
        <v>41</v>
      </c>
      <c r="E3" t="s">
        <v>43</v>
      </c>
      <c r="F3" s="27" t="s">
        <v>44</v>
      </c>
    </row>
    <row r="4" spans="4:6" ht="16.8" thickTop="1" thickBot="1" x14ac:dyDescent="0.35">
      <c r="D4">
        <v>2004</v>
      </c>
      <c r="E4" s="24">
        <v>1037223270.6666666</v>
      </c>
      <c r="F4" s="26">
        <v>127339024</v>
      </c>
    </row>
    <row r="5" spans="4:6" ht="16.2" thickTop="1" x14ac:dyDescent="0.3">
      <c r="D5">
        <v>2005</v>
      </c>
      <c r="E5" s="24">
        <v>1104486873.7619047</v>
      </c>
      <c r="F5" s="26">
        <v>132288624</v>
      </c>
    </row>
    <row r="6" spans="4:6" ht="15.6" x14ac:dyDescent="0.3">
      <c r="D6">
        <v>2006</v>
      </c>
      <c r="E6" s="25">
        <v>1228309714.0476191</v>
      </c>
      <c r="F6" s="26">
        <v>138299113</v>
      </c>
    </row>
    <row r="7" spans="4:6" ht="15.6" x14ac:dyDescent="0.3">
      <c r="D7">
        <v>2007</v>
      </c>
      <c r="E7" s="25">
        <v>1422516053.2857144</v>
      </c>
      <c r="F7" s="26">
        <v>152215125</v>
      </c>
    </row>
    <row r="8" spans="4:6" ht="15.6" x14ac:dyDescent="0.3">
      <c r="D8">
        <v>2008</v>
      </c>
      <c r="E8" s="25">
        <v>1512534584.5238094</v>
      </c>
      <c r="F8" s="26">
        <v>162674501</v>
      </c>
    </row>
    <row r="9" spans="4:6" ht="15.6" x14ac:dyDescent="0.3">
      <c r="D9">
        <v>2009</v>
      </c>
      <c r="E9" s="25">
        <v>1354692213.9523809</v>
      </c>
      <c r="F9" s="26">
        <v>155712119</v>
      </c>
    </row>
    <row r="10" spans="4:6" ht="15.6" x14ac:dyDescent="0.3">
      <c r="D10">
        <v>2010</v>
      </c>
      <c r="E10" s="25">
        <v>1420612339.2380953</v>
      </c>
      <c r="F10" s="26">
        <v>206437049</v>
      </c>
    </row>
    <row r="11" spans="4:6" ht="15.6" x14ac:dyDescent="0.3">
      <c r="D11">
        <v>2011</v>
      </c>
      <c r="E11" s="25">
        <v>1616495926.8571429</v>
      </c>
      <c r="F11" s="26">
        <v>212671106</v>
      </c>
    </row>
    <row r="12" spans="4:6" ht="15.6" x14ac:dyDescent="0.3">
      <c r="D12">
        <v>2012</v>
      </c>
      <c r="E12" s="25">
        <v>1657351245.8571429</v>
      </c>
      <c r="F12" s="26">
        <v>210382996</v>
      </c>
    </row>
    <row r="13" spans="4:6" ht="15.6" x14ac:dyDescent="0.3">
      <c r="D13">
        <v>2013</v>
      </c>
      <c r="E13" s="25">
        <v>1751678823.3333333</v>
      </c>
      <c r="F13" s="26">
        <v>212085905</v>
      </c>
    </row>
    <row r="14" spans="4:6" ht="15.6" x14ac:dyDescent="0.3">
      <c r="D14">
        <v>2014</v>
      </c>
      <c r="E14" s="25">
        <v>1966583091.1428571</v>
      </c>
      <c r="F14" s="26">
        <v>222106332</v>
      </c>
    </row>
    <row r="15" spans="4:6" ht="15.6" x14ac:dyDescent="0.3">
      <c r="D15">
        <v>2015</v>
      </c>
      <c r="E15" s="25">
        <v>2070954529.0952382</v>
      </c>
      <c r="F15" s="26">
        <v>222303611</v>
      </c>
    </row>
    <row r="16" spans="4:6" ht="15.6" x14ac:dyDescent="0.3">
      <c r="D16">
        <v>2016</v>
      </c>
      <c r="E16" s="25">
        <v>2095562031.0476191</v>
      </c>
      <c r="F16" s="26">
        <v>221595784</v>
      </c>
    </row>
    <row r="17" spans="4:6" ht="15.6" x14ac:dyDescent="0.3">
      <c r="D17">
        <v>2017</v>
      </c>
      <c r="E17" s="25">
        <v>2267624505.7142859</v>
      </c>
      <c r="F17" s="26">
        <v>236589814</v>
      </c>
    </row>
    <row r="18" spans="4:6" ht="15.6" x14ac:dyDescent="0.3">
      <c r="D18">
        <v>2018</v>
      </c>
      <c r="E18" s="25">
        <v>2427866753.6190476</v>
      </c>
      <c r="F18" s="26">
        <v>250964674</v>
      </c>
    </row>
    <row r="19" spans="4:6" ht="15.6" x14ac:dyDescent="0.3">
      <c r="D19">
        <v>2019</v>
      </c>
      <c r="E19" s="25">
        <v>2563370165.2857141</v>
      </c>
      <c r="F19" s="26">
        <v>252693333</v>
      </c>
    </row>
    <row r="20" spans="4:6" ht="15.6" x14ac:dyDescent="0.3">
      <c r="D20">
        <v>2020</v>
      </c>
      <c r="E20" s="25">
        <v>2744438511.9047618</v>
      </c>
      <c r="F20" s="26">
        <v>250629088</v>
      </c>
    </row>
    <row r="21" spans="4:6" ht="15.6" x14ac:dyDescent="0.3">
      <c r="D21">
        <v>2021</v>
      </c>
      <c r="E21" s="25">
        <v>3534353178.8571429</v>
      </c>
      <c r="F21" s="26">
        <v>275995045</v>
      </c>
    </row>
    <row r="22" spans="4:6" ht="15.6" x14ac:dyDescent="0.3">
      <c r="D22">
        <v>2022</v>
      </c>
      <c r="E22" s="25">
        <v>3471062478.9523811</v>
      </c>
      <c r="F22" s="26">
        <v>259613944</v>
      </c>
    </row>
    <row r="23" spans="4:6" ht="15.6" x14ac:dyDescent="0.3">
      <c r="D23">
        <v>2023</v>
      </c>
      <c r="E23" s="25">
        <v>3469217529.5714288</v>
      </c>
      <c r="F23" s="26">
        <v>259519169</v>
      </c>
    </row>
    <row r="24" spans="4:6" ht="15.6" x14ac:dyDescent="0.3">
      <c r="E24" s="25"/>
    </row>
    <row r="25" spans="4:6" ht="15.6" x14ac:dyDescent="0.3">
      <c r="E25" s="2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538-E9D2-4649-AF64-A8449E865360}">
  <dimension ref="B1:P31"/>
  <sheetViews>
    <sheetView workbookViewId="0">
      <selection activeCell="F4" sqref="F4"/>
    </sheetView>
  </sheetViews>
  <sheetFormatPr defaultRowHeight="14.4" x14ac:dyDescent="0.3"/>
  <cols>
    <col min="4" max="4" width="41.44140625" bestFit="1" customWidth="1"/>
    <col min="5" max="5" width="41.44140625" style="3" customWidth="1"/>
    <col min="6" max="10" width="41.44140625" customWidth="1"/>
    <col min="11" max="11" width="16.109375" bestFit="1" customWidth="1"/>
    <col min="12" max="12" width="24.6640625" bestFit="1" customWidth="1"/>
    <col min="13" max="13" width="24.109375" bestFit="1" customWidth="1"/>
    <col min="14" max="14" width="34.5546875" bestFit="1" customWidth="1"/>
    <col min="15" max="15" width="23.5546875" bestFit="1" customWidth="1"/>
    <col min="16" max="16" width="24.33203125" bestFit="1" customWidth="1"/>
  </cols>
  <sheetData>
    <row r="1" spans="2:16" x14ac:dyDescent="0.3">
      <c r="L1" t="s">
        <v>45</v>
      </c>
    </row>
    <row r="3" spans="2:16" ht="15" thickBot="1" x14ac:dyDescent="0.35">
      <c r="B3" t="s">
        <v>46</v>
      </c>
      <c r="C3" t="s">
        <v>41</v>
      </c>
      <c r="D3" t="s">
        <v>43</v>
      </c>
      <c r="E3" s="34" t="s">
        <v>47</v>
      </c>
      <c r="F3" s="33" t="s">
        <v>48</v>
      </c>
      <c r="G3" s="33" t="s">
        <v>49</v>
      </c>
      <c r="H3" s="33" t="s">
        <v>50</v>
      </c>
      <c r="I3" s="27" t="s">
        <v>51</v>
      </c>
      <c r="J3" s="27"/>
      <c r="K3" s="27" t="s">
        <v>44</v>
      </c>
      <c r="L3" s="27" t="s">
        <v>52</v>
      </c>
      <c r="M3" s="27" t="s">
        <v>48</v>
      </c>
      <c r="N3" s="27" t="s">
        <v>53</v>
      </c>
      <c r="O3" s="27" t="s">
        <v>54</v>
      </c>
      <c r="P3" t="s">
        <v>55</v>
      </c>
    </row>
    <row r="4" spans="2:16" ht="16.8" thickTop="1" thickBot="1" x14ac:dyDescent="0.35">
      <c r="B4">
        <v>1</v>
      </c>
      <c r="C4">
        <v>2004</v>
      </c>
      <c r="D4" s="24">
        <v>575344334.20000005</v>
      </c>
      <c r="E4" s="35">
        <f xml:space="preserve"> 60000000*B4 + 500000000</f>
        <v>560000000</v>
      </c>
      <c r="F4" s="36">
        <f>(D4-E4)^2</f>
        <v>235448592041291.09</v>
      </c>
      <c r="G4" s="30">
        <f>600000000 * EXP(0.0543 * B4)</f>
        <v>633480777.02237022</v>
      </c>
      <c r="H4" s="36">
        <f>(D4-G4)^2</f>
        <v>3379845984038716</v>
      </c>
      <c r="I4" s="25"/>
      <c r="J4" s="25"/>
      <c r="K4" s="26">
        <v>127339024</v>
      </c>
      <c r="L4" s="31">
        <f xml:space="preserve"> 8000000*B4 + 100000000</f>
        <v>108000000</v>
      </c>
      <c r="M4" s="39">
        <f>(K4-L4)^2</f>
        <v>373997849272576</v>
      </c>
      <c r="N4" s="30">
        <f>100000000 * EXP(0.0394 * B4)</f>
        <v>104018647.50363486</v>
      </c>
      <c r="O4" s="39">
        <f>(K4-N4)^2</f>
        <v>543839959932219.88</v>
      </c>
    </row>
    <row r="5" spans="2:16" ht="16.2" thickTop="1" x14ac:dyDescent="0.3">
      <c r="B5">
        <v>2</v>
      </c>
      <c r="C5">
        <v>2005</v>
      </c>
      <c r="D5" s="24">
        <v>615532467.45000005</v>
      </c>
      <c r="E5" s="35">
        <f t="shared" ref="E5:E26" si="0" xml:space="preserve"> 60000000*B5 + 500000000</f>
        <v>620000000</v>
      </c>
      <c r="F5" s="36">
        <f t="shared" ref="F5:F23" si="1">(D5-E5)^2</f>
        <v>19958847085309.078</v>
      </c>
      <c r="G5" s="30">
        <f t="shared" ref="G5:G26" si="2">600000000 * EXP(0.0543 * B5)</f>
        <v>668829824.76144326</v>
      </c>
      <c r="H5" s="36">
        <f t="shared" ref="H5:H23" si="3">(D5-G5)^2</f>
        <v>2840608296383649</v>
      </c>
      <c r="I5" s="25"/>
      <c r="J5" s="25"/>
      <c r="K5" s="26">
        <v>132288624</v>
      </c>
      <c r="L5" s="31">
        <f t="shared" ref="L5:L26" si="4" xml:space="preserve"> 8000000*B5 + 100000000</f>
        <v>116000000</v>
      </c>
      <c r="M5" s="39">
        <f t="shared" ref="M5:M23" si="5">(K5-L5)^2</f>
        <v>265319271813376</v>
      </c>
      <c r="N5" s="30">
        <f t="shared" ref="N5:N26" si="6">100000000 * EXP(0.0394 * B5)</f>
        <v>108198790.28485441</v>
      </c>
      <c r="O5" s="39">
        <f t="shared" ref="O5:O23" si="7">(K5-N5)^2</f>
        <v>580320088423365.13</v>
      </c>
    </row>
    <row r="6" spans="2:16" ht="15.6" x14ac:dyDescent="0.3">
      <c r="B6">
        <v>3</v>
      </c>
      <c r="C6">
        <v>2006</v>
      </c>
      <c r="D6" s="25">
        <v>670024699.75</v>
      </c>
      <c r="E6" s="35">
        <f t="shared" si="0"/>
        <v>680000000</v>
      </c>
      <c r="F6" s="36">
        <f t="shared" si="1"/>
        <v>99506615077650.063</v>
      </c>
      <c r="G6" s="30">
        <f t="shared" si="2"/>
        <v>706151395.14269125</v>
      </c>
      <c r="H6" s="36">
        <f t="shared" si="3"/>
        <v>1305138119996299.5</v>
      </c>
      <c r="I6" s="25">
        <f t="shared" ref="I6:I25" si="8">AVERAGE(D4:D6)</f>
        <v>620300500.4666667</v>
      </c>
      <c r="J6" s="25"/>
      <c r="K6" s="26">
        <v>138299113</v>
      </c>
      <c r="L6" s="31">
        <f t="shared" si="4"/>
        <v>124000000</v>
      </c>
      <c r="M6" s="39">
        <f t="shared" si="5"/>
        <v>204464632586769</v>
      </c>
      <c r="N6" s="30">
        <f t="shared" si="6"/>
        <v>112546918.26959984</v>
      </c>
      <c r="O6" s="39">
        <f t="shared" si="7"/>
        <v>663175533432449.75</v>
      </c>
      <c r="P6" s="23">
        <f>AVERAGE(K4:K6)</f>
        <v>132642253.66666667</v>
      </c>
    </row>
    <row r="7" spans="2:16" ht="15.6" x14ac:dyDescent="0.3">
      <c r="B7">
        <v>4</v>
      </c>
      <c r="C7">
        <v>2007</v>
      </c>
      <c r="D7" s="25">
        <v>747436805.95000005</v>
      </c>
      <c r="E7" s="35">
        <f t="shared" si="0"/>
        <v>740000000</v>
      </c>
      <c r="F7" s="36">
        <f t="shared" si="1"/>
        <v>55306082737956.109</v>
      </c>
      <c r="G7" s="30">
        <f t="shared" si="2"/>
        <v>745555557.48403811</v>
      </c>
      <c r="H7" s="36">
        <f t="shared" si="3"/>
        <v>3539095790684.1265</v>
      </c>
      <c r="I7" s="25">
        <f t="shared" si="8"/>
        <v>677664657.7166667</v>
      </c>
      <c r="J7" s="25"/>
      <c r="K7" s="26">
        <v>152215125</v>
      </c>
      <c r="L7" s="31">
        <f t="shared" si="4"/>
        <v>132000000</v>
      </c>
      <c r="M7" s="39">
        <f t="shared" si="5"/>
        <v>408651278765625</v>
      </c>
      <c r="N7" s="30">
        <f t="shared" si="6"/>
        <v>117069782.19105908</v>
      </c>
      <c r="O7" s="39">
        <f t="shared" si="7"/>
        <v>1235195121157975</v>
      </c>
      <c r="P7" s="23">
        <f t="shared" ref="P7:P23" si="9">AVERAGE(K5:K7)</f>
        <v>140934287.33333334</v>
      </c>
    </row>
    <row r="8" spans="2:16" ht="15.6" x14ac:dyDescent="0.3">
      <c r="B8">
        <v>5</v>
      </c>
      <c r="C8">
        <v>2008</v>
      </c>
      <c r="D8" s="25">
        <v>816438713.75</v>
      </c>
      <c r="E8" s="35">
        <f t="shared" si="0"/>
        <v>800000000</v>
      </c>
      <c r="F8" s="36">
        <f t="shared" si="1"/>
        <v>270231309754439.06</v>
      </c>
      <c r="G8" s="30">
        <f t="shared" si="2"/>
        <v>787158523.11389148</v>
      </c>
      <c r="H8" s="36">
        <f t="shared" si="3"/>
        <v>857329563686856.88</v>
      </c>
      <c r="I8" s="25">
        <f t="shared" si="8"/>
        <v>744633406.48333323</v>
      </c>
      <c r="J8" s="25"/>
      <c r="K8" s="26">
        <v>162674501</v>
      </c>
      <c r="L8" s="31">
        <f t="shared" si="4"/>
        <v>140000000</v>
      </c>
      <c r="M8" s="39">
        <f t="shared" si="5"/>
        <v>514132995599001</v>
      </c>
      <c r="N8" s="30">
        <f t="shared" si="6"/>
        <v>121774404.07059084</v>
      </c>
      <c r="O8" s="39">
        <f t="shared" si="7"/>
        <v>1672817928835064.8</v>
      </c>
      <c r="P8" s="23">
        <f t="shared" si="9"/>
        <v>151062913</v>
      </c>
    </row>
    <row r="9" spans="2:16" ht="15.6" x14ac:dyDescent="0.3">
      <c r="B9">
        <v>6</v>
      </c>
      <c r="C9">
        <v>2009</v>
      </c>
      <c r="D9" s="25">
        <v>777504174.64999998</v>
      </c>
      <c r="E9" s="35">
        <f t="shared" si="0"/>
        <v>860000000</v>
      </c>
      <c r="F9" s="36">
        <f t="shared" si="1"/>
        <v>6805561200177707</v>
      </c>
      <c r="G9" s="30">
        <f t="shared" si="2"/>
        <v>831082988.10328209</v>
      </c>
      <c r="H9" s="36">
        <f t="shared" si="3"/>
        <v>2870689251061605</v>
      </c>
      <c r="I9" s="25">
        <f t="shared" si="8"/>
        <v>780459898.11666667</v>
      </c>
      <c r="J9" s="25"/>
      <c r="K9" s="26">
        <v>155712119</v>
      </c>
      <c r="L9" s="31">
        <f t="shared" si="4"/>
        <v>148000000</v>
      </c>
      <c r="M9" s="39">
        <f t="shared" si="5"/>
        <v>59476779470161</v>
      </c>
      <c r="N9" s="30">
        <f t="shared" si="6"/>
        <v>126668088.11983988</v>
      </c>
      <c r="O9" s="39">
        <f t="shared" si="7"/>
        <v>843555729767694.88</v>
      </c>
      <c r="P9" s="23">
        <f t="shared" si="9"/>
        <v>156867248.33333334</v>
      </c>
    </row>
    <row r="10" spans="2:16" ht="15.6" x14ac:dyDescent="0.3">
      <c r="B10">
        <v>7</v>
      </c>
      <c r="C10">
        <v>2010</v>
      </c>
      <c r="D10" s="25">
        <v>821017656.20000005</v>
      </c>
      <c r="E10" s="35">
        <f t="shared" si="0"/>
        <v>920000000</v>
      </c>
      <c r="F10" s="36">
        <f t="shared" si="1"/>
        <v>9797504384141388</v>
      </c>
      <c r="G10" s="30">
        <f t="shared" si="2"/>
        <v>877458495.12290072</v>
      </c>
      <c r="H10" s="36">
        <f t="shared" si="3"/>
        <v>3185568298320820</v>
      </c>
      <c r="I10" s="25">
        <f t="shared" si="8"/>
        <v>804986848.20000017</v>
      </c>
      <c r="J10" s="25"/>
      <c r="K10" s="26">
        <v>206437049</v>
      </c>
      <c r="L10" s="31">
        <f t="shared" si="4"/>
        <v>156000000</v>
      </c>
      <c r="M10" s="39">
        <f t="shared" si="5"/>
        <v>2543895911828401</v>
      </c>
      <c r="N10" s="30">
        <f t="shared" si="6"/>
        <v>131758432.0809698</v>
      </c>
      <c r="O10" s="39">
        <f t="shared" si="7"/>
        <v>5576895824939264</v>
      </c>
      <c r="P10" s="23">
        <f t="shared" si="9"/>
        <v>174941223</v>
      </c>
    </row>
    <row r="11" spans="2:16" ht="15.6" x14ac:dyDescent="0.3">
      <c r="B11">
        <v>8</v>
      </c>
      <c r="C11">
        <v>2011</v>
      </c>
      <c r="D11" s="25">
        <v>897446823.20000005</v>
      </c>
      <c r="E11" s="35">
        <f t="shared" si="0"/>
        <v>980000000</v>
      </c>
      <c r="F11" s="36">
        <f t="shared" si="1"/>
        <v>6815026999772050</v>
      </c>
      <c r="G11" s="30">
        <f t="shared" si="2"/>
        <v>926421815.49222469</v>
      </c>
      <c r="H11" s="36">
        <f t="shared" si="3"/>
        <v>839550178334477.63</v>
      </c>
      <c r="I11" s="25">
        <f t="shared" si="8"/>
        <v>831989551.35000002</v>
      </c>
      <c r="J11" s="25"/>
      <c r="K11" s="26">
        <v>212671106</v>
      </c>
      <c r="L11" s="31">
        <f t="shared" si="4"/>
        <v>164000000</v>
      </c>
      <c r="M11" s="39">
        <f t="shared" si="5"/>
        <v>2368876559263236</v>
      </c>
      <c r="N11" s="30">
        <f t="shared" si="6"/>
        <v>137053339.02262014</v>
      </c>
      <c r="O11" s="39">
        <f t="shared" si="7"/>
        <v>5718046682645320</v>
      </c>
      <c r="P11" s="23">
        <f t="shared" si="9"/>
        <v>191606758</v>
      </c>
    </row>
    <row r="12" spans="2:16" ht="15.6" x14ac:dyDescent="0.3">
      <c r="B12">
        <v>9</v>
      </c>
      <c r="C12">
        <v>2012</v>
      </c>
      <c r="D12" s="25">
        <v>901757358.14999998</v>
      </c>
      <c r="E12" s="35">
        <f t="shared" si="0"/>
        <v>1040000000</v>
      </c>
      <c r="F12" s="36">
        <f t="shared" si="1"/>
        <v>1.911102802566738E+16</v>
      </c>
      <c r="G12" s="30">
        <f t="shared" si="2"/>
        <v>978117352.54748225</v>
      </c>
      <c r="H12" s="36">
        <f t="shared" si="3"/>
        <v>5830848744383525</v>
      </c>
      <c r="I12" s="25">
        <f t="shared" si="8"/>
        <v>873407279.1833334</v>
      </c>
      <c r="J12" s="25"/>
      <c r="K12" s="26">
        <v>210382996</v>
      </c>
      <c r="L12" s="31">
        <f t="shared" si="4"/>
        <v>172000000</v>
      </c>
      <c r="M12" s="39">
        <f t="shared" si="5"/>
        <v>1473254381936016</v>
      </c>
      <c r="N12" s="30">
        <f t="shared" si="6"/>
        <v>142561029.60990086</v>
      </c>
      <c r="O12" s="39">
        <f t="shared" si="7"/>
        <v>4599819125019737</v>
      </c>
      <c r="P12" s="23">
        <f t="shared" si="9"/>
        <v>209830383.66666666</v>
      </c>
    </row>
    <row r="13" spans="2:16" ht="15.6" x14ac:dyDescent="0.3">
      <c r="B13">
        <v>10</v>
      </c>
      <c r="C13">
        <v>2013</v>
      </c>
      <c r="D13" s="25">
        <v>955473664.5</v>
      </c>
      <c r="E13" s="35">
        <f t="shared" si="0"/>
        <v>1100000000</v>
      </c>
      <c r="F13" s="36">
        <f t="shared" si="1"/>
        <v>2.088786165305856E+16</v>
      </c>
      <c r="G13" s="30">
        <f t="shared" si="2"/>
        <v>1032697567.5180712</v>
      </c>
      <c r="H13" s="36">
        <f t="shared" si="3"/>
        <v>5963531197344462</v>
      </c>
      <c r="I13" s="25">
        <f t="shared" si="8"/>
        <v>918225948.61666667</v>
      </c>
      <c r="J13" s="25"/>
      <c r="K13" s="26">
        <v>212085905</v>
      </c>
      <c r="L13" s="31">
        <f t="shared" si="4"/>
        <v>180000000</v>
      </c>
      <c r="M13" s="39">
        <f t="shared" si="5"/>
        <v>1029505299669025</v>
      </c>
      <c r="N13" s="30">
        <f t="shared" si="6"/>
        <v>148290054.8674753</v>
      </c>
      <c r="O13" s="39">
        <f t="shared" si="7"/>
        <v>4069910494131551.5</v>
      </c>
      <c r="P13" s="23">
        <f t="shared" si="9"/>
        <v>211713335.66666666</v>
      </c>
    </row>
    <row r="14" spans="2:16" ht="15.6" x14ac:dyDescent="0.3">
      <c r="B14">
        <v>11</v>
      </c>
      <c r="C14">
        <v>2014</v>
      </c>
      <c r="D14" s="25">
        <v>1048016645.7</v>
      </c>
      <c r="E14" s="35">
        <f t="shared" si="0"/>
        <v>1160000000</v>
      </c>
      <c r="F14" s="36">
        <f t="shared" si="1"/>
        <v>1.2540271640279318E+16</v>
      </c>
      <c r="G14" s="30">
        <f t="shared" si="2"/>
        <v>1090323429.1674323</v>
      </c>
      <c r="H14" s="36">
        <f t="shared" si="3"/>
        <v>1789863927360199.8</v>
      </c>
      <c r="I14" s="25">
        <f t="shared" si="8"/>
        <v>968415889.45000017</v>
      </c>
      <c r="J14" s="25"/>
      <c r="K14" s="26">
        <v>222106332</v>
      </c>
      <c r="L14" s="31">
        <f t="shared" si="4"/>
        <v>188000000</v>
      </c>
      <c r="M14" s="39">
        <f t="shared" si="5"/>
        <v>1163241882494224</v>
      </c>
      <c r="N14" s="30">
        <f t="shared" si="6"/>
        <v>154249309.45554587</v>
      </c>
      <c r="O14" s="39">
        <f t="shared" si="7"/>
        <v>4604575508598556</v>
      </c>
      <c r="P14" s="23">
        <f t="shared" si="9"/>
        <v>214858411</v>
      </c>
    </row>
    <row r="15" spans="2:16" ht="15.6" x14ac:dyDescent="0.3">
      <c r="B15">
        <v>12</v>
      </c>
      <c r="C15">
        <v>2015</v>
      </c>
      <c r="D15" s="25">
        <v>1080398505.55</v>
      </c>
      <c r="E15" s="35">
        <f t="shared" si="0"/>
        <v>1220000000</v>
      </c>
      <c r="F15" s="36">
        <f t="shared" si="1"/>
        <v>1.9488577252673396E+16</v>
      </c>
      <c r="G15" s="30">
        <f t="shared" si="2"/>
        <v>1151164888.5244672</v>
      </c>
      <c r="H15" s="36">
        <f t="shared" si="3"/>
        <v>5007880959288972</v>
      </c>
      <c r="I15" s="25">
        <f t="shared" si="8"/>
        <v>1027962938.5833334</v>
      </c>
      <c r="J15" s="25"/>
      <c r="K15" s="26">
        <v>222303611</v>
      </c>
      <c r="L15" s="31">
        <f t="shared" si="4"/>
        <v>196000000</v>
      </c>
      <c r="M15" s="39">
        <f t="shared" si="5"/>
        <v>691879951639321</v>
      </c>
      <c r="N15" s="30">
        <f t="shared" si="6"/>
        <v>160448045.47935516</v>
      </c>
      <c r="O15" s="39">
        <f t="shared" si="7"/>
        <v>3826110985878787</v>
      </c>
      <c r="P15" s="23">
        <f t="shared" si="9"/>
        <v>218831949.33333334</v>
      </c>
    </row>
    <row r="16" spans="2:16" ht="15.6" x14ac:dyDescent="0.3">
      <c r="B16">
        <v>13</v>
      </c>
      <c r="C16">
        <v>2016</v>
      </c>
      <c r="D16" s="25">
        <v>1091488532.5999999</v>
      </c>
      <c r="E16" s="35">
        <f t="shared" si="0"/>
        <v>1280000000</v>
      </c>
      <c r="F16" s="36">
        <f t="shared" si="1"/>
        <v>3.55365733413013E+16</v>
      </c>
      <c r="G16" s="30">
        <f t="shared" si="2"/>
        <v>1215401380.1055827</v>
      </c>
      <c r="H16" s="36">
        <f t="shared" si="3"/>
        <v>1.535439377694182E+16</v>
      </c>
      <c r="I16" s="25">
        <f t="shared" si="8"/>
        <v>1073301227.9499999</v>
      </c>
      <c r="J16" s="25"/>
      <c r="K16" s="26">
        <v>221595784</v>
      </c>
      <c r="L16" s="31">
        <f t="shared" si="4"/>
        <v>204000000</v>
      </c>
      <c r="M16" s="39">
        <f t="shared" si="5"/>
        <v>309611614574656</v>
      </c>
      <c r="N16" s="30">
        <f t="shared" si="6"/>
        <v>166895886.8536422</v>
      </c>
      <c r="O16" s="39">
        <f t="shared" si="7"/>
        <v>2992078747822122.5</v>
      </c>
      <c r="P16" s="23">
        <f t="shared" si="9"/>
        <v>222001909</v>
      </c>
    </row>
    <row r="17" spans="2:16" ht="15.6" x14ac:dyDescent="0.3">
      <c r="B17">
        <v>14</v>
      </c>
      <c r="C17">
        <v>2017</v>
      </c>
      <c r="D17" s="25">
        <v>1194633431</v>
      </c>
      <c r="E17" s="35">
        <f t="shared" si="0"/>
        <v>1340000000</v>
      </c>
      <c r="F17" s="36">
        <f t="shared" si="1"/>
        <v>2.113143938283176E+16</v>
      </c>
      <c r="G17" s="30">
        <f t="shared" si="2"/>
        <v>1283222351.105576</v>
      </c>
      <c r="H17" s="36">
        <f t="shared" si="3"/>
        <v>7847996765472134</v>
      </c>
      <c r="I17" s="25">
        <f t="shared" si="8"/>
        <v>1122173489.7166665</v>
      </c>
      <c r="J17" s="25"/>
      <c r="K17" s="26">
        <v>236589814</v>
      </c>
      <c r="L17" s="31">
        <f t="shared" si="4"/>
        <v>212000000</v>
      </c>
      <c r="M17" s="39">
        <f t="shared" si="5"/>
        <v>604658952554596</v>
      </c>
      <c r="N17" s="30">
        <f t="shared" si="6"/>
        <v>173602844.24435535</v>
      </c>
      <c r="O17" s="39">
        <f t="shared" si="7"/>
        <v>3967358358998494</v>
      </c>
      <c r="P17" s="23">
        <f t="shared" si="9"/>
        <v>226829736.33333334</v>
      </c>
    </row>
    <row r="18" spans="2:16" ht="15.6" x14ac:dyDescent="0.3">
      <c r="B18">
        <v>15</v>
      </c>
      <c r="C18">
        <v>2018</v>
      </c>
      <c r="D18" s="25">
        <v>1256163141.3</v>
      </c>
      <c r="E18" s="35">
        <f t="shared" si="0"/>
        <v>1400000000</v>
      </c>
      <c r="F18" s="36">
        <f t="shared" si="1"/>
        <v>2.068904192068378E+16</v>
      </c>
      <c r="G18" s="30">
        <f t="shared" si="2"/>
        <v>1354827820.1180551</v>
      </c>
      <c r="H18" s="36">
        <f t="shared" si="3"/>
        <v>9734718846269982</v>
      </c>
      <c r="I18" s="25">
        <f t="shared" si="8"/>
        <v>1180761701.6333332</v>
      </c>
      <c r="J18" s="25"/>
      <c r="K18" s="26">
        <v>250964674</v>
      </c>
      <c r="L18" s="31">
        <f t="shared" si="4"/>
        <v>220000000</v>
      </c>
      <c r="M18" s="39">
        <f t="shared" si="5"/>
        <v>958811035926276</v>
      </c>
      <c r="N18" s="30">
        <f t="shared" si="6"/>
        <v>180579330.61082023</v>
      </c>
      <c r="O18" s="39">
        <f t="shared" si="7"/>
        <v>4954096564012752</v>
      </c>
      <c r="P18" s="23">
        <f t="shared" si="9"/>
        <v>236383424</v>
      </c>
    </row>
    <row r="19" spans="2:16" ht="15.6" x14ac:dyDescent="0.3">
      <c r="B19">
        <v>16</v>
      </c>
      <c r="C19">
        <v>2019</v>
      </c>
      <c r="D19" s="25">
        <v>1315626923.55</v>
      </c>
      <c r="E19" s="35">
        <f t="shared" si="0"/>
        <v>1460000000</v>
      </c>
      <c r="F19" s="36">
        <f t="shared" si="1"/>
        <v>2.084358520363756E+16</v>
      </c>
      <c r="G19" s="30">
        <f t="shared" si="2"/>
        <v>1430428967.0331826</v>
      </c>
      <c r="H19" s="36">
        <f t="shared" si="3"/>
        <v>1.3179509187914564E+16</v>
      </c>
      <c r="I19" s="25">
        <f t="shared" si="8"/>
        <v>1255474498.6166668</v>
      </c>
      <c r="J19" s="25"/>
      <c r="K19" s="26">
        <v>252693333</v>
      </c>
      <c r="L19" s="31">
        <f t="shared" si="4"/>
        <v>228000000</v>
      </c>
      <c r="M19" s="39">
        <f t="shared" si="5"/>
        <v>609760694648889</v>
      </c>
      <c r="N19" s="30">
        <f t="shared" si="6"/>
        <v>187836177.37249249</v>
      </c>
      <c r="O19" s="39">
        <f t="shared" si="7"/>
        <v>4206450636090729</v>
      </c>
      <c r="P19" s="23">
        <f t="shared" si="9"/>
        <v>246749273.66666666</v>
      </c>
    </row>
    <row r="20" spans="2:16" ht="15.6" x14ac:dyDescent="0.3">
      <c r="B20">
        <v>17</v>
      </c>
      <c r="C20">
        <v>2020</v>
      </c>
      <c r="D20" s="25">
        <v>1378406187.5</v>
      </c>
      <c r="E20" s="35">
        <f t="shared" si="0"/>
        <v>1520000000</v>
      </c>
      <c r="F20" s="36">
        <f t="shared" si="1"/>
        <v>2.0048807738285156E+16</v>
      </c>
      <c r="G20" s="30">
        <f t="shared" si="2"/>
        <v>1510248755.8524785</v>
      </c>
      <c r="H20" s="36">
        <f t="shared" si="3"/>
        <v>1.7382462829777966E+16</v>
      </c>
      <c r="I20" s="25">
        <f t="shared" si="8"/>
        <v>1316732084.1166666</v>
      </c>
      <c r="J20" s="25"/>
      <c r="K20" s="26">
        <v>250629088</v>
      </c>
      <c r="L20" s="31">
        <f t="shared" si="4"/>
        <v>236000000</v>
      </c>
      <c r="M20" s="39">
        <f t="shared" si="5"/>
        <v>214010215711744</v>
      </c>
      <c r="N20" s="30">
        <f t="shared" si="6"/>
        <v>195384651.22539529</v>
      </c>
      <c r="O20" s="39">
        <f t="shared" si="7"/>
        <v>3051947794543297</v>
      </c>
      <c r="P20" s="23">
        <f t="shared" si="9"/>
        <v>251429031.66666666</v>
      </c>
    </row>
    <row r="21" spans="2:16" ht="15.6" x14ac:dyDescent="0.3">
      <c r="B21">
        <v>18</v>
      </c>
      <c r="C21">
        <v>2021</v>
      </c>
      <c r="D21" s="25">
        <v>1587418837.8</v>
      </c>
      <c r="E21" s="35">
        <f t="shared" si="0"/>
        <v>1580000000</v>
      </c>
      <c r="F21" s="36">
        <f t="shared" si="1"/>
        <v>55039154302708.133</v>
      </c>
      <c r="G21" s="30">
        <f t="shared" si="2"/>
        <v>1594522592.2574933</v>
      </c>
      <c r="H21" s="36">
        <f t="shared" si="3"/>
        <v>50463327392356</v>
      </c>
      <c r="I21" s="25">
        <f t="shared" si="8"/>
        <v>1427150649.6166668</v>
      </c>
      <c r="J21" s="25"/>
      <c r="K21" s="26">
        <v>275995045</v>
      </c>
      <c r="L21" s="31">
        <f t="shared" si="4"/>
        <v>244000000</v>
      </c>
      <c r="M21" s="39">
        <f t="shared" si="5"/>
        <v>1023682904552025</v>
      </c>
      <c r="N21" s="30">
        <f t="shared" si="6"/>
        <v>203236471.63435036</v>
      </c>
      <c r="O21" s="39">
        <f t="shared" si="7"/>
        <v>5293809998204621</v>
      </c>
      <c r="P21" s="23">
        <f t="shared" si="9"/>
        <v>259772488.66666666</v>
      </c>
    </row>
    <row r="22" spans="2:16" ht="15.6" x14ac:dyDescent="0.3">
      <c r="B22">
        <v>19</v>
      </c>
      <c r="C22">
        <v>2022</v>
      </c>
      <c r="D22" s="25">
        <v>1652655552.9000001</v>
      </c>
      <c r="E22" s="35">
        <f t="shared" si="0"/>
        <v>1640000000</v>
      </c>
      <c r="F22" s="36">
        <f t="shared" si="1"/>
        <v>160163019204700.81</v>
      </c>
      <c r="G22" s="30">
        <f t="shared" si="2"/>
        <v>1683499017.8716679</v>
      </c>
      <c r="H22" s="36">
        <f t="shared" si="3"/>
        <v>951319331458496.5</v>
      </c>
      <c r="I22" s="25">
        <f t="shared" si="8"/>
        <v>1539493526.0666668</v>
      </c>
      <c r="J22" s="25"/>
      <c r="K22" s="26">
        <v>259613944</v>
      </c>
      <c r="L22" s="31">
        <f t="shared" si="4"/>
        <v>252000000</v>
      </c>
      <c r="M22" s="39">
        <f t="shared" si="5"/>
        <v>57972143235136</v>
      </c>
      <c r="N22" s="30">
        <f t="shared" si="6"/>
        <v>211403829.02815974</v>
      </c>
      <c r="O22" s="39">
        <f t="shared" si="7"/>
        <v>2324215185598056.5</v>
      </c>
      <c r="P22" s="23">
        <f t="shared" si="9"/>
        <v>262079359</v>
      </c>
    </row>
    <row r="23" spans="2:16" ht="15.6" x14ac:dyDescent="0.3">
      <c r="B23">
        <v>20</v>
      </c>
      <c r="C23">
        <v>2023</v>
      </c>
      <c r="D23" s="25">
        <v>1713293506.05</v>
      </c>
      <c r="E23" s="35">
        <f t="shared" si="0"/>
        <v>1700000000</v>
      </c>
      <c r="F23" s="36">
        <f t="shared" si="1"/>
        <v>176717303101385.34</v>
      </c>
      <c r="G23" s="30">
        <f t="shared" si="2"/>
        <v>1777440443.2629025</v>
      </c>
      <c r="H23" s="36">
        <f t="shared" si="3"/>
        <v>4114829553796061.5</v>
      </c>
      <c r="I23" s="25">
        <f t="shared" si="8"/>
        <v>1651122632.25</v>
      </c>
      <c r="J23" s="25"/>
      <c r="K23" s="26">
        <v>259519169</v>
      </c>
      <c r="L23" s="31">
        <f t="shared" si="4"/>
        <v>260000000</v>
      </c>
      <c r="M23" s="39">
        <f t="shared" si="5"/>
        <v>231198450561</v>
      </c>
      <c r="N23" s="30">
        <f t="shared" si="6"/>
        <v>219899403.72598836</v>
      </c>
      <c r="O23" s="39">
        <f t="shared" si="7"/>
        <v>1569725800367778.8</v>
      </c>
      <c r="P23" s="23">
        <f t="shared" si="9"/>
        <v>265042719.33333334</v>
      </c>
    </row>
    <row r="24" spans="2:16" ht="15.6" x14ac:dyDescent="0.3">
      <c r="B24">
        <v>21</v>
      </c>
      <c r="C24" s="28">
        <v>2024</v>
      </c>
      <c r="D24" s="30"/>
      <c r="E24" s="37">
        <f t="shared" si="0"/>
        <v>1760000000</v>
      </c>
      <c r="F24" s="36"/>
      <c r="G24" s="38">
        <f t="shared" si="2"/>
        <v>1876623921.8486159</v>
      </c>
      <c r="H24" s="25"/>
      <c r="I24" s="30">
        <f t="shared" si="8"/>
        <v>1682974529.4749999</v>
      </c>
      <c r="J24" s="30"/>
      <c r="K24" s="31"/>
      <c r="L24" s="40">
        <f t="shared" si="4"/>
        <v>268000000</v>
      </c>
      <c r="M24" s="32"/>
      <c r="N24" s="38">
        <f t="shared" si="6"/>
        <v>228736385.62433073</v>
      </c>
      <c r="O24" s="32"/>
      <c r="P24" s="29">
        <f>AVERAGE(P21:P23)</f>
        <v>262298189</v>
      </c>
    </row>
    <row r="25" spans="2:16" ht="15.6" x14ac:dyDescent="0.3">
      <c r="B25">
        <v>22</v>
      </c>
      <c r="C25" s="28">
        <v>2025</v>
      </c>
      <c r="D25" s="30"/>
      <c r="E25" s="37">
        <f t="shared" si="0"/>
        <v>1820000000</v>
      </c>
      <c r="F25" s="36"/>
      <c r="G25" s="38">
        <f t="shared" si="2"/>
        <v>1981341966.9857149</v>
      </c>
      <c r="H25" s="25"/>
      <c r="I25" s="30">
        <f t="shared" si="8"/>
        <v>1713293506.05</v>
      </c>
      <c r="J25" s="30"/>
      <c r="K25" s="31"/>
      <c r="L25" s="40">
        <f t="shared" si="4"/>
        <v>276000000</v>
      </c>
      <c r="M25" s="32"/>
      <c r="N25" s="38">
        <f t="shared" si="6"/>
        <v>237928494.67512748</v>
      </c>
      <c r="O25" s="32"/>
      <c r="P25" s="29">
        <f>AVERAGE(P22:P24)</f>
        <v>263140089.11111113</v>
      </c>
    </row>
    <row r="26" spans="2:16" ht="15.6" x14ac:dyDescent="0.3">
      <c r="B26">
        <v>23</v>
      </c>
      <c r="C26" s="28">
        <v>2026</v>
      </c>
      <c r="D26" s="30"/>
      <c r="E26" s="37">
        <f t="shared" si="0"/>
        <v>1880000000</v>
      </c>
      <c r="F26" s="36"/>
      <c r="G26" s="38">
        <f t="shared" si="2"/>
        <v>2091903414.655237</v>
      </c>
      <c r="H26" s="25"/>
      <c r="I26" s="30">
        <f>(D23+I24+I25)/3</f>
        <v>1703187180.5249999</v>
      </c>
      <c r="J26" s="30"/>
      <c r="K26" s="31"/>
      <c r="L26" s="40">
        <f t="shared" si="4"/>
        <v>284000000</v>
      </c>
      <c r="M26" s="32"/>
      <c r="N26" s="38">
        <f t="shared" si="6"/>
        <v>247490002.18682551</v>
      </c>
      <c r="O26" s="32"/>
      <c r="P26" s="29">
        <f>AVERAGE(P23:P25)</f>
        <v>263493665.81481484</v>
      </c>
    </row>
    <row r="29" spans="2:16" x14ac:dyDescent="0.3">
      <c r="C29" t="s">
        <v>30</v>
      </c>
      <c r="D29" s="13">
        <f>_xlfn.RRI(B23,D4,D23)</f>
        <v>5.6076056634082105E-2</v>
      </c>
      <c r="J29" t="s">
        <v>30</v>
      </c>
      <c r="K29" s="13">
        <f>_xlfn.RRI(B23,K4,K23)</f>
        <v>3.6240104350408142E-2</v>
      </c>
    </row>
    <row r="30" spans="2:16" x14ac:dyDescent="0.3">
      <c r="E30" s="3" t="s">
        <v>56</v>
      </c>
      <c r="F30">
        <f>AVERAGE(F4:F23)</f>
        <v>1.073838248329074E+16</v>
      </c>
      <c r="G30" s="41" t="s">
        <v>57</v>
      </c>
      <c r="H30" s="41">
        <f>AVERAGE(H4:H23)</f>
        <v>5124504361750682</v>
      </c>
      <c r="L30" s="41" t="s">
        <v>56</v>
      </c>
      <c r="M30" s="41">
        <f>AVERAGE(M4:M23)</f>
        <v>743771777699580.63</v>
      </c>
      <c r="N30" t="s">
        <v>58</v>
      </c>
      <c r="O30">
        <f>AVERAGE(O4:O23)</f>
        <v>3114697303419992</v>
      </c>
    </row>
    <row r="31" spans="2:16" x14ac:dyDescent="0.3">
      <c r="C31" t="s">
        <v>29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C739-5740-49BC-9AB0-C5B0B1A4BF65}">
  <dimension ref="C3:D26"/>
  <sheetViews>
    <sheetView workbookViewId="0">
      <selection activeCell="D4" sqref="D4"/>
    </sheetView>
  </sheetViews>
  <sheetFormatPr defaultRowHeight="14.4" x14ac:dyDescent="0.3"/>
  <cols>
    <col min="3" max="3" width="32.6640625" bestFit="1" customWidth="1"/>
    <col min="4" max="4" width="31" bestFit="1" customWidth="1"/>
    <col min="5" max="5" width="38.44140625" bestFit="1" customWidth="1"/>
  </cols>
  <sheetData>
    <row r="3" spans="3:4" x14ac:dyDescent="0.3">
      <c r="C3" t="s">
        <v>0</v>
      </c>
      <c r="D3" t="s">
        <v>59</v>
      </c>
    </row>
    <row r="4" spans="3:4" x14ac:dyDescent="0.3">
      <c r="C4" t="s">
        <v>4</v>
      </c>
      <c r="D4" s="13">
        <v>2.8639020862531818E-2</v>
      </c>
    </row>
    <row r="5" spans="3:4" x14ac:dyDescent="0.3">
      <c r="C5" t="s">
        <v>5</v>
      </c>
      <c r="D5" s="13">
        <v>5.8207136473294153E-2</v>
      </c>
    </row>
    <row r="6" spans="3:4" x14ac:dyDescent="0.3">
      <c r="C6" t="s">
        <v>6</v>
      </c>
      <c r="D6" s="13">
        <v>6.6127754384043599E-2</v>
      </c>
    </row>
    <row r="7" spans="3:4" x14ac:dyDescent="0.3">
      <c r="C7" t="s">
        <v>7</v>
      </c>
      <c r="D7" s="13">
        <v>4.1683195638809241E-2</v>
      </c>
    </row>
    <row r="8" spans="3:4" x14ac:dyDescent="0.3">
      <c r="C8" t="s">
        <v>8</v>
      </c>
      <c r="D8" s="13">
        <v>5.3783569500138739E-2</v>
      </c>
    </row>
    <row r="9" spans="3:4" x14ac:dyDescent="0.3">
      <c r="C9" t="s">
        <v>9</v>
      </c>
      <c r="D9" s="13">
        <v>4.496761870014869E-2</v>
      </c>
    </row>
    <row r="10" spans="3:4" x14ac:dyDescent="0.3">
      <c r="C10" t="s">
        <v>10</v>
      </c>
      <c r="D10" s="13">
        <v>9.3877151063291198E-2</v>
      </c>
    </row>
    <row r="11" spans="3:4" x14ac:dyDescent="0.3">
      <c r="C11" t="s">
        <v>11</v>
      </c>
      <c r="D11" s="13">
        <v>5.3690314222678406E-2</v>
      </c>
    </row>
    <row r="12" spans="3:4" x14ac:dyDescent="0.3">
      <c r="C12" t="s">
        <v>12</v>
      </c>
      <c r="D12" s="13">
        <v>6.9787205346183059E-2</v>
      </c>
    </row>
    <row r="13" spans="3:4" x14ac:dyDescent="0.3">
      <c r="C13" t="s">
        <v>13</v>
      </c>
      <c r="D13" s="13">
        <v>7.8036723428453914E-2</v>
      </c>
    </row>
    <row r="14" spans="3:4" x14ac:dyDescent="0.3">
      <c r="C14" t="s">
        <v>14</v>
      </c>
      <c r="D14" s="13">
        <v>6.4919509727086183E-2</v>
      </c>
    </row>
    <row r="15" spans="3:4" x14ac:dyDescent="0.3">
      <c r="C15" t="s">
        <v>15</v>
      </c>
      <c r="D15" s="13">
        <v>6.232489890623457E-2</v>
      </c>
    </row>
    <row r="16" spans="3:4" x14ac:dyDescent="0.3">
      <c r="C16" t="s">
        <v>16</v>
      </c>
      <c r="D16" s="13">
        <v>8.4417644383492113E-2</v>
      </c>
    </row>
    <row r="17" spans="3:4" x14ac:dyDescent="0.3">
      <c r="C17" t="s">
        <v>17</v>
      </c>
      <c r="D17" s="13">
        <v>8.7620958588931333E-2</v>
      </c>
    </row>
    <row r="18" spans="3:4" x14ac:dyDescent="0.3">
      <c r="C18" t="s">
        <v>18</v>
      </c>
      <c r="D18" s="13">
        <v>1.8226264896358729E-2</v>
      </c>
    </row>
    <row r="19" spans="3:4" x14ac:dyDescent="0.3">
      <c r="C19" t="s">
        <v>19</v>
      </c>
      <c r="D19" s="13">
        <v>0.1203603660412766</v>
      </c>
    </row>
    <row r="20" spans="3:4" x14ac:dyDescent="0.3">
      <c r="C20" t="s">
        <v>20</v>
      </c>
      <c r="D20" s="13">
        <v>3.7256048226292748E-2</v>
      </c>
    </row>
    <row r="21" spans="3:4" x14ac:dyDescent="0.3">
      <c r="C21" t="s">
        <v>21</v>
      </c>
      <c r="D21" s="13">
        <v>2.1891363275643567E-2</v>
      </c>
    </row>
    <row r="22" spans="3:4" x14ac:dyDescent="0.3">
      <c r="C22" t="s">
        <v>22</v>
      </c>
      <c r="D22" s="13">
        <v>2.1187017308307337E-2</v>
      </c>
    </row>
    <row r="23" spans="3:4" x14ac:dyDescent="0.3">
      <c r="C23" t="s">
        <v>23</v>
      </c>
      <c r="D23" s="13">
        <v>3.0119175911277118E-2</v>
      </c>
    </row>
    <row r="24" spans="3:4" x14ac:dyDescent="0.3">
      <c r="C24" t="s">
        <v>25</v>
      </c>
      <c r="D24" s="13">
        <v>5.5378760847404472E-2</v>
      </c>
    </row>
    <row r="25" spans="3:4" x14ac:dyDescent="0.3">
      <c r="C25" t="s">
        <v>24</v>
      </c>
      <c r="D25" s="13">
        <v>4.0932648161314235E-2</v>
      </c>
    </row>
    <row r="26" spans="3:4" x14ac:dyDescent="0.3">
      <c r="C26" s="42" t="s">
        <v>60</v>
      </c>
      <c r="D26" s="17">
        <f>AVERAGE(D4:D25)</f>
        <v>5.6065197540599625E-2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0470-6F18-4011-8E7B-2A4F1FD51CCE}">
  <dimension ref="E3:AB45"/>
  <sheetViews>
    <sheetView tabSelected="1" topLeftCell="AA1" workbookViewId="0">
      <selection activeCell="AP7" sqref="AP7"/>
    </sheetView>
  </sheetViews>
  <sheetFormatPr defaultRowHeight="15" customHeight="1" x14ac:dyDescent="0.3"/>
  <cols>
    <col min="5" max="5" width="38.33203125" bestFit="1" customWidth="1"/>
    <col min="6" max="6" width="31.33203125" bestFit="1" customWidth="1"/>
    <col min="7" max="7" width="20.44140625" bestFit="1" customWidth="1"/>
    <col min="8" max="8" width="18.5546875" bestFit="1" customWidth="1"/>
    <col min="9" max="9" width="17.109375" bestFit="1" customWidth="1"/>
    <col min="10" max="10" width="17.5546875" bestFit="1" customWidth="1"/>
    <col min="11" max="11" width="20" bestFit="1" customWidth="1"/>
    <col min="12" max="12" width="18.109375" bestFit="1" customWidth="1"/>
    <col min="13" max="13" width="19.88671875" bestFit="1" customWidth="1"/>
    <col min="14" max="14" width="16.6640625" bestFit="1" customWidth="1"/>
    <col min="15" max="15" width="22.33203125" bestFit="1" customWidth="1"/>
    <col min="16" max="16" width="26.109375" bestFit="1" customWidth="1"/>
    <col min="17" max="17" width="24.109375" bestFit="1" customWidth="1"/>
    <col min="18" max="18" width="19.6640625" bestFit="1" customWidth="1"/>
    <col min="19" max="19" width="18.88671875" bestFit="1" customWidth="1"/>
    <col min="20" max="20" width="22.6640625" bestFit="1" customWidth="1"/>
    <col min="21" max="21" width="21.44140625" bestFit="1" customWidth="1"/>
    <col min="22" max="22" width="32.5546875" bestFit="1" customWidth="1"/>
    <col min="23" max="23" width="31.44140625" bestFit="1" customWidth="1"/>
    <col min="24" max="25" width="31.44140625" customWidth="1"/>
    <col min="26" max="26" width="38.33203125" bestFit="1" customWidth="1"/>
    <col min="27" max="27" width="31.44140625" customWidth="1"/>
    <col min="28" max="28" width="21.33203125" bestFit="1" customWidth="1"/>
    <col min="31" max="31" width="13.109375" bestFit="1" customWidth="1"/>
  </cols>
  <sheetData>
    <row r="3" spans="5:28" x14ac:dyDescent="0.3">
      <c r="E3" t="s">
        <v>1</v>
      </c>
      <c r="F3" t="s">
        <v>4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  <c r="N3" t="s">
        <v>15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5</v>
      </c>
      <c r="Y3" t="s">
        <v>6</v>
      </c>
      <c r="Z3" t="s">
        <v>13</v>
      </c>
      <c r="AA3" t="s">
        <v>16</v>
      </c>
      <c r="AB3" t="s">
        <v>61</v>
      </c>
    </row>
    <row r="4" spans="5:28" x14ac:dyDescent="0.3">
      <c r="E4">
        <v>2004</v>
      </c>
      <c r="F4" s="99">
        <v>12431182</v>
      </c>
      <c r="G4" s="99">
        <v>88971698</v>
      </c>
      <c r="H4" s="99">
        <v>32281062</v>
      </c>
      <c r="I4" s="99">
        <v>34457675</v>
      </c>
      <c r="J4" s="99">
        <v>15605962</v>
      </c>
      <c r="K4" s="99">
        <v>51241393</v>
      </c>
      <c r="L4" s="99">
        <v>44236338</v>
      </c>
      <c r="M4" s="99">
        <v>20899069</v>
      </c>
      <c r="N4" s="99">
        <v>6600412</v>
      </c>
      <c r="O4" s="99">
        <v>57146669</v>
      </c>
      <c r="P4" s="99">
        <v>34881000</v>
      </c>
      <c r="Q4" s="99">
        <v>34378644</v>
      </c>
      <c r="R4" s="99">
        <v>34597681</v>
      </c>
      <c r="S4" s="99">
        <v>61681064</v>
      </c>
      <c r="T4" s="99">
        <v>55356047</v>
      </c>
      <c r="U4" s="99">
        <v>62026318</v>
      </c>
      <c r="V4" s="99">
        <v>31608613</v>
      </c>
      <c r="W4" s="99">
        <v>50517936</v>
      </c>
      <c r="X4" s="99">
        <v>216218229</v>
      </c>
      <c r="Y4" s="99">
        <v>503002428</v>
      </c>
      <c r="Z4" s="99">
        <v>765375000</v>
      </c>
      <c r="AA4" s="99">
        <v>213690104</v>
      </c>
      <c r="AB4" s="99">
        <f t="shared" ref="AB4:AB23" si="0">AVERAGE(F4:W4)</f>
        <v>40495486.833333336</v>
      </c>
    </row>
    <row r="5" spans="5:28" x14ac:dyDescent="0.3">
      <c r="E5">
        <v>2005</v>
      </c>
      <c r="F5" s="99">
        <v>13159405</v>
      </c>
      <c r="G5" s="99">
        <v>94181455</v>
      </c>
      <c r="H5" s="99">
        <v>34407881</v>
      </c>
      <c r="I5" s="99">
        <v>35772282</v>
      </c>
      <c r="J5" s="99">
        <v>16334399</v>
      </c>
      <c r="K5" s="99">
        <v>53749003</v>
      </c>
      <c r="L5" s="99">
        <v>45712925</v>
      </c>
      <c r="M5" s="99">
        <v>21750464</v>
      </c>
      <c r="N5" s="99">
        <v>7505892</v>
      </c>
      <c r="O5" s="99">
        <v>60080346</v>
      </c>
      <c r="P5" s="99">
        <v>38952000</v>
      </c>
      <c r="Q5" s="99">
        <v>37064515</v>
      </c>
      <c r="R5" s="99">
        <v>34773335</v>
      </c>
      <c r="S5" s="99">
        <v>66496355</v>
      </c>
      <c r="T5" s="99">
        <v>57596318</v>
      </c>
      <c r="U5" s="99">
        <v>65060944</v>
      </c>
      <c r="V5" s="99">
        <v>32575111</v>
      </c>
      <c r="W5" s="99">
        <v>50434747</v>
      </c>
      <c r="X5" s="99">
        <v>225708807</v>
      </c>
      <c r="Y5" s="99">
        <v>525241247</v>
      </c>
      <c r="Z5" s="99">
        <v>775004000</v>
      </c>
      <c r="AA5" s="99">
        <v>221024028</v>
      </c>
      <c r="AB5" s="99">
        <f t="shared" si="0"/>
        <v>42533743.166666664</v>
      </c>
    </row>
    <row r="6" spans="5:28" x14ac:dyDescent="0.3">
      <c r="E6">
        <v>2006</v>
      </c>
      <c r="F6" s="99">
        <v>12687591</v>
      </c>
      <c r="G6" s="99">
        <v>101597768</v>
      </c>
      <c r="H6" s="99">
        <v>34986526</v>
      </c>
      <c r="I6" s="99">
        <v>36515318</v>
      </c>
      <c r="J6" s="99">
        <v>17372067</v>
      </c>
      <c r="K6" s="99">
        <v>56537120</v>
      </c>
      <c r="L6" s="99">
        <v>44879272</v>
      </c>
      <c r="M6" s="99">
        <v>22013942</v>
      </c>
      <c r="N6" s="99">
        <v>6760959</v>
      </c>
      <c r="O6" s="99">
        <v>66513770</v>
      </c>
      <c r="P6" s="99">
        <v>41938000</v>
      </c>
      <c r="Q6" s="99">
        <v>39609013</v>
      </c>
      <c r="R6" s="99">
        <v>36824664</v>
      </c>
      <c r="S6" s="99">
        <v>72185260</v>
      </c>
      <c r="T6" s="99">
        <v>58868101</v>
      </c>
      <c r="U6" s="99">
        <v>65635631</v>
      </c>
      <c r="V6" s="99">
        <v>33313029</v>
      </c>
      <c r="W6" s="99">
        <v>53496268</v>
      </c>
      <c r="X6" s="99">
        <v>239285060</v>
      </c>
      <c r="Y6" s="99">
        <v>550747118</v>
      </c>
      <c r="Z6" s="99">
        <v>807482000</v>
      </c>
      <c r="AA6" s="99">
        <v>235174357</v>
      </c>
      <c r="AB6" s="99">
        <f t="shared" si="0"/>
        <v>44540794.388888888</v>
      </c>
    </row>
    <row r="7" spans="5:28" x14ac:dyDescent="0.3">
      <c r="E7">
        <v>2007</v>
      </c>
      <c r="F7" s="99">
        <v>15340489</v>
      </c>
      <c r="G7" s="99">
        <v>105323413</v>
      </c>
      <c r="I7" s="99">
        <v>37271096</v>
      </c>
      <c r="J7" s="99">
        <v>20510542</v>
      </c>
      <c r="K7" s="99">
        <v>60327185</v>
      </c>
      <c r="L7" s="99">
        <v>45894531</v>
      </c>
      <c r="M7" s="99">
        <v>23073339</v>
      </c>
      <c r="N7" s="99">
        <v>6986797</v>
      </c>
      <c r="O7" s="99">
        <v>68766770</v>
      </c>
      <c r="P7" s="99">
        <v>44829200</v>
      </c>
      <c r="Q7" s="99">
        <v>41773481</v>
      </c>
      <c r="R7" s="99">
        <v>39573882</v>
      </c>
      <c r="S7" s="99">
        <v>79771572</v>
      </c>
      <c r="T7" s="99">
        <v>61751087</v>
      </c>
      <c r="U7" s="99">
        <v>66942578</v>
      </c>
      <c r="V7" s="99">
        <v>35552595</v>
      </c>
      <c r="W7" s="99">
        <v>57177346</v>
      </c>
      <c r="X7" s="99">
        <v>257115420</v>
      </c>
      <c r="Y7" s="99">
        <v>568994970</v>
      </c>
      <c r="Z7" s="99">
        <v>828298000</v>
      </c>
      <c r="AA7" s="99">
        <v>246846719</v>
      </c>
      <c r="AB7" s="99">
        <f t="shared" si="0"/>
        <v>47697994.294117644</v>
      </c>
    </row>
    <row r="8" spans="5:28" x14ac:dyDescent="0.3">
      <c r="E8">
        <v>2008</v>
      </c>
      <c r="F8" s="99">
        <v>16761634</v>
      </c>
      <c r="G8" s="99">
        <v>113742729</v>
      </c>
      <c r="H8" s="99">
        <v>41534263</v>
      </c>
      <c r="I8" s="99">
        <v>41320454</v>
      </c>
      <c r="J8" s="99">
        <v>22296661</v>
      </c>
      <c r="K8" s="99">
        <v>65566875</v>
      </c>
      <c r="L8" s="99">
        <v>46672794</v>
      </c>
      <c r="M8" s="99">
        <v>21891730</v>
      </c>
      <c r="N8" s="99">
        <v>8000136</v>
      </c>
      <c r="O8" s="99">
        <v>73214728</v>
      </c>
      <c r="P8" s="99">
        <v>48901000</v>
      </c>
      <c r="Q8" s="99">
        <v>47089200</v>
      </c>
      <c r="R8" s="99">
        <v>42115242</v>
      </c>
      <c r="S8" s="99">
        <v>91569841</v>
      </c>
      <c r="T8" s="99">
        <v>65109700</v>
      </c>
      <c r="U8" s="99">
        <v>68382663</v>
      </c>
      <c r="V8" s="99">
        <v>37745923</v>
      </c>
      <c r="W8" s="99">
        <v>59087292</v>
      </c>
      <c r="X8" s="99">
        <v>269374929</v>
      </c>
      <c r="Y8" s="99">
        <v>595238517</v>
      </c>
      <c r="Z8" s="99">
        <v>887073000</v>
      </c>
      <c r="AA8" s="99">
        <v>262502709</v>
      </c>
      <c r="AB8" s="99">
        <f t="shared" si="0"/>
        <v>50611270.277777776</v>
      </c>
    </row>
    <row r="9" spans="5:28" x14ac:dyDescent="0.3">
      <c r="E9">
        <v>2009</v>
      </c>
      <c r="F9" s="99">
        <v>20005407</v>
      </c>
      <c r="G9" s="99">
        <v>120201349</v>
      </c>
      <c r="H9" s="99">
        <v>44463626</v>
      </c>
      <c r="I9" s="99">
        <v>42980534</v>
      </c>
      <c r="J9" s="99">
        <v>24219661</v>
      </c>
      <c r="K9" s="99">
        <v>66613881</v>
      </c>
      <c r="L9" s="99">
        <v>45503222</v>
      </c>
      <c r="M9" s="99">
        <v>22127364</v>
      </c>
      <c r="N9" s="99">
        <v>11304239</v>
      </c>
      <c r="O9" s="99">
        <v>78542367</v>
      </c>
      <c r="P9" s="99">
        <v>64283000</v>
      </c>
      <c r="Q9" s="99">
        <v>53486874</v>
      </c>
      <c r="R9" s="99">
        <v>43931617</v>
      </c>
      <c r="S9" s="99">
        <v>95699653</v>
      </c>
      <c r="T9" s="99">
        <v>70223741</v>
      </c>
      <c r="U9" s="99">
        <v>72765823</v>
      </c>
      <c r="V9" s="99">
        <v>40226899</v>
      </c>
      <c r="W9" s="99">
        <v>64701946</v>
      </c>
      <c r="X9" s="99">
        <v>285327975</v>
      </c>
      <c r="Y9" s="99">
        <v>628978766</v>
      </c>
      <c r="Z9" s="99">
        <v>957228000</v>
      </c>
      <c r="AA9" s="99">
        <v>272685277</v>
      </c>
      <c r="AB9" s="99">
        <f t="shared" si="0"/>
        <v>54515622.388888888</v>
      </c>
    </row>
    <row r="10" spans="5:28" x14ac:dyDescent="0.3">
      <c r="E10">
        <v>2010</v>
      </c>
      <c r="F10" s="99">
        <v>22817859</v>
      </c>
      <c r="G10" s="99">
        <v>118107369</v>
      </c>
      <c r="H10" s="99">
        <v>44274976</v>
      </c>
      <c r="I10" s="99">
        <v>44252717</v>
      </c>
      <c r="J10" s="99">
        <v>25879412</v>
      </c>
      <c r="K10" s="99">
        <v>68966076</v>
      </c>
      <c r="L10" s="99">
        <v>45503222</v>
      </c>
      <c r="M10" s="99">
        <v>23588409</v>
      </c>
      <c r="N10" s="99">
        <v>8591785</v>
      </c>
      <c r="O10" s="99">
        <v>72316643</v>
      </c>
      <c r="P10" s="99">
        <v>54976690</v>
      </c>
      <c r="Q10" s="99">
        <v>48762528</v>
      </c>
      <c r="R10" s="99">
        <v>44082180</v>
      </c>
      <c r="S10" s="99">
        <v>96170727</v>
      </c>
      <c r="T10" s="99">
        <v>73659609</v>
      </c>
      <c r="U10" s="99">
        <v>76341601</v>
      </c>
      <c r="V10" s="99">
        <v>41024689</v>
      </c>
      <c r="W10" s="99">
        <v>69505785</v>
      </c>
      <c r="X10" s="99">
        <v>296610211</v>
      </c>
      <c r="Y10" s="99">
        <v>660279186</v>
      </c>
      <c r="AA10" s="99">
        <v>290985734</v>
      </c>
      <c r="AB10" s="99">
        <f t="shared" si="0"/>
        <v>54379015.388888888</v>
      </c>
    </row>
    <row r="11" spans="5:28" x14ac:dyDescent="0.3">
      <c r="E11">
        <v>2011</v>
      </c>
      <c r="F11" s="99">
        <v>20324434</v>
      </c>
      <c r="G11" s="99">
        <v>127714640</v>
      </c>
      <c r="H11" s="99">
        <v>45817000</v>
      </c>
      <c r="I11" s="99">
        <v>45102298</v>
      </c>
      <c r="J11" s="99">
        <v>27816547</v>
      </c>
      <c r="K11" s="99">
        <v>68610196</v>
      </c>
      <c r="L11" s="99">
        <v>46944468</v>
      </c>
      <c r="M11" s="99">
        <v>26261848</v>
      </c>
      <c r="N11" s="99">
        <v>8906819</v>
      </c>
      <c r="O11" s="99">
        <v>81936407</v>
      </c>
      <c r="P11" s="99">
        <v>56023663</v>
      </c>
      <c r="Q11" s="99">
        <v>51258417</v>
      </c>
      <c r="R11" s="99">
        <v>45930304</v>
      </c>
      <c r="S11" s="99">
        <v>100338699</v>
      </c>
      <c r="T11" s="99">
        <v>70827755</v>
      </c>
      <c r="U11" s="99">
        <v>74600973</v>
      </c>
      <c r="V11" s="99">
        <v>42744277</v>
      </c>
      <c r="W11" s="99">
        <v>75400748</v>
      </c>
      <c r="X11" s="99">
        <v>300154794</v>
      </c>
      <c r="Y11" s="99">
        <v>692491078</v>
      </c>
      <c r="Z11" s="99">
        <v>903686000</v>
      </c>
      <c r="AA11" s="99">
        <v>328227073</v>
      </c>
      <c r="AB11" s="99">
        <f t="shared" si="0"/>
        <v>56475527.388888888</v>
      </c>
    </row>
    <row r="12" spans="5:28" x14ac:dyDescent="0.3">
      <c r="E12">
        <v>2012</v>
      </c>
      <c r="F12" s="99">
        <v>201340004</v>
      </c>
      <c r="G12" s="99">
        <v>129874305</v>
      </c>
      <c r="H12" s="99">
        <v>47741472</v>
      </c>
      <c r="I12" s="99">
        <v>46025476</v>
      </c>
      <c r="J12" s="99">
        <v>30903278</v>
      </c>
      <c r="K12" s="99">
        <v>69923315</v>
      </c>
      <c r="L12" s="99">
        <v>47661812</v>
      </c>
      <c r="M12" s="99">
        <v>29800241</v>
      </c>
      <c r="N12" s="99">
        <v>9665364</v>
      </c>
      <c r="O12" s="99">
        <v>96936489</v>
      </c>
      <c r="P12" s="99">
        <v>58840990</v>
      </c>
      <c r="Q12" s="99">
        <v>56205517</v>
      </c>
      <c r="R12" s="99">
        <v>47475592</v>
      </c>
      <c r="S12" s="99">
        <v>100271760</v>
      </c>
      <c r="T12" s="99">
        <v>72472603</v>
      </c>
      <c r="U12" s="99">
        <v>77823151</v>
      </c>
      <c r="V12" s="99">
        <v>44477620</v>
      </c>
      <c r="W12" s="99">
        <v>82268507</v>
      </c>
      <c r="X12" s="99">
        <v>311061758</v>
      </c>
      <c r="Y12" s="99">
        <v>723335898</v>
      </c>
      <c r="Z12" s="99">
        <v>954644000</v>
      </c>
      <c r="AA12" s="99">
        <v>356417040</v>
      </c>
      <c r="AB12" s="99">
        <f t="shared" si="0"/>
        <v>69428194.222222224</v>
      </c>
    </row>
    <row r="13" spans="5:28" x14ac:dyDescent="0.3">
      <c r="E13">
        <v>2013</v>
      </c>
      <c r="F13" s="99">
        <v>221473460</v>
      </c>
      <c r="G13" s="99">
        <v>132582672</v>
      </c>
      <c r="H13" s="99">
        <v>48967395</v>
      </c>
      <c r="I13" s="99">
        <v>46744761</v>
      </c>
      <c r="J13" s="99">
        <v>32948424</v>
      </c>
      <c r="K13" s="99">
        <v>68436983</v>
      </c>
      <c r="L13" s="99">
        <v>49071398</v>
      </c>
      <c r="M13" s="99">
        <v>31973895</v>
      </c>
      <c r="O13" s="99">
        <v>104167528</v>
      </c>
      <c r="P13" s="99">
        <v>60171576</v>
      </c>
      <c r="Q13" s="99">
        <v>59560699</v>
      </c>
      <c r="R13" s="99">
        <v>48079415</v>
      </c>
      <c r="S13" s="99">
        <v>97599785</v>
      </c>
      <c r="T13" s="99">
        <v>100275333</v>
      </c>
      <c r="U13" s="99">
        <v>77436679</v>
      </c>
      <c r="V13" s="99">
        <v>45563718</v>
      </c>
      <c r="W13" s="99">
        <v>89294369</v>
      </c>
      <c r="X13" s="99">
        <v>323690063</v>
      </c>
      <c r="Y13" s="99">
        <v>752258860</v>
      </c>
      <c r="Z13" s="99">
        <v>1008695000</v>
      </c>
      <c r="AA13" s="99">
        <v>384854239</v>
      </c>
      <c r="AB13" s="99">
        <f t="shared" si="0"/>
        <v>77314593.529411763</v>
      </c>
    </row>
    <row r="14" spans="5:28" x14ac:dyDescent="0.3">
      <c r="E14">
        <v>2014</v>
      </c>
      <c r="F14" s="99">
        <v>229501554</v>
      </c>
      <c r="G14" s="99">
        <v>142530321</v>
      </c>
      <c r="H14" s="99">
        <v>51202175</v>
      </c>
      <c r="I14" s="99">
        <v>48176292</v>
      </c>
      <c r="J14" s="99">
        <v>35041346</v>
      </c>
      <c r="K14" s="99">
        <v>75138017</v>
      </c>
      <c r="L14" s="99">
        <v>47314716</v>
      </c>
      <c r="M14" s="99">
        <v>34853779</v>
      </c>
      <c r="N14" s="99">
        <v>10108449</v>
      </c>
      <c r="O14" s="99">
        <v>120166359</v>
      </c>
      <c r="P14" s="99">
        <v>61914939</v>
      </c>
      <c r="Q14" s="99">
        <v>64595114</v>
      </c>
      <c r="R14" s="99">
        <v>48327897</v>
      </c>
      <c r="S14" s="99">
        <v>97592677</v>
      </c>
      <c r="T14" s="99">
        <v>73434046</v>
      </c>
      <c r="U14" s="99">
        <v>79790060</v>
      </c>
      <c r="V14" s="99">
        <v>46196950</v>
      </c>
      <c r="W14" s="99">
        <v>94171424</v>
      </c>
      <c r="X14" s="99">
        <v>336400509</v>
      </c>
      <c r="Y14" s="99">
        <v>752712910</v>
      </c>
      <c r="Z14" s="99">
        <v>1059280000</v>
      </c>
      <c r="AA14" s="99">
        <v>409152038</v>
      </c>
      <c r="AB14" s="99">
        <f t="shared" si="0"/>
        <v>75558673.055555552</v>
      </c>
    </row>
    <row r="15" spans="5:28" x14ac:dyDescent="0.3">
      <c r="E15">
        <v>2015</v>
      </c>
      <c r="F15" s="99">
        <v>247530666</v>
      </c>
      <c r="G15" s="99">
        <v>140822232</v>
      </c>
      <c r="H15" s="99">
        <v>53352161</v>
      </c>
      <c r="I15" s="99">
        <v>49102144</v>
      </c>
      <c r="J15" s="99">
        <v>37171954</v>
      </c>
      <c r="K15" s="99">
        <v>75728065</v>
      </c>
      <c r="L15" s="99">
        <v>45066077</v>
      </c>
      <c r="M15" s="99">
        <v>38687897</v>
      </c>
      <c r="N15" s="99">
        <v>10856498</v>
      </c>
      <c r="O15" s="99">
        <v>114706250</v>
      </c>
      <c r="P15" s="99">
        <v>65156276</v>
      </c>
      <c r="Q15" s="99">
        <v>67060133</v>
      </c>
      <c r="R15" s="99">
        <v>45453057</v>
      </c>
      <c r="S15" s="99">
        <v>92633002</v>
      </c>
      <c r="T15" s="99">
        <v>74873290</v>
      </c>
      <c r="U15" s="99">
        <v>82104868</v>
      </c>
      <c r="V15" s="99">
        <v>48326184</v>
      </c>
      <c r="W15" s="99">
        <v>99485685</v>
      </c>
      <c r="X15" s="99">
        <v>350050526</v>
      </c>
      <c r="Y15" s="99">
        <v>772352105</v>
      </c>
      <c r="Z15" s="99">
        <v>1123802000</v>
      </c>
      <c r="AA15" s="99">
        <v>435251662</v>
      </c>
      <c r="AB15" s="99">
        <f t="shared" si="0"/>
        <v>77117579.944444448</v>
      </c>
    </row>
    <row r="16" spans="5:28" x14ac:dyDescent="0.3">
      <c r="E16">
        <v>2016</v>
      </c>
      <c r="F16" s="99">
        <v>18699221</v>
      </c>
      <c r="G16" s="99">
        <v>143902415</v>
      </c>
      <c r="H16" s="99">
        <v>54936695</v>
      </c>
      <c r="I16" s="99">
        <v>51180838</v>
      </c>
      <c r="J16" s="99">
        <v>40986800</v>
      </c>
      <c r="K16" s="99">
        <v>78825151</v>
      </c>
      <c r="L16" s="99">
        <v>45403991</v>
      </c>
      <c r="M16" s="99">
        <v>42837788</v>
      </c>
      <c r="N16" s="99">
        <v>11282666</v>
      </c>
      <c r="O16" s="99">
        <v>119844072</v>
      </c>
      <c r="P16" s="99">
        <v>65182062</v>
      </c>
      <c r="Q16" s="99">
        <v>71080043</v>
      </c>
      <c r="R16" s="99">
        <v>48801776</v>
      </c>
      <c r="S16" s="99">
        <v>85075928</v>
      </c>
      <c r="T16" s="99">
        <v>76552595</v>
      </c>
      <c r="U16" s="99">
        <v>83803744</v>
      </c>
      <c r="V16" s="99">
        <v>49267436</v>
      </c>
      <c r="W16" s="99">
        <v>103796748</v>
      </c>
      <c r="X16" s="99">
        <v>368558186</v>
      </c>
      <c r="Y16" s="99">
        <v>794286946</v>
      </c>
      <c r="Z16" s="99">
        <v>1196088000</v>
      </c>
      <c r="AA16" s="99">
        <v>459339924</v>
      </c>
      <c r="AB16" s="99">
        <f t="shared" si="0"/>
        <v>66192220.5</v>
      </c>
    </row>
    <row r="17" spans="5:28" x14ac:dyDescent="0.3">
      <c r="E17">
        <v>2017</v>
      </c>
      <c r="F17" s="99">
        <v>21289737</v>
      </c>
      <c r="G17" s="99">
        <v>149606532</v>
      </c>
      <c r="H17" s="99">
        <v>58019059</v>
      </c>
      <c r="I17" s="99">
        <v>53329946</v>
      </c>
      <c r="J17" s="99">
        <v>43372573</v>
      </c>
      <c r="K17" s="99">
        <v>80982072</v>
      </c>
      <c r="L17" s="99">
        <v>48339278</v>
      </c>
      <c r="M17" s="99">
        <v>47666414</v>
      </c>
      <c r="N17" s="99">
        <v>12389251</v>
      </c>
      <c r="O17" s="99">
        <v>119439945</v>
      </c>
      <c r="P17" s="99">
        <v>67502515</v>
      </c>
      <c r="Q17" s="99">
        <v>76352242</v>
      </c>
      <c r="R17" s="99">
        <v>48552569</v>
      </c>
      <c r="S17" s="99">
        <v>85318949</v>
      </c>
      <c r="T17" s="99">
        <v>79485963</v>
      </c>
      <c r="U17" s="99">
        <v>89479845</v>
      </c>
      <c r="V17" s="99">
        <v>51210030</v>
      </c>
      <c r="W17" s="99">
        <v>111269946</v>
      </c>
      <c r="X17" s="99">
        <v>383790985</v>
      </c>
      <c r="Y17" s="99">
        <v>832943668</v>
      </c>
      <c r="Z17" s="99">
        <v>1265095000</v>
      </c>
      <c r="AA17" s="99">
        <v>486703705</v>
      </c>
      <c r="AB17" s="99">
        <f t="shared" si="0"/>
        <v>69089270.333333328</v>
      </c>
    </row>
    <row r="18" spans="5:28" x14ac:dyDescent="0.3">
      <c r="E18">
        <v>2018</v>
      </c>
      <c r="F18" s="99">
        <v>20084653</v>
      </c>
      <c r="G18" s="99">
        <v>148832646</v>
      </c>
      <c r="H18" s="99">
        <v>59987791</v>
      </c>
      <c r="I18" s="99">
        <v>54428386</v>
      </c>
      <c r="J18" s="99">
        <v>46254621</v>
      </c>
      <c r="K18" s="99">
        <v>83810630</v>
      </c>
      <c r="L18" s="99">
        <v>50525399</v>
      </c>
      <c r="M18" s="99">
        <v>50547569</v>
      </c>
      <c r="N18" s="99">
        <v>12059687</v>
      </c>
      <c r="O18" s="99">
        <v>126440287</v>
      </c>
      <c r="P18" s="99">
        <v>71266367</v>
      </c>
      <c r="Q18" s="99">
        <v>82403745</v>
      </c>
      <c r="R18" s="99">
        <v>49798454</v>
      </c>
      <c r="S18" s="99">
        <v>85023267</v>
      </c>
      <c r="T18" s="99">
        <v>79818478</v>
      </c>
      <c r="U18" s="99">
        <v>91492664</v>
      </c>
      <c r="V18" s="99">
        <v>52027877</v>
      </c>
      <c r="W18" s="99">
        <v>117710169</v>
      </c>
      <c r="X18" s="99">
        <v>397869450</v>
      </c>
      <c r="Y18" s="99">
        <v>881720924</v>
      </c>
      <c r="Z18" s="99">
        <v>1402733000</v>
      </c>
      <c r="AA18" s="99">
        <v>521881093</v>
      </c>
      <c r="AB18" s="99">
        <f t="shared" si="0"/>
        <v>71250705</v>
      </c>
    </row>
    <row r="19" spans="5:28" x14ac:dyDescent="0.3">
      <c r="E19">
        <v>2019</v>
      </c>
      <c r="F19" s="99">
        <v>20389392</v>
      </c>
      <c r="G19" s="99">
        <v>154203855</v>
      </c>
      <c r="H19" s="99">
        <v>61096463</v>
      </c>
      <c r="I19" s="99">
        <v>55395031</v>
      </c>
      <c r="J19" s="99">
        <v>47808021</v>
      </c>
      <c r="K19" s="99">
        <v>89586635</v>
      </c>
      <c r="L19" s="99">
        <v>50512830</v>
      </c>
      <c r="M19" s="99">
        <v>53392737</v>
      </c>
      <c r="N19" s="99">
        <v>12842457</v>
      </c>
      <c r="O19" s="99">
        <v>137664943</v>
      </c>
      <c r="P19" s="99">
        <v>71370803</v>
      </c>
      <c r="Q19" s="99">
        <v>89766497</v>
      </c>
      <c r="R19" s="99">
        <v>48869362</v>
      </c>
      <c r="S19" s="99">
        <v>94870759</v>
      </c>
      <c r="T19" s="99">
        <v>82105465</v>
      </c>
      <c r="U19" s="99">
        <v>92168820</v>
      </c>
      <c r="V19" s="99">
        <v>50916915</v>
      </c>
      <c r="W19" s="99">
        <v>126467724</v>
      </c>
      <c r="X19" s="99">
        <v>410331585</v>
      </c>
      <c r="Y19" s="99">
        <v>918330563</v>
      </c>
      <c r="Z19" s="99">
        <v>1394121000</v>
      </c>
      <c r="AA19" s="99">
        <v>554822202</v>
      </c>
      <c r="AB19" s="99">
        <f t="shared" si="0"/>
        <v>74412706.055555552</v>
      </c>
    </row>
    <row r="20" spans="5:28" x14ac:dyDescent="0.3">
      <c r="E20">
        <v>2020</v>
      </c>
      <c r="F20" s="99">
        <v>19555121</v>
      </c>
      <c r="G20" s="99">
        <v>168022914</v>
      </c>
      <c r="H20" s="99">
        <v>62991843</v>
      </c>
      <c r="I20" s="99">
        <v>58210888</v>
      </c>
      <c r="J20" s="99">
        <v>50161466</v>
      </c>
      <c r="K20" s="99">
        <v>92795903</v>
      </c>
      <c r="L20" s="99">
        <v>52625759</v>
      </c>
      <c r="M20" s="99">
        <v>57021994</v>
      </c>
      <c r="N20" s="99">
        <v>12594362</v>
      </c>
      <c r="O20" s="99">
        <v>146678511</v>
      </c>
      <c r="P20" s="99">
        <v>67692125</v>
      </c>
      <c r="Q20" s="99">
        <v>93637384</v>
      </c>
      <c r="R20" s="99">
        <v>47118807</v>
      </c>
      <c r="S20" s="99">
        <v>97343507</v>
      </c>
      <c r="T20" s="99">
        <v>80574588</v>
      </c>
      <c r="U20" s="99">
        <v>100132542</v>
      </c>
      <c r="V20" s="99">
        <v>51279840</v>
      </c>
      <c r="W20" s="99">
        <v>136803602</v>
      </c>
      <c r="X20" s="99">
        <v>421612669</v>
      </c>
      <c r="Y20" s="99">
        <v>959595104</v>
      </c>
      <c r="Z20" s="99">
        <v>1462364000</v>
      </c>
      <c r="AA20" s="99">
        <v>592343904</v>
      </c>
      <c r="AB20" s="99">
        <f t="shared" si="0"/>
        <v>77513397.555555552</v>
      </c>
    </row>
    <row r="21" spans="5:28" x14ac:dyDescent="0.3">
      <c r="E21">
        <v>2021</v>
      </c>
      <c r="F21" s="99">
        <v>278826734</v>
      </c>
      <c r="G21" s="99">
        <v>171186402</v>
      </c>
      <c r="H21" s="99">
        <v>64837859</v>
      </c>
      <c r="I21" s="99">
        <v>59680589</v>
      </c>
      <c r="J21" s="99">
        <v>48417056</v>
      </c>
      <c r="K21" s="99">
        <v>96879829</v>
      </c>
      <c r="L21" s="99">
        <v>42889693</v>
      </c>
      <c r="M21" s="99">
        <v>56077614</v>
      </c>
      <c r="N21" s="99">
        <v>12320971</v>
      </c>
      <c r="O21" s="99">
        <v>134360043</v>
      </c>
      <c r="P21" s="99">
        <v>68082061</v>
      </c>
      <c r="Q21" s="99">
        <v>91799590</v>
      </c>
      <c r="R21" s="99">
        <v>42598388</v>
      </c>
      <c r="S21" s="99">
        <v>96626028</v>
      </c>
      <c r="T21" s="99">
        <v>75877280</v>
      </c>
      <c r="U21" s="99">
        <v>92805587</v>
      </c>
      <c r="V21" s="99">
        <v>50560966</v>
      </c>
      <c r="W21" s="99">
        <v>127427152</v>
      </c>
      <c r="X21" s="99">
        <v>442648125</v>
      </c>
      <c r="Y21" s="99">
        <v>949178173</v>
      </c>
      <c r="Z21" s="99">
        <v>1486704000</v>
      </c>
      <c r="AA21" s="99">
        <v>626476238</v>
      </c>
      <c r="AB21" s="99">
        <f t="shared" si="0"/>
        <v>89514102.333333328</v>
      </c>
    </row>
    <row r="22" spans="5:28" x14ac:dyDescent="0.3">
      <c r="E22">
        <v>2022</v>
      </c>
      <c r="F22" s="99">
        <v>295911954</v>
      </c>
      <c r="G22" s="99">
        <v>176532258</v>
      </c>
      <c r="H22" s="99">
        <v>61990082</v>
      </c>
      <c r="I22" s="99">
        <v>66039428</v>
      </c>
      <c r="J22" s="99">
        <v>42857744</v>
      </c>
      <c r="K22" s="99">
        <v>101140010</v>
      </c>
      <c r="L22" s="99">
        <v>44016464</v>
      </c>
      <c r="M22" s="99">
        <v>57017744</v>
      </c>
      <c r="N22" s="99">
        <v>13638375</v>
      </c>
      <c r="O22" s="99">
        <v>136657695</v>
      </c>
      <c r="P22" s="99">
        <v>69924199</v>
      </c>
      <c r="Q22" s="99">
        <v>102767001</v>
      </c>
      <c r="R22" s="99">
        <v>43407413</v>
      </c>
      <c r="S22" s="99">
        <v>93087630</v>
      </c>
      <c r="T22" s="99">
        <v>72760171</v>
      </c>
      <c r="U22" s="99">
        <v>101739061</v>
      </c>
      <c r="V22" s="99">
        <v>50208455</v>
      </c>
      <c r="W22" s="99">
        <v>135252518</v>
      </c>
      <c r="X22" s="99">
        <v>442885417</v>
      </c>
      <c r="Y22" s="99">
        <v>1013525577</v>
      </c>
      <c r="Z22" s="99">
        <v>1578644000</v>
      </c>
      <c r="AA22" s="99">
        <v>687787247</v>
      </c>
      <c r="AB22" s="99">
        <f t="shared" si="0"/>
        <v>92497122.333333328</v>
      </c>
    </row>
    <row r="23" spans="5:28" x14ac:dyDescent="0.3">
      <c r="E23">
        <v>2023</v>
      </c>
      <c r="F23" s="99">
        <v>310229565</v>
      </c>
      <c r="G23" s="99">
        <v>183006417</v>
      </c>
      <c r="H23" s="99">
        <v>62522753</v>
      </c>
      <c r="I23" s="99">
        <v>71407229</v>
      </c>
      <c r="J23" s="99">
        <v>55034848</v>
      </c>
      <c r="K23" s="99">
        <v>111847181</v>
      </c>
      <c r="L23" s="99">
        <v>44564183</v>
      </c>
      <c r="M23" s="99">
        <v>61321577</v>
      </c>
      <c r="N23" s="99">
        <v>14347117</v>
      </c>
      <c r="O23" s="99">
        <v>138012979</v>
      </c>
      <c r="P23" s="99">
        <v>71004628</v>
      </c>
      <c r="Q23" s="99">
        <v>111185231</v>
      </c>
      <c r="R23" s="99">
        <v>43959489</v>
      </c>
      <c r="S23" s="99">
        <v>99924661</v>
      </c>
      <c r="T23" s="99">
        <v>74629948</v>
      </c>
      <c r="U23" s="99">
        <v>110723138</v>
      </c>
      <c r="V23" s="99">
        <v>51596307</v>
      </c>
      <c r="W23" s="99">
        <v>151163802</v>
      </c>
      <c r="X23" s="99">
        <v>471645059</v>
      </c>
      <c r="Y23" s="99">
        <v>1088198081</v>
      </c>
      <c r="Z23" s="99">
        <v>1855421000</v>
      </c>
      <c r="AA23" s="99">
        <v>818588708</v>
      </c>
      <c r="AB23" s="99">
        <f t="shared" si="0"/>
        <v>98137836.277777776</v>
      </c>
    </row>
    <row r="24" spans="5:28" x14ac:dyDescent="0.3">
      <c r="E24" t="s">
        <v>62</v>
      </c>
    </row>
    <row r="25" spans="5:28" x14ac:dyDescent="0.3">
      <c r="E25">
        <v>2004</v>
      </c>
      <c r="F25" s="91">
        <f t="shared" ref="F25:AA25" si="1">(F5-F4)/F4</f>
        <v>5.8580350605437197E-2</v>
      </c>
      <c r="G25" s="91">
        <f t="shared" si="1"/>
        <v>5.8555216064326433E-2</v>
      </c>
      <c r="H25" s="91">
        <f t="shared" si="1"/>
        <v>6.5884418548559517E-2</v>
      </c>
      <c r="I25" s="91">
        <f t="shared" si="1"/>
        <v>3.8151355249592435E-2</v>
      </c>
      <c r="J25" s="91">
        <f t="shared" si="1"/>
        <v>4.6676840556192561E-2</v>
      </c>
      <c r="K25" s="91">
        <f t="shared" si="1"/>
        <v>4.8937194193764404E-2</v>
      </c>
      <c r="L25" s="91">
        <f t="shared" si="1"/>
        <v>3.3379503520386336E-2</v>
      </c>
      <c r="M25" s="91">
        <f t="shared" si="1"/>
        <v>4.0738417582142056E-2</v>
      </c>
      <c r="N25" s="91">
        <f t="shared" si="1"/>
        <v>0.13718537570078959</v>
      </c>
      <c r="O25" s="91">
        <f t="shared" si="1"/>
        <v>5.1335923008915881E-2</v>
      </c>
      <c r="P25" s="91">
        <f t="shared" si="1"/>
        <v>0.11671110346607036</v>
      </c>
      <c r="Q25" s="91">
        <f t="shared" si="1"/>
        <v>7.8126147151120914E-2</v>
      </c>
      <c r="R25" s="91">
        <f t="shared" si="1"/>
        <v>5.0770454817477507E-3</v>
      </c>
      <c r="S25" s="91">
        <f t="shared" si="1"/>
        <v>7.806757354250568E-2</v>
      </c>
      <c r="T25" s="91">
        <f t="shared" si="1"/>
        <v>4.0470212766457112E-2</v>
      </c>
      <c r="U25" s="91">
        <f t="shared" si="1"/>
        <v>4.8924812851215832E-2</v>
      </c>
      <c r="V25" s="91">
        <f t="shared" si="1"/>
        <v>3.0577045566662478E-2</v>
      </c>
      <c r="W25" s="91">
        <f t="shared" si="1"/>
        <v>-1.6467220671881764E-3</v>
      </c>
      <c r="X25" s="91">
        <f t="shared" si="1"/>
        <v>4.3893514639785532E-2</v>
      </c>
      <c r="Y25" s="91">
        <f t="shared" si="1"/>
        <v>4.4212150403377379E-2</v>
      </c>
      <c r="Z25" s="91">
        <f t="shared" si="1"/>
        <v>1.2580761064837498E-2</v>
      </c>
      <c r="AA25" s="91">
        <f t="shared" si="1"/>
        <v>3.4320372645801137E-2</v>
      </c>
    </row>
    <row r="26" spans="5:28" x14ac:dyDescent="0.3">
      <c r="E26">
        <v>2005</v>
      </c>
      <c r="F26" s="91">
        <f t="shared" ref="F26:AA26" si="2">(F6-F5)/F5</f>
        <v>-3.5853748706723441E-2</v>
      </c>
      <c r="G26" s="91">
        <f t="shared" si="2"/>
        <v>7.8744939754859383E-2</v>
      </c>
      <c r="H26" s="91">
        <f t="shared" si="2"/>
        <v>1.6817222775212456E-2</v>
      </c>
      <c r="I26" s="91">
        <f t="shared" si="2"/>
        <v>2.0771277605381732E-2</v>
      </c>
      <c r="J26" s="91">
        <f t="shared" si="2"/>
        <v>6.3526549094337664E-2</v>
      </c>
      <c r="K26" s="91">
        <f t="shared" si="2"/>
        <v>5.1872906368142305E-2</v>
      </c>
      <c r="L26" s="91">
        <f t="shared" si="2"/>
        <v>-1.8236702201838977E-2</v>
      </c>
      <c r="M26" s="91">
        <f t="shared" si="2"/>
        <v>1.211367260946709E-2</v>
      </c>
      <c r="N26" s="91">
        <f t="shared" si="2"/>
        <v>-9.9246432003018428E-2</v>
      </c>
      <c r="O26" s="91">
        <f t="shared" si="2"/>
        <v>0.1070803420472978</v>
      </c>
      <c r="P26" s="91">
        <f t="shared" si="2"/>
        <v>7.6658451427397828E-2</v>
      </c>
      <c r="Q26" s="91">
        <f t="shared" si="2"/>
        <v>6.8650513840529143E-2</v>
      </c>
      <c r="R26" s="91">
        <f t="shared" si="2"/>
        <v>5.8991436973186498E-2</v>
      </c>
      <c r="S26" s="91">
        <f t="shared" si="2"/>
        <v>8.55521328951038E-2</v>
      </c>
      <c r="T26" s="91">
        <f t="shared" si="2"/>
        <v>2.2080977468038842E-2</v>
      </c>
      <c r="U26" s="91">
        <f t="shared" si="2"/>
        <v>8.8330565876818517E-3</v>
      </c>
      <c r="V26" s="91">
        <f t="shared" si="2"/>
        <v>2.2652816133151472E-2</v>
      </c>
      <c r="W26" s="91">
        <f t="shared" si="2"/>
        <v>6.0702614409863104E-2</v>
      </c>
      <c r="X26" s="91">
        <f t="shared" si="2"/>
        <v>6.0149416322952787E-2</v>
      </c>
      <c r="Y26" s="91">
        <f t="shared" si="2"/>
        <v>4.8560297093346895E-2</v>
      </c>
      <c r="Z26" s="91">
        <f t="shared" si="2"/>
        <v>4.1906880480616873E-2</v>
      </c>
      <c r="AA26" s="91">
        <f t="shared" si="2"/>
        <v>6.4021677317363884E-2</v>
      </c>
    </row>
    <row r="27" spans="5:28" x14ac:dyDescent="0.3">
      <c r="E27">
        <v>2006</v>
      </c>
      <c r="F27" s="91">
        <f t="shared" ref="F27:AA27" si="3">(F7-F6)/F6</f>
        <v>0.20909390915895698</v>
      </c>
      <c r="G27" s="91">
        <f t="shared" si="3"/>
        <v>3.6670539848867548E-2</v>
      </c>
      <c r="H27" s="91">
        <f t="shared" si="3"/>
        <v>-1</v>
      </c>
      <c r="I27" s="91">
        <f t="shared" si="3"/>
        <v>2.0697560404649908E-2</v>
      </c>
      <c r="J27" s="91">
        <f t="shared" si="3"/>
        <v>0.18066215148721221</v>
      </c>
      <c r="K27" s="91">
        <f t="shared" si="3"/>
        <v>6.7036753906106292E-2</v>
      </c>
      <c r="L27" s="91">
        <f t="shared" si="3"/>
        <v>2.2622002424638261E-2</v>
      </c>
      <c r="M27" s="91">
        <f t="shared" si="3"/>
        <v>4.8123911655622603E-2</v>
      </c>
      <c r="N27" s="91">
        <f t="shared" si="3"/>
        <v>3.3403249450262899E-2</v>
      </c>
      <c r="O27" s="91">
        <f t="shared" si="3"/>
        <v>3.3872685310124502E-2</v>
      </c>
      <c r="P27" s="91">
        <f t="shared" si="3"/>
        <v>6.8939863608183508E-2</v>
      </c>
      <c r="Q27" s="91">
        <f t="shared" si="3"/>
        <v>5.4645845378676818E-2</v>
      </c>
      <c r="R27" s="91">
        <f t="shared" si="3"/>
        <v>7.4656974466895343E-2</v>
      </c>
      <c r="S27" s="91">
        <f t="shared" si="3"/>
        <v>0.1050950290959678</v>
      </c>
      <c r="T27" s="91">
        <f t="shared" si="3"/>
        <v>4.8973653829940941E-2</v>
      </c>
      <c r="U27" s="91">
        <f t="shared" si="3"/>
        <v>1.99121571635382E-2</v>
      </c>
      <c r="V27" s="91">
        <f t="shared" si="3"/>
        <v>6.7227930549335513E-2</v>
      </c>
      <c r="W27" s="91">
        <f t="shared" si="3"/>
        <v>6.8809996241233129E-2</v>
      </c>
      <c r="X27" s="91">
        <f t="shared" si="3"/>
        <v>7.4515141062296161E-2</v>
      </c>
      <c r="Y27" s="91">
        <f t="shared" si="3"/>
        <v>3.3132905109455338E-2</v>
      </c>
      <c r="Z27" s="91">
        <f t="shared" si="3"/>
        <v>2.577890281145586E-2</v>
      </c>
      <c r="AA27" s="91">
        <f t="shared" si="3"/>
        <v>4.9632800739410544E-2</v>
      </c>
    </row>
    <row r="28" spans="5:28" x14ac:dyDescent="0.3">
      <c r="E28">
        <v>2007</v>
      </c>
      <c r="F28" s="91">
        <f t="shared" ref="F28:AA28" si="4">(F8-F7)/F7</f>
        <v>9.264013683005802E-2</v>
      </c>
      <c r="G28" s="91">
        <f t="shared" si="4"/>
        <v>7.9937743756936547E-2</v>
      </c>
      <c r="H28" s="91" t="e">
        <f t="shared" si="4"/>
        <v>#DIV/0!</v>
      </c>
      <c r="I28" s="91">
        <f t="shared" si="4"/>
        <v>0.10864606718299885</v>
      </c>
      <c r="J28" s="91">
        <f t="shared" si="4"/>
        <v>8.7082974209067701E-2</v>
      </c>
      <c r="K28" s="91">
        <f t="shared" si="4"/>
        <v>8.6854541613370487E-2</v>
      </c>
      <c r="L28" s="91">
        <f t="shared" si="4"/>
        <v>1.695764142355001E-2</v>
      </c>
      <c r="M28" s="91">
        <f t="shared" si="4"/>
        <v>-5.1211010248668386E-2</v>
      </c>
      <c r="N28" s="91">
        <f t="shared" si="4"/>
        <v>0.14503627341684608</v>
      </c>
      <c r="O28" s="91">
        <f t="shared" si="4"/>
        <v>6.4681793255666947E-2</v>
      </c>
      <c r="P28" s="91">
        <f t="shared" si="4"/>
        <v>9.082919168756079E-2</v>
      </c>
      <c r="Q28" s="91">
        <f t="shared" si="4"/>
        <v>0.12725104235387996</v>
      </c>
      <c r="R28" s="91">
        <f t="shared" si="4"/>
        <v>6.4218112339850808E-2</v>
      </c>
      <c r="S28" s="91">
        <f t="shared" si="4"/>
        <v>0.14790067068002621</v>
      </c>
      <c r="T28" s="91">
        <f t="shared" si="4"/>
        <v>5.4389536495122751E-2</v>
      </c>
      <c r="U28" s="91">
        <f t="shared" si="4"/>
        <v>2.1512242925571225E-2</v>
      </c>
      <c r="V28" s="91">
        <f t="shared" si="4"/>
        <v>6.1692486863476489E-2</v>
      </c>
      <c r="W28" s="91">
        <f t="shared" si="4"/>
        <v>3.3403893912809457E-2</v>
      </c>
      <c r="X28" s="91">
        <f t="shared" si="4"/>
        <v>4.768095589132694E-2</v>
      </c>
      <c r="Y28" s="91">
        <f t="shared" si="4"/>
        <v>4.6122634440863335E-2</v>
      </c>
      <c r="Z28" s="91">
        <f t="shared" si="4"/>
        <v>7.0958761218788413E-2</v>
      </c>
      <c r="AA28" s="91">
        <f t="shared" si="4"/>
        <v>6.3423933943395863E-2</v>
      </c>
    </row>
    <row r="29" spans="5:28" x14ac:dyDescent="0.3">
      <c r="E29">
        <v>2008</v>
      </c>
      <c r="F29" s="91">
        <f t="shared" ref="F29:AA29" si="5">(F9-F8)/F8</f>
        <v>0.19352367436253529</v>
      </c>
      <c r="G29" s="91">
        <f t="shared" si="5"/>
        <v>5.6782706523596772E-2</v>
      </c>
      <c r="H29" s="91">
        <f t="shared" si="5"/>
        <v>7.0528830618711111E-2</v>
      </c>
      <c r="I29" s="91">
        <f t="shared" si="5"/>
        <v>4.017574443881957E-2</v>
      </c>
      <c r="J29" s="91">
        <f t="shared" si="5"/>
        <v>8.6246097565909077E-2</v>
      </c>
      <c r="K29" s="91">
        <f t="shared" si="5"/>
        <v>1.5968520689753782E-2</v>
      </c>
      <c r="L29" s="91">
        <f t="shared" si="5"/>
        <v>-2.5058966900503108E-2</v>
      </c>
      <c r="M29" s="91">
        <f t="shared" si="5"/>
        <v>1.0763607992607255E-2</v>
      </c>
      <c r="N29" s="91">
        <f t="shared" si="5"/>
        <v>0.41300585390048367</v>
      </c>
      <c r="O29" s="91">
        <f t="shared" si="5"/>
        <v>7.2767312609561291E-2</v>
      </c>
      <c r="P29" s="91">
        <f t="shared" si="5"/>
        <v>0.31455389460338234</v>
      </c>
      <c r="Q29" s="91">
        <f t="shared" si="5"/>
        <v>0.13586287301546851</v>
      </c>
      <c r="R29" s="91">
        <f t="shared" si="5"/>
        <v>4.3128684859510005E-2</v>
      </c>
      <c r="S29" s="91">
        <f t="shared" si="5"/>
        <v>4.5100132913848782E-2</v>
      </c>
      <c r="T29" s="91">
        <f t="shared" si="5"/>
        <v>7.8544994063864518E-2</v>
      </c>
      <c r="U29" s="91">
        <f t="shared" si="5"/>
        <v>6.4097533025293266E-2</v>
      </c>
      <c r="V29" s="91">
        <f t="shared" si="5"/>
        <v>6.5728317201304093E-2</v>
      </c>
      <c r="W29" s="91">
        <f t="shared" si="5"/>
        <v>9.5023038117908673E-2</v>
      </c>
      <c r="X29" s="91">
        <f t="shared" si="5"/>
        <v>5.9222460157010381E-2</v>
      </c>
      <c r="Y29" s="91">
        <f t="shared" si="5"/>
        <v>5.6683578156283859E-2</v>
      </c>
      <c r="Z29" s="91">
        <f t="shared" si="5"/>
        <v>7.9085937684948135E-2</v>
      </c>
      <c r="AA29" s="91">
        <f t="shared" si="5"/>
        <v>3.8790334921838844E-2</v>
      </c>
    </row>
    <row r="30" spans="5:28" x14ac:dyDescent="0.3">
      <c r="E30">
        <v>2009</v>
      </c>
      <c r="F30" s="91">
        <f t="shared" ref="F30:AA30" si="6">(F10-F9)/F9</f>
        <v>0.14058459295529455</v>
      </c>
      <c r="G30" s="91">
        <f t="shared" si="6"/>
        <v>-1.7420603158122626E-2</v>
      </c>
      <c r="H30" s="91">
        <f t="shared" si="6"/>
        <v>-4.2427938738059737E-3</v>
      </c>
      <c r="I30" s="91">
        <f t="shared" si="6"/>
        <v>2.9599050584155143E-2</v>
      </c>
      <c r="J30" s="91">
        <f t="shared" si="6"/>
        <v>6.8529076439178896E-2</v>
      </c>
      <c r="K30" s="91">
        <f t="shared" si="6"/>
        <v>3.5310883627993388E-2</v>
      </c>
      <c r="L30" s="91">
        <f t="shared" si="6"/>
        <v>0</v>
      </c>
      <c r="M30" s="91">
        <f t="shared" si="6"/>
        <v>6.6028877185732568E-2</v>
      </c>
      <c r="N30" s="91">
        <f t="shared" si="6"/>
        <v>-0.23995016382792331</v>
      </c>
      <c r="O30" s="91">
        <f t="shared" si="6"/>
        <v>-7.9265805676571988E-2</v>
      </c>
      <c r="P30" s="91">
        <f t="shared" si="6"/>
        <v>-0.14477093477280151</v>
      </c>
      <c r="Q30" s="91">
        <f t="shared" si="6"/>
        <v>-8.8327203418169478E-2</v>
      </c>
      <c r="R30" s="91">
        <f t="shared" si="6"/>
        <v>3.427212797562175E-3</v>
      </c>
      <c r="S30" s="91">
        <f t="shared" si="6"/>
        <v>4.9224211920601219E-3</v>
      </c>
      <c r="T30" s="91">
        <f t="shared" si="6"/>
        <v>4.8927441789237629E-2</v>
      </c>
      <c r="U30" s="91">
        <f t="shared" si="6"/>
        <v>4.9140899567644551E-2</v>
      </c>
      <c r="V30" s="91">
        <f t="shared" si="6"/>
        <v>1.9832252046074941E-2</v>
      </c>
      <c r="W30" s="91">
        <f t="shared" si="6"/>
        <v>7.424566488309331E-2</v>
      </c>
      <c r="X30" s="91">
        <f t="shared" si="6"/>
        <v>3.9541289282973395E-2</v>
      </c>
      <c r="Y30" s="91">
        <f t="shared" si="6"/>
        <v>4.9763873904767081E-2</v>
      </c>
      <c r="Z30" s="91">
        <f t="shared" si="6"/>
        <v>-1</v>
      </c>
      <c r="AA30" s="91">
        <f t="shared" si="6"/>
        <v>6.7112009864764358E-2</v>
      </c>
    </row>
    <row r="31" spans="5:28" x14ac:dyDescent="0.3">
      <c r="E31">
        <v>2010</v>
      </c>
      <c r="F31" s="91">
        <f t="shared" ref="F31:AA31" si="7">(F11-F10)/F10</f>
        <v>-0.10927515153810005</v>
      </c>
      <c r="G31" s="91">
        <f t="shared" si="7"/>
        <v>8.1343535812740023E-2</v>
      </c>
      <c r="H31" s="91">
        <f t="shared" si="7"/>
        <v>3.4828341860648329E-2</v>
      </c>
      <c r="I31" s="91">
        <f t="shared" si="7"/>
        <v>1.9198391818518172E-2</v>
      </c>
      <c r="J31" s="91">
        <f t="shared" si="7"/>
        <v>7.4852357541971976E-2</v>
      </c>
      <c r="K31" s="91">
        <f t="shared" si="7"/>
        <v>-5.1602181919122095E-3</v>
      </c>
      <c r="L31" s="91">
        <f t="shared" si="7"/>
        <v>3.1673493362733743E-2</v>
      </c>
      <c r="M31" s="91">
        <f t="shared" si="7"/>
        <v>0.11333697834389764</v>
      </c>
      <c r="N31" s="91">
        <f t="shared" si="7"/>
        <v>3.6666885868303266E-2</v>
      </c>
      <c r="O31" s="91">
        <f t="shared" si="7"/>
        <v>0.13302282297589504</v>
      </c>
      <c r="P31" s="91">
        <f t="shared" si="7"/>
        <v>1.9043943896949779E-2</v>
      </c>
      <c r="Q31" s="91">
        <f t="shared" si="7"/>
        <v>5.1184569430034473E-2</v>
      </c>
      <c r="R31" s="91">
        <f t="shared" si="7"/>
        <v>4.1924514622461953E-2</v>
      </c>
      <c r="S31" s="91">
        <f t="shared" si="7"/>
        <v>4.3339300117799878E-2</v>
      </c>
      <c r="T31" s="91">
        <f t="shared" si="7"/>
        <v>-3.8445140266764107E-2</v>
      </c>
      <c r="U31" s="91">
        <f t="shared" si="7"/>
        <v>-2.2800517374530829E-2</v>
      </c>
      <c r="V31" s="91">
        <f t="shared" si="7"/>
        <v>4.1915930185357407E-2</v>
      </c>
      <c r="W31" s="91">
        <f t="shared" si="7"/>
        <v>8.4812551933626815E-2</v>
      </c>
      <c r="X31" s="91">
        <f t="shared" si="7"/>
        <v>1.1950306727639933E-2</v>
      </c>
      <c r="Y31" s="91">
        <f t="shared" si="7"/>
        <v>4.8785260361061872E-2</v>
      </c>
      <c r="Z31" s="91" t="e">
        <f t="shared" si="7"/>
        <v>#DIV/0!</v>
      </c>
      <c r="AA31" s="91">
        <f t="shared" si="7"/>
        <v>0.12798338423010111</v>
      </c>
    </row>
    <row r="32" spans="5:28" x14ac:dyDescent="0.3">
      <c r="E32">
        <v>2011</v>
      </c>
      <c r="F32" s="91">
        <f t="shared" ref="F32:AA32" si="8">(F12-F11)/F11</f>
        <v>8.9063031226355438</v>
      </c>
      <c r="G32" s="91">
        <f t="shared" si="8"/>
        <v>1.6910081725947785E-2</v>
      </c>
      <c r="H32" s="91">
        <f t="shared" si="8"/>
        <v>4.2003448501647861E-2</v>
      </c>
      <c r="I32" s="91">
        <f t="shared" si="8"/>
        <v>2.0468535771724979E-2</v>
      </c>
      <c r="J32" s="91">
        <f t="shared" si="8"/>
        <v>0.1109674396322448</v>
      </c>
      <c r="K32" s="91">
        <f t="shared" si="8"/>
        <v>1.9138831785293253E-2</v>
      </c>
      <c r="L32" s="91">
        <f t="shared" si="8"/>
        <v>1.5280692924244024E-2</v>
      </c>
      <c r="M32" s="91">
        <f t="shared" si="8"/>
        <v>0.13473511079646794</v>
      </c>
      <c r="N32" s="91">
        <f t="shared" si="8"/>
        <v>8.5164523945080728E-2</v>
      </c>
      <c r="O32" s="91">
        <f t="shared" si="8"/>
        <v>0.18306980436669623</v>
      </c>
      <c r="P32" s="91">
        <f t="shared" si="8"/>
        <v>5.0288161272139593E-2</v>
      </c>
      <c r="Q32" s="91">
        <f t="shared" si="8"/>
        <v>9.651292976917332E-2</v>
      </c>
      <c r="R32" s="91">
        <f t="shared" si="8"/>
        <v>3.3644192731665787E-2</v>
      </c>
      <c r="S32" s="91">
        <f t="shared" si="8"/>
        <v>-6.6713043588496196E-4</v>
      </c>
      <c r="T32" s="91">
        <f t="shared" si="8"/>
        <v>2.3223212425693855E-2</v>
      </c>
      <c r="U32" s="91">
        <f t="shared" si="8"/>
        <v>4.3192171233477072E-2</v>
      </c>
      <c r="V32" s="91">
        <f t="shared" si="8"/>
        <v>4.0551463766716651E-2</v>
      </c>
      <c r="W32" s="91">
        <f t="shared" si="8"/>
        <v>9.1083433283712253E-2</v>
      </c>
      <c r="X32" s="91">
        <f t="shared" si="8"/>
        <v>3.6337797090124108E-2</v>
      </c>
      <c r="Y32" s="91">
        <f t="shared" si="8"/>
        <v>4.4541830183695161E-2</v>
      </c>
      <c r="Z32" s="91">
        <f t="shared" si="8"/>
        <v>5.6389055490513297E-2</v>
      </c>
      <c r="AA32" s="91">
        <f t="shared" si="8"/>
        <v>8.588556313269137E-2</v>
      </c>
    </row>
    <row r="33" spans="5:27" x14ac:dyDescent="0.3">
      <c r="E33">
        <v>2012</v>
      </c>
      <c r="F33" s="91">
        <f t="shared" ref="F33:AA33" si="9">(F13-F12)/F12</f>
        <v>9.999729611607637E-2</v>
      </c>
      <c r="G33" s="91">
        <f t="shared" si="9"/>
        <v>2.0853755483041855E-2</v>
      </c>
      <c r="H33" s="91">
        <f t="shared" si="9"/>
        <v>2.5678366180246808E-2</v>
      </c>
      <c r="I33" s="91">
        <f t="shared" si="9"/>
        <v>1.5627975254400409E-2</v>
      </c>
      <c r="J33" s="91">
        <f t="shared" si="9"/>
        <v>6.6178934157081981E-2</v>
      </c>
      <c r="K33" s="91">
        <f t="shared" si="9"/>
        <v>-2.1256600891991464E-2</v>
      </c>
      <c r="L33" s="91">
        <f t="shared" si="9"/>
        <v>2.9574746339899961E-2</v>
      </c>
      <c r="M33" s="91">
        <f t="shared" si="9"/>
        <v>7.2940819505452989E-2</v>
      </c>
      <c r="N33" s="91">
        <f t="shared" si="9"/>
        <v>-1</v>
      </c>
      <c r="O33" s="91">
        <f t="shared" si="9"/>
        <v>7.4595635499032781E-2</v>
      </c>
      <c r="P33" s="91">
        <f t="shared" si="9"/>
        <v>2.2613249709088852E-2</v>
      </c>
      <c r="Q33" s="91">
        <f t="shared" si="9"/>
        <v>5.9694887247456509E-2</v>
      </c>
      <c r="R33" s="91">
        <f t="shared" si="9"/>
        <v>1.2718598643277582E-2</v>
      </c>
      <c r="S33" s="91">
        <f t="shared" si="9"/>
        <v>-2.6647333207275907E-2</v>
      </c>
      <c r="T33" s="91">
        <f t="shared" si="9"/>
        <v>0.38363090118344445</v>
      </c>
      <c r="U33" s="91">
        <f t="shared" si="9"/>
        <v>-4.9660286821334183E-3</v>
      </c>
      <c r="V33" s="91">
        <f t="shared" si="9"/>
        <v>2.4418977454279255E-2</v>
      </c>
      <c r="W33" s="91">
        <f t="shared" si="9"/>
        <v>8.5401598451276137E-2</v>
      </c>
      <c r="X33" s="91">
        <f t="shared" si="9"/>
        <v>4.0597420528948464E-2</v>
      </c>
      <c r="Y33" s="91">
        <f t="shared" si="9"/>
        <v>3.9985519977607971E-2</v>
      </c>
      <c r="Z33" s="91">
        <f t="shared" si="9"/>
        <v>5.661901190391392E-2</v>
      </c>
      <c r="AA33" s="91">
        <f t="shared" si="9"/>
        <v>7.9786305952150888E-2</v>
      </c>
    </row>
    <row r="34" spans="5:27" x14ac:dyDescent="0.3">
      <c r="E34">
        <v>2013</v>
      </c>
      <c r="F34" s="91">
        <f t="shared" ref="F34:AA34" si="10">(F14-F13)/F13</f>
        <v>3.624855998547185E-2</v>
      </c>
      <c r="G34" s="91">
        <f t="shared" si="10"/>
        <v>7.5029782172439552E-2</v>
      </c>
      <c r="H34" s="91">
        <f t="shared" si="10"/>
        <v>4.5638123081695486E-2</v>
      </c>
      <c r="I34" s="91">
        <f t="shared" si="10"/>
        <v>3.0624415856998391E-2</v>
      </c>
      <c r="J34" s="91">
        <f t="shared" si="10"/>
        <v>6.352115658096423E-2</v>
      </c>
      <c r="K34" s="91">
        <f t="shared" si="10"/>
        <v>9.79153917407493E-2</v>
      </c>
      <c r="L34" s="91">
        <f t="shared" si="10"/>
        <v>-3.5798491006920161E-2</v>
      </c>
      <c r="M34" s="91">
        <f t="shared" si="10"/>
        <v>9.0069852296693911E-2</v>
      </c>
      <c r="N34" s="91" t="e">
        <f t="shared" si="10"/>
        <v>#DIV/0!</v>
      </c>
      <c r="O34" s="91">
        <f t="shared" si="10"/>
        <v>0.15358750761561704</v>
      </c>
      <c r="P34" s="91">
        <f t="shared" si="10"/>
        <v>2.8973198242306302E-2</v>
      </c>
      <c r="Q34" s="91">
        <f t="shared" si="10"/>
        <v>8.4525787717837225E-2</v>
      </c>
      <c r="R34" s="91">
        <f t="shared" si="10"/>
        <v>5.1681577240488474E-3</v>
      </c>
      <c r="S34" s="91">
        <f t="shared" si="10"/>
        <v>-7.2828029283056314E-5</v>
      </c>
      <c r="T34" s="91">
        <f t="shared" si="10"/>
        <v>-0.26767586999686155</v>
      </c>
      <c r="U34" s="91">
        <f t="shared" si="10"/>
        <v>3.0391037301586758E-2</v>
      </c>
      <c r="V34" s="91">
        <f t="shared" si="10"/>
        <v>1.3897724500884672E-2</v>
      </c>
      <c r="W34" s="91">
        <f t="shared" si="10"/>
        <v>5.4617721751301022E-2</v>
      </c>
      <c r="X34" s="91">
        <f t="shared" si="10"/>
        <v>3.9267334567511886E-2</v>
      </c>
      <c r="Y34" s="91">
        <f t="shared" si="10"/>
        <v>6.0358212331324348E-4</v>
      </c>
      <c r="Z34" s="91">
        <f t="shared" si="10"/>
        <v>5.0148954837686319E-2</v>
      </c>
      <c r="AA34" s="91">
        <f t="shared" si="10"/>
        <v>6.3135069170954364E-2</v>
      </c>
    </row>
    <row r="35" spans="5:27" x14ac:dyDescent="0.3">
      <c r="E35">
        <v>2014</v>
      </c>
      <c r="F35" s="91">
        <f t="shared" ref="F35:AA35" si="11">(F15-F14)/F14</f>
        <v>7.8557690289103657E-2</v>
      </c>
      <c r="G35" s="91">
        <f t="shared" si="11"/>
        <v>-1.1984039522369419E-2</v>
      </c>
      <c r="H35" s="91">
        <f t="shared" si="11"/>
        <v>4.1990130302081895E-2</v>
      </c>
      <c r="I35" s="91">
        <f t="shared" si="11"/>
        <v>1.9218000422282396E-2</v>
      </c>
      <c r="J35" s="91">
        <f t="shared" si="11"/>
        <v>6.0802687202711904E-2</v>
      </c>
      <c r="K35" s="91">
        <f t="shared" si="11"/>
        <v>7.8528556323225838E-3</v>
      </c>
      <c r="L35" s="91">
        <f t="shared" si="11"/>
        <v>-4.7525150526106931E-2</v>
      </c>
      <c r="M35" s="91">
        <f t="shared" si="11"/>
        <v>0.11000580453557131</v>
      </c>
      <c r="N35" s="91">
        <f t="shared" si="11"/>
        <v>7.4002351893945356E-2</v>
      </c>
      <c r="O35" s="91">
        <f t="shared" si="11"/>
        <v>-4.5437916613584005E-2</v>
      </c>
      <c r="P35" s="91">
        <f t="shared" si="11"/>
        <v>5.2351452692216978E-2</v>
      </c>
      <c r="Q35" s="91">
        <f t="shared" si="11"/>
        <v>3.8161075155003207E-2</v>
      </c>
      <c r="R35" s="91">
        <f t="shared" si="11"/>
        <v>-5.9486139030630693E-2</v>
      </c>
      <c r="S35" s="91">
        <f t="shared" si="11"/>
        <v>-5.0820155286856204E-2</v>
      </c>
      <c r="T35" s="91">
        <f t="shared" si="11"/>
        <v>1.9599137980222416E-2</v>
      </c>
      <c r="U35" s="91">
        <f t="shared" si="11"/>
        <v>2.9011232727485101E-2</v>
      </c>
      <c r="V35" s="91">
        <f t="shared" si="11"/>
        <v>4.6090358779096889E-2</v>
      </c>
      <c r="W35" s="91">
        <f t="shared" si="11"/>
        <v>5.6431779135037823E-2</v>
      </c>
      <c r="X35" s="91">
        <f t="shared" si="11"/>
        <v>4.0576683550737437E-2</v>
      </c>
      <c r="Y35" s="91">
        <f t="shared" si="11"/>
        <v>2.609121583951576E-2</v>
      </c>
      <c r="Z35" s="91">
        <f t="shared" si="11"/>
        <v>6.0911184955819049E-2</v>
      </c>
      <c r="AA35" s="91">
        <f t="shared" si="11"/>
        <v>6.3789549057555961E-2</v>
      </c>
    </row>
    <row r="36" spans="5:27" x14ac:dyDescent="0.3">
      <c r="E36">
        <v>2015</v>
      </c>
      <c r="F36" s="91">
        <f t="shared" ref="F36:AA36" si="12">(F16-F15)/F15</f>
        <v>-0.92445695193176591</v>
      </c>
      <c r="G36" s="91">
        <f t="shared" si="12"/>
        <v>2.1872846043229879E-2</v>
      </c>
      <c r="H36" s="91">
        <f t="shared" si="12"/>
        <v>2.9699528009746408E-2</v>
      </c>
      <c r="I36" s="91">
        <f t="shared" si="12"/>
        <v>4.233407812090649E-2</v>
      </c>
      <c r="J36" s="91">
        <f t="shared" si="12"/>
        <v>0.10262699668680317</v>
      </c>
      <c r="K36" s="91">
        <f t="shared" si="12"/>
        <v>4.0897466480887899E-2</v>
      </c>
      <c r="L36" s="91">
        <f t="shared" si="12"/>
        <v>7.4981898246878689E-3</v>
      </c>
      <c r="M36" s="91">
        <f t="shared" si="12"/>
        <v>0.10726587180481792</v>
      </c>
      <c r="N36" s="91">
        <f t="shared" si="12"/>
        <v>3.9254647308920428E-2</v>
      </c>
      <c r="O36" s="91">
        <f t="shared" si="12"/>
        <v>4.4791125156650138E-2</v>
      </c>
      <c r="P36" s="91">
        <f t="shared" si="12"/>
        <v>3.9575619699321063E-4</v>
      </c>
      <c r="Q36" s="91">
        <f t="shared" si="12"/>
        <v>5.9944855761022722E-2</v>
      </c>
      <c r="R36" s="91">
        <f t="shared" si="12"/>
        <v>7.367423053635315E-2</v>
      </c>
      <c r="S36" s="91">
        <f t="shared" si="12"/>
        <v>-8.1580795578664281E-2</v>
      </c>
      <c r="T36" s="91">
        <f t="shared" si="12"/>
        <v>2.2428625748915267E-2</v>
      </c>
      <c r="U36" s="91">
        <f t="shared" si="12"/>
        <v>2.0691538046197212E-2</v>
      </c>
      <c r="V36" s="91">
        <f t="shared" si="12"/>
        <v>1.9477060303375083E-2</v>
      </c>
      <c r="W36" s="91">
        <f t="shared" si="12"/>
        <v>4.3333500694094834E-2</v>
      </c>
      <c r="X36" s="91">
        <f t="shared" si="12"/>
        <v>5.2871396056693824E-2</v>
      </c>
      <c r="Y36" s="91">
        <f t="shared" si="12"/>
        <v>2.8400053366851381E-2</v>
      </c>
      <c r="Z36" s="91">
        <f t="shared" si="12"/>
        <v>6.4322718770744317E-2</v>
      </c>
      <c r="AA36" s="91">
        <f t="shared" si="12"/>
        <v>5.5343297000437414E-2</v>
      </c>
    </row>
    <row r="37" spans="5:27" x14ac:dyDescent="0.3">
      <c r="E37">
        <v>2016</v>
      </c>
      <c r="F37" s="91">
        <f t="shared" ref="F37:AA37" si="13">(F17-F16)/F16</f>
        <v>0.13853603847989177</v>
      </c>
      <c r="G37" s="91">
        <f t="shared" si="13"/>
        <v>3.9638785770204063E-2</v>
      </c>
      <c r="H37" s="91">
        <f t="shared" si="13"/>
        <v>5.6107561621608286E-2</v>
      </c>
      <c r="I37" s="91">
        <f t="shared" si="13"/>
        <v>4.1990480890523908E-2</v>
      </c>
      <c r="J37" s="91">
        <f t="shared" si="13"/>
        <v>5.8208325607268685E-2</v>
      </c>
      <c r="K37" s="91">
        <f t="shared" si="13"/>
        <v>2.7363360204663609E-2</v>
      </c>
      <c r="L37" s="91">
        <f t="shared" si="13"/>
        <v>6.4648215616111809E-2</v>
      </c>
      <c r="M37" s="91">
        <f t="shared" si="13"/>
        <v>0.11271884533347053</v>
      </c>
      <c r="N37" s="91">
        <f t="shared" si="13"/>
        <v>9.8078326523181672E-2</v>
      </c>
      <c r="O37" s="91">
        <f t="shared" si="13"/>
        <v>-3.3721067154660767E-3</v>
      </c>
      <c r="P37" s="91">
        <f t="shared" si="13"/>
        <v>3.5599564186846372E-2</v>
      </c>
      <c r="Q37" s="91">
        <f t="shared" si="13"/>
        <v>7.4172704144256071E-2</v>
      </c>
      <c r="R37" s="91">
        <f t="shared" si="13"/>
        <v>-5.1065149760123486E-3</v>
      </c>
      <c r="S37" s="91">
        <f t="shared" si="13"/>
        <v>2.8565189438779911E-3</v>
      </c>
      <c r="T37" s="91">
        <f t="shared" si="13"/>
        <v>3.8318335256956347E-2</v>
      </c>
      <c r="U37" s="91">
        <f t="shared" si="13"/>
        <v>6.7730876081145017E-2</v>
      </c>
      <c r="V37" s="91">
        <f t="shared" si="13"/>
        <v>3.9429573724924512E-2</v>
      </c>
      <c r="W37" s="91">
        <f t="shared" si="13"/>
        <v>7.1998382839508615E-2</v>
      </c>
      <c r="X37" s="91">
        <f t="shared" si="13"/>
        <v>4.1330784605066402E-2</v>
      </c>
      <c r="Y37" s="91">
        <f t="shared" si="13"/>
        <v>4.8668459420960951E-2</v>
      </c>
      <c r="Z37" s="91">
        <f t="shared" si="13"/>
        <v>5.7693915497856345E-2</v>
      </c>
      <c r="AA37" s="91">
        <f t="shared" si="13"/>
        <v>5.9571963093719676E-2</v>
      </c>
    </row>
    <row r="38" spans="5:27" x14ac:dyDescent="0.3">
      <c r="E38">
        <v>2017</v>
      </c>
      <c r="F38" s="91">
        <f t="shared" ref="F38:AA38" si="14">(F18-F17)/F17</f>
        <v>-5.6603987169968326E-2</v>
      </c>
      <c r="G38" s="91">
        <f t="shared" si="14"/>
        <v>-5.1728088984777749E-3</v>
      </c>
      <c r="H38" s="91">
        <f t="shared" si="14"/>
        <v>3.3932504834316597E-2</v>
      </c>
      <c r="I38" s="91">
        <f t="shared" si="14"/>
        <v>2.0597058170657063E-2</v>
      </c>
      <c r="J38" s="91">
        <f t="shared" si="14"/>
        <v>6.644862872211893E-2</v>
      </c>
      <c r="K38" s="91">
        <f t="shared" si="14"/>
        <v>3.4928199910716044E-2</v>
      </c>
      <c r="L38" s="91">
        <f t="shared" si="14"/>
        <v>4.5224527350201632E-2</v>
      </c>
      <c r="M38" s="91">
        <f t="shared" si="14"/>
        <v>6.0444131584977211E-2</v>
      </c>
      <c r="N38" s="91">
        <f t="shared" si="14"/>
        <v>-2.6600800968516983E-2</v>
      </c>
      <c r="O38" s="91">
        <f t="shared" si="14"/>
        <v>5.8609722233211009E-2</v>
      </c>
      <c r="P38" s="91">
        <f t="shared" si="14"/>
        <v>5.5758692842777784E-2</v>
      </c>
      <c r="Q38" s="91">
        <f t="shared" si="14"/>
        <v>7.9257698811254287E-2</v>
      </c>
      <c r="R38" s="91">
        <f t="shared" si="14"/>
        <v>2.5660537138621851E-2</v>
      </c>
      <c r="S38" s="91">
        <f t="shared" si="14"/>
        <v>-3.4656076225224011E-3</v>
      </c>
      <c r="T38" s="91">
        <f t="shared" si="14"/>
        <v>4.1833172481032911E-3</v>
      </c>
      <c r="U38" s="91">
        <f t="shared" si="14"/>
        <v>2.2494663463040198E-2</v>
      </c>
      <c r="V38" s="91">
        <f t="shared" si="14"/>
        <v>1.5970445633404239E-2</v>
      </c>
      <c r="W38" s="91">
        <f t="shared" si="14"/>
        <v>5.7879267776403884E-2</v>
      </c>
      <c r="X38" s="91">
        <f t="shared" si="14"/>
        <v>3.6682635992609361E-2</v>
      </c>
      <c r="Y38" s="91">
        <f t="shared" si="14"/>
        <v>5.8560089804296347E-2</v>
      </c>
      <c r="Z38" s="91">
        <f t="shared" si="14"/>
        <v>0.10879657258941028</v>
      </c>
      <c r="AA38" s="91">
        <f t="shared" si="14"/>
        <v>7.227680339930842E-2</v>
      </c>
    </row>
    <row r="39" spans="5:27" x14ac:dyDescent="0.3">
      <c r="E39">
        <v>2018</v>
      </c>
      <c r="F39" s="91">
        <f t="shared" ref="F39:AA39" si="15">(F19-F18)/F18</f>
        <v>1.5172729147971837E-2</v>
      </c>
      <c r="G39" s="91">
        <f t="shared" si="15"/>
        <v>3.6088916943665707E-2</v>
      </c>
      <c r="H39" s="91">
        <f t="shared" si="15"/>
        <v>1.8481627369809302E-2</v>
      </c>
      <c r="I39" s="91">
        <f t="shared" si="15"/>
        <v>1.7759942394764378E-2</v>
      </c>
      <c r="J39" s="91">
        <f t="shared" si="15"/>
        <v>3.3583671564404345E-2</v>
      </c>
      <c r="K39" s="91">
        <f t="shared" si="15"/>
        <v>6.8917331846807497E-2</v>
      </c>
      <c r="L39" s="91">
        <f t="shared" si="15"/>
        <v>-2.4876597214007159E-4</v>
      </c>
      <c r="M39" s="91">
        <f t="shared" si="15"/>
        <v>5.6286940327436912E-2</v>
      </c>
      <c r="N39" s="91">
        <f t="shared" si="15"/>
        <v>6.4907986417889613E-2</v>
      </c>
      <c r="O39" s="91">
        <f t="shared" si="15"/>
        <v>8.8774363506466891E-2</v>
      </c>
      <c r="P39" s="91">
        <f t="shared" si="15"/>
        <v>1.4654317933731631E-3</v>
      </c>
      <c r="Q39" s="91">
        <f t="shared" si="15"/>
        <v>8.9349725549488071E-2</v>
      </c>
      <c r="R39" s="91">
        <f t="shared" si="15"/>
        <v>-1.8657045056057364E-2</v>
      </c>
      <c r="S39" s="91">
        <f t="shared" si="15"/>
        <v>0.11582114340536927</v>
      </c>
      <c r="T39" s="91">
        <f t="shared" si="15"/>
        <v>2.865235039936492E-2</v>
      </c>
      <c r="U39" s="91">
        <f t="shared" si="15"/>
        <v>7.39027557444387E-3</v>
      </c>
      <c r="V39" s="91">
        <f t="shared" si="15"/>
        <v>-2.1353206474290697E-2</v>
      </c>
      <c r="W39" s="91">
        <f t="shared" si="15"/>
        <v>7.4399306996152562E-2</v>
      </c>
      <c r="X39" s="91">
        <f t="shared" si="15"/>
        <v>3.1322171129248552E-2</v>
      </c>
      <c r="Y39" s="91">
        <f t="shared" si="15"/>
        <v>4.1520664876497818E-2</v>
      </c>
      <c r="Z39" s="91">
        <f t="shared" si="15"/>
        <v>-6.1394435006519414E-3</v>
      </c>
      <c r="AA39" s="91">
        <f t="shared" si="15"/>
        <v>6.3119950965535368E-2</v>
      </c>
    </row>
    <row r="40" spans="5:27" x14ac:dyDescent="0.3">
      <c r="E40">
        <v>2019</v>
      </c>
      <c r="F40" s="91">
        <f t="shared" ref="F40:AA40" si="16">(F20-F19)/F19</f>
        <v>-4.0916914050208066E-2</v>
      </c>
      <c r="G40" s="91">
        <f t="shared" si="16"/>
        <v>8.9615522257857946E-2</v>
      </c>
      <c r="H40" s="91">
        <f t="shared" si="16"/>
        <v>3.1022745130106794E-2</v>
      </c>
      <c r="I40" s="91">
        <f t="shared" si="16"/>
        <v>5.0832302991219554E-2</v>
      </c>
      <c r="J40" s="91">
        <f t="shared" si="16"/>
        <v>4.9226990592227189E-2</v>
      </c>
      <c r="K40" s="91">
        <f t="shared" si="16"/>
        <v>3.5823066688463072E-2</v>
      </c>
      <c r="L40" s="91">
        <f t="shared" si="16"/>
        <v>4.1829551026937119E-2</v>
      </c>
      <c r="M40" s="91">
        <f t="shared" si="16"/>
        <v>6.7972859304815184E-2</v>
      </c>
      <c r="N40" s="91">
        <f t="shared" si="16"/>
        <v>-1.9318343834049824E-2</v>
      </c>
      <c r="O40" s="91">
        <f t="shared" si="16"/>
        <v>6.5474679345198294E-2</v>
      </c>
      <c r="P40" s="91">
        <f t="shared" si="16"/>
        <v>-5.1543177957518567E-2</v>
      </c>
      <c r="Q40" s="91">
        <f t="shared" si="16"/>
        <v>4.3121733935991731E-2</v>
      </c>
      <c r="R40" s="91">
        <f t="shared" si="16"/>
        <v>-3.5821114259686877E-2</v>
      </c>
      <c r="S40" s="91">
        <f t="shared" si="16"/>
        <v>2.6064385128404002E-2</v>
      </c>
      <c r="T40" s="91">
        <f t="shared" si="16"/>
        <v>-1.8645250958629855E-2</v>
      </c>
      <c r="U40" s="91">
        <f t="shared" si="16"/>
        <v>8.6403644963665593E-2</v>
      </c>
      <c r="V40" s="91">
        <f t="shared" si="16"/>
        <v>7.1277884765799339E-3</v>
      </c>
      <c r="W40" s="91">
        <f t="shared" si="16"/>
        <v>8.1727397893236381E-2</v>
      </c>
      <c r="X40" s="91">
        <f t="shared" si="16"/>
        <v>2.7492604548099802E-2</v>
      </c>
      <c r="Y40" s="91">
        <f t="shared" si="16"/>
        <v>4.4934299981476279E-2</v>
      </c>
      <c r="Z40" s="91">
        <f t="shared" si="16"/>
        <v>4.8950557376296604E-2</v>
      </c>
      <c r="AA40" s="91">
        <f t="shared" si="16"/>
        <v>6.7628335464484532E-2</v>
      </c>
    </row>
    <row r="41" spans="5:27" x14ac:dyDescent="0.3">
      <c r="E41">
        <v>2020</v>
      </c>
      <c r="F41" s="91">
        <f t="shared" ref="F41:AA41" si="17">(F21-F20)/F20</f>
        <v>13.258502107964455</v>
      </c>
      <c r="G41" s="91">
        <f t="shared" si="17"/>
        <v>1.8827717748068577E-2</v>
      </c>
      <c r="H41" s="91">
        <f t="shared" si="17"/>
        <v>2.9305635651904961E-2</v>
      </c>
      <c r="I41" s="91">
        <f t="shared" si="17"/>
        <v>2.5247871154276156E-2</v>
      </c>
      <c r="J41" s="91">
        <f t="shared" si="17"/>
        <v>-3.4775897498689534E-2</v>
      </c>
      <c r="K41" s="91">
        <f t="shared" si="17"/>
        <v>4.400976625013283E-2</v>
      </c>
      <c r="L41" s="91">
        <f t="shared" si="17"/>
        <v>-0.18500571174659922</v>
      </c>
      <c r="M41" s="91">
        <f t="shared" si="17"/>
        <v>-1.6561679691523942E-2</v>
      </c>
      <c r="N41" s="91">
        <f t="shared" si="17"/>
        <v>-2.170741161799224E-2</v>
      </c>
      <c r="O41" s="91">
        <f t="shared" si="17"/>
        <v>-8.3982772363976346E-2</v>
      </c>
      <c r="P41" s="91">
        <f t="shared" si="17"/>
        <v>5.760433728443301E-3</v>
      </c>
      <c r="Q41" s="91">
        <f t="shared" si="17"/>
        <v>-1.9626712339592914E-2</v>
      </c>
      <c r="R41" s="91">
        <f t="shared" si="17"/>
        <v>-9.593661825945636E-2</v>
      </c>
      <c r="S41" s="91">
        <f t="shared" si="17"/>
        <v>-7.3705891857789758E-3</v>
      </c>
      <c r="T41" s="91">
        <f t="shared" si="17"/>
        <v>-5.829763597426027E-2</v>
      </c>
      <c r="U41" s="91">
        <f t="shared" si="17"/>
        <v>-7.3172565618078486E-2</v>
      </c>
      <c r="V41" s="91">
        <f t="shared" si="17"/>
        <v>-1.4018647484079513E-2</v>
      </c>
      <c r="W41" s="91">
        <f t="shared" si="17"/>
        <v>-6.8539496496590788E-2</v>
      </c>
      <c r="X41" s="91">
        <f t="shared" si="17"/>
        <v>4.9892846080486261E-2</v>
      </c>
      <c r="Y41" s="91">
        <f t="shared" si="17"/>
        <v>-1.0855548300088034E-2</v>
      </c>
      <c r="Z41" s="91">
        <f t="shared" si="17"/>
        <v>1.6644282818778361E-2</v>
      </c>
      <c r="AA41" s="91">
        <f t="shared" si="17"/>
        <v>5.762249559674712E-2</v>
      </c>
    </row>
    <row r="42" spans="5:27" x14ac:dyDescent="0.3">
      <c r="E42">
        <v>2021</v>
      </c>
      <c r="F42" s="91">
        <f t="shared" ref="F42:AA42" si="18">(F22-F21)/F21</f>
        <v>6.1275401231791496E-2</v>
      </c>
      <c r="G42" s="91">
        <f t="shared" si="18"/>
        <v>3.1228274778507231E-2</v>
      </c>
      <c r="H42" s="91">
        <f t="shared" si="18"/>
        <v>-4.392151505187733E-2</v>
      </c>
      <c r="I42" s="91">
        <f t="shared" si="18"/>
        <v>0.1065478593048068</v>
      </c>
      <c r="J42" s="91">
        <f t="shared" si="18"/>
        <v>-0.11482135551570917</v>
      </c>
      <c r="K42" s="91">
        <f t="shared" si="18"/>
        <v>4.3973869937363332E-2</v>
      </c>
      <c r="L42" s="91">
        <f t="shared" si="18"/>
        <v>2.6271370140140662E-2</v>
      </c>
      <c r="M42" s="91">
        <f t="shared" si="18"/>
        <v>1.6764800299813042E-2</v>
      </c>
      <c r="N42" s="91">
        <f t="shared" si="18"/>
        <v>0.10692371567143531</v>
      </c>
      <c r="O42" s="91">
        <f t="shared" si="18"/>
        <v>1.71007090255248E-2</v>
      </c>
      <c r="P42" s="91">
        <f t="shared" si="18"/>
        <v>2.7057612136624359E-2</v>
      </c>
      <c r="Q42" s="91">
        <f t="shared" si="18"/>
        <v>0.11947124164715768</v>
      </c>
      <c r="R42" s="91">
        <f t="shared" si="18"/>
        <v>1.8991915844327256E-2</v>
      </c>
      <c r="S42" s="91">
        <f t="shared" si="18"/>
        <v>-3.661951208425953E-2</v>
      </c>
      <c r="T42" s="91">
        <f t="shared" si="18"/>
        <v>-4.1080926991584304E-2</v>
      </c>
      <c r="U42" s="91">
        <f t="shared" si="18"/>
        <v>9.6260088306967986E-2</v>
      </c>
      <c r="V42" s="91">
        <f t="shared" si="18"/>
        <v>-6.9719989131536769E-3</v>
      </c>
      <c r="W42" s="91">
        <f t="shared" si="18"/>
        <v>6.1410506922417916E-2</v>
      </c>
      <c r="X42" s="91">
        <f t="shared" si="18"/>
        <v>5.3607365895879484E-4</v>
      </c>
      <c r="Y42" s="91">
        <f t="shared" si="18"/>
        <v>6.7792755702147822E-2</v>
      </c>
      <c r="Z42" s="91">
        <f t="shared" si="18"/>
        <v>6.1841496357042156E-2</v>
      </c>
      <c r="AA42" s="91">
        <f t="shared" si="18"/>
        <v>9.7866455710647407E-2</v>
      </c>
    </row>
    <row r="43" spans="5:27" x14ac:dyDescent="0.3">
      <c r="E43">
        <v>2022</v>
      </c>
      <c r="F43" s="91">
        <f t="shared" ref="F43:AA43" si="19">(F23-F22)/F22</f>
        <v>4.8384699592095556E-2</v>
      </c>
      <c r="G43" s="91">
        <f t="shared" si="19"/>
        <v>3.667408480097728E-2</v>
      </c>
      <c r="H43" s="91">
        <f t="shared" si="19"/>
        <v>8.5928423195181444E-3</v>
      </c>
      <c r="I43" s="91">
        <f t="shared" si="19"/>
        <v>8.1281760950443122E-2</v>
      </c>
      <c r="J43" s="91">
        <f t="shared" si="19"/>
        <v>0.28412844129173015</v>
      </c>
      <c r="K43" s="91">
        <f t="shared" si="19"/>
        <v>0.10586484023483882</v>
      </c>
      <c r="L43" s="91">
        <f t="shared" si="19"/>
        <v>1.2443502958347586E-2</v>
      </c>
      <c r="M43" s="91">
        <f t="shared" si="19"/>
        <v>7.5482344583819375E-2</v>
      </c>
      <c r="N43" s="91">
        <f t="shared" si="19"/>
        <v>5.1966748237968236E-2</v>
      </c>
      <c r="O43" s="91">
        <f t="shared" si="19"/>
        <v>9.9173632337352102E-3</v>
      </c>
      <c r="P43" s="91">
        <f t="shared" si="19"/>
        <v>1.5451431914150351E-2</v>
      </c>
      <c r="Q43" s="91">
        <f t="shared" si="19"/>
        <v>8.1915691983655337E-2</v>
      </c>
      <c r="R43" s="91">
        <f t="shared" si="19"/>
        <v>1.2718472764087553E-2</v>
      </c>
      <c r="S43" s="91">
        <f t="shared" si="19"/>
        <v>7.3447256096218161E-2</v>
      </c>
      <c r="T43" s="91">
        <f t="shared" si="19"/>
        <v>2.5697809313834627E-2</v>
      </c>
      <c r="U43" s="91">
        <f t="shared" si="19"/>
        <v>8.8305090608217826E-2</v>
      </c>
      <c r="V43" s="91">
        <f t="shared" si="19"/>
        <v>2.7641798577550336E-2</v>
      </c>
      <c r="W43" s="91">
        <f t="shared" si="19"/>
        <v>0.11764131444857832</v>
      </c>
      <c r="X43" s="91">
        <f t="shared" si="19"/>
        <v>6.4936981205682823E-2</v>
      </c>
      <c r="Y43" s="91">
        <f t="shared" si="19"/>
        <v>7.367599367450399E-2</v>
      </c>
      <c r="Z43" s="91">
        <f t="shared" si="19"/>
        <v>0.17532578592766956</v>
      </c>
      <c r="AA43" s="91">
        <f t="shared" si="19"/>
        <v>0.19017721187842845</v>
      </c>
    </row>
    <row r="44" spans="5:27" x14ac:dyDescent="0.3">
      <c r="E44">
        <v>2023</v>
      </c>
      <c r="F44" s="91">
        <f t="shared" ref="F44:AA44" si="20">(F24-F23)/F23</f>
        <v>-1</v>
      </c>
      <c r="G44" s="91">
        <f t="shared" si="20"/>
        <v>-1</v>
      </c>
      <c r="H44" s="91">
        <f t="shared" si="20"/>
        <v>-1</v>
      </c>
      <c r="I44" s="91">
        <f t="shared" si="20"/>
        <v>-1</v>
      </c>
      <c r="J44" s="91">
        <f t="shared" si="20"/>
        <v>-1</v>
      </c>
      <c r="K44" s="91">
        <f t="shared" si="20"/>
        <v>-1</v>
      </c>
      <c r="L44" s="91">
        <f t="shared" si="20"/>
        <v>-1</v>
      </c>
      <c r="M44" s="91">
        <f t="shared" si="20"/>
        <v>-1</v>
      </c>
      <c r="N44" s="91">
        <f t="shared" si="20"/>
        <v>-1</v>
      </c>
      <c r="O44" s="91">
        <f t="shared" si="20"/>
        <v>-1</v>
      </c>
      <c r="P44" s="91">
        <f t="shared" si="20"/>
        <v>-1</v>
      </c>
      <c r="Q44" s="91">
        <f t="shared" si="20"/>
        <v>-1</v>
      </c>
      <c r="R44" s="91">
        <f t="shared" si="20"/>
        <v>-1</v>
      </c>
      <c r="S44" s="91">
        <f t="shared" si="20"/>
        <v>-1</v>
      </c>
      <c r="T44" s="91">
        <f t="shared" si="20"/>
        <v>-1</v>
      </c>
      <c r="U44" s="91">
        <f t="shared" si="20"/>
        <v>-1</v>
      </c>
      <c r="V44" s="91">
        <f t="shared" si="20"/>
        <v>-1</v>
      </c>
      <c r="W44" s="91">
        <f t="shared" si="20"/>
        <v>-1</v>
      </c>
      <c r="X44" s="91">
        <f t="shared" si="20"/>
        <v>-1</v>
      </c>
      <c r="Y44" s="91">
        <f t="shared" si="20"/>
        <v>-1</v>
      </c>
      <c r="Z44" s="91">
        <f t="shared" si="20"/>
        <v>-1</v>
      </c>
      <c r="AA44" s="91">
        <f t="shared" si="20"/>
        <v>-1</v>
      </c>
    </row>
    <row r="45" spans="5:27" x14ac:dyDescent="0.3">
      <c r="J45" s="99"/>
      <c r="P45" s="99"/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A311-1EAA-4BD0-8FFF-2C6CBCC295B2}">
  <dimension ref="B4:C27"/>
  <sheetViews>
    <sheetView topLeftCell="A2" workbookViewId="0">
      <selection activeCell="C5" sqref="C5"/>
    </sheetView>
  </sheetViews>
  <sheetFormatPr defaultRowHeight="14.4" x14ac:dyDescent="0.3"/>
  <cols>
    <col min="2" max="2" width="34.33203125" bestFit="1" customWidth="1"/>
  </cols>
  <sheetData>
    <row r="4" spans="2:3" x14ac:dyDescent="0.3">
      <c r="B4" t="s">
        <v>0</v>
      </c>
      <c r="C4" s="105" t="s">
        <v>30</v>
      </c>
    </row>
    <row r="5" spans="2:3" x14ac:dyDescent="0.3">
      <c r="B5" t="s">
        <v>4</v>
      </c>
      <c r="C5" s="17">
        <f>(('Other Salaries &amp; Wages'!F23/'Other Salaries &amp; Wages'!F4)^(1/19))-1</f>
        <v>0.18450064925838383</v>
      </c>
    </row>
    <row r="6" spans="2:3" x14ac:dyDescent="0.3">
      <c r="B6" t="s">
        <v>7</v>
      </c>
      <c r="C6" s="17">
        <f>(('Other Salaries &amp; Wages'!G23/'Other Salaries &amp; Wages'!G4)^(1/19))-1</f>
        <v>3.8687656209563936E-2</v>
      </c>
    </row>
    <row r="7" spans="2:3" x14ac:dyDescent="0.3">
      <c r="B7" t="s">
        <v>8</v>
      </c>
      <c r="C7" s="17">
        <f>(('Other Salaries &amp; Wages'!H23/'Other Salaries &amp; Wages'!H4)^(1/19))-1</f>
        <v>3.5404420174351525E-2</v>
      </c>
    </row>
    <row r="8" spans="2:3" x14ac:dyDescent="0.3">
      <c r="B8" t="s">
        <v>9</v>
      </c>
      <c r="C8" s="17">
        <f>(('Other Salaries &amp; Wages'!I23/'Other Salaries &amp; Wages'!I4)^(1/19))-1</f>
        <v>3.9095801375768069E-2</v>
      </c>
    </row>
    <row r="9" spans="2:3" x14ac:dyDescent="0.3">
      <c r="B9" t="s">
        <v>10</v>
      </c>
      <c r="C9" s="17">
        <f>(('Other Salaries &amp; Wages'!J23/'Other Salaries &amp; Wages'!J4)^(1/19))-1</f>
        <v>6.8581740232640742E-2</v>
      </c>
    </row>
    <row r="10" spans="2:3" x14ac:dyDescent="0.3">
      <c r="B10" t="s">
        <v>11</v>
      </c>
      <c r="C10" s="17">
        <f>(('Other Salaries &amp; Wages'!K23/'Other Salaries &amp; Wages'!K4)^(1/19))-1</f>
        <v>4.1939066635020783E-2</v>
      </c>
    </row>
    <row r="11" spans="2:3" x14ac:dyDescent="0.3">
      <c r="B11" t="s">
        <v>12</v>
      </c>
      <c r="C11" s="17">
        <f>(('Other Salaries &amp; Wages'!L23/'Other Salaries &amp; Wages'!L4)^(1/19))-1</f>
        <v>3.8870113644451365E-4</v>
      </c>
    </row>
    <row r="12" spans="2:3" x14ac:dyDescent="0.3">
      <c r="B12" t="s">
        <v>14</v>
      </c>
      <c r="C12" s="17">
        <f>(('Other Salaries &amp; Wages'!M23/'Other Salaries &amp; Wages'!M4)^(1/19))-1</f>
        <v>5.8289643385558199E-2</v>
      </c>
    </row>
    <row r="13" spans="2:3" x14ac:dyDescent="0.3">
      <c r="B13" t="s">
        <v>15</v>
      </c>
      <c r="C13" s="17">
        <f>(('Other Salaries &amp; Wages'!N23/'Other Salaries &amp; Wages'!N4)^(1/19))-1</f>
        <v>4.1710475092596733E-2</v>
      </c>
    </row>
    <row r="14" spans="2:3" x14ac:dyDescent="0.3">
      <c r="B14" t="s">
        <v>17</v>
      </c>
      <c r="C14" s="17">
        <f>(('Other Salaries &amp; Wages'!O23/'Other Salaries &amp; Wages'!O4)^(1/19))-1</f>
        <v>4.7500305686046795E-2</v>
      </c>
    </row>
    <row r="15" spans="2:3" x14ac:dyDescent="0.3">
      <c r="B15" t="s">
        <v>18</v>
      </c>
      <c r="C15" s="17">
        <f>(('Other Salaries &amp; Wages'!P23/'Other Salaries &amp; Wages'!P4)^(1/19))-1</f>
        <v>3.8119261006138938E-2</v>
      </c>
    </row>
    <row r="16" spans="2:3" x14ac:dyDescent="0.3">
      <c r="B16" t="s">
        <v>19</v>
      </c>
      <c r="C16" s="17">
        <f>(('Other Salaries &amp; Wages'!Q23/'Other Salaries &amp; Wages'!Q4)^(1/19))-1</f>
        <v>6.3725051626511098E-2</v>
      </c>
    </row>
    <row r="17" spans="2:3" x14ac:dyDescent="0.3">
      <c r="B17" t="s">
        <v>20</v>
      </c>
      <c r="C17" s="17">
        <f>(('Other Salaries &amp; Wages'!R23/'Other Salaries &amp; Wages'!R4)^(1/19))-1</f>
        <v>1.2684076899528218E-2</v>
      </c>
    </row>
    <row r="18" spans="2:3" x14ac:dyDescent="0.3">
      <c r="B18" t="s">
        <v>21</v>
      </c>
      <c r="C18" s="17">
        <f>(('Other Salaries &amp; Wages'!S23/'Other Salaries &amp; Wages'!S4)^(1/19))-1</f>
        <v>2.5716665726447596E-2</v>
      </c>
    </row>
    <row r="19" spans="2:3" x14ac:dyDescent="0.3">
      <c r="B19" t="s">
        <v>22</v>
      </c>
      <c r="C19" s="17">
        <f>(('Other Salaries &amp; Wages'!T23/'Other Salaries &amp; Wages'!T4)^(1/19))-1</f>
        <v>1.5848271034985428E-2</v>
      </c>
    </row>
    <row r="20" spans="2:3" x14ac:dyDescent="0.3">
      <c r="B20" t="s">
        <v>23</v>
      </c>
      <c r="C20" s="17">
        <f>(('Other Salaries &amp; Wages'!U23/'Other Salaries &amp; Wages'!U4)^(1/19))-1</f>
        <v>3.0968482199718705E-2</v>
      </c>
    </row>
    <row r="21" spans="2:3" x14ac:dyDescent="0.3">
      <c r="B21" s="104" t="s">
        <v>24</v>
      </c>
      <c r="C21" s="103">
        <f>(('Other Salaries &amp; Wages'!V23/'Other Salaries &amp; Wages'!V4)^(1/19))-1</f>
        <v>2.6126004056992835E-2</v>
      </c>
    </row>
    <row r="22" spans="2:3" x14ac:dyDescent="0.3">
      <c r="B22" t="s">
        <v>25</v>
      </c>
      <c r="C22" s="17">
        <f>(('Other Salaries &amp; Wages'!W23/'Other Salaries &amp; Wages'!W4)^(1/19))-1</f>
        <v>5.9382386023594247E-2</v>
      </c>
    </row>
    <row r="23" spans="2:3" x14ac:dyDescent="0.3">
      <c r="B23" t="s">
        <v>5</v>
      </c>
      <c r="C23" s="17">
        <f>(('Other Salaries &amp; Wages'!X23/'Other Salaries &amp; Wages'!X4)^(1/19))-1</f>
        <v>4.1903568385786016E-2</v>
      </c>
    </row>
    <row r="24" spans="2:3" x14ac:dyDescent="0.3">
      <c r="B24" t="s">
        <v>6</v>
      </c>
      <c r="C24" s="17">
        <f>(('Other Salaries &amp; Wages'!Y23/'Other Salaries &amp; Wages'!Y4)^(1/19))-1</f>
        <v>4.1450986014738955E-2</v>
      </c>
    </row>
    <row r="25" spans="2:3" x14ac:dyDescent="0.3">
      <c r="B25" t="s">
        <v>13</v>
      </c>
      <c r="C25" s="17">
        <f>(('Other Salaries &amp; Wages'!Z23/'Other Salaries &amp; Wages'!Z4)^(1/19))-1</f>
        <v>4.7708413148167761E-2</v>
      </c>
    </row>
    <row r="26" spans="2:3" x14ac:dyDescent="0.3">
      <c r="B26" t="s">
        <v>16</v>
      </c>
      <c r="C26" s="17">
        <f>(('Other Salaries &amp; Wages'!AA23/'Other Salaries &amp; Wages'!AA4)^(1/19))-1</f>
        <v>7.32453557752899E-2</v>
      </c>
    </row>
    <row r="27" spans="2:3" x14ac:dyDescent="0.3">
      <c r="B27" s="102" t="s">
        <v>63</v>
      </c>
      <c r="C27" s="101">
        <f>(('Other Salaries &amp; Wages'!AB23/'Other Salaries &amp; Wages'!AB4)^(1/19))-1</f>
        <v>4.7690848064441349E-2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DEB9-14B1-4006-8527-1DD8380F7153}">
  <dimension ref="D5:E28"/>
  <sheetViews>
    <sheetView topLeftCell="C1" workbookViewId="0">
      <selection activeCell="Q13" sqref="Q13"/>
    </sheetView>
  </sheetViews>
  <sheetFormatPr defaultRowHeight="14.4" x14ac:dyDescent="0.3"/>
  <cols>
    <col min="4" max="4" width="30.6640625" bestFit="1" customWidth="1"/>
    <col min="5" max="5" width="14.44140625" bestFit="1" customWidth="1"/>
  </cols>
  <sheetData>
    <row r="5" spans="4:5" x14ac:dyDescent="0.3">
      <c r="D5" t="s">
        <v>31</v>
      </c>
      <c r="E5" t="s">
        <v>64</v>
      </c>
    </row>
    <row r="6" spans="4:5" x14ac:dyDescent="0.3">
      <c r="D6" t="s">
        <v>4</v>
      </c>
      <c r="E6" s="100">
        <f>'Other Salaries &amp; Wages CAGR'!C5+1</f>
        <v>1.1845006492583838</v>
      </c>
    </row>
    <row r="7" spans="4:5" x14ac:dyDescent="0.3">
      <c r="D7" t="s">
        <v>16</v>
      </c>
      <c r="E7" s="100">
        <f>'Other Salaries &amp; Wages CAGR'!C26+1</f>
        <v>1.0732453557752899</v>
      </c>
    </row>
    <row r="8" spans="4:5" x14ac:dyDescent="0.3">
      <c r="D8" t="s">
        <v>10</v>
      </c>
      <c r="E8" s="100">
        <f>'Other Salaries &amp; Wages CAGR'!C9+1</f>
        <v>1.0685817402326407</v>
      </c>
    </row>
    <row r="9" spans="4:5" x14ac:dyDescent="0.3">
      <c r="D9" t="s">
        <v>19</v>
      </c>
      <c r="E9" s="100">
        <f>'Other Salaries &amp; Wages CAGR'!C16+1</f>
        <v>1.0637250516265111</v>
      </c>
    </row>
    <row r="10" spans="4:5" x14ac:dyDescent="0.3">
      <c r="D10" t="s">
        <v>25</v>
      </c>
      <c r="E10" s="100">
        <f>'Other Salaries &amp; Wages CAGR'!C22+1</f>
        <v>1.0593823860235942</v>
      </c>
    </row>
    <row r="11" spans="4:5" x14ac:dyDescent="0.3">
      <c r="D11" t="s">
        <v>14</v>
      </c>
      <c r="E11" s="100">
        <f>'Other Salaries &amp; Wages CAGR'!C12+1</f>
        <v>1.0582896433855582</v>
      </c>
    </row>
    <row r="12" spans="4:5" x14ac:dyDescent="0.3">
      <c r="D12" t="s">
        <v>13</v>
      </c>
      <c r="E12" s="100">
        <f>'Other Salaries &amp; Wages CAGR'!C25+1</f>
        <v>1.0477084131481678</v>
      </c>
    </row>
    <row r="13" spans="4:5" x14ac:dyDescent="0.3">
      <c r="D13" s="102" t="s">
        <v>65</v>
      </c>
      <c r="E13" s="106">
        <f>'Other Salaries &amp; Wages CAGR'!C27+1</f>
        <v>1.0476908480644413</v>
      </c>
    </row>
    <row r="14" spans="4:5" x14ac:dyDescent="0.3">
      <c r="D14" t="s">
        <v>17</v>
      </c>
      <c r="E14" s="100">
        <f>'Other Salaries &amp; Wages CAGR'!C14+1</f>
        <v>1.0475003056860468</v>
      </c>
    </row>
    <row r="15" spans="4:5" x14ac:dyDescent="0.3">
      <c r="D15" t="s">
        <v>11</v>
      </c>
      <c r="E15" s="100">
        <f>'Other Salaries &amp; Wages CAGR'!C10+1</f>
        <v>1.0419390666350208</v>
      </c>
    </row>
    <row r="16" spans="4:5" x14ac:dyDescent="0.3">
      <c r="D16" t="s">
        <v>5</v>
      </c>
      <c r="E16" s="100">
        <f>'Other Salaries &amp; Wages CAGR'!C23+1</f>
        <v>1.041903568385786</v>
      </c>
    </row>
    <row r="17" spans="4:5" x14ac:dyDescent="0.3">
      <c r="D17" t="s">
        <v>15</v>
      </c>
      <c r="E17" s="100">
        <f>'Other Salaries &amp; Wages CAGR'!C13+1</f>
        <v>1.0417104750925967</v>
      </c>
    </row>
    <row r="18" spans="4:5" x14ac:dyDescent="0.3">
      <c r="D18" t="s">
        <v>6</v>
      </c>
      <c r="E18" s="100">
        <f>'Other Salaries &amp; Wages CAGR'!C24+1</f>
        <v>1.041450986014739</v>
      </c>
    </row>
    <row r="19" spans="4:5" x14ac:dyDescent="0.3">
      <c r="D19" t="s">
        <v>9</v>
      </c>
      <c r="E19" s="100">
        <f>'Other Salaries &amp; Wages CAGR'!C8+1</f>
        <v>1.0390958013757681</v>
      </c>
    </row>
    <row r="20" spans="4:5" x14ac:dyDescent="0.3">
      <c r="D20" t="s">
        <v>7</v>
      </c>
      <c r="E20" s="100">
        <f>'Other Salaries &amp; Wages CAGR'!C6+1</f>
        <v>1.0386876562095639</v>
      </c>
    </row>
    <row r="21" spans="4:5" x14ac:dyDescent="0.3">
      <c r="D21" t="s">
        <v>18</v>
      </c>
      <c r="E21" s="100">
        <f>'Other Salaries &amp; Wages CAGR'!C15+1</f>
        <v>1.0381192610061389</v>
      </c>
    </row>
    <row r="22" spans="4:5" x14ac:dyDescent="0.3">
      <c r="D22" t="s">
        <v>8</v>
      </c>
      <c r="E22" s="100">
        <f>'Other Salaries &amp; Wages CAGR'!C7+1</f>
        <v>1.0354044201743515</v>
      </c>
    </row>
    <row r="23" spans="4:5" x14ac:dyDescent="0.3">
      <c r="D23" t="s">
        <v>23</v>
      </c>
      <c r="E23" s="100">
        <f>'Other Salaries &amp; Wages CAGR'!C20+1</f>
        <v>1.0309684821997187</v>
      </c>
    </row>
    <row r="24" spans="4:5" x14ac:dyDescent="0.3">
      <c r="D24" s="104" t="s">
        <v>24</v>
      </c>
      <c r="E24" s="107">
        <f>'Other Salaries &amp; Wages CAGR'!C21+1</f>
        <v>1.0261260040569928</v>
      </c>
    </row>
    <row r="25" spans="4:5" x14ac:dyDescent="0.3">
      <c r="D25" t="s">
        <v>21</v>
      </c>
      <c r="E25" s="100">
        <f>'Other Salaries &amp; Wages CAGR'!C18+1</f>
        <v>1.0257166657264476</v>
      </c>
    </row>
    <row r="26" spans="4:5" x14ac:dyDescent="0.3">
      <c r="D26" t="s">
        <v>22</v>
      </c>
      <c r="E26" s="100">
        <f>'Other Salaries &amp; Wages CAGR'!C19+1</f>
        <v>1.0158482710349854</v>
      </c>
    </row>
    <row r="27" spans="4:5" x14ac:dyDescent="0.3">
      <c r="D27" t="s">
        <v>20</v>
      </c>
      <c r="E27" s="100">
        <f>'Other Salaries &amp; Wages CAGR'!C17+1</f>
        <v>1.0126840768995282</v>
      </c>
    </row>
    <row r="28" spans="4:5" x14ac:dyDescent="0.3">
      <c r="D28" t="s">
        <v>12</v>
      </c>
      <c r="E28" s="100">
        <f>'Other Salaries &amp; Wages CAGR'!C11+1</f>
        <v>1.0003887011364445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1CF46-E941-42A3-87C3-13D1FF3D8F95}">
  <dimension ref="A1:X20"/>
  <sheetViews>
    <sheetView topLeftCell="R1" workbookViewId="0">
      <selection activeCell="B1" sqref="B1"/>
    </sheetView>
  </sheetViews>
  <sheetFormatPr defaultRowHeight="14.4" x14ac:dyDescent="0.3"/>
  <cols>
    <col min="1" max="1" width="12.44140625" bestFit="1" customWidth="1"/>
    <col min="2" max="2" width="32.109375" bestFit="1" customWidth="1"/>
    <col min="3" max="4" width="20.6640625" bestFit="1" customWidth="1"/>
    <col min="5" max="5" width="20.44140625" bestFit="1" customWidth="1"/>
    <col min="6" max="6" width="18.88671875" bestFit="1" customWidth="1"/>
    <col min="7" max="7" width="17.6640625" bestFit="1" customWidth="1"/>
    <col min="8" max="8" width="18.88671875" bestFit="1" customWidth="1"/>
    <col min="9" max="9" width="19.5546875" bestFit="1" customWidth="1"/>
    <col min="10" max="10" width="18.88671875" bestFit="1" customWidth="1"/>
    <col min="11" max="11" width="39.44140625" bestFit="1" customWidth="1"/>
    <col min="12" max="12" width="20" bestFit="1" customWidth="1"/>
    <col min="13" max="13" width="16.6640625" bestFit="1" customWidth="1"/>
    <col min="14" max="14" width="24.6640625" bestFit="1" customWidth="1"/>
    <col min="15" max="15" width="22.33203125" bestFit="1" customWidth="1"/>
    <col min="16" max="16" width="26.44140625" bestFit="1" customWidth="1"/>
    <col min="17" max="17" width="24.5546875" bestFit="1" customWidth="1"/>
    <col min="18" max="18" width="20" bestFit="1" customWidth="1"/>
    <col min="19" max="19" width="18.44140625" bestFit="1" customWidth="1"/>
    <col min="20" max="20" width="22.33203125" bestFit="1" customWidth="1"/>
    <col min="21" max="21" width="21.109375" bestFit="1" customWidth="1"/>
    <col min="22" max="22" width="33.5546875" bestFit="1" customWidth="1"/>
    <col min="23" max="23" width="32.5546875" bestFit="1" customWidth="1"/>
    <col min="24" max="24" width="18.88671875" bestFit="1" customWidth="1"/>
  </cols>
  <sheetData>
    <row r="1" spans="1:24" ht="15.6" x14ac:dyDescent="0.3">
      <c r="A1" s="42" t="s">
        <v>1</v>
      </c>
      <c r="B1" t="s">
        <v>4</v>
      </c>
      <c r="C1" t="s">
        <v>5</v>
      </c>
      <c r="D1" t="s">
        <v>6</v>
      </c>
      <c r="E1" t="s">
        <v>7</v>
      </c>
      <c r="F1" s="98" t="s">
        <v>8</v>
      </c>
      <c r="G1" s="98" t="s">
        <v>9</v>
      </c>
      <c r="H1" t="s">
        <v>10</v>
      </c>
      <c r="I1" s="97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</row>
    <row r="2" spans="1:24" ht="15.6" x14ac:dyDescent="0.3">
      <c r="A2" s="88">
        <v>2005</v>
      </c>
      <c r="B2" s="96">
        <v>3.0910382431258012E-2</v>
      </c>
      <c r="C2" s="17">
        <v>6.7185530361300845E-3</v>
      </c>
      <c r="D2" s="17">
        <v>0.12429000255191301</v>
      </c>
      <c r="E2" s="17">
        <v>-1.3204904099622849E-3</v>
      </c>
      <c r="F2" s="17">
        <v>-1.9274254343565139E-2</v>
      </c>
      <c r="G2" s="17">
        <v>7.9688377121799273E-3</v>
      </c>
      <c r="H2" s="17">
        <v>5.6446738241222923E-3</v>
      </c>
      <c r="I2" s="17">
        <v>-1.0366080436772963E-2</v>
      </c>
      <c r="J2" s="17">
        <v>0.20463617092147118</v>
      </c>
      <c r="K2" s="17">
        <v>-0.1286146345097543</v>
      </c>
      <c r="L2" s="17">
        <v>-4.523315125556069E-2</v>
      </c>
      <c r="M2" s="17">
        <v>5.2591537260349375E-2</v>
      </c>
      <c r="N2" s="17">
        <v>0.12975068869333933</v>
      </c>
      <c r="O2" s="17">
        <v>3.5516640238788172E-2</v>
      </c>
      <c r="P2" s="17">
        <v>4.868115828706962E-2</v>
      </c>
      <c r="Q2" s="17">
        <v>-1.9896033950272205E-2</v>
      </c>
      <c r="R2" s="17">
        <v>6.1559416844363467E-2</v>
      </c>
      <c r="S2" s="17">
        <v>2.7679229396334909E-2</v>
      </c>
      <c r="T2" s="17">
        <v>-8.225407667720756E-3</v>
      </c>
      <c r="U2" s="17">
        <v>-4.3803719960446895E-3</v>
      </c>
      <c r="V2" s="17">
        <v>-1.9887788009728066E-2</v>
      </c>
      <c r="W2" s="17">
        <v>-4.7591217914747123E-2</v>
      </c>
      <c r="X2" s="91">
        <v>1.9598084577417785E-2</v>
      </c>
    </row>
    <row r="3" spans="1:24" ht="15.6" x14ac:dyDescent="0.3">
      <c r="A3" s="88">
        <v>2006</v>
      </c>
      <c r="B3" s="96">
        <v>3.5274535040061367E-2</v>
      </c>
      <c r="C3" s="17">
        <v>1.9125609158193158E-2</v>
      </c>
      <c r="D3" s="17">
        <v>4.0523737675450998E-2</v>
      </c>
      <c r="E3" s="17">
        <v>5.0220471198491365E-2</v>
      </c>
      <c r="F3" s="17">
        <v>0.33339121294651658</v>
      </c>
      <c r="G3" s="17">
        <v>0.17636344669936499</v>
      </c>
      <c r="H3" s="17">
        <v>-2.0646710276470349E-4</v>
      </c>
      <c r="I3" s="17">
        <v>0.13303845052647087</v>
      </c>
      <c r="J3" s="17">
        <v>0.31585017545777788</v>
      </c>
      <c r="K3" s="17">
        <v>3.1425437938737477E-2</v>
      </c>
      <c r="L3" s="17">
        <v>-3.9444114072003024E-2</v>
      </c>
      <c r="M3" s="17">
        <v>-6.8552232792919943E-2</v>
      </c>
      <c r="N3" s="17">
        <v>-4.0459675100632544E-2</v>
      </c>
      <c r="O3" s="17">
        <v>6.2522997559697924E-2</v>
      </c>
      <c r="P3" s="17">
        <v>7.1294559099437148E-3</v>
      </c>
      <c r="Q3" s="17">
        <v>-2.4383060329081534E-2</v>
      </c>
      <c r="R3" s="17">
        <v>0.12705227374767494</v>
      </c>
      <c r="S3" s="17">
        <v>1.5570429658299058E-2</v>
      </c>
      <c r="T3" s="17">
        <v>5.6500575995126763E-2</v>
      </c>
      <c r="U3" s="17">
        <v>-6.7840588131951292E-3</v>
      </c>
      <c r="V3" s="17">
        <v>5.6164768853230469E-2</v>
      </c>
      <c r="W3" s="17">
        <v>0.34385445604558812</v>
      </c>
      <c r="X3" s="91">
        <v>7.3826292100001301E-2</v>
      </c>
    </row>
    <row r="4" spans="1:24" ht="15.6" x14ac:dyDescent="0.3">
      <c r="A4" s="88">
        <v>2007</v>
      </c>
      <c r="B4" s="96">
        <v>3.9813428579556082E-2</v>
      </c>
      <c r="C4" s="17">
        <v>-8.8862241595886646E-4</v>
      </c>
      <c r="D4" s="17">
        <v>4.9771123512148241E-2</v>
      </c>
      <c r="E4" s="17">
        <v>0.26730626220801823</v>
      </c>
      <c r="F4" s="17">
        <v>0.1358832389200739</v>
      </c>
      <c r="G4" s="17">
        <v>-1.7603828874926879E-2</v>
      </c>
      <c r="H4" s="17">
        <v>8.5130230016857877E-2</v>
      </c>
      <c r="I4" s="17">
        <v>-2.7167631275267851E-2</v>
      </c>
      <c r="J4" s="17">
        <v>-0.3129478094866337</v>
      </c>
      <c r="K4" s="17">
        <v>-2.3056531327504938E-2</v>
      </c>
      <c r="L4" s="17">
        <v>-1.6893729919267235E-2</v>
      </c>
      <c r="M4" s="17">
        <v>2.0218122601795577E-2</v>
      </c>
      <c r="N4" s="17">
        <v>4.0273182734069372E-2</v>
      </c>
      <c r="O4" s="17">
        <v>0.3216621426792432</v>
      </c>
      <c r="P4" s="17">
        <v>0.14226417397770341</v>
      </c>
      <c r="Q4" s="17">
        <v>5.9878811475356768E-3</v>
      </c>
      <c r="R4" s="17">
        <v>4.5532162437827053E-2</v>
      </c>
      <c r="S4" s="17">
        <v>9.5269809665571581E-3</v>
      </c>
      <c r="T4" s="17">
        <v>9.0133324156539268E-3</v>
      </c>
      <c r="U4" s="17">
        <v>2.7587838222603803E-2</v>
      </c>
      <c r="V4" s="17">
        <v>3.5312388744759962E-2</v>
      </c>
      <c r="W4" s="17">
        <v>0.22922387646099252</v>
      </c>
      <c r="X4" s="91">
        <v>4.8452191469356205E-2</v>
      </c>
    </row>
    <row r="5" spans="1:24" ht="15.6" x14ac:dyDescent="0.3">
      <c r="A5" s="88">
        <v>2008</v>
      </c>
      <c r="B5" s="96">
        <v>5.1492118471738624E-2</v>
      </c>
      <c r="C5" s="17">
        <v>0.1059095135060511</v>
      </c>
      <c r="D5" s="17">
        <v>0.16970733370187505</v>
      </c>
      <c r="E5" s="17">
        <v>4.1590168642914316E-2</v>
      </c>
      <c r="F5" s="17">
        <v>5.6516110556508507E-2</v>
      </c>
      <c r="G5" s="17">
        <v>3.0542349625556332E-2</v>
      </c>
      <c r="H5" s="17">
        <v>0.23654120220544303</v>
      </c>
      <c r="I5" s="17">
        <v>-1.6368361830203636E-4</v>
      </c>
      <c r="J5" s="17">
        <v>-3.5129923683003932E-2</v>
      </c>
      <c r="K5" s="17">
        <v>0.16123021969967402</v>
      </c>
      <c r="L5" s="17">
        <v>-5.4400144709156058E-2</v>
      </c>
      <c r="M5" s="17">
        <v>0.14002182591305046</v>
      </c>
      <c r="N5" s="17">
        <v>0.28380549674170708</v>
      </c>
      <c r="O5" s="17">
        <v>0.57319287702726007</v>
      </c>
      <c r="P5" s="17">
        <v>8.3150816099670927E-3</v>
      </c>
      <c r="Q5" s="17">
        <v>0.13732799493592379</v>
      </c>
      <c r="R5" s="17">
        <v>8.2488282925299278E-2</v>
      </c>
      <c r="S5" s="17">
        <v>3.3572039494979278E-2</v>
      </c>
      <c r="T5" s="17">
        <v>2.3584491129747705E-2</v>
      </c>
      <c r="U5" s="17">
        <v>5.4153669205165289E-3</v>
      </c>
      <c r="V5" s="17">
        <v>7.3944078972386446E-2</v>
      </c>
      <c r="W5" s="17">
        <v>1.1033885601177382E-2</v>
      </c>
      <c r="X5" s="91">
        <v>9.7115303894150629E-2</v>
      </c>
    </row>
    <row r="6" spans="1:24" ht="15.6" x14ac:dyDescent="0.3">
      <c r="A6" s="88">
        <v>2009</v>
      </c>
      <c r="B6" s="96">
        <v>6.7075909679689696E-2</v>
      </c>
      <c r="C6" s="17">
        <v>7.299856273998731E-2</v>
      </c>
      <c r="D6" s="17">
        <v>2.6154145385223114E-2</v>
      </c>
      <c r="E6" s="17">
        <v>0.22342345677271711</v>
      </c>
      <c r="F6" s="17">
        <v>1.2403166053316709E-2</v>
      </c>
      <c r="G6" s="17">
        <v>3.8520310477766793E-2</v>
      </c>
      <c r="H6" s="17">
        <v>3.6909269850833218E-2</v>
      </c>
      <c r="I6" s="17">
        <v>-2.3036202910196144E-3</v>
      </c>
      <c r="J6" s="17">
        <v>0.50061616221046312</v>
      </c>
      <c r="K6" s="17">
        <v>9.1389219714126321E-2</v>
      </c>
      <c r="L6" s="17">
        <v>-2.2280515590092552E-2</v>
      </c>
      <c r="M6" s="17">
        <v>4.982525489378177E-2</v>
      </c>
      <c r="N6" s="17">
        <v>5.7239785852983047E-2</v>
      </c>
      <c r="O6" s="17">
        <v>5.8527163107871281E-2</v>
      </c>
      <c r="P6" s="17">
        <v>0.12058460570571297</v>
      </c>
      <c r="Q6" s="17">
        <v>5.2111826739330458E-2</v>
      </c>
      <c r="R6" s="17">
        <v>3.0046615986386409E-3</v>
      </c>
      <c r="S6" s="17">
        <v>0.18271614084605503</v>
      </c>
      <c r="T6" s="17">
        <v>-4.8472160172973238E-3</v>
      </c>
      <c r="U6" s="17">
        <v>-1.6631454931193168E-2</v>
      </c>
      <c r="V6" s="17">
        <v>-1.8216837269808064E-2</v>
      </c>
      <c r="W6" s="17">
        <v>-2.8603778156830358E-2</v>
      </c>
      <c r="X6" s="91">
        <v>6.820982815328433E-2</v>
      </c>
    </row>
    <row r="7" spans="1:24" ht="15.6" x14ac:dyDescent="0.3">
      <c r="A7" s="88">
        <v>2010</v>
      </c>
      <c r="B7" s="96">
        <v>6.1163901764266435E-2</v>
      </c>
      <c r="C7" s="17">
        <v>1.9043709043833693E-2</v>
      </c>
      <c r="D7" s="17">
        <v>1.032793577709115E-5</v>
      </c>
      <c r="E7" s="17">
        <v>-9.7296293453221813E-2</v>
      </c>
      <c r="F7" s="17">
        <v>-1.2750396743485441E-2</v>
      </c>
      <c r="G7" s="17">
        <v>-9.2727048350445592E-3</v>
      </c>
      <c r="H7" s="17">
        <v>8.5194564167628065E-2</v>
      </c>
      <c r="I7" s="17">
        <v>0.28715907787801948</v>
      </c>
      <c r="J7" s="17">
        <v>-2.1081886940444553E-2</v>
      </c>
      <c r="K7" s="17">
        <v>4.4578380746590006E-2</v>
      </c>
      <c r="L7" s="17">
        <v>-3.8571101354049245E-2</v>
      </c>
      <c r="M7" s="17">
        <v>-5.6683349771398585E-2</v>
      </c>
      <c r="N7" s="17">
        <v>1.3934008185105481E-2</v>
      </c>
      <c r="O7" s="17">
        <v>-4.317241796763148E-2</v>
      </c>
      <c r="P7" s="17">
        <v>3.5843285290122337E-3</v>
      </c>
      <c r="Q7" s="17">
        <v>-1.5599144618686434E-2</v>
      </c>
      <c r="R7" s="17">
        <v>-1.1907106929780595E-2</v>
      </c>
      <c r="S7" s="17">
        <v>-0.23754612661897054</v>
      </c>
      <c r="T7" s="17">
        <v>-1.4503645224190197E-2</v>
      </c>
      <c r="U7" s="17">
        <v>7.0804399547907309E-3</v>
      </c>
      <c r="V7" s="17">
        <v>0.38674394535417733</v>
      </c>
      <c r="W7" s="17">
        <v>0.25870518910123164</v>
      </c>
      <c r="X7" s="91">
        <v>2.7673349918342215E-2</v>
      </c>
    </row>
    <row r="8" spans="1:24" ht="15.6" x14ac:dyDescent="0.3">
      <c r="A8" s="88">
        <v>2011</v>
      </c>
      <c r="B8" s="96">
        <v>5.9181457784051691E-2</v>
      </c>
      <c r="C8" s="17">
        <v>0.10523333587549946</v>
      </c>
      <c r="D8" s="17">
        <v>-3.207278024001204E-2</v>
      </c>
      <c r="E8" s="17">
        <v>-1.2840045957332815E-2</v>
      </c>
      <c r="F8" s="17">
        <v>-2.6160130694703958E-2</v>
      </c>
      <c r="G8" s="17">
        <v>-2.0328304850860311E-2</v>
      </c>
      <c r="H8" s="17">
        <v>-1.0612700958279498E-2</v>
      </c>
      <c r="I8" s="17">
        <v>-2.065162193966396E-2</v>
      </c>
      <c r="J8" s="17">
        <v>4.4537234690501415E-2</v>
      </c>
      <c r="K8" s="17">
        <v>0.20106457425437763</v>
      </c>
      <c r="L8" s="17">
        <v>7.3604342851209077E-3</v>
      </c>
      <c r="M8" s="17">
        <v>-0.72133261227784851</v>
      </c>
      <c r="N8" s="17">
        <v>-1.0129626354040107E-2</v>
      </c>
      <c r="O8" s="17">
        <v>-4.8084654959163448E-2</v>
      </c>
      <c r="P8" s="17">
        <v>-4.7301739288527968E-2</v>
      </c>
      <c r="Q8" s="17">
        <v>0.19561850184815474</v>
      </c>
      <c r="R8" s="17">
        <v>1.4362351878707479E-3</v>
      </c>
      <c r="S8" s="17">
        <v>0.24905971024897455</v>
      </c>
      <c r="T8" s="17">
        <v>-5.2780788632342993E-2</v>
      </c>
      <c r="U8" s="17">
        <v>-1.6631867910778076E-2</v>
      </c>
      <c r="V8" s="17">
        <v>-1.3810143496333482E-2</v>
      </c>
      <c r="W8" s="17">
        <v>2.3086444308268758E-3</v>
      </c>
      <c r="X8" s="91">
        <v>-7.5880404070231442E-3</v>
      </c>
    </row>
    <row r="9" spans="1:24" ht="15.6" x14ac:dyDescent="0.3">
      <c r="A9" s="88">
        <v>2012</v>
      </c>
      <c r="B9" s="96">
        <v>6.2230987384847739E-2</v>
      </c>
      <c r="C9" s="17">
        <v>-1.6181059050213772E-2</v>
      </c>
      <c r="D9" s="17">
        <v>8.3712391984616774E-2</v>
      </c>
      <c r="E9" s="17">
        <v>-3.0990872506214674E-2</v>
      </c>
      <c r="F9" s="17">
        <v>4.6811195854073395E-2</v>
      </c>
      <c r="G9" s="17">
        <v>6.1693034680707665E-2</v>
      </c>
      <c r="H9" s="17">
        <v>4.2400292197661844E-2</v>
      </c>
      <c r="I9" s="17">
        <v>-2.6459944843770986E-2</v>
      </c>
      <c r="J9" s="17">
        <v>-1.4483632470299514E-2</v>
      </c>
      <c r="K9" s="17">
        <v>8.4284155138867792E-2</v>
      </c>
      <c r="L9" s="17">
        <v>5.8452073014465845E-2</v>
      </c>
      <c r="M9" s="17">
        <v>-0.10251826200231715</v>
      </c>
      <c r="N9" s="17">
        <v>2.7237920241858792E-2</v>
      </c>
      <c r="O9" s="17">
        <v>-4.8989236709296464E-3</v>
      </c>
      <c r="P9" s="17">
        <v>9.0729388214687845E-3</v>
      </c>
      <c r="Q9" s="17">
        <v>-8.614027860680884E-2</v>
      </c>
      <c r="R9" s="17">
        <v>7.572141993554464E-2</v>
      </c>
      <c r="S9" s="17">
        <v>0</v>
      </c>
      <c r="T9" s="17">
        <v>1.6431608067966154E-2</v>
      </c>
      <c r="U9" s="17">
        <v>-2.4824856013085969E-2</v>
      </c>
      <c r="V9" s="17">
        <v>2.9508266542578661E-2</v>
      </c>
      <c r="W9" s="17">
        <v>3.7920307020110677E-2</v>
      </c>
      <c r="X9" s="91">
        <v>1.4953580078233102E-2</v>
      </c>
    </row>
    <row r="10" spans="1:24" ht="15.6" x14ac:dyDescent="0.3">
      <c r="A10" s="88">
        <v>2013</v>
      </c>
      <c r="B10" s="96">
        <v>6.7684219121896871E-2</v>
      </c>
      <c r="C10" s="17">
        <v>-2.9448752287260328E-2</v>
      </c>
      <c r="D10" s="17">
        <v>1.3888314684508393E-2</v>
      </c>
      <c r="E10" s="17">
        <v>-2.6083213356094773E-2</v>
      </c>
      <c r="F10" s="17">
        <v>-4.05091640159633E-2</v>
      </c>
      <c r="G10" s="17">
        <v>-5.402238511620247E-2</v>
      </c>
      <c r="H10" s="17">
        <v>-7.7117581338786281E-2</v>
      </c>
      <c r="I10" s="17">
        <v>-3.1092629362284276E-2</v>
      </c>
      <c r="J10" s="17">
        <v>-2.2992767016032246E-2</v>
      </c>
      <c r="K10" s="17">
        <v>-0.1204951424637513</v>
      </c>
      <c r="L10" s="17">
        <v>0.3599204865387261</v>
      </c>
      <c r="M10" s="17">
        <v>8.3459952959405656E-3</v>
      </c>
      <c r="N10" s="17">
        <v>-3.1188253765668531E-2</v>
      </c>
      <c r="O10" s="17">
        <v>-4.6376032052446873E-3</v>
      </c>
      <c r="P10" s="17">
        <v>-3.9272080468498081E-2</v>
      </c>
      <c r="Q10" s="17">
        <v>8.5995908645340985E-2</v>
      </c>
      <c r="R10" s="17">
        <v>7.7172309159596691E-2</v>
      </c>
      <c r="S10" s="17">
        <v>0.10780261130303789</v>
      </c>
      <c r="T10" s="17">
        <v>-6.0424659039572164E-2</v>
      </c>
      <c r="U10" s="17">
        <v>4.1417961252465094E-2</v>
      </c>
      <c r="V10" s="17">
        <v>-2.8470776524802403E-2</v>
      </c>
      <c r="W10" s="17">
        <v>0.11015583428006637</v>
      </c>
      <c r="X10" s="91">
        <v>1.3937665105519005E-2</v>
      </c>
    </row>
    <row r="11" spans="1:24" ht="15.6" x14ac:dyDescent="0.3">
      <c r="A11" s="88">
        <v>2014</v>
      </c>
      <c r="B11" s="96">
        <v>7.0003655119197497E-2</v>
      </c>
      <c r="C11" s="17">
        <v>0.19988576996600005</v>
      </c>
      <c r="D11" s="17">
        <v>2.0324475047128203E-3</v>
      </c>
      <c r="E11" s="17">
        <v>6.2924327201419841E-2</v>
      </c>
      <c r="F11" s="17">
        <v>0.2892876530987839</v>
      </c>
      <c r="G11" s="17">
        <v>4.9106564777579801E-3</v>
      </c>
      <c r="H11" s="17">
        <v>0.12135595790610856</v>
      </c>
      <c r="I11" s="17">
        <v>4.2686849899735103E-3</v>
      </c>
      <c r="J11" s="17">
        <v>0.12904933996114876</v>
      </c>
      <c r="K11" s="17">
        <v>0.11504090708777429</v>
      </c>
      <c r="L11" s="17">
        <v>1.5145924781785705E-2</v>
      </c>
      <c r="M11" s="17">
        <v>-0.13259607472467155</v>
      </c>
      <c r="N11" s="17">
        <v>0.19237721346519768</v>
      </c>
      <c r="O11" s="17">
        <v>2.6005267231884056E-2</v>
      </c>
      <c r="P11" s="17">
        <v>-0.1508933648579894</v>
      </c>
      <c r="Q11" s="17">
        <v>4.4292611187439428E-2</v>
      </c>
      <c r="R11" s="17">
        <v>-3.0930442449541698E-2</v>
      </c>
      <c r="S11" s="17">
        <v>3.6421475364624193E-3</v>
      </c>
      <c r="T11" s="17">
        <v>2.7699249507975334E-2</v>
      </c>
      <c r="U11" s="17">
        <v>-4.2387459310685525E-3</v>
      </c>
      <c r="V11" s="17">
        <v>-1.582184311003625E-2</v>
      </c>
      <c r="W11" s="17">
        <v>-2.5153999838363767E-2</v>
      </c>
      <c r="X11" s="91">
        <v>4.3103970095997764E-2</v>
      </c>
    </row>
    <row r="12" spans="1:24" ht="15.6" x14ac:dyDescent="0.3">
      <c r="A12" s="88">
        <v>2015</v>
      </c>
      <c r="B12" s="96">
        <v>0</v>
      </c>
      <c r="C12" s="17">
        <v>-1.4111081751524111E-2</v>
      </c>
      <c r="D12" s="17">
        <v>-5.3727237176095554E-3</v>
      </c>
      <c r="E12" s="17">
        <v>-2.6869844967096393E-2</v>
      </c>
      <c r="F12" s="17">
        <v>1.6936911013464621E-2</v>
      </c>
      <c r="G12" s="17">
        <v>-2.1757204705496278E-2</v>
      </c>
      <c r="H12" s="17">
        <v>0.18324907445315411</v>
      </c>
      <c r="I12" s="17">
        <v>-3.8843717333337795E-2</v>
      </c>
      <c r="J12" s="17">
        <v>-4.8760928928192754E-2</v>
      </c>
      <c r="K12" s="17">
        <v>1.4467106259263323E-2</v>
      </c>
      <c r="L12" s="17">
        <v>0.2150023108774487</v>
      </c>
      <c r="M12" s="17">
        <v>0.4904327826057221</v>
      </c>
      <c r="N12" s="17">
        <v>6.376116987547315E-3</v>
      </c>
      <c r="O12" s="17">
        <v>9.4079551781116183E-3</v>
      </c>
      <c r="P12" s="17">
        <v>-1.9415575546022541E-2</v>
      </c>
      <c r="Q12" s="17">
        <v>4.5610722601618782E-2</v>
      </c>
      <c r="R12" s="17">
        <v>-2.0821084762248154E-2</v>
      </c>
      <c r="S12" s="17">
        <v>1.3199563665115049E-3</v>
      </c>
      <c r="T12" s="17">
        <v>5.7444198664132438E-3</v>
      </c>
      <c r="U12" s="17">
        <v>-2.3031035945382514E-2</v>
      </c>
      <c r="V12" s="17">
        <v>-3.6278140621860709E-2</v>
      </c>
      <c r="W12" s="17">
        <v>1.6890181756587321E-2</v>
      </c>
      <c r="X12" s="91">
        <v>3.4098918167594174E-2</v>
      </c>
    </row>
    <row r="13" spans="1:24" ht="15.6" x14ac:dyDescent="0.3">
      <c r="A13" s="88">
        <v>2016</v>
      </c>
      <c r="B13" s="96">
        <v>0</v>
      </c>
      <c r="C13" s="17">
        <v>-5.2010549064966384E-5</v>
      </c>
      <c r="D13" s="17">
        <v>4.204377425540972E-2</v>
      </c>
      <c r="E13" s="17">
        <v>-7.0745629193268239E-2</v>
      </c>
      <c r="F13" s="17">
        <v>1.5279010914282489E-2</v>
      </c>
      <c r="G13" s="17">
        <v>-1.5307692220022793E-2</v>
      </c>
      <c r="H13" s="17">
        <v>7.2670448900831588E-2</v>
      </c>
      <c r="I13" s="17">
        <v>0.18027294852238859</v>
      </c>
      <c r="J13" s="17">
        <v>-5.0078493448346556E-2</v>
      </c>
      <c r="K13" s="17">
        <v>0.18381612680868045</v>
      </c>
      <c r="L13" s="17">
        <v>-8.4169484170955003E-2</v>
      </c>
      <c r="M13" s="17">
        <v>0.1023264730719198</v>
      </c>
      <c r="N13" s="17">
        <v>-1.5146656472535875E-2</v>
      </c>
      <c r="O13" s="17">
        <v>7.6761835166762438E-2</v>
      </c>
      <c r="P13" s="17">
        <v>-2.4743809850282072E-2</v>
      </c>
      <c r="Q13" s="17">
        <v>6.2020393599956765E-2</v>
      </c>
      <c r="R13" s="17">
        <v>0.14100778797036465</v>
      </c>
      <c r="S13" s="17">
        <v>-3.6615330460861878E-2</v>
      </c>
      <c r="T13" s="17">
        <v>2.6129374899622054E-2</v>
      </c>
      <c r="U13" s="17">
        <v>4.3047201219433208E-2</v>
      </c>
      <c r="V13" s="17">
        <v>3.5211873864045638E-2</v>
      </c>
      <c r="W13" s="17">
        <v>0.14457510710155055</v>
      </c>
      <c r="X13" s="91">
        <v>3.7650147724086848E-2</v>
      </c>
    </row>
    <row r="14" spans="1:24" ht="15.6" x14ac:dyDescent="0.3">
      <c r="A14" s="88">
        <v>2017</v>
      </c>
      <c r="B14" s="96">
        <v>6.577005988723629E-2</v>
      </c>
      <c r="C14" s="17">
        <v>0.15040517765379838</v>
      </c>
      <c r="D14" s="17">
        <v>7.6246752781034391E-2</v>
      </c>
      <c r="E14" s="17">
        <v>0.11909527133186987</v>
      </c>
      <c r="F14" s="17">
        <v>-9.0000092232398368E-2</v>
      </c>
      <c r="G14" s="17">
        <v>-2.7367852637249515E-2</v>
      </c>
      <c r="H14" s="17">
        <v>-0.10476097945279783</v>
      </c>
      <c r="I14" s="17">
        <v>2.8014503446399655E-3</v>
      </c>
      <c r="J14" s="17">
        <v>5.0732320415846417E-2</v>
      </c>
      <c r="K14" s="17">
        <v>-0.12095260264681978</v>
      </c>
      <c r="L14" s="17">
        <v>0.25115676797023306</v>
      </c>
      <c r="M14" s="17">
        <v>7.1879610470867439E-2</v>
      </c>
      <c r="N14" s="17">
        <v>-2.1472011514561823E-2</v>
      </c>
      <c r="O14" s="17">
        <v>-2.6638264409406197E-3</v>
      </c>
      <c r="P14" s="17">
        <v>-5.9178255088352234E-2</v>
      </c>
      <c r="Q14" s="17">
        <v>0.32767824610186774</v>
      </c>
      <c r="R14" s="17">
        <v>-6.786783444744174E-3</v>
      </c>
      <c r="S14" s="17">
        <v>4.8837760824446061E-3</v>
      </c>
      <c r="T14" s="17">
        <v>-5.9481461109274873E-2</v>
      </c>
      <c r="U14" s="17">
        <v>1.770110178565261E-4</v>
      </c>
      <c r="V14" s="17">
        <v>5.8416451285546636E-2</v>
      </c>
      <c r="W14" s="17">
        <v>-4.0105499662534502E-2</v>
      </c>
      <c r="X14" s="91">
        <v>2.9385160505162166E-2</v>
      </c>
    </row>
    <row r="15" spans="1:24" ht="15.6" x14ac:dyDescent="0.3">
      <c r="A15" s="88">
        <v>2018</v>
      </c>
      <c r="B15" s="96">
        <v>-3.1064984898987312E-2</v>
      </c>
      <c r="C15" s="17">
        <v>-8.0846372790457487E-3</v>
      </c>
      <c r="D15" s="17">
        <v>-6.9110405605604542E-3</v>
      </c>
      <c r="E15" s="17">
        <v>-3.8659202985095405E-2</v>
      </c>
      <c r="F15" s="17">
        <v>-1.0838161262570934E-2</v>
      </c>
      <c r="G15" s="17">
        <v>-2.5706377145942927E-2</v>
      </c>
      <c r="H15" s="17">
        <v>0.19064820076682057</v>
      </c>
      <c r="I15" s="17">
        <v>0.11166729590446557</v>
      </c>
      <c r="J15" s="17">
        <v>-2.1508583316796524E-2</v>
      </c>
      <c r="K15" s="17">
        <v>-5.2124265847171412E-2</v>
      </c>
      <c r="L15" s="17">
        <v>-1.2158505738996775E-2</v>
      </c>
      <c r="M15" s="17">
        <v>-5.7546593579896485E-2</v>
      </c>
      <c r="N15" s="17">
        <v>-3.5238088874485922E-2</v>
      </c>
      <c r="O15" s="17">
        <v>-1.3632461446848534E-2</v>
      </c>
      <c r="P15" s="17">
        <v>-3.6355868263839665E-2</v>
      </c>
      <c r="Q15" s="17">
        <v>9.4444177044290617E-2</v>
      </c>
      <c r="R15" s="17">
        <v>-7.6259912818044825E-2</v>
      </c>
      <c r="S15" s="17">
        <v>-1.0452588242393533E-2</v>
      </c>
      <c r="T15" s="17">
        <v>-9.6310257712060976E-2</v>
      </c>
      <c r="U15" s="17">
        <v>1.1973672423868856E-2</v>
      </c>
      <c r="V15" s="17">
        <v>0.11804691562574164</v>
      </c>
      <c r="W15" s="17">
        <v>3.4079664187365209E-2</v>
      </c>
      <c r="X15" s="91">
        <v>1.27310890817341E-3</v>
      </c>
    </row>
    <row r="16" spans="1:24" ht="15.6" x14ac:dyDescent="0.3">
      <c r="A16" s="88">
        <v>2019</v>
      </c>
      <c r="B16" s="96">
        <v>0</v>
      </c>
      <c r="C16" s="17">
        <v>-2.8272926931460381E-2</v>
      </c>
      <c r="D16" s="17">
        <v>0.14324161342638367</v>
      </c>
      <c r="E16" s="17">
        <v>7.7960222844880162E-2</v>
      </c>
      <c r="F16" s="17">
        <v>-1.8663764562121175E-2</v>
      </c>
      <c r="G16" s="17">
        <v>-1.7654114335748743E-2</v>
      </c>
      <c r="H16" s="17">
        <v>-5.3484331255969943E-3</v>
      </c>
      <c r="I16" s="17">
        <v>-1.2509615902070335E-2</v>
      </c>
      <c r="J16" s="17">
        <v>0.14799886926987244</v>
      </c>
      <c r="K16" s="17">
        <v>9.6334966139609374E-2</v>
      </c>
      <c r="L16" s="17">
        <v>-2.2903923449882485E-2</v>
      </c>
      <c r="M16" s="17">
        <v>4.4143154592619874E-2</v>
      </c>
      <c r="N16" s="17">
        <v>0.14326358467370878</v>
      </c>
      <c r="O16" s="17">
        <v>-2.4635331652754604E-2</v>
      </c>
      <c r="P16" s="17">
        <v>4.5214632423406682E-3</v>
      </c>
      <c r="Q16" s="17">
        <v>2.5880147143479835E-2</v>
      </c>
      <c r="R16" s="17">
        <v>-2.4309248869803641E-2</v>
      </c>
      <c r="S16" s="17">
        <v>-1.7297531415511616E-2</v>
      </c>
      <c r="T16" s="17">
        <v>-2.8760024420244189E-2</v>
      </c>
      <c r="U16" s="17">
        <v>5.7328861867078425E-2</v>
      </c>
      <c r="V16" s="17">
        <v>-7.9531807263734898E-3</v>
      </c>
      <c r="W16" s="17">
        <v>-1.0881768230980202E-2</v>
      </c>
      <c r="X16" s="91">
        <v>2.3703773617155702E-2</v>
      </c>
    </row>
    <row r="17" spans="1:24" ht="15.6" x14ac:dyDescent="0.3">
      <c r="A17" s="88">
        <v>2020</v>
      </c>
      <c r="B17" s="96">
        <v>0.29648858775371745</v>
      </c>
      <c r="C17" s="17">
        <v>0.16762748669436103</v>
      </c>
      <c r="D17" s="17">
        <v>4.0746337037683489E-2</v>
      </c>
      <c r="E17" s="17">
        <v>7.8729682690179159E-2</v>
      </c>
      <c r="F17" s="17">
        <v>1.5853243716966493E-2</v>
      </c>
      <c r="G17" s="17">
        <v>-3.9604869242365337E-2</v>
      </c>
      <c r="H17" s="17">
        <v>4.4271479848902465E-2</v>
      </c>
      <c r="I17" s="17">
        <v>-4.2919644953528693E-2</v>
      </c>
      <c r="J17" s="17">
        <v>6.2134663431068778E-2</v>
      </c>
      <c r="K17" s="17">
        <v>0.20796273008982524</v>
      </c>
      <c r="L17" s="17">
        <v>1.2426581667972111E-2</v>
      </c>
      <c r="M17" s="17">
        <v>-0.30610365928390981</v>
      </c>
      <c r="N17" s="17">
        <v>-1.2965286491007947E-2</v>
      </c>
      <c r="O17" s="17">
        <v>-0.15289744043928119</v>
      </c>
      <c r="P17" s="17">
        <v>-6.9128801267252194E-3</v>
      </c>
      <c r="Q17" s="17">
        <v>0.15802882524292028</v>
      </c>
      <c r="R17" s="17">
        <v>-5.5271457371413125E-2</v>
      </c>
      <c r="S17" s="17">
        <v>0.16014493902184829</v>
      </c>
      <c r="T17" s="17">
        <v>0.31655657342298626</v>
      </c>
      <c r="U17" s="17">
        <v>3.761493452215102E-2</v>
      </c>
      <c r="V17" s="17">
        <v>8.7283448049296818E-4</v>
      </c>
      <c r="W17" s="17">
        <v>0.31290773407009953</v>
      </c>
      <c r="X17" s="91">
        <v>5.8895063444679235E-2</v>
      </c>
    </row>
    <row r="18" spans="1:24" ht="15.6" x14ac:dyDescent="0.3">
      <c r="A18" s="88">
        <v>2021</v>
      </c>
      <c r="B18" s="96">
        <v>-0.22928652263108049</v>
      </c>
      <c r="C18" s="17">
        <v>-2.5650529690970862E-2</v>
      </c>
      <c r="D18" s="17">
        <v>-2.2700533296874537E-2</v>
      </c>
      <c r="E18" s="17">
        <v>-0.11936102021312169</v>
      </c>
      <c r="F18" s="17">
        <v>-6.8109810763861134E-2</v>
      </c>
      <c r="G18" s="17">
        <v>6.1026987327223302E-2</v>
      </c>
      <c r="H18" s="17">
        <v>-0.1075365693181782</v>
      </c>
      <c r="I18" s="17">
        <v>4.7655222883949917E-2</v>
      </c>
      <c r="J18" s="17">
        <v>-1.2860980927936977E-2</v>
      </c>
      <c r="K18" s="17">
        <v>-3.3872621844524026E-2</v>
      </c>
      <c r="L18" s="17">
        <v>0.11426719145458732</v>
      </c>
      <c r="M18" s="17">
        <v>8.5805762571610003E-2</v>
      </c>
      <c r="N18" s="17">
        <v>0.29479481884354297</v>
      </c>
      <c r="O18" s="17">
        <v>-5.0658835402817057E-2</v>
      </c>
      <c r="P18" s="17">
        <v>5.1768244671702199E-2</v>
      </c>
      <c r="Q18" s="17">
        <v>0.21436988335955368</v>
      </c>
      <c r="R18" s="17">
        <v>-4.5966941566550713E-2</v>
      </c>
      <c r="S18" s="17">
        <v>0.11016674807786035</v>
      </c>
      <c r="T18" s="17">
        <v>-3.0831761142920223E-2</v>
      </c>
      <c r="U18" s="17">
        <v>2.1063159170808584E-2</v>
      </c>
      <c r="V18" s="17">
        <v>1.7829350722498347E-2</v>
      </c>
      <c r="W18" s="17">
        <v>-1.4669819953536814E-2</v>
      </c>
      <c r="X18" s="91">
        <v>1.1692791924134721E-2</v>
      </c>
    </row>
    <row r="19" spans="1:24" ht="15.6" x14ac:dyDescent="0.3">
      <c r="A19" s="88">
        <v>2022</v>
      </c>
      <c r="B19" s="96">
        <v>0</v>
      </c>
      <c r="C19" s="17">
        <v>0.13385409850474694</v>
      </c>
      <c r="D19" s="17">
        <v>-5.8564674655522779E-2</v>
      </c>
      <c r="E19" s="17">
        <v>-2.6527601541428421E-2</v>
      </c>
      <c r="F19" s="17">
        <v>0.34863990251709925</v>
      </c>
      <c r="G19" s="17">
        <v>0.4846999825425472</v>
      </c>
      <c r="H19" s="17">
        <v>0.16857953832585615</v>
      </c>
      <c r="I19" s="17">
        <v>8.7642079686152466E-2</v>
      </c>
      <c r="J19" s="17">
        <v>1.9368504447921313E-2</v>
      </c>
      <c r="K19" s="17">
        <v>8.6231130851511711E-2</v>
      </c>
      <c r="L19" s="17">
        <v>5.4661877296698393E-2</v>
      </c>
      <c r="M19" s="17">
        <v>9.2082375121047513E-2</v>
      </c>
      <c r="N19" s="17">
        <v>1.446027856590147E-2</v>
      </c>
      <c r="O19" s="17">
        <v>-2.0429097579209143E-2</v>
      </c>
      <c r="P19" s="17">
        <v>-9.4248869264319524E-2</v>
      </c>
      <c r="Q19" s="17">
        <v>0.16906382539050671</v>
      </c>
      <c r="R19" s="17">
        <v>0.41925736576789963</v>
      </c>
      <c r="S19" s="17">
        <v>-5.4892326825159779E-2</v>
      </c>
      <c r="T19" s="17">
        <v>-4.5180814065289869E-3</v>
      </c>
      <c r="U19" s="17">
        <v>4.3843634993769739E-2</v>
      </c>
      <c r="V19" s="17">
        <v>-3.7198533157123514E-2</v>
      </c>
      <c r="W19" s="17">
        <v>-4.1126509920307364E-2</v>
      </c>
      <c r="X19" s="91">
        <v>8.1130859075548151E-2</v>
      </c>
    </row>
    <row r="20" spans="1:24" ht="15.6" x14ac:dyDescent="0.3">
      <c r="A20" s="88">
        <v>2023</v>
      </c>
      <c r="B20" s="96">
        <v>2.190321103800133E-2</v>
      </c>
      <c r="C20" s="17">
        <v>-1.5254291246189313E-2</v>
      </c>
      <c r="D20" s="17">
        <v>-4.2423844292084643E-2</v>
      </c>
      <c r="E20" s="17">
        <v>-4.9125126515286319E-2</v>
      </c>
      <c r="F20" s="17">
        <v>-5.8810701952541851E-2</v>
      </c>
      <c r="G20" s="17">
        <v>-2.6455825447106215E-2</v>
      </c>
      <c r="H20" s="17">
        <v>3.9892160312225491E-2</v>
      </c>
      <c r="I20" s="17">
        <v>-8.0698463867160276E-3</v>
      </c>
      <c r="J20" s="17">
        <v>-7.9077656023965812E-2</v>
      </c>
      <c r="K20" s="17">
        <v>-3.2863211142236774E-2</v>
      </c>
      <c r="L20" s="17">
        <v>0.13391415626317535</v>
      </c>
      <c r="M20" s="17">
        <v>0.12458705594160979</v>
      </c>
      <c r="N20" s="17">
        <v>0.11900051039655593</v>
      </c>
      <c r="O20" s="17">
        <v>8.8591886527126698E-2</v>
      </c>
      <c r="P20" s="17">
        <v>-0.10308444012187656</v>
      </c>
      <c r="Q20" s="17">
        <v>-2.1538799999761462E-2</v>
      </c>
      <c r="R20" s="17">
        <v>-1.2941208111057452E-2</v>
      </c>
      <c r="S20" s="17">
        <v>3.7867113241579218E-3</v>
      </c>
      <c r="T20" s="17">
        <v>8.9767576793972459E-2</v>
      </c>
      <c r="U20" s="17">
        <v>9.2908587854059234E-3</v>
      </c>
      <c r="V20" s="17">
        <v>-4.3073163926267699E-2</v>
      </c>
      <c r="W20" s="17">
        <v>6.7277387068241476E-2</v>
      </c>
      <c r="X20" s="91">
        <v>9.3315181493355548E-3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16A4-899A-43B7-9C71-CA29455561FD}">
  <dimension ref="E4:AG44"/>
  <sheetViews>
    <sheetView topLeftCell="V1" workbookViewId="0">
      <selection activeCell="AG5" sqref="AG5"/>
    </sheetView>
  </sheetViews>
  <sheetFormatPr defaultRowHeight="15" customHeight="1" x14ac:dyDescent="0.3"/>
  <cols>
    <col min="5" max="5" width="38.33203125" bestFit="1" customWidth="1"/>
    <col min="6" max="6" width="31.33203125" bestFit="1" customWidth="1"/>
    <col min="7" max="7" width="20.44140625" bestFit="1" customWidth="1"/>
    <col min="8" max="8" width="18.5546875" bestFit="1" customWidth="1"/>
    <col min="9" max="9" width="17.109375" bestFit="1" customWidth="1"/>
    <col min="10" max="10" width="17.5546875" bestFit="1" customWidth="1"/>
    <col min="11" max="11" width="20" bestFit="1" customWidth="1"/>
    <col min="12" max="12" width="18.109375" bestFit="1" customWidth="1"/>
    <col min="13" max="13" width="19.88671875" bestFit="1" customWidth="1"/>
    <col min="14" max="14" width="16.6640625" bestFit="1" customWidth="1"/>
    <col min="15" max="15" width="22.33203125" bestFit="1" customWidth="1"/>
    <col min="16" max="16" width="26.109375" bestFit="1" customWidth="1"/>
    <col min="17" max="17" width="24.109375" bestFit="1" customWidth="1"/>
    <col min="18" max="18" width="19.6640625" bestFit="1" customWidth="1"/>
    <col min="19" max="19" width="18.88671875" bestFit="1" customWidth="1"/>
    <col min="20" max="20" width="22.6640625" customWidth="1"/>
    <col min="21" max="21" width="21.44140625" customWidth="1"/>
    <col min="22" max="22" width="32.5546875" bestFit="1" customWidth="1"/>
    <col min="23" max="23" width="31.44140625" bestFit="1" customWidth="1"/>
    <col min="24" max="24" width="31.44140625" customWidth="1"/>
    <col min="25" max="25" width="24" bestFit="1" customWidth="1"/>
    <col min="26" max="26" width="38.33203125" bestFit="1" customWidth="1"/>
    <col min="27" max="27" width="31.44140625" bestFit="1" customWidth="1"/>
    <col min="28" max="28" width="17" bestFit="1" customWidth="1"/>
    <col min="29" max="29" width="12.5546875" bestFit="1" customWidth="1"/>
    <col min="31" max="31" width="38.33203125" bestFit="1" customWidth="1"/>
    <col min="32" max="32" width="17.6640625" bestFit="1" customWidth="1"/>
    <col min="33" max="33" width="13.109375" bestFit="1" customWidth="1"/>
  </cols>
  <sheetData>
    <row r="4" spans="5:33" x14ac:dyDescent="0.3">
      <c r="E4" t="s">
        <v>1</v>
      </c>
      <c r="F4" t="s">
        <v>4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14</v>
      </c>
      <c r="N4" t="s">
        <v>15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5</v>
      </c>
      <c r="Y4" t="s">
        <v>6</v>
      </c>
      <c r="Z4" t="s">
        <v>13</v>
      </c>
      <c r="AA4" t="s">
        <v>16</v>
      </c>
      <c r="AB4" t="s">
        <v>65</v>
      </c>
      <c r="AG4" t="s">
        <v>64</v>
      </c>
    </row>
    <row r="5" spans="5:33" x14ac:dyDescent="0.3">
      <c r="E5">
        <v>2004</v>
      </c>
      <c r="F5" s="17">
        <v>0.3695</v>
      </c>
      <c r="G5" s="17">
        <v>0.3589</v>
      </c>
      <c r="H5" s="17">
        <v>0.34670000000000001</v>
      </c>
      <c r="I5" s="17">
        <v>0.4929</v>
      </c>
      <c r="J5" s="17">
        <v>0.37469999999999998</v>
      </c>
      <c r="K5" s="17">
        <v>0.32650000000000001</v>
      </c>
      <c r="L5" s="17">
        <v>0.46479999999999999</v>
      </c>
      <c r="M5" s="17">
        <v>0.33250000000000002</v>
      </c>
      <c r="N5" s="17">
        <v>0.26579999999999998</v>
      </c>
      <c r="O5" s="17">
        <v>0.17530000000000001</v>
      </c>
      <c r="P5" s="17">
        <v>0.31430000000000002</v>
      </c>
      <c r="Q5" s="17">
        <v>0.3352</v>
      </c>
      <c r="R5" s="17">
        <v>0.2923</v>
      </c>
      <c r="S5" s="17">
        <v>0.30070000000000002</v>
      </c>
      <c r="T5" s="17">
        <v>0.35060000000000002</v>
      </c>
      <c r="U5" s="17">
        <v>0.5413</v>
      </c>
      <c r="V5" s="17">
        <v>0.39079999999999998</v>
      </c>
      <c r="W5" s="17">
        <v>0.3276</v>
      </c>
      <c r="X5" s="17">
        <v>0.37690000000000001</v>
      </c>
      <c r="Y5" s="17">
        <v>0.38750000000000001</v>
      </c>
      <c r="Z5" s="17">
        <v>0.3836</v>
      </c>
      <c r="AA5" s="17">
        <v>0.44619999999999999</v>
      </c>
      <c r="AB5" s="17">
        <f t="shared" ref="AB5:AB24" si="0">AVERAGE(F5:W5)</f>
        <v>0.35335555555555559</v>
      </c>
      <c r="AG5" s="100">
        <f t="shared" ref="AG5:AG27" si="1">AF5+1</f>
        <v>1</v>
      </c>
    </row>
    <row r="6" spans="5:33" x14ac:dyDescent="0.3">
      <c r="E6">
        <v>2005</v>
      </c>
      <c r="F6" s="17">
        <v>0.35460000000000003</v>
      </c>
      <c r="G6" s="17">
        <v>0.35439999999999999</v>
      </c>
      <c r="H6" s="17">
        <v>0.32890000000000003</v>
      </c>
      <c r="I6" s="17">
        <v>0.48159999999999997</v>
      </c>
      <c r="J6" s="17">
        <v>0.3695</v>
      </c>
      <c r="K6" s="17">
        <v>0.32640000000000002</v>
      </c>
      <c r="L6" s="17">
        <v>0.46060000000000001</v>
      </c>
      <c r="M6" s="17">
        <v>0.34</v>
      </c>
      <c r="N6" s="17">
        <v>0.27700000000000002</v>
      </c>
      <c r="O6" s="17">
        <v>0.17399999999999999</v>
      </c>
      <c r="P6" s="17">
        <v>0.33179999999999998</v>
      </c>
      <c r="Q6" s="17">
        <v>0.31830000000000003</v>
      </c>
      <c r="R6" s="17">
        <v>0.28189999999999998</v>
      </c>
      <c r="S6" s="17">
        <v>0.31580000000000003</v>
      </c>
      <c r="T6" s="17">
        <v>0.36070000000000002</v>
      </c>
      <c r="U6" s="17">
        <v>0.57979999999999998</v>
      </c>
      <c r="V6" s="17">
        <v>0.3775</v>
      </c>
      <c r="W6" s="17">
        <v>0.3271</v>
      </c>
      <c r="X6" s="17">
        <v>0.37409999999999999</v>
      </c>
      <c r="Y6" s="17">
        <v>0.38629999999999998</v>
      </c>
      <c r="Z6" s="17">
        <v>0.35460000000000003</v>
      </c>
      <c r="AA6" s="17">
        <v>0.43530000000000002</v>
      </c>
      <c r="AB6" s="17">
        <f t="shared" si="0"/>
        <v>0.35332777777777774</v>
      </c>
      <c r="AG6" s="100">
        <f t="shared" si="1"/>
        <v>1</v>
      </c>
    </row>
    <row r="7" spans="5:33" x14ac:dyDescent="0.3">
      <c r="E7">
        <v>2006</v>
      </c>
      <c r="F7" s="17">
        <v>0.31069999999999998</v>
      </c>
      <c r="G7" s="17">
        <v>0.35560000000000003</v>
      </c>
      <c r="H7" s="17">
        <v>0.31090000000000001</v>
      </c>
      <c r="I7" s="17">
        <v>0.4572</v>
      </c>
      <c r="J7" s="17">
        <v>0.35859999999999997</v>
      </c>
      <c r="K7" s="17">
        <v>0.32829999999999998</v>
      </c>
      <c r="L7" s="17">
        <v>0.44209999999999999</v>
      </c>
      <c r="M7" s="17">
        <v>0.32340000000000002</v>
      </c>
      <c r="N7" s="17">
        <v>0.2495</v>
      </c>
      <c r="O7" s="17">
        <v>0.17730000000000001</v>
      </c>
      <c r="P7" s="17">
        <v>0.3281</v>
      </c>
      <c r="Q7" s="17">
        <v>0.31090000000000001</v>
      </c>
      <c r="R7" s="17">
        <v>0.28160000000000002</v>
      </c>
      <c r="S7" s="17">
        <v>0.32579999999999998</v>
      </c>
      <c r="T7" s="17">
        <v>0.35420000000000001</v>
      </c>
      <c r="U7" s="17">
        <v>0.61319999999999997</v>
      </c>
      <c r="V7" s="17">
        <v>0.3775</v>
      </c>
      <c r="W7" s="17">
        <v>0.3367</v>
      </c>
      <c r="X7" s="17">
        <v>0.36940000000000001</v>
      </c>
      <c r="Y7" s="17">
        <v>0.37230000000000002</v>
      </c>
      <c r="Z7" s="17">
        <v>0.34399999999999997</v>
      </c>
      <c r="AA7" s="17">
        <v>0.43459999999999999</v>
      </c>
      <c r="AB7" s="17">
        <f t="shared" si="0"/>
        <v>0.34675555555555554</v>
      </c>
      <c r="AG7" s="100">
        <f t="shared" si="1"/>
        <v>1</v>
      </c>
    </row>
    <row r="8" spans="5:33" x14ac:dyDescent="0.3">
      <c r="E8">
        <v>2007</v>
      </c>
      <c r="F8" s="17">
        <v>0.34539999999999998</v>
      </c>
      <c r="G8" s="17">
        <v>0.34620000000000001</v>
      </c>
      <c r="I8" s="17">
        <v>0.45669999999999999</v>
      </c>
      <c r="J8" s="17">
        <v>0.37090000000000001</v>
      </c>
      <c r="K8" s="17">
        <v>0.32500000000000001</v>
      </c>
      <c r="L8" s="17">
        <v>0.44140000000000001</v>
      </c>
      <c r="M8" s="17">
        <v>0.31819999999999998</v>
      </c>
      <c r="N8" s="17">
        <v>0.23039999999999999</v>
      </c>
      <c r="O8" s="17">
        <v>0.17499999999999999</v>
      </c>
      <c r="P8" s="17">
        <v>0.32129999999999997</v>
      </c>
      <c r="Q8" s="17">
        <v>0.31419999999999998</v>
      </c>
      <c r="R8" s="17">
        <v>0.2888</v>
      </c>
      <c r="S8" s="17">
        <v>0.35199999999999998</v>
      </c>
      <c r="T8" s="17">
        <v>0.36109999999999998</v>
      </c>
      <c r="U8" s="17">
        <v>0.63829999999999998</v>
      </c>
      <c r="V8" s="17">
        <v>0.372</v>
      </c>
      <c r="W8" s="17">
        <v>0.33989999999999998</v>
      </c>
      <c r="X8" s="17">
        <v>0.37380000000000002</v>
      </c>
      <c r="Y8" s="17">
        <v>0.37080000000000002</v>
      </c>
      <c r="Z8" s="17">
        <v>0.3473</v>
      </c>
      <c r="AA8" s="17">
        <v>0.3377</v>
      </c>
      <c r="AB8" s="17">
        <f t="shared" si="0"/>
        <v>0.35275294117647055</v>
      </c>
      <c r="AG8" s="100">
        <f t="shared" si="1"/>
        <v>1</v>
      </c>
    </row>
    <row r="9" spans="5:33" x14ac:dyDescent="0.3">
      <c r="E9">
        <v>2008</v>
      </c>
      <c r="F9" s="17">
        <v>0.32590000000000002</v>
      </c>
      <c r="G9" s="17">
        <v>0.35039999999999999</v>
      </c>
      <c r="H9" s="17">
        <v>0.29870000000000002</v>
      </c>
      <c r="I9" s="17">
        <v>0.1273</v>
      </c>
      <c r="J9" s="17">
        <v>0.36330000000000001</v>
      </c>
      <c r="K9" s="17">
        <v>0.32750000000000001</v>
      </c>
      <c r="L9" s="17">
        <v>0.43580000000000002</v>
      </c>
      <c r="M9" s="17">
        <v>0.30130000000000001</v>
      </c>
      <c r="N9" s="17">
        <v>0.22670000000000001</v>
      </c>
      <c r="O9" s="17">
        <v>0.18210000000000001</v>
      </c>
      <c r="P9" s="17">
        <v>0.33350000000000002</v>
      </c>
      <c r="Q9" s="17">
        <v>0.32590000000000002</v>
      </c>
      <c r="R9" s="17">
        <v>0.28889999999999999</v>
      </c>
      <c r="S9" s="17">
        <v>0.40110000000000001</v>
      </c>
      <c r="T9" s="17">
        <v>0.36399999999999999</v>
      </c>
      <c r="U9" s="17">
        <v>0.69920000000000004</v>
      </c>
      <c r="V9" s="17">
        <v>0.37140000000000001</v>
      </c>
      <c r="W9" s="17">
        <v>0.32550000000000001</v>
      </c>
      <c r="X9" s="17">
        <v>0.36870000000000003</v>
      </c>
      <c r="Y9" s="17">
        <v>0.374</v>
      </c>
      <c r="Z9" s="17">
        <v>0.35759999999999997</v>
      </c>
      <c r="AA9" s="17">
        <v>0.33560000000000001</v>
      </c>
      <c r="AB9" s="17">
        <f t="shared" si="0"/>
        <v>0.33602777777777776</v>
      </c>
      <c r="AG9" s="100">
        <f t="shared" si="1"/>
        <v>1</v>
      </c>
    </row>
    <row r="10" spans="5:33" x14ac:dyDescent="0.3">
      <c r="E10">
        <v>2009</v>
      </c>
      <c r="F10" s="17">
        <v>0.3241</v>
      </c>
      <c r="G10" s="17">
        <v>0.35499999999999998</v>
      </c>
      <c r="H10" s="17">
        <v>0.29449999999999998</v>
      </c>
      <c r="I10" s="17">
        <v>0.31619999999999998</v>
      </c>
      <c r="J10" s="17">
        <v>0.35510000000000003</v>
      </c>
      <c r="K10" s="17">
        <v>0.31259999999999999</v>
      </c>
      <c r="L10" s="17">
        <v>0.42799999999999999</v>
      </c>
      <c r="M10" s="17">
        <v>0.29330000000000001</v>
      </c>
      <c r="N10" s="17">
        <v>0.2913</v>
      </c>
      <c r="O10" s="17">
        <v>0.19009999999999999</v>
      </c>
      <c r="P10" s="17">
        <v>0.41649999999999998</v>
      </c>
      <c r="Q10" s="17">
        <v>0.3337</v>
      </c>
      <c r="R10" s="17">
        <v>0.29299999999999998</v>
      </c>
      <c r="S10" s="17">
        <v>0.42609999999999998</v>
      </c>
      <c r="T10" s="17">
        <v>0.42880000000000001</v>
      </c>
      <c r="U10" s="17">
        <v>0.78049999999999997</v>
      </c>
      <c r="V10" s="17">
        <v>0.36699999999999999</v>
      </c>
      <c r="W10" s="17">
        <v>0.3291</v>
      </c>
      <c r="X10" s="17">
        <v>0.37640000000000001</v>
      </c>
      <c r="Y10" s="17">
        <v>0.38569999999999999</v>
      </c>
      <c r="Z10" s="17">
        <v>0.36009999999999998</v>
      </c>
      <c r="AA10" s="17">
        <v>0.32890000000000003</v>
      </c>
      <c r="AB10" s="17">
        <f t="shared" si="0"/>
        <v>0.36305000000000004</v>
      </c>
      <c r="AG10" s="100">
        <f t="shared" si="1"/>
        <v>1</v>
      </c>
    </row>
    <row r="11" spans="5:33" x14ac:dyDescent="0.3">
      <c r="E11">
        <v>2010</v>
      </c>
      <c r="F11" s="17">
        <v>0.32840000000000003</v>
      </c>
      <c r="G11" s="17">
        <v>0.34</v>
      </c>
      <c r="H11" s="17">
        <v>0.28970000000000001</v>
      </c>
      <c r="I11" s="17">
        <v>0.3155</v>
      </c>
      <c r="J11" s="17">
        <v>0.35260000000000002</v>
      </c>
      <c r="K11" s="17">
        <v>0.32090000000000002</v>
      </c>
      <c r="L11" s="17">
        <v>0.41289999999999999</v>
      </c>
      <c r="M11" s="17">
        <v>0.30170000000000002</v>
      </c>
      <c r="N11" s="17">
        <v>0.21210000000000001</v>
      </c>
      <c r="O11" s="17">
        <v>0.29459999999999997</v>
      </c>
      <c r="P11" s="17">
        <v>0.34699999999999998</v>
      </c>
      <c r="Q11" s="17">
        <v>0.30580000000000002</v>
      </c>
      <c r="R11" s="17">
        <v>0.2923</v>
      </c>
      <c r="S11" s="17">
        <v>0.41889999999999999</v>
      </c>
      <c r="T11" s="17">
        <v>0.45279999999999998</v>
      </c>
      <c r="U11" s="17">
        <v>0.8599</v>
      </c>
      <c r="V11" s="17">
        <v>0.37430000000000002</v>
      </c>
      <c r="W11" s="17">
        <v>0.33</v>
      </c>
      <c r="X11" s="17">
        <v>0.38269999999999998</v>
      </c>
      <c r="Y11" s="17">
        <v>0.3906</v>
      </c>
      <c r="AA11" s="17">
        <v>0.33850000000000002</v>
      </c>
      <c r="AB11" s="17">
        <f t="shared" si="0"/>
        <v>0.36385555555555554</v>
      </c>
      <c r="AG11" s="100">
        <f t="shared" si="1"/>
        <v>1</v>
      </c>
    </row>
    <row r="12" spans="5:33" x14ac:dyDescent="0.3">
      <c r="E12">
        <v>2011</v>
      </c>
      <c r="F12" s="17">
        <v>0.29430000000000001</v>
      </c>
      <c r="G12" s="17">
        <v>0.34720000000000001</v>
      </c>
      <c r="H12" s="17">
        <v>0.28370000000000001</v>
      </c>
      <c r="I12" s="17">
        <v>0.30719999999999997</v>
      </c>
      <c r="J12" s="17">
        <v>0.33739999999999998</v>
      </c>
      <c r="K12" s="17">
        <v>0.30570000000000003</v>
      </c>
      <c r="L12" s="17">
        <v>0.4022</v>
      </c>
      <c r="M12" s="17">
        <v>0.30909999999999999</v>
      </c>
      <c r="N12" s="17">
        <v>0.2147</v>
      </c>
      <c r="O12" s="17">
        <v>0.29120000000000001</v>
      </c>
      <c r="P12" s="17">
        <v>0.34439999999999998</v>
      </c>
      <c r="Q12" s="17">
        <v>0.3075</v>
      </c>
      <c r="R12" s="17">
        <v>0.3019</v>
      </c>
      <c r="S12" s="17">
        <v>0.38400000000000001</v>
      </c>
      <c r="T12" s="17">
        <v>0.43590000000000001</v>
      </c>
      <c r="U12" s="17">
        <v>0.88119999999999998</v>
      </c>
      <c r="V12" s="17">
        <v>0.34510000000000002</v>
      </c>
      <c r="W12" s="17">
        <v>0.33679999999999999</v>
      </c>
      <c r="X12" s="17">
        <v>0.37780000000000002</v>
      </c>
      <c r="Y12" s="17">
        <v>0.39600000000000002</v>
      </c>
      <c r="Z12" s="17">
        <v>0.32300000000000001</v>
      </c>
      <c r="AA12" s="17">
        <v>0.34620000000000001</v>
      </c>
      <c r="AB12" s="17">
        <f t="shared" si="0"/>
        <v>0.35719444444444448</v>
      </c>
      <c r="AG12" s="100">
        <f t="shared" si="1"/>
        <v>1</v>
      </c>
    </row>
    <row r="13" spans="5:33" x14ac:dyDescent="0.3">
      <c r="E13">
        <v>2012</v>
      </c>
      <c r="F13" s="17">
        <v>3.0680000000000001</v>
      </c>
      <c r="G13" s="17">
        <v>0.34089999999999998</v>
      </c>
      <c r="H13" s="17">
        <v>0.28949999999999998</v>
      </c>
      <c r="I13" s="17">
        <v>0.30630000000000002</v>
      </c>
      <c r="J13" s="17">
        <v>0.33800000000000002</v>
      </c>
      <c r="K13" s="17">
        <v>0.29670000000000002</v>
      </c>
      <c r="L13" s="17">
        <v>0.39439999999999997</v>
      </c>
      <c r="M13" s="17">
        <v>0.30449999999999999</v>
      </c>
      <c r="N13" s="17">
        <v>0.2268</v>
      </c>
      <c r="O13" s="17">
        <v>0.30869999999999997</v>
      </c>
      <c r="P13" s="17">
        <v>0.33960000000000001</v>
      </c>
      <c r="Q13" s="17">
        <v>0.31380000000000002</v>
      </c>
      <c r="R13" s="17">
        <v>0.30449999999999999</v>
      </c>
      <c r="S13" s="17">
        <v>0.37319999999999998</v>
      </c>
      <c r="T13" s="17">
        <v>0.43940000000000001</v>
      </c>
      <c r="U13" s="17">
        <v>0.94850000000000001</v>
      </c>
      <c r="V13" s="17">
        <v>0.33900000000000002</v>
      </c>
      <c r="W13" s="17">
        <v>0.34370000000000001</v>
      </c>
      <c r="X13" s="17">
        <v>0.38650000000000001</v>
      </c>
      <c r="Y13" s="17">
        <v>0.3952</v>
      </c>
      <c r="Z13" s="17">
        <v>0.28210000000000002</v>
      </c>
      <c r="AA13" s="17">
        <v>0.34379999999999999</v>
      </c>
      <c r="AB13" s="17">
        <f t="shared" si="0"/>
        <v>0.51530555555555546</v>
      </c>
      <c r="AG13" s="100">
        <f t="shared" si="1"/>
        <v>1</v>
      </c>
    </row>
    <row r="14" spans="5:33" x14ac:dyDescent="0.3">
      <c r="E14">
        <v>2013</v>
      </c>
      <c r="F14" s="17">
        <v>3.2385000000000002</v>
      </c>
      <c r="G14" s="17">
        <v>0.33350000000000002</v>
      </c>
      <c r="H14" s="17">
        <v>0.29459999999999997</v>
      </c>
      <c r="I14" s="17">
        <v>0.31419999999999998</v>
      </c>
      <c r="J14" s="17">
        <v>0.33960000000000001</v>
      </c>
      <c r="K14" s="17">
        <v>0.28820000000000001</v>
      </c>
      <c r="L14" s="17">
        <v>0.39739999999999998</v>
      </c>
      <c r="M14" s="17">
        <v>0.3039</v>
      </c>
      <c r="O14" s="17">
        <v>0.31509999999999999</v>
      </c>
      <c r="P14" s="17">
        <v>0.34139999999999998</v>
      </c>
      <c r="Q14" s="17">
        <v>0.31609999999999999</v>
      </c>
      <c r="R14" s="17">
        <v>0.31459999999999999</v>
      </c>
      <c r="S14" s="17">
        <v>0.32550000000000001</v>
      </c>
      <c r="T14" s="17">
        <v>0.60840000000000005</v>
      </c>
      <c r="U14" s="17">
        <v>1.0075000000000001</v>
      </c>
      <c r="V14" s="17">
        <v>0.33169999999999999</v>
      </c>
      <c r="W14" s="17">
        <v>0.33579999999999999</v>
      </c>
      <c r="X14" s="17">
        <v>0.38690000000000002</v>
      </c>
      <c r="Y14" s="17">
        <v>0.40110000000000001</v>
      </c>
      <c r="Z14" s="17">
        <v>0.32300000000000001</v>
      </c>
      <c r="AA14" s="17">
        <v>0.34839999999999999</v>
      </c>
      <c r="AB14" s="17">
        <f t="shared" si="0"/>
        <v>0.55329411764705871</v>
      </c>
      <c r="AG14" s="100">
        <f t="shared" si="1"/>
        <v>1</v>
      </c>
    </row>
    <row r="15" spans="5:33" x14ac:dyDescent="0.3">
      <c r="E15">
        <v>2014</v>
      </c>
      <c r="F15" s="17">
        <v>3.0575999999999999</v>
      </c>
      <c r="G15" s="17">
        <v>0.34250000000000003</v>
      </c>
      <c r="H15" s="17">
        <v>0.2918</v>
      </c>
      <c r="I15" s="17">
        <v>0.30769999999999997</v>
      </c>
      <c r="J15" s="17">
        <v>0.33600000000000002</v>
      </c>
      <c r="K15" s="17">
        <v>0.30130000000000001</v>
      </c>
      <c r="L15" s="17">
        <v>0.39710000000000001</v>
      </c>
      <c r="M15" s="17">
        <v>0.2878</v>
      </c>
      <c r="N15" s="17">
        <v>0.20860000000000001</v>
      </c>
      <c r="O15" s="17">
        <v>0.32019999999999998</v>
      </c>
      <c r="P15" s="17">
        <v>0.32979999999999998</v>
      </c>
      <c r="Q15" s="17">
        <v>0.30780000000000002</v>
      </c>
      <c r="R15" s="17">
        <v>0.31659999999999999</v>
      </c>
      <c r="S15" s="17">
        <v>0.32940000000000003</v>
      </c>
      <c r="T15" s="17">
        <v>0.44750000000000001</v>
      </c>
      <c r="U15" s="17">
        <v>1.0768</v>
      </c>
      <c r="V15" s="17">
        <v>0.33189999999999997</v>
      </c>
      <c r="W15" s="17">
        <v>0.33360000000000001</v>
      </c>
      <c r="X15" s="17">
        <v>0.38219999999999998</v>
      </c>
      <c r="Y15" s="17">
        <v>0.39939999999999998</v>
      </c>
      <c r="Z15" s="17">
        <v>0.33610000000000001</v>
      </c>
      <c r="AA15" s="17">
        <v>0.3508</v>
      </c>
      <c r="AB15" s="17">
        <f t="shared" si="0"/>
        <v>0.51800000000000002</v>
      </c>
      <c r="AG15" s="100">
        <f t="shared" si="1"/>
        <v>1</v>
      </c>
    </row>
    <row r="16" spans="5:33" x14ac:dyDescent="0.3">
      <c r="E16">
        <v>2015</v>
      </c>
      <c r="F16" s="17">
        <v>3.1757</v>
      </c>
      <c r="G16" s="17">
        <v>0.32840000000000003</v>
      </c>
      <c r="H16" s="17">
        <v>0.29289999999999999</v>
      </c>
      <c r="I16" s="17">
        <v>0.30649999999999999</v>
      </c>
      <c r="J16" s="17">
        <v>0.33350000000000002</v>
      </c>
      <c r="K16" s="17">
        <v>0.29260000000000003</v>
      </c>
      <c r="L16" s="17">
        <v>0.42330000000000001</v>
      </c>
      <c r="M16" s="17">
        <v>0.28389999999999999</v>
      </c>
      <c r="N16" s="17">
        <v>0.20250000000000001</v>
      </c>
      <c r="O16" s="17">
        <v>0.29659999999999997</v>
      </c>
      <c r="P16" s="17">
        <v>0.33410000000000001</v>
      </c>
      <c r="Q16" s="17">
        <v>0.2903</v>
      </c>
      <c r="R16" s="17">
        <v>0.29149999999999998</v>
      </c>
      <c r="S16" s="17">
        <v>0.31759999999999999</v>
      </c>
      <c r="T16" s="17">
        <v>0.45400000000000001</v>
      </c>
      <c r="U16" s="17">
        <v>1.1713</v>
      </c>
      <c r="V16" s="17">
        <v>0.32979999999999998</v>
      </c>
      <c r="W16" s="17">
        <v>0.32350000000000001</v>
      </c>
      <c r="X16" s="17">
        <v>0.38119999999999998</v>
      </c>
      <c r="Y16" s="17">
        <v>0.40260000000000001</v>
      </c>
      <c r="Z16" s="17">
        <v>0.33429999999999999</v>
      </c>
      <c r="AA16" s="17">
        <v>0.34689999999999999</v>
      </c>
      <c r="AB16" s="17">
        <f t="shared" si="0"/>
        <v>0.52488888888888896</v>
      </c>
      <c r="AG16" s="100">
        <f t="shared" si="1"/>
        <v>1</v>
      </c>
    </row>
    <row r="17" spans="5:33" x14ac:dyDescent="0.3">
      <c r="E17">
        <v>2016</v>
      </c>
      <c r="F17" s="17">
        <v>0.23300000000000001</v>
      </c>
      <c r="G17" s="17">
        <v>0.33289999999999997</v>
      </c>
      <c r="H17" s="17">
        <v>0.28439999999999999</v>
      </c>
      <c r="I17" s="17">
        <v>0.30669999999999997</v>
      </c>
      <c r="J17" s="17">
        <v>0.33379999999999999</v>
      </c>
      <c r="K17" s="17">
        <v>0.29499999999999998</v>
      </c>
      <c r="L17" s="17">
        <v>0.40360000000000001</v>
      </c>
      <c r="M17" s="17">
        <v>0.28029999999999999</v>
      </c>
      <c r="N17" s="17">
        <v>0.20569999999999999</v>
      </c>
      <c r="O17" s="17">
        <v>0.3009</v>
      </c>
      <c r="P17" s="17">
        <v>0.34060000000000001</v>
      </c>
      <c r="Q17" s="17">
        <v>0.28589999999999999</v>
      </c>
      <c r="R17" s="17">
        <v>0.30880000000000002</v>
      </c>
      <c r="S17" s="17">
        <v>0.28960000000000002</v>
      </c>
      <c r="T17" s="17">
        <v>0.27460000000000001</v>
      </c>
      <c r="U17" s="17">
        <v>1.2683</v>
      </c>
      <c r="V17" s="17">
        <v>0.3266</v>
      </c>
      <c r="W17" s="17">
        <v>0.32779999999999998</v>
      </c>
      <c r="X17" s="17">
        <v>0.38279999999999997</v>
      </c>
      <c r="Y17" s="17">
        <v>0.39989999999999998</v>
      </c>
      <c r="Z17" s="17">
        <v>0.33179999999999998</v>
      </c>
      <c r="AA17" s="17">
        <v>0.34549999999999997</v>
      </c>
      <c r="AB17" s="17">
        <f t="shared" si="0"/>
        <v>0.35547222222222219</v>
      </c>
      <c r="AG17" s="100">
        <f t="shared" si="1"/>
        <v>1</v>
      </c>
    </row>
    <row r="18" spans="5:33" x14ac:dyDescent="0.3">
      <c r="E18">
        <v>2017</v>
      </c>
      <c r="F18" s="17">
        <v>0.2676</v>
      </c>
      <c r="G18" s="17">
        <v>0.33600000000000002</v>
      </c>
      <c r="H18" s="17">
        <v>0.28199999999999997</v>
      </c>
      <c r="I18" s="17">
        <v>0.31940000000000002</v>
      </c>
      <c r="J18" s="17">
        <v>0.33429999999999999</v>
      </c>
      <c r="K18" s="17">
        <v>0.29299999999999998</v>
      </c>
      <c r="L18" s="17">
        <v>0.40949999999999998</v>
      </c>
      <c r="M18" s="17">
        <v>0.27839999999999998</v>
      </c>
      <c r="N18" s="17">
        <v>0.21890000000000001</v>
      </c>
      <c r="O18" s="17">
        <v>0.27810000000000001</v>
      </c>
      <c r="P18" s="17">
        <v>0.33729999999999999</v>
      </c>
      <c r="Q18" s="17">
        <v>0.28120000000000001</v>
      </c>
      <c r="R18" s="17">
        <v>0.307</v>
      </c>
      <c r="S18" s="17">
        <v>0.2893</v>
      </c>
      <c r="T18" s="17">
        <v>0.28520000000000001</v>
      </c>
      <c r="U18" s="17">
        <v>1.4209000000000001</v>
      </c>
      <c r="V18" s="17">
        <v>0.32950000000000002</v>
      </c>
      <c r="W18" s="17">
        <v>0.33779999999999999</v>
      </c>
      <c r="X18" s="17">
        <v>0.38429999999999997</v>
      </c>
      <c r="Y18" s="17">
        <v>0.40410000000000001</v>
      </c>
      <c r="Z18" s="17">
        <v>0.3372</v>
      </c>
      <c r="AA18" s="17">
        <v>0.34460000000000002</v>
      </c>
      <c r="AB18" s="17">
        <f t="shared" si="0"/>
        <v>0.36696666666666666</v>
      </c>
      <c r="AG18" s="100">
        <f t="shared" si="1"/>
        <v>1</v>
      </c>
    </row>
    <row r="19" spans="5:33" x14ac:dyDescent="0.3">
      <c r="E19">
        <v>2018</v>
      </c>
      <c r="F19" s="17">
        <v>0.2495</v>
      </c>
      <c r="G19" s="17">
        <v>0.33129999999999998</v>
      </c>
      <c r="H19" s="17">
        <v>0.28239999999999998</v>
      </c>
      <c r="I19" s="17">
        <v>0.31559999999999999</v>
      </c>
      <c r="J19" s="17">
        <v>0.33079999999999998</v>
      </c>
      <c r="K19" s="17">
        <v>0.27639999999999998</v>
      </c>
      <c r="L19" s="17">
        <v>0.41149999999999998</v>
      </c>
      <c r="M19" s="17">
        <v>0.27389999999999998</v>
      </c>
      <c r="N19" s="17">
        <v>0.20430000000000001</v>
      </c>
      <c r="O19" s="17">
        <v>0.27300000000000002</v>
      </c>
      <c r="P19" s="17">
        <v>0.34229999999999999</v>
      </c>
      <c r="Q19" s="17">
        <v>0.2828</v>
      </c>
      <c r="R19" s="17">
        <v>0.30170000000000002</v>
      </c>
      <c r="S19" s="17">
        <v>0.28199999999999997</v>
      </c>
      <c r="T19" s="17">
        <v>0.28639999999999999</v>
      </c>
      <c r="U19" s="17">
        <v>1.5648</v>
      </c>
      <c r="V19" s="17">
        <v>0.32969999999999999</v>
      </c>
      <c r="W19" s="17">
        <v>0.3453</v>
      </c>
      <c r="X19" s="17">
        <v>0.3785</v>
      </c>
      <c r="Y19" s="17">
        <v>0.39389999999999997</v>
      </c>
      <c r="Z19" s="17">
        <v>0.36380000000000001</v>
      </c>
      <c r="AA19" s="17">
        <v>0.33960000000000001</v>
      </c>
      <c r="AB19" s="17">
        <f t="shared" si="0"/>
        <v>0.37131666666666663</v>
      </c>
      <c r="AG19" s="100">
        <f t="shared" si="1"/>
        <v>1</v>
      </c>
    </row>
    <row r="20" spans="5:33" x14ac:dyDescent="0.3">
      <c r="E20">
        <v>2019</v>
      </c>
      <c r="F20" s="17">
        <v>0.24529999999999999</v>
      </c>
      <c r="G20" s="17">
        <v>0.33260000000000001</v>
      </c>
      <c r="H20" s="17">
        <v>0.2823</v>
      </c>
      <c r="I20" s="17">
        <v>0.30409999999999998</v>
      </c>
      <c r="J20" s="17">
        <v>0.3251</v>
      </c>
      <c r="K20" s="17">
        <v>0.28820000000000001</v>
      </c>
      <c r="L20" s="17">
        <v>0.39400000000000002</v>
      </c>
      <c r="M20" s="17">
        <v>0.25879999999999997</v>
      </c>
      <c r="N20" s="17">
        <v>0.21490000000000001</v>
      </c>
      <c r="O20" s="17">
        <v>0.2908</v>
      </c>
      <c r="P20" s="17">
        <v>0.33900000000000002</v>
      </c>
      <c r="Q20" s="17">
        <v>0.28620000000000001</v>
      </c>
      <c r="R20" s="17">
        <v>0.3024</v>
      </c>
      <c r="S20" s="17">
        <v>0.2878</v>
      </c>
      <c r="T20" s="17">
        <v>0.29459999999999997</v>
      </c>
      <c r="U20" s="17">
        <v>1.6875</v>
      </c>
      <c r="V20" s="17">
        <v>0.32519999999999999</v>
      </c>
      <c r="W20" s="17">
        <v>0.33400000000000002</v>
      </c>
      <c r="X20" s="17">
        <v>0.37519999999999998</v>
      </c>
      <c r="Y20" s="17">
        <v>0.37809999999999999</v>
      </c>
      <c r="Z20" s="17">
        <v>0.34210000000000002</v>
      </c>
      <c r="AA20" s="17">
        <v>0.3417</v>
      </c>
      <c r="AB20" s="17">
        <f t="shared" si="0"/>
        <v>0.3773777777777777</v>
      </c>
      <c r="AG20" s="100">
        <f t="shared" si="1"/>
        <v>1</v>
      </c>
    </row>
    <row r="21" spans="5:33" x14ac:dyDescent="0.3">
      <c r="E21">
        <v>2020</v>
      </c>
      <c r="F21" s="17">
        <v>0.2407</v>
      </c>
      <c r="G21" s="17">
        <v>0.35149999999999998</v>
      </c>
      <c r="H21" s="17">
        <v>0.29149999999999998</v>
      </c>
      <c r="I21" s="17">
        <v>0.29499999999999998</v>
      </c>
      <c r="J21" s="17">
        <v>0.33510000000000001</v>
      </c>
      <c r="K21" s="17">
        <v>0.29339999999999999</v>
      </c>
      <c r="L21" s="17">
        <v>0.42059999999999997</v>
      </c>
      <c r="M21" s="17">
        <v>0.25619999999999998</v>
      </c>
      <c r="N21" s="17">
        <v>0.21249999999999999</v>
      </c>
      <c r="O21" s="17">
        <v>0.313</v>
      </c>
      <c r="P21" s="17">
        <v>0.32779999999999998</v>
      </c>
      <c r="Q21" s="17">
        <v>0.28610000000000002</v>
      </c>
      <c r="R21" s="17">
        <v>0.28970000000000001</v>
      </c>
      <c r="S21" s="17">
        <v>0.28699999999999998</v>
      </c>
      <c r="T21" s="17">
        <v>0.73380000000000001</v>
      </c>
      <c r="U21" s="17">
        <v>1.9198</v>
      </c>
      <c r="V21" s="17">
        <v>0.32</v>
      </c>
      <c r="W21" s="17">
        <v>0.34989999999999999</v>
      </c>
      <c r="X21" s="17">
        <v>0.38</v>
      </c>
      <c r="Y21" s="17">
        <v>0.38300000000000001</v>
      </c>
      <c r="Z21" s="17">
        <v>0.35110000000000002</v>
      </c>
      <c r="AA21" s="17">
        <v>0.34760000000000002</v>
      </c>
      <c r="AB21" s="17">
        <f t="shared" si="0"/>
        <v>0.41797777777777778</v>
      </c>
      <c r="AG21" s="100">
        <f t="shared" si="1"/>
        <v>1</v>
      </c>
    </row>
    <row r="22" spans="5:33" x14ac:dyDescent="0.3">
      <c r="E22">
        <v>2021</v>
      </c>
      <c r="F22" s="17">
        <v>3.5832999999999999</v>
      </c>
      <c r="G22" s="17">
        <v>0.37269999999999998</v>
      </c>
      <c r="H22" s="17">
        <v>0.28760000000000002</v>
      </c>
      <c r="I22" s="17">
        <v>0.29920000000000002</v>
      </c>
      <c r="J22" s="17">
        <v>0.32250000000000001</v>
      </c>
      <c r="K22" s="17">
        <v>0.29420000000000002</v>
      </c>
      <c r="L22" s="17">
        <v>0.39560000000000001</v>
      </c>
      <c r="M22" s="17">
        <v>0.2331</v>
      </c>
      <c r="N22" s="17">
        <v>0.21179999999999999</v>
      </c>
      <c r="O22" s="17">
        <v>0.27610000000000001</v>
      </c>
      <c r="P22" s="17">
        <v>0.31819999999999998</v>
      </c>
      <c r="Q22" s="17">
        <v>0.25829999999999997</v>
      </c>
      <c r="R22" s="17">
        <v>0.27539999999999998</v>
      </c>
      <c r="S22" s="17">
        <v>0.28839999999999999</v>
      </c>
      <c r="T22" s="17">
        <v>0.26019999999999999</v>
      </c>
      <c r="U22" s="17">
        <v>1.9000999999999999</v>
      </c>
      <c r="V22" s="17">
        <v>0.31440000000000001</v>
      </c>
      <c r="W22" s="17">
        <v>0.31979999999999997</v>
      </c>
      <c r="X22" s="17">
        <v>0.38529999999999998</v>
      </c>
      <c r="Y22" s="17">
        <v>0.3841</v>
      </c>
      <c r="Z22" s="17">
        <v>0.34720000000000001</v>
      </c>
      <c r="AA22" s="17">
        <v>0.33929999999999999</v>
      </c>
      <c r="AB22" s="17">
        <f t="shared" si="0"/>
        <v>0.5672722222222224</v>
      </c>
      <c r="AG22" s="100">
        <f t="shared" si="1"/>
        <v>1</v>
      </c>
    </row>
    <row r="23" spans="5:33" x14ac:dyDescent="0.3">
      <c r="E23">
        <v>2022</v>
      </c>
      <c r="F23" s="17">
        <v>3.4662999999999999</v>
      </c>
      <c r="G23" s="17">
        <v>0.34739999999999999</v>
      </c>
      <c r="H23" s="17">
        <v>0.27629999999999999</v>
      </c>
      <c r="I23" s="17">
        <v>0.28860000000000002</v>
      </c>
      <c r="J23" s="17">
        <v>0.2656</v>
      </c>
      <c r="K23" s="17">
        <v>0.28539999999999999</v>
      </c>
      <c r="L23" s="17">
        <v>0.36649999999999999</v>
      </c>
      <c r="M23" s="17">
        <v>0.21729999999999999</v>
      </c>
      <c r="N23" s="17">
        <v>0.22800000000000001</v>
      </c>
      <c r="O23" s="17">
        <v>0.27789999999999998</v>
      </c>
      <c r="P23" s="17">
        <v>0.31569999999999998</v>
      </c>
      <c r="Q23" s="17">
        <v>0.25690000000000002</v>
      </c>
      <c r="R23" s="17">
        <v>0.26200000000000001</v>
      </c>
      <c r="S23" s="17">
        <v>0.27379999999999999</v>
      </c>
      <c r="T23" s="17">
        <v>0.26960000000000001</v>
      </c>
      <c r="U23" s="17">
        <v>2.1998000000000002</v>
      </c>
      <c r="V23" s="17">
        <v>0.29509999999999997</v>
      </c>
      <c r="W23" s="17">
        <v>0.30359999999999998</v>
      </c>
      <c r="X23" s="17">
        <v>0.3619</v>
      </c>
      <c r="Y23" s="17">
        <v>0.35709999999999997</v>
      </c>
      <c r="Z23" s="17">
        <v>0.34770000000000001</v>
      </c>
      <c r="AA23" s="17">
        <v>0.32040000000000002</v>
      </c>
      <c r="AB23" s="17">
        <f t="shared" si="0"/>
        <v>0.56643333333333323</v>
      </c>
      <c r="AG23" s="100">
        <f t="shared" si="1"/>
        <v>1</v>
      </c>
    </row>
    <row r="24" spans="5:33" x14ac:dyDescent="0.3">
      <c r="E24">
        <v>2023</v>
      </c>
      <c r="F24" s="17">
        <v>3.7713999999999999</v>
      </c>
      <c r="G24" s="17">
        <v>0.35449999999999998</v>
      </c>
      <c r="H24" s="17">
        <v>0.25769999999999998</v>
      </c>
      <c r="I24" s="17">
        <v>0.28689999999999999</v>
      </c>
      <c r="J24" s="17">
        <v>0.31769999999999998</v>
      </c>
      <c r="K24" s="17">
        <v>0.29070000000000001</v>
      </c>
      <c r="L24" s="17">
        <v>0.38150000000000001</v>
      </c>
      <c r="M24" s="17">
        <v>0.22020000000000001</v>
      </c>
      <c r="N24" s="17">
        <v>0.2248</v>
      </c>
      <c r="O24" s="17">
        <v>0.27560000000000001</v>
      </c>
      <c r="P24" s="17">
        <v>0.30859999999999999</v>
      </c>
      <c r="Q24" s="17">
        <v>0.26179999999999998</v>
      </c>
      <c r="R24" s="17">
        <v>0.26619999999999999</v>
      </c>
      <c r="S24" s="17">
        <v>0.2697</v>
      </c>
      <c r="T24" s="17">
        <v>0.25600000000000001</v>
      </c>
      <c r="U24" s="17">
        <v>2.5831</v>
      </c>
      <c r="V24" s="17">
        <v>0.3004</v>
      </c>
      <c r="W24" s="17">
        <v>0.313</v>
      </c>
      <c r="X24" s="17">
        <v>0.36520000000000002</v>
      </c>
      <c r="Y24" s="17">
        <v>0.36199999999999999</v>
      </c>
      <c r="Z24" s="17">
        <v>0.3785</v>
      </c>
      <c r="AA24" s="17">
        <v>0.3327</v>
      </c>
      <c r="AB24" s="17">
        <f t="shared" si="0"/>
        <v>0.60776666666666679</v>
      </c>
      <c r="AG24" s="100">
        <f t="shared" si="1"/>
        <v>1</v>
      </c>
    </row>
    <row r="25" spans="5:33" x14ac:dyDescent="0.3">
      <c r="E25" t="s">
        <v>66</v>
      </c>
      <c r="F25" t="s">
        <v>4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14</v>
      </c>
      <c r="N25" t="s">
        <v>15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  <c r="W25" t="s">
        <v>25</v>
      </c>
      <c r="X25" t="s">
        <v>5</v>
      </c>
      <c r="Y25" t="s">
        <v>6</v>
      </c>
      <c r="Z25" t="s">
        <v>13</v>
      </c>
      <c r="AA25" t="s">
        <v>16</v>
      </c>
      <c r="AB25" t="s">
        <v>65</v>
      </c>
      <c r="AG25" s="100">
        <f t="shared" si="1"/>
        <v>1</v>
      </c>
    </row>
    <row r="26" spans="5:33" x14ac:dyDescent="0.3">
      <c r="E26">
        <v>2004</v>
      </c>
      <c r="F26" s="17">
        <f t="shared" ref="F26:AA26" si="2">(F6-F5)/F5</f>
        <v>-4.0324763193504649E-2</v>
      </c>
      <c r="G26" s="17">
        <f t="shared" si="2"/>
        <v>-1.2538311507383684E-2</v>
      </c>
      <c r="H26" s="17">
        <f t="shared" si="2"/>
        <v>-5.1341217190654695E-2</v>
      </c>
      <c r="I26" s="17">
        <f t="shared" si="2"/>
        <v>-2.2925542706431389E-2</v>
      </c>
      <c r="J26" s="17">
        <f t="shared" si="2"/>
        <v>-1.3877768881772038E-2</v>
      </c>
      <c r="K26" s="17">
        <f t="shared" si="2"/>
        <v>-3.0627871362936903E-4</v>
      </c>
      <c r="L26" s="17">
        <f t="shared" si="2"/>
        <v>-9.0361445783132127E-3</v>
      </c>
      <c r="M26" s="17">
        <f t="shared" si="2"/>
        <v>2.2556390977443629E-2</v>
      </c>
      <c r="N26" s="17">
        <f t="shared" si="2"/>
        <v>4.2136945071482482E-2</v>
      </c>
      <c r="O26" s="17">
        <f t="shared" si="2"/>
        <v>-7.4158585282374399E-3</v>
      </c>
      <c r="P26" s="17">
        <f t="shared" si="2"/>
        <v>5.5679287305122366E-2</v>
      </c>
      <c r="Q26" s="17">
        <f t="shared" si="2"/>
        <v>-5.0417661097851944E-2</v>
      </c>
      <c r="R26" s="17">
        <f t="shared" si="2"/>
        <v>-3.5579883681149574E-2</v>
      </c>
      <c r="S26" s="17">
        <f t="shared" si="2"/>
        <v>5.0216162287994685E-2</v>
      </c>
      <c r="T26" s="17">
        <f t="shared" si="2"/>
        <v>2.8807758128921841E-2</v>
      </c>
      <c r="U26" s="17">
        <f t="shared" si="2"/>
        <v>7.1125069277664835E-2</v>
      </c>
      <c r="V26" s="17">
        <f t="shared" si="2"/>
        <v>-3.4032753326509672E-2</v>
      </c>
      <c r="W26" s="17">
        <f t="shared" si="2"/>
        <v>-1.5262515262515276E-3</v>
      </c>
      <c r="X26" s="17">
        <f t="shared" si="2"/>
        <v>-7.4290262669143665E-3</v>
      </c>
      <c r="Y26" s="17">
        <f t="shared" si="2"/>
        <v>-3.0967741935484759E-3</v>
      </c>
      <c r="Z26" s="17">
        <f t="shared" si="2"/>
        <v>-7.5599582898852893E-2</v>
      </c>
      <c r="AA26" s="17">
        <f t="shared" si="2"/>
        <v>-2.4428507395786565E-2</v>
      </c>
      <c r="AB26" s="17">
        <f t="shared" ref="AB26:AB44" si="3">AVERAGE(F26:AA26)</f>
        <v>-5.4252142108255292E-3</v>
      </c>
      <c r="AG26" s="100">
        <f t="shared" si="1"/>
        <v>1</v>
      </c>
    </row>
    <row r="27" spans="5:33" x14ac:dyDescent="0.3">
      <c r="E27">
        <v>2005</v>
      </c>
      <c r="F27" s="17">
        <f t="shared" ref="F27:AA27" si="4">(F7-F6)/F6</f>
        <v>-0.12380146644106048</v>
      </c>
      <c r="G27" s="17">
        <f t="shared" si="4"/>
        <v>3.3860045146727833E-3</v>
      </c>
      <c r="H27" s="17">
        <f t="shared" si="4"/>
        <v>-5.4727880814837378E-2</v>
      </c>
      <c r="I27" s="17">
        <f t="shared" si="4"/>
        <v>-5.0664451827242482E-2</v>
      </c>
      <c r="J27" s="17">
        <f t="shared" si="4"/>
        <v>-2.949932341001359E-2</v>
      </c>
      <c r="K27" s="17">
        <f t="shared" si="4"/>
        <v>5.8210784313724173E-3</v>
      </c>
      <c r="L27" s="17">
        <f t="shared" si="4"/>
        <v>-4.0165002171081231E-2</v>
      </c>
      <c r="M27" s="17">
        <f t="shared" si="4"/>
        <v>-4.882352941176471E-2</v>
      </c>
      <c r="N27" s="17">
        <f t="shared" si="4"/>
        <v>-9.9277978339350259E-2</v>
      </c>
      <c r="O27" s="17">
        <f t="shared" si="4"/>
        <v>1.8965517241379456E-2</v>
      </c>
      <c r="P27" s="17">
        <f t="shared" si="4"/>
        <v>-1.1151295961422487E-2</v>
      </c>
      <c r="Q27" s="17">
        <f t="shared" si="4"/>
        <v>-2.3248507697141114E-2</v>
      </c>
      <c r="R27" s="17">
        <f t="shared" si="4"/>
        <v>-1.064207165661465E-3</v>
      </c>
      <c r="S27" s="17">
        <f t="shared" si="4"/>
        <v>3.1665611146294972E-2</v>
      </c>
      <c r="T27" s="17">
        <f t="shared" si="4"/>
        <v>-1.8020515663986707E-2</v>
      </c>
      <c r="U27" s="17">
        <f t="shared" si="4"/>
        <v>5.7606071058985832E-2</v>
      </c>
      <c r="V27" s="17">
        <f t="shared" si="4"/>
        <v>0</v>
      </c>
      <c r="W27" s="17">
        <f t="shared" si="4"/>
        <v>2.9348822989911334E-2</v>
      </c>
      <c r="X27" s="17">
        <f t="shared" si="4"/>
        <v>-1.2563485699010913E-2</v>
      </c>
      <c r="Y27" s="17">
        <f t="shared" si="4"/>
        <v>-3.6241263266890908E-2</v>
      </c>
      <c r="Z27" s="17">
        <f t="shared" si="4"/>
        <v>-2.9892836999436134E-2</v>
      </c>
      <c r="AA27" s="17">
        <f t="shared" si="4"/>
        <v>-1.6080863772111966E-3</v>
      </c>
      <c r="AB27" s="17">
        <f t="shared" si="3"/>
        <v>-1.9725305721067923E-2</v>
      </c>
      <c r="AG27" s="100">
        <f t="shared" si="1"/>
        <v>1</v>
      </c>
    </row>
    <row r="28" spans="5:33" x14ac:dyDescent="0.3">
      <c r="E28">
        <v>2006</v>
      </c>
      <c r="F28" s="17">
        <f t="shared" ref="F28:AA28" si="5">(F8-F7)/F7</f>
        <v>0.11168329578371423</v>
      </c>
      <c r="G28" s="17">
        <f t="shared" si="5"/>
        <v>-2.6434195725534362E-2</v>
      </c>
      <c r="H28" s="17">
        <f t="shared" si="5"/>
        <v>-1</v>
      </c>
      <c r="I28" s="17">
        <f t="shared" si="5"/>
        <v>-1.0936132983377087E-3</v>
      </c>
      <c r="J28" s="17">
        <f t="shared" si="5"/>
        <v>3.4300055772448504E-2</v>
      </c>
      <c r="K28" s="17">
        <f t="shared" si="5"/>
        <v>-1.0051781906792475E-2</v>
      </c>
      <c r="L28" s="17">
        <f t="shared" si="5"/>
        <v>-1.5833521827640317E-3</v>
      </c>
      <c r="M28" s="17">
        <f t="shared" si="5"/>
        <v>-1.6079158936301911E-2</v>
      </c>
      <c r="N28" s="17">
        <f t="shared" si="5"/>
        <v>-7.6553106212424879E-2</v>
      </c>
      <c r="O28" s="17">
        <f t="shared" si="5"/>
        <v>-1.2972363226170468E-2</v>
      </c>
      <c r="P28" s="17">
        <f t="shared" si="5"/>
        <v>-2.0725388601036357E-2</v>
      </c>
      <c r="Q28" s="17">
        <f t="shared" si="5"/>
        <v>1.0614345448697233E-2</v>
      </c>
      <c r="R28" s="17">
        <f t="shared" si="5"/>
        <v>2.5568181818181761E-2</v>
      </c>
      <c r="S28" s="17">
        <f t="shared" si="5"/>
        <v>8.0417434008594232E-2</v>
      </c>
      <c r="T28" s="17">
        <f t="shared" si="5"/>
        <v>1.9480519480519373E-2</v>
      </c>
      <c r="U28" s="17">
        <f t="shared" si="5"/>
        <v>4.0932811480756705E-2</v>
      </c>
      <c r="V28" s="17">
        <f t="shared" si="5"/>
        <v>-1.4569536423841073E-2</v>
      </c>
      <c r="W28" s="17">
        <f t="shared" si="5"/>
        <v>9.5040095040094461E-3</v>
      </c>
      <c r="X28" s="17">
        <f t="shared" si="5"/>
        <v>1.1911207363291865E-2</v>
      </c>
      <c r="Y28" s="17">
        <f t="shared" si="5"/>
        <v>-4.0290088638195035E-3</v>
      </c>
      <c r="Z28" s="17">
        <f t="shared" si="5"/>
        <v>9.5930232558140271E-3</v>
      </c>
      <c r="AA28" s="17">
        <f t="shared" si="5"/>
        <v>-0.22296364473078689</v>
      </c>
      <c r="AB28" s="17">
        <f t="shared" si="3"/>
        <v>-4.7865921190535558E-2</v>
      </c>
    </row>
    <row r="29" spans="5:33" x14ac:dyDescent="0.3">
      <c r="E29">
        <v>2007</v>
      </c>
      <c r="F29" s="17">
        <f t="shared" ref="F29:G44" si="6">(F9-F8)/F8</f>
        <v>-5.6456282570932145E-2</v>
      </c>
      <c r="G29" s="17">
        <f t="shared" si="6"/>
        <v>1.2131715771230449E-2</v>
      </c>
      <c r="H29" s="17"/>
      <c r="I29" s="17">
        <f t="shared" ref="I29:AA29" si="7">(I9-I8)/I8</f>
        <v>-0.72126122180862717</v>
      </c>
      <c r="J29" s="17">
        <f t="shared" si="7"/>
        <v>-2.0490698301428946E-2</v>
      </c>
      <c r="K29" s="17">
        <f t="shared" si="7"/>
        <v>7.6923076923076988E-3</v>
      </c>
      <c r="L29" s="17">
        <f t="shared" si="7"/>
        <v>-1.2686905301313986E-2</v>
      </c>
      <c r="M29" s="17">
        <f t="shared" si="7"/>
        <v>-5.3111250785669299E-2</v>
      </c>
      <c r="N29" s="17">
        <f t="shared" si="7"/>
        <v>-1.6059027777777696E-2</v>
      </c>
      <c r="O29" s="17">
        <f t="shared" si="7"/>
        <v>4.0571428571428703E-2</v>
      </c>
      <c r="P29" s="17">
        <f t="shared" si="7"/>
        <v>3.7970743853096935E-2</v>
      </c>
      <c r="Q29" s="17">
        <f t="shared" si="7"/>
        <v>3.7237428389560928E-2</v>
      </c>
      <c r="R29" s="17">
        <f t="shared" si="7"/>
        <v>3.4626038781159619E-4</v>
      </c>
      <c r="S29" s="17">
        <f t="shared" si="7"/>
        <v>0.13948863636363645</v>
      </c>
      <c r="T29" s="17">
        <f t="shared" si="7"/>
        <v>8.0310163389643134E-3</v>
      </c>
      <c r="U29" s="17">
        <f t="shared" si="7"/>
        <v>9.5409681967726881E-2</v>
      </c>
      <c r="V29" s="17">
        <f t="shared" si="7"/>
        <v>-1.6129032258064232E-3</v>
      </c>
      <c r="W29" s="17">
        <f t="shared" si="7"/>
        <v>-4.2365401588702466E-2</v>
      </c>
      <c r="X29" s="17">
        <f t="shared" si="7"/>
        <v>-1.3643659711075423E-2</v>
      </c>
      <c r="Y29" s="17">
        <f t="shared" si="7"/>
        <v>8.6299892125134316E-3</v>
      </c>
      <c r="Z29" s="17">
        <f t="shared" si="7"/>
        <v>2.9657356752087465E-2</v>
      </c>
      <c r="AA29" s="17">
        <f t="shared" si="7"/>
        <v>-6.218537163162543E-3</v>
      </c>
      <c r="AB29" s="17">
        <f t="shared" si="3"/>
        <v>-2.5082824901625295E-2</v>
      </c>
    </row>
    <row r="30" spans="5:33" x14ac:dyDescent="0.3">
      <c r="E30">
        <v>2008</v>
      </c>
      <c r="F30" s="17">
        <f t="shared" si="6"/>
        <v>-5.5231666155263074E-3</v>
      </c>
      <c r="G30" s="17">
        <f t="shared" si="6"/>
        <v>1.3127853881278519E-2</v>
      </c>
      <c r="H30" s="17">
        <f t="shared" ref="H30:H44" si="8">(H10-H9)/H9</f>
        <v>-1.4060930699698817E-2</v>
      </c>
      <c r="I30" s="17">
        <f t="shared" ref="I30:AA30" si="9">(I10-I9)/I9</f>
        <v>1.4838963079340142</v>
      </c>
      <c r="J30" s="17">
        <f t="shared" si="9"/>
        <v>-2.2570878062207499E-2</v>
      </c>
      <c r="K30" s="17">
        <f t="shared" si="9"/>
        <v>-4.549618320610694E-2</v>
      </c>
      <c r="L30" s="17">
        <f t="shared" si="9"/>
        <v>-1.7898118402937192E-2</v>
      </c>
      <c r="M30" s="17">
        <f t="shared" si="9"/>
        <v>-2.655160969133756E-2</v>
      </c>
      <c r="N30" s="17">
        <f t="shared" si="9"/>
        <v>0.28495809439788261</v>
      </c>
      <c r="O30" s="17">
        <f t="shared" si="9"/>
        <v>4.3931905546402958E-2</v>
      </c>
      <c r="P30" s="17">
        <f t="shared" si="9"/>
        <v>0.24887556221889043</v>
      </c>
      <c r="Q30" s="17">
        <f t="shared" si="9"/>
        <v>2.3933722000613604E-2</v>
      </c>
      <c r="R30" s="17">
        <f t="shared" si="9"/>
        <v>1.4191761855313232E-2</v>
      </c>
      <c r="S30" s="17">
        <f t="shared" si="9"/>
        <v>6.232859636000989E-2</v>
      </c>
      <c r="T30" s="17">
        <f t="shared" si="9"/>
        <v>0.17802197802197808</v>
      </c>
      <c r="U30" s="17">
        <f t="shared" si="9"/>
        <v>0.11627574370709372</v>
      </c>
      <c r="V30" s="17">
        <f t="shared" si="9"/>
        <v>-1.1847065158858415E-2</v>
      </c>
      <c r="W30" s="17">
        <f t="shared" si="9"/>
        <v>1.1059907834101358E-2</v>
      </c>
      <c r="X30" s="17">
        <f t="shared" si="9"/>
        <v>2.0884187686465917E-2</v>
      </c>
      <c r="Y30" s="17">
        <f t="shared" si="9"/>
        <v>3.1283422459893018E-2</v>
      </c>
      <c r="Z30" s="17">
        <f t="shared" si="9"/>
        <v>6.9910514541387091E-3</v>
      </c>
      <c r="AA30" s="17">
        <f t="shared" si="9"/>
        <v>-1.9964243146603049E-2</v>
      </c>
      <c r="AB30" s="17">
        <f t="shared" si="3"/>
        <v>0.10799308638067275</v>
      </c>
    </row>
    <row r="31" spans="5:33" x14ac:dyDescent="0.3">
      <c r="E31">
        <v>2009</v>
      </c>
      <c r="F31" s="17">
        <f t="shared" si="6"/>
        <v>1.3267510027769287E-2</v>
      </c>
      <c r="G31" s="17">
        <f t="shared" si="6"/>
        <v>-4.2253521126760445E-2</v>
      </c>
      <c r="H31" s="17">
        <f t="shared" si="8"/>
        <v>-1.6298811544991413E-2</v>
      </c>
      <c r="I31" s="17">
        <f t="shared" ref="I31:AA31" si="10">(I11-I10)/I10</f>
        <v>-2.2137887413029049E-3</v>
      </c>
      <c r="J31" s="17">
        <f t="shared" si="10"/>
        <v>-7.0402703463813068E-3</v>
      </c>
      <c r="K31" s="17">
        <f t="shared" si="10"/>
        <v>2.6551503518874055E-2</v>
      </c>
      <c r="L31" s="17">
        <f t="shared" si="10"/>
        <v>-3.5280373831775708E-2</v>
      </c>
      <c r="M31" s="17">
        <f t="shared" si="10"/>
        <v>2.8639618138424885E-2</v>
      </c>
      <c r="N31" s="17">
        <f t="shared" si="10"/>
        <v>-0.27188465499485065</v>
      </c>
      <c r="O31" s="17">
        <f t="shared" si="10"/>
        <v>0.54971067859021561</v>
      </c>
      <c r="P31" s="17">
        <f t="shared" si="10"/>
        <v>-0.16686674669867949</v>
      </c>
      <c r="Q31" s="17">
        <f t="shared" si="10"/>
        <v>-8.3608031165717647E-2</v>
      </c>
      <c r="R31" s="17">
        <f t="shared" si="10"/>
        <v>-2.3890784982934419E-3</v>
      </c>
      <c r="S31" s="17">
        <f t="shared" si="10"/>
        <v>-1.6897441915043381E-2</v>
      </c>
      <c r="T31" s="17">
        <f t="shared" si="10"/>
        <v>5.5970149253731262E-2</v>
      </c>
      <c r="U31" s="17">
        <f t="shared" si="10"/>
        <v>0.10172966047405513</v>
      </c>
      <c r="V31" s="17">
        <f t="shared" si="10"/>
        <v>1.9891008174387E-2</v>
      </c>
      <c r="W31" s="17">
        <f t="shared" si="10"/>
        <v>2.7347310847766998E-3</v>
      </c>
      <c r="X31" s="17">
        <f t="shared" si="10"/>
        <v>1.6737513283740627E-2</v>
      </c>
      <c r="Y31" s="17">
        <f t="shared" si="10"/>
        <v>1.2704174228675176E-2</v>
      </c>
      <c r="Z31" s="17">
        <f t="shared" si="10"/>
        <v>-1</v>
      </c>
      <c r="AA31" s="17">
        <f t="shared" si="10"/>
        <v>2.918820310124657E-2</v>
      </c>
      <c r="AB31" s="17">
        <f t="shared" si="3"/>
        <v>-3.5800362226722733E-2</v>
      </c>
    </row>
    <row r="32" spans="5:33" x14ac:dyDescent="0.3">
      <c r="E32">
        <v>2010</v>
      </c>
      <c r="F32" s="17">
        <f t="shared" si="6"/>
        <v>-0.10383678440925706</v>
      </c>
      <c r="G32" s="17">
        <f t="shared" si="6"/>
        <v>2.1176470588235245E-2</v>
      </c>
      <c r="H32" s="17">
        <f t="shared" si="8"/>
        <v>-2.0711080428029011E-2</v>
      </c>
      <c r="I32" s="17">
        <f t="shared" ref="I32:Y32" si="11">(I12-I11)/I11</f>
        <v>-2.6307448494453343E-2</v>
      </c>
      <c r="J32" s="17">
        <f t="shared" si="11"/>
        <v>-4.3108338060124915E-2</v>
      </c>
      <c r="K32" s="17">
        <f t="shared" si="11"/>
        <v>-4.7366780928638177E-2</v>
      </c>
      <c r="L32" s="17">
        <f t="shared" si="11"/>
        <v>-2.5914264955194933E-2</v>
      </c>
      <c r="M32" s="17">
        <f t="shared" si="11"/>
        <v>2.4527676499834145E-2</v>
      </c>
      <c r="N32" s="17">
        <f t="shared" si="11"/>
        <v>1.2258368694012216E-2</v>
      </c>
      <c r="O32" s="17">
        <f t="shared" si="11"/>
        <v>-1.1541072640868835E-2</v>
      </c>
      <c r="P32" s="17">
        <f t="shared" si="11"/>
        <v>-7.4927953890489667E-3</v>
      </c>
      <c r="Q32" s="17">
        <f t="shared" si="11"/>
        <v>5.5591890124263542E-3</v>
      </c>
      <c r="R32" s="17">
        <f t="shared" si="11"/>
        <v>3.2842969551830303E-2</v>
      </c>
      <c r="S32" s="17">
        <f t="shared" si="11"/>
        <v>-8.3313439961804694E-2</v>
      </c>
      <c r="T32" s="17">
        <f t="shared" si="11"/>
        <v>-3.7323321554770257E-2</v>
      </c>
      <c r="U32" s="17">
        <f t="shared" si="11"/>
        <v>2.4770322130480273E-2</v>
      </c>
      <c r="V32" s="17">
        <f t="shared" si="11"/>
        <v>-7.8012289607266902E-2</v>
      </c>
      <c r="W32" s="17">
        <f t="shared" si="11"/>
        <v>2.0606060606060524E-2</v>
      </c>
      <c r="X32" s="17">
        <f t="shared" si="11"/>
        <v>-1.2803762738437315E-2</v>
      </c>
      <c r="Y32" s="17">
        <f t="shared" si="11"/>
        <v>1.3824884792626769E-2</v>
      </c>
      <c r="Z32" s="17"/>
      <c r="AA32" s="17">
        <f t="shared" ref="AA32:AA44" si="12">(AA12-AA11)/AA11</f>
        <v>2.2747415066469674E-2</v>
      </c>
      <c r="AB32" s="17">
        <f t="shared" si="3"/>
        <v>-1.5210382010758043E-2</v>
      </c>
    </row>
    <row r="33" spans="5:28" x14ac:dyDescent="0.3">
      <c r="E33">
        <v>2011</v>
      </c>
      <c r="F33" s="17">
        <f t="shared" si="6"/>
        <v>9.4247366632687726</v>
      </c>
      <c r="G33" s="17">
        <f t="shared" si="6"/>
        <v>-1.8145161290322662E-2</v>
      </c>
      <c r="H33" s="17">
        <f t="shared" si="8"/>
        <v>2.0444131124427112E-2</v>
      </c>
      <c r="I33" s="17">
        <f t="shared" ref="I33:Y33" si="13">(I13-I12)/I12</f>
        <v>-2.9296874999998582E-3</v>
      </c>
      <c r="J33" s="17">
        <f t="shared" si="13"/>
        <v>1.7783046828691315E-3</v>
      </c>
      <c r="K33" s="17">
        <f t="shared" si="13"/>
        <v>-2.9440628066732113E-2</v>
      </c>
      <c r="L33" s="17">
        <f t="shared" si="13"/>
        <v>-1.9393336648433686E-2</v>
      </c>
      <c r="M33" s="17">
        <f t="shared" si="13"/>
        <v>-1.4881915237787102E-2</v>
      </c>
      <c r="N33" s="17">
        <f t="shared" si="13"/>
        <v>5.6357708430367956E-2</v>
      </c>
      <c r="O33" s="17">
        <f t="shared" si="13"/>
        <v>6.0096153846153709E-2</v>
      </c>
      <c r="P33" s="17">
        <f t="shared" si="13"/>
        <v>-1.3937282229965074E-2</v>
      </c>
      <c r="Q33" s="17">
        <f t="shared" si="13"/>
        <v>2.0487804878048872E-2</v>
      </c>
      <c r="R33" s="17">
        <f t="shared" si="13"/>
        <v>8.6121232196091132E-3</v>
      </c>
      <c r="S33" s="17">
        <f t="shared" si="13"/>
        <v>-2.812500000000008E-2</v>
      </c>
      <c r="T33" s="17">
        <f t="shared" si="13"/>
        <v>8.0293645331498114E-3</v>
      </c>
      <c r="U33" s="17">
        <f t="shared" si="13"/>
        <v>7.637312755333639E-2</v>
      </c>
      <c r="V33" s="17">
        <f t="shared" si="13"/>
        <v>-1.7676035931614008E-2</v>
      </c>
      <c r="W33" s="17">
        <f t="shared" si="13"/>
        <v>2.0486935866983424E-2</v>
      </c>
      <c r="X33" s="17">
        <f t="shared" si="13"/>
        <v>2.3028057173107425E-2</v>
      </c>
      <c r="Y33" s="17">
        <f t="shared" si="13"/>
        <v>-2.0202020202020779E-3</v>
      </c>
      <c r="Z33" s="17">
        <f t="shared" ref="Z33:Z44" si="14">(Z13-Z12)/Z12</f>
        <v>-0.12662538699690398</v>
      </c>
      <c r="AA33" s="17">
        <f t="shared" si="12"/>
        <v>-6.9324090121317536E-3</v>
      </c>
      <c r="AB33" s="17">
        <f t="shared" si="3"/>
        <v>0.42910560589285152</v>
      </c>
    </row>
    <row r="34" spans="5:28" x14ac:dyDescent="0.3">
      <c r="E34">
        <v>2012</v>
      </c>
      <c r="F34" s="17">
        <f t="shared" si="6"/>
        <v>5.5573663624511112E-2</v>
      </c>
      <c r="G34" s="17">
        <f t="shared" si="6"/>
        <v>-2.1707245526547264E-2</v>
      </c>
      <c r="H34" s="17">
        <f t="shared" si="8"/>
        <v>1.7616580310880807E-2</v>
      </c>
      <c r="I34" s="17">
        <f t="shared" ref="I34:Y34" si="15">(I14-I13)/I13</f>
        <v>2.5791707476330271E-2</v>
      </c>
      <c r="J34" s="17">
        <f t="shared" si="15"/>
        <v>4.733727810650859E-3</v>
      </c>
      <c r="K34" s="17">
        <f t="shared" si="15"/>
        <v>-2.8648466464442222E-2</v>
      </c>
      <c r="L34" s="17">
        <f t="shared" si="15"/>
        <v>7.606490872210961E-3</v>
      </c>
      <c r="M34" s="17">
        <f t="shared" si="15"/>
        <v>-1.9704433497536597E-3</v>
      </c>
      <c r="N34" s="17">
        <f t="shared" si="15"/>
        <v>-1</v>
      </c>
      <c r="O34" s="17">
        <f t="shared" si="15"/>
        <v>2.0732102364755482E-2</v>
      </c>
      <c r="P34" s="17">
        <f t="shared" si="15"/>
        <v>5.3003533568903661E-3</v>
      </c>
      <c r="Q34" s="17">
        <f t="shared" si="15"/>
        <v>7.3295092415550309E-3</v>
      </c>
      <c r="R34" s="17">
        <f t="shared" si="15"/>
        <v>3.3169129720853854E-2</v>
      </c>
      <c r="S34" s="17">
        <f t="shared" si="15"/>
        <v>-0.12781350482315104</v>
      </c>
      <c r="T34" s="17">
        <f t="shared" si="15"/>
        <v>0.38461538461538469</v>
      </c>
      <c r="U34" s="17">
        <f t="shared" si="15"/>
        <v>6.2203479177648971E-2</v>
      </c>
      <c r="V34" s="17">
        <f t="shared" si="15"/>
        <v>-2.1533923303834891E-2</v>
      </c>
      <c r="W34" s="17">
        <f t="shared" si="15"/>
        <v>-2.2985161478033221E-2</v>
      </c>
      <c r="X34" s="17">
        <f t="shared" si="15"/>
        <v>1.0349288486416854E-3</v>
      </c>
      <c r="Y34" s="17">
        <f t="shared" si="15"/>
        <v>1.4929149797570892E-2</v>
      </c>
      <c r="Z34" s="17">
        <f t="shared" si="14"/>
        <v>0.14498404820985461</v>
      </c>
      <c r="AA34" s="17">
        <f t="shared" si="12"/>
        <v>1.3379872018615454E-2</v>
      </c>
      <c r="AB34" s="17">
        <f t="shared" si="3"/>
        <v>-1.9348118977245782E-2</v>
      </c>
    </row>
    <row r="35" spans="5:28" x14ac:dyDescent="0.3">
      <c r="E35">
        <v>2013</v>
      </c>
      <c r="F35" s="17">
        <f t="shared" si="6"/>
        <v>-5.5859194071329402E-2</v>
      </c>
      <c r="G35" s="17">
        <f t="shared" si="6"/>
        <v>2.6986506746626709E-2</v>
      </c>
      <c r="H35" s="17">
        <f t="shared" si="8"/>
        <v>-9.5044127630684646E-3</v>
      </c>
      <c r="I35" s="17">
        <f t="shared" ref="I35:M44" si="16">(I15-I14)/I14</f>
        <v>-2.068746021642268E-2</v>
      </c>
      <c r="J35" s="17">
        <f t="shared" si="16"/>
        <v>-1.0600706713780895E-2</v>
      </c>
      <c r="K35" s="17">
        <f t="shared" si="16"/>
        <v>4.5454545454545456E-2</v>
      </c>
      <c r="L35" s="17">
        <f t="shared" si="16"/>
        <v>-7.5490689481622292E-4</v>
      </c>
      <c r="M35" s="17">
        <f t="shared" si="16"/>
        <v>-5.2977953274103332E-2</v>
      </c>
      <c r="N35" s="17"/>
      <c r="O35" s="17">
        <f t="shared" ref="O35:Y35" si="17">(O15-O14)/O14</f>
        <v>1.6185337987940317E-2</v>
      </c>
      <c r="P35" s="17">
        <f t="shared" si="17"/>
        <v>-3.397773872290568E-2</v>
      </c>
      <c r="Q35" s="17">
        <f t="shared" si="17"/>
        <v>-2.6257513445112225E-2</v>
      </c>
      <c r="R35" s="17">
        <f t="shared" si="17"/>
        <v>6.3572790845518173E-3</v>
      </c>
      <c r="S35" s="17">
        <f t="shared" si="17"/>
        <v>1.1981566820276542E-2</v>
      </c>
      <c r="T35" s="17">
        <f t="shared" si="17"/>
        <v>-0.26446416831032221</v>
      </c>
      <c r="U35" s="17">
        <f t="shared" si="17"/>
        <v>6.8784119106699668E-2</v>
      </c>
      <c r="V35" s="17">
        <f t="shared" si="17"/>
        <v>6.029544769369249E-4</v>
      </c>
      <c r="W35" s="17">
        <f t="shared" si="17"/>
        <v>-6.5515187611673012E-3</v>
      </c>
      <c r="X35" s="17">
        <f t="shared" si="17"/>
        <v>-1.2147841819591722E-2</v>
      </c>
      <c r="Y35" s="17">
        <f t="shared" si="17"/>
        <v>-4.2383445524807649E-3</v>
      </c>
      <c r="Z35" s="17">
        <f t="shared" si="14"/>
        <v>4.0557275541795668E-2</v>
      </c>
      <c r="AA35" s="17">
        <f t="shared" si="12"/>
        <v>6.888633754305434E-3</v>
      </c>
      <c r="AB35" s="17">
        <f t="shared" si="3"/>
        <v>-1.3058263836734398E-2</v>
      </c>
    </row>
    <row r="36" spans="5:28" x14ac:dyDescent="0.3">
      <c r="E36">
        <v>2014</v>
      </c>
      <c r="F36" s="17">
        <f t="shared" si="6"/>
        <v>3.862506541077973E-2</v>
      </c>
      <c r="G36" s="17">
        <f t="shared" si="6"/>
        <v>-4.1167883211678837E-2</v>
      </c>
      <c r="H36" s="17">
        <f t="shared" si="8"/>
        <v>3.7697052775873541E-3</v>
      </c>
      <c r="I36" s="17">
        <f t="shared" si="16"/>
        <v>-3.8999025024373706E-3</v>
      </c>
      <c r="J36" s="17">
        <f t="shared" si="16"/>
        <v>-7.440476190476197E-3</v>
      </c>
      <c r="K36" s="17">
        <f t="shared" si="16"/>
        <v>-2.8874875539329523E-2</v>
      </c>
      <c r="L36" s="17">
        <f t="shared" si="16"/>
        <v>6.5978342986653241E-2</v>
      </c>
      <c r="M36" s="17">
        <f t="shared" si="16"/>
        <v>-1.3551077136900676E-2</v>
      </c>
      <c r="N36" s="17">
        <f t="shared" ref="N36:N44" si="18">(N16-N15)/N15</f>
        <v>-2.924256951102586E-2</v>
      </c>
      <c r="O36" s="17">
        <f t="shared" ref="O36:Y36" si="19">(O16-O15)/O15</f>
        <v>-7.3703935040599661E-2</v>
      </c>
      <c r="P36" s="17">
        <f t="shared" si="19"/>
        <v>1.3038204972710814E-2</v>
      </c>
      <c r="Q36" s="17">
        <f t="shared" si="19"/>
        <v>-5.6855100714749883E-2</v>
      </c>
      <c r="R36" s="17">
        <f t="shared" si="19"/>
        <v>-7.9279848389134586E-2</v>
      </c>
      <c r="S36" s="17">
        <f t="shared" si="19"/>
        <v>-3.5822707953855594E-2</v>
      </c>
      <c r="T36" s="17">
        <f t="shared" si="19"/>
        <v>1.4525139664804482E-2</v>
      </c>
      <c r="U36" s="17">
        <f t="shared" si="19"/>
        <v>8.7760029717682042E-2</v>
      </c>
      <c r="V36" s="17">
        <f t="shared" si="19"/>
        <v>-6.3272069900572186E-3</v>
      </c>
      <c r="W36" s="17">
        <f t="shared" si="19"/>
        <v>-3.0275779376498793E-2</v>
      </c>
      <c r="X36" s="17">
        <f t="shared" si="19"/>
        <v>-2.6164311878597618E-3</v>
      </c>
      <c r="Y36" s="17">
        <f t="shared" si="19"/>
        <v>8.0120180270406519E-3</v>
      </c>
      <c r="Z36" s="17">
        <f t="shared" si="14"/>
        <v>-5.3555489437668068E-3</v>
      </c>
      <c r="AA36" s="17">
        <f t="shared" si="12"/>
        <v>-1.111744583808442E-2</v>
      </c>
      <c r="AB36" s="17">
        <f t="shared" si="3"/>
        <v>-8.8101037485998571E-3</v>
      </c>
    </row>
    <row r="37" spans="5:28" x14ac:dyDescent="0.3">
      <c r="E37">
        <v>2015</v>
      </c>
      <c r="F37" s="17">
        <f t="shared" si="6"/>
        <v>-0.92663034921434639</v>
      </c>
      <c r="G37" s="17">
        <f t="shared" si="6"/>
        <v>1.3702801461631999E-2</v>
      </c>
      <c r="H37" s="17">
        <f t="shared" si="8"/>
        <v>-2.9020143393649736E-2</v>
      </c>
      <c r="I37" s="17">
        <f t="shared" si="16"/>
        <v>6.5252854812390855E-4</v>
      </c>
      <c r="J37" s="17">
        <f t="shared" si="16"/>
        <v>8.9955022488745712E-4</v>
      </c>
      <c r="K37" s="17">
        <f t="shared" si="16"/>
        <v>8.2023239917975305E-3</v>
      </c>
      <c r="L37" s="17">
        <f t="shared" si="16"/>
        <v>-4.6539097566737526E-2</v>
      </c>
      <c r="M37" s="17">
        <f t="shared" si="16"/>
        <v>-1.2680521310320509E-2</v>
      </c>
      <c r="N37" s="17">
        <f t="shared" si="18"/>
        <v>1.5802469135802372E-2</v>
      </c>
      <c r="O37" s="17">
        <f t="shared" ref="O37:Y37" si="20">(O17-O16)/O16</f>
        <v>1.4497639919083028E-2</v>
      </c>
      <c r="P37" s="17">
        <f t="shared" si="20"/>
        <v>1.9455252918287955E-2</v>
      </c>
      <c r="Q37" s="17">
        <f t="shared" si="20"/>
        <v>-1.5156734412676592E-2</v>
      </c>
      <c r="R37" s="17">
        <f t="shared" si="20"/>
        <v>5.9348198970840614E-2</v>
      </c>
      <c r="S37" s="17">
        <f t="shared" si="20"/>
        <v>-8.8161209068009977E-2</v>
      </c>
      <c r="T37" s="17">
        <f t="shared" si="20"/>
        <v>-0.39515418502202643</v>
      </c>
      <c r="U37" s="17">
        <f t="shared" si="20"/>
        <v>8.2813967386664369E-2</v>
      </c>
      <c r="V37" s="17">
        <f t="shared" si="20"/>
        <v>-9.7028502122497896E-3</v>
      </c>
      <c r="W37" s="17">
        <f t="shared" si="20"/>
        <v>1.329211746522402E-2</v>
      </c>
      <c r="X37" s="17">
        <f t="shared" si="20"/>
        <v>4.1972717733472992E-3</v>
      </c>
      <c r="Y37" s="17">
        <f t="shared" si="20"/>
        <v>-6.7064083457526961E-3</v>
      </c>
      <c r="Z37" s="17">
        <f t="shared" si="14"/>
        <v>-7.4783128926114335E-3</v>
      </c>
      <c r="AA37" s="17">
        <f t="shared" si="12"/>
        <v>-4.0357451715192054E-3</v>
      </c>
      <c r="AB37" s="17">
        <f t="shared" si="3"/>
        <v>-5.9472792491554974E-2</v>
      </c>
    </row>
    <row r="38" spans="5:28" x14ac:dyDescent="0.3">
      <c r="E38">
        <v>2016</v>
      </c>
      <c r="F38" s="17">
        <f t="shared" si="6"/>
        <v>0.14849785407725319</v>
      </c>
      <c r="G38" s="17">
        <f t="shared" si="6"/>
        <v>9.3121057374588381E-3</v>
      </c>
      <c r="H38" s="17">
        <f t="shared" si="8"/>
        <v>-8.43881856540089E-3</v>
      </c>
      <c r="I38" s="17">
        <f t="shared" si="16"/>
        <v>4.1408542549723003E-2</v>
      </c>
      <c r="J38" s="17">
        <f t="shared" si="16"/>
        <v>1.4979029358897558E-3</v>
      </c>
      <c r="K38" s="17">
        <f t="shared" si="16"/>
        <v>-6.7796610169491593E-3</v>
      </c>
      <c r="L38" s="17">
        <f t="shared" si="16"/>
        <v>1.4618434093161449E-2</v>
      </c>
      <c r="M38" s="17">
        <f t="shared" si="16"/>
        <v>-6.7784516589368994E-3</v>
      </c>
      <c r="N38" s="17">
        <f t="shared" si="18"/>
        <v>6.4171122994652496E-2</v>
      </c>
      <c r="O38" s="17">
        <f t="shared" ref="O38:Y38" si="21">(O18-O17)/O17</f>
        <v>-7.5772681954137541E-2</v>
      </c>
      <c r="P38" s="17">
        <f t="shared" si="21"/>
        <v>-9.6887844979448769E-3</v>
      </c>
      <c r="Q38" s="17">
        <f t="shared" si="21"/>
        <v>-1.6439314445610292E-2</v>
      </c>
      <c r="R38" s="17">
        <f t="shared" si="21"/>
        <v>-5.8290155440415279E-3</v>
      </c>
      <c r="S38" s="17">
        <f t="shared" si="21"/>
        <v>-1.0359116022100223E-3</v>
      </c>
      <c r="T38" s="17">
        <f t="shared" si="21"/>
        <v>3.8601602330662774E-2</v>
      </c>
      <c r="U38" s="17">
        <f t="shared" si="21"/>
        <v>0.12031853662382723</v>
      </c>
      <c r="V38" s="17">
        <f t="shared" si="21"/>
        <v>8.8793631353337836E-3</v>
      </c>
      <c r="W38" s="17">
        <f t="shared" si="21"/>
        <v>3.0506406345332547E-2</v>
      </c>
      <c r="X38" s="17">
        <f t="shared" si="21"/>
        <v>3.9184952978056466E-3</v>
      </c>
      <c r="Y38" s="17">
        <f t="shared" si="21"/>
        <v>1.0502625656414197E-2</v>
      </c>
      <c r="Z38" s="17">
        <f t="shared" si="14"/>
        <v>1.6274864376130248E-2</v>
      </c>
      <c r="AA38" s="17">
        <f t="shared" si="12"/>
        <v>-2.6049204052097149E-3</v>
      </c>
      <c r="AB38" s="17">
        <f t="shared" si="3"/>
        <v>1.705183165741837E-2</v>
      </c>
    </row>
    <row r="39" spans="5:28" x14ac:dyDescent="0.3">
      <c r="E39">
        <v>2017</v>
      </c>
      <c r="F39" s="17">
        <f t="shared" si="6"/>
        <v>-6.7638266068759362E-2</v>
      </c>
      <c r="G39" s="17">
        <f t="shared" si="6"/>
        <v>-1.3988095238095348E-2</v>
      </c>
      <c r="H39" s="17">
        <f t="shared" si="8"/>
        <v>1.4184397163120976E-3</v>
      </c>
      <c r="I39" s="17">
        <f t="shared" si="16"/>
        <v>-1.1897307451471589E-2</v>
      </c>
      <c r="J39" s="17">
        <f t="shared" si="16"/>
        <v>-1.0469638049656007E-2</v>
      </c>
      <c r="K39" s="17">
        <f t="shared" si="16"/>
        <v>-5.6655290102389094E-2</v>
      </c>
      <c r="L39" s="17">
        <f t="shared" si="16"/>
        <v>4.8840048840048883E-3</v>
      </c>
      <c r="M39" s="17">
        <f t="shared" si="16"/>
        <v>-1.6163793103448291E-2</v>
      </c>
      <c r="N39" s="17">
        <f t="shared" si="18"/>
        <v>-6.6697121973503887E-2</v>
      </c>
      <c r="O39" s="17">
        <f t="shared" ref="O39:Y39" si="22">(O19-O18)/O18</f>
        <v>-1.8338727076591128E-2</v>
      </c>
      <c r="P39" s="17">
        <f t="shared" si="22"/>
        <v>1.482359916987846E-2</v>
      </c>
      <c r="Q39" s="17">
        <f t="shared" si="22"/>
        <v>5.6899004267424976E-3</v>
      </c>
      <c r="R39" s="17">
        <f t="shared" si="22"/>
        <v>-1.7263843648208377E-2</v>
      </c>
      <c r="S39" s="17">
        <f t="shared" si="22"/>
        <v>-2.5233321811268677E-2</v>
      </c>
      <c r="T39" s="17">
        <f t="shared" si="22"/>
        <v>4.2075736325384956E-3</v>
      </c>
      <c r="U39" s="17">
        <f t="shared" si="22"/>
        <v>0.10127384052361173</v>
      </c>
      <c r="V39" s="17">
        <f t="shared" si="22"/>
        <v>6.0698027314105602E-4</v>
      </c>
      <c r="W39" s="17">
        <f t="shared" si="22"/>
        <v>2.2202486678508014E-2</v>
      </c>
      <c r="X39" s="17">
        <f t="shared" si="22"/>
        <v>-1.509237574811338E-2</v>
      </c>
      <c r="Y39" s="17">
        <f t="shared" si="22"/>
        <v>-2.5241276911655636E-2</v>
      </c>
      <c r="Z39" s="17">
        <f t="shared" si="14"/>
        <v>7.8884934756820915E-2</v>
      </c>
      <c r="AA39" s="17">
        <f t="shared" si="12"/>
        <v>-1.4509576320371457E-2</v>
      </c>
      <c r="AB39" s="17">
        <f t="shared" si="3"/>
        <v>-5.6907669746351867E-3</v>
      </c>
    </row>
    <row r="40" spans="5:28" x14ac:dyDescent="0.3">
      <c r="E40">
        <v>2018</v>
      </c>
      <c r="F40" s="17">
        <f t="shared" si="6"/>
        <v>-1.6833667334669376E-2</v>
      </c>
      <c r="G40" s="17">
        <f t="shared" si="6"/>
        <v>3.92393600965899E-3</v>
      </c>
      <c r="H40" s="17">
        <f t="shared" si="8"/>
        <v>-3.541076487251735E-4</v>
      </c>
      <c r="I40" s="17">
        <f t="shared" si="16"/>
        <v>-3.6438529784537425E-2</v>
      </c>
      <c r="J40" s="17">
        <f t="shared" si="16"/>
        <v>-1.7230955259975766E-2</v>
      </c>
      <c r="K40" s="17">
        <f t="shared" si="16"/>
        <v>4.2691751085383624E-2</v>
      </c>
      <c r="L40" s="17">
        <f t="shared" si="16"/>
        <v>-4.2527339003645102E-2</v>
      </c>
      <c r="M40" s="17">
        <f t="shared" si="16"/>
        <v>-5.5129609346476829E-2</v>
      </c>
      <c r="N40" s="17">
        <f t="shared" si="18"/>
        <v>5.1884483602545266E-2</v>
      </c>
      <c r="O40" s="17">
        <f t="shared" ref="O40:Y40" si="23">(O20-O19)/O19</f>
        <v>6.5201465201465136E-2</v>
      </c>
      <c r="P40" s="17">
        <f t="shared" si="23"/>
        <v>-9.6406660823837847E-3</v>
      </c>
      <c r="Q40" s="17">
        <f t="shared" si="23"/>
        <v>1.2022630834512073E-2</v>
      </c>
      <c r="R40" s="17">
        <f t="shared" si="23"/>
        <v>2.3201856148491163E-3</v>
      </c>
      <c r="S40" s="17">
        <f t="shared" si="23"/>
        <v>2.0567375886524922E-2</v>
      </c>
      <c r="T40" s="17">
        <f t="shared" si="23"/>
        <v>2.8631284916201066E-2</v>
      </c>
      <c r="U40" s="17">
        <f t="shared" si="23"/>
        <v>7.8412576687116584E-2</v>
      </c>
      <c r="V40" s="17">
        <f t="shared" si="23"/>
        <v>-1.3648771610555062E-2</v>
      </c>
      <c r="W40" s="17">
        <f t="shared" si="23"/>
        <v>-3.2725166521864975E-2</v>
      </c>
      <c r="X40" s="17">
        <f t="shared" si="23"/>
        <v>-8.7186261558785342E-3</v>
      </c>
      <c r="Y40" s="17">
        <f t="shared" si="23"/>
        <v>-4.0111703478040064E-2</v>
      </c>
      <c r="Z40" s="17">
        <f t="shared" si="14"/>
        <v>-5.9648158328752053E-2</v>
      </c>
      <c r="AA40" s="17">
        <f t="shared" si="12"/>
        <v>6.1837455830388421E-3</v>
      </c>
      <c r="AB40" s="17">
        <f t="shared" si="3"/>
        <v>-9.6217568791856847E-4</v>
      </c>
    </row>
    <row r="41" spans="5:28" x14ac:dyDescent="0.3">
      <c r="E41">
        <v>2019</v>
      </c>
      <c r="F41" s="17">
        <f t="shared" si="6"/>
        <v>-1.8752547900529937E-2</v>
      </c>
      <c r="G41" s="17">
        <f t="shared" si="6"/>
        <v>5.6825015033072676E-2</v>
      </c>
      <c r="H41" s="17">
        <f t="shared" si="8"/>
        <v>3.2589443854055919E-2</v>
      </c>
      <c r="I41" s="17">
        <f t="shared" si="16"/>
        <v>-2.9924366984544551E-2</v>
      </c>
      <c r="J41" s="17">
        <f t="shared" si="16"/>
        <v>3.0759766225776711E-2</v>
      </c>
      <c r="K41" s="17">
        <f t="shared" si="16"/>
        <v>1.8043025676613401E-2</v>
      </c>
      <c r="L41" s="17">
        <f t="shared" si="16"/>
        <v>6.7512690355329835E-2</v>
      </c>
      <c r="M41" s="17">
        <f t="shared" si="16"/>
        <v>-1.0046367851622842E-2</v>
      </c>
      <c r="N41" s="17">
        <f t="shared" si="18"/>
        <v>-1.1167985109353249E-2</v>
      </c>
      <c r="O41" s="17">
        <f t="shared" ref="O41:Y41" si="24">(O21-O20)/O20</f>
        <v>7.6341127922971111E-2</v>
      </c>
      <c r="P41" s="17">
        <f t="shared" si="24"/>
        <v>-3.3038348082595995E-2</v>
      </c>
      <c r="Q41" s="17">
        <f t="shared" si="24"/>
        <v>-3.4940600978332977E-4</v>
      </c>
      <c r="R41" s="17">
        <f t="shared" si="24"/>
        <v>-4.1997354497354464E-2</v>
      </c>
      <c r="S41" s="17">
        <f t="shared" si="24"/>
        <v>-2.7797081306463619E-3</v>
      </c>
      <c r="T41" s="17">
        <f t="shared" si="24"/>
        <v>1.4908350305498985</v>
      </c>
      <c r="U41" s="17">
        <f t="shared" si="24"/>
        <v>0.13765925925925923</v>
      </c>
      <c r="V41" s="17">
        <f t="shared" si="24"/>
        <v>-1.5990159901598962E-2</v>
      </c>
      <c r="W41" s="17">
        <f t="shared" si="24"/>
        <v>4.7604790419161581E-2</v>
      </c>
      <c r="X41" s="17">
        <f t="shared" si="24"/>
        <v>1.2793176972281521E-2</v>
      </c>
      <c r="Y41" s="17">
        <f t="shared" si="24"/>
        <v>1.2959534514678697E-2</v>
      </c>
      <c r="Z41" s="17">
        <f t="shared" si="14"/>
        <v>2.630809704764691E-2</v>
      </c>
      <c r="AA41" s="17">
        <f t="shared" si="12"/>
        <v>1.7266608135791679E-2</v>
      </c>
      <c r="AB41" s="17">
        <f t="shared" si="3"/>
        <v>8.4702332795386734E-2</v>
      </c>
    </row>
    <row r="42" spans="5:28" x14ac:dyDescent="0.3">
      <c r="E42">
        <v>2020</v>
      </c>
      <c r="F42" s="17">
        <f t="shared" si="6"/>
        <v>13.886996260905692</v>
      </c>
      <c r="G42" s="17">
        <f t="shared" si="6"/>
        <v>6.0312944523470836E-2</v>
      </c>
      <c r="H42" s="17">
        <f t="shared" si="8"/>
        <v>-1.3379073756432108E-2</v>
      </c>
      <c r="I42" s="17">
        <f t="shared" si="16"/>
        <v>1.4237288135593346E-2</v>
      </c>
      <c r="J42" s="17">
        <f t="shared" si="16"/>
        <v>-3.7600716204118173E-2</v>
      </c>
      <c r="K42" s="17">
        <f t="shared" si="16"/>
        <v>2.7266530334015778E-3</v>
      </c>
      <c r="L42" s="17">
        <f t="shared" si="16"/>
        <v>-5.9438896814075055E-2</v>
      </c>
      <c r="M42" s="17">
        <f t="shared" si="16"/>
        <v>-9.0163934426229442E-2</v>
      </c>
      <c r="N42" s="17">
        <f t="shared" si="18"/>
        <v>-3.2941176470588527E-3</v>
      </c>
      <c r="O42" s="17">
        <f t="shared" ref="O42:Y42" si="25">(O22-O21)/O21</f>
        <v>-0.1178913738019169</v>
      </c>
      <c r="P42" s="17">
        <f t="shared" si="25"/>
        <v>-2.9286150091519213E-2</v>
      </c>
      <c r="Q42" s="17">
        <f t="shared" si="25"/>
        <v>-9.7168822090178422E-2</v>
      </c>
      <c r="R42" s="17">
        <f t="shared" si="25"/>
        <v>-4.9361408353469222E-2</v>
      </c>
      <c r="S42" s="17">
        <f t="shared" si="25"/>
        <v>4.8780487804878482E-3</v>
      </c>
      <c r="T42" s="17">
        <f t="shared" si="25"/>
        <v>-0.6454074679749251</v>
      </c>
      <c r="U42" s="17">
        <f t="shared" si="25"/>
        <v>-1.0261485571413716E-2</v>
      </c>
      <c r="V42" s="17">
        <f t="shared" si="25"/>
        <v>-1.7499999999999981E-2</v>
      </c>
      <c r="W42" s="17">
        <f t="shared" si="25"/>
        <v>-8.6024578450986044E-2</v>
      </c>
      <c r="X42" s="17">
        <f t="shared" si="25"/>
        <v>1.3947368421052556E-2</v>
      </c>
      <c r="Y42" s="17">
        <f t="shared" si="25"/>
        <v>2.872062663185352E-3</v>
      </c>
      <c r="Z42" s="17">
        <f t="shared" si="14"/>
        <v>-1.110794645400175E-2</v>
      </c>
      <c r="AA42" s="17">
        <f t="shared" si="12"/>
        <v>-2.3878020713463836E-2</v>
      </c>
      <c r="AB42" s="17">
        <f t="shared" si="3"/>
        <v>0.57700939245968597</v>
      </c>
    </row>
    <row r="43" spans="5:28" x14ac:dyDescent="0.3">
      <c r="E43">
        <v>2021</v>
      </c>
      <c r="F43" s="17">
        <f t="shared" si="6"/>
        <v>-3.2651466525269998E-2</v>
      </c>
      <c r="G43" s="17">
        <f t="shared" si="6"/>
        <v>-6.7883015830426593E-2</v>
      </c>
      <c r="H43" s="17">
        <f t="shared" si="8"/>
        <v>-3.9290681502086339E-2</v>
      </c>
      <c r="I43" s="17">
        <f t="shared" si="16"/>
        <v>-3.5427807486631005E-2</v>
      </c>
      <c r="J43" s="17">
        <f t="shared" si="16"/>
        <v>-0.17643410852713179</v>
      </c>
      <c r="K43" s="17">
        <f t="shared" si="16"/>
        <v>-2.9911624745071481E-2</v>
      </c>
      <c r="L43" s="17">
        <f t="shared" si="16"/>
        <v>-7.3559150657229566E-2</v>
      </c>
      <c r="M43" s="17">
        <f t="shared" si="16"/>
        <v>-6.7782067782067815E-2</v>
      </c>
      <c r="N43" s="17">
        <f t="shared" si="18"/>
        <v>7.6487252124645994E-2</v>
      </c>
      <c r="O43" s="17">
        <f t="shared" ref="O43:Y43" si="26">(O23-O22)/O22</f>
        <v>6.5193770373052091E-3</v>
      </c>
      <c r="P43" s="17">
        <f t="shared" si="26"/>
        <v>-7.8566939032055378E-3</v>
      </c>
      <c r="Q43" s="17">
        <f t="shared" si="26"/>
        <v>-5.4200542005418389E-3</v>
      </c>
      <c r="R43" s="17">
        <f t="shared" si="26"/>
        <v>-4.8656499636891677E-2</v>
      </c>
      <c r="S43" s="17">
        <f t="shared" si="26"/>
        <v>-5.0624133148404998E-2</v>
      </c>
      <c r="T43" s="17">
        <f t="shared" si="26"/>
        <v>3.6126056879323673E-2</v>
      </c>
      <c r="U43" s="17">
        <f t="shared" si="26"/>
        <v>0.15772854060312633</v>
      </c>
      <c r="V43" s="17">
        <f t="shared" si="26"/>
        <v>-6.1386768447837275E-2</v>
      </c>
      <c r="W43" s="17">
        <f t="shared" si="26"/>
        <v>-5.0656660412757952E-2</v>
      </c>
      <c r="X43" s="17">
        <f t="shared" si="26"/>
        <v>-6.0731897222943101E-2</v>
      </c>
      <c r="Y43" s="17">
        <f t="shared" si="26"/>
        <v>-7.0294194220255207E-2</v>
      </c>
      <c r="Z43" s="17">
        <f t="shared" si="14"/>
        <v>1.4400921658986186E-3</v>
      </c>
      <c r="AA43" s="17">
        <f t="shared" si="12"/>
        <v>-5.5702917771883208E-2</v>
      </c>
      <c r="AB43" s="17">
        <f t="shared" si="3"/>
        <v>-2.9816746509560701E-2</v>
      </c>
    </row>
    <row r="44" spans="5:28" x14ac:dyDescent="0.3">
      <c r="E44">
        <v>2022</v>
      </c>
      <c r="F44" s="17">
        <f t="shared" si="6"/>
        <v>8.8018925078614071E-2</v>
      </c>
      <c r="G44" s="17">
        <f t="shared" si="6"/>
        <v>2.043753598157742E-2</v>
      </c>
      <c r="H44" s="17">
        <f t="shared" si="8"/>
        <v>-6.7318132464712285E-2</v>
      </c>
      <c r="I44" s="17">
        <f t="shared" si="16"/>
        <v>-5.8905058905060108E-3</v>
      </c>
      <c r="J44" s="17">
        <f t="shared" si="16"/>
        <v>0.19615963855421678</v>
      </c>
      <c r="K44" s="17">
        <f t="shared" si="16"/>
        <v>1.8570427470217334E-2</v>
      </c>
      <c r="L44" s="17">
        <f t="shared" si="16"/>
        <v>4.0927694406548469E-2</v>
      </c>
      <c r="M44" s="17">
        <f t="shared" si="16"/>
        <v>1.3345605154164813E-2</v>
      </c>
      <c r="N44" s="17">
        <f t="shared" si="18"/>
        <v>-1.4035087719298282E-2</v>
      </c>
      <c r="O44" s="17">
        <f t="shared" ref="O44:Y44" si="27">(O24-O23)/O23</f>
        <v>-8.2763584023028743E-3</v>
      </c>
      <c r="P44" s="17">
        <f t="shared" si="27"/>
        <v>-2.248970541653467E-2</v>
      </c>
      <c r="Q44" s="17">
        <f t="shared" si="27"/>
        <v>1.9073569482288673E-2</v>
      </c>
      <c r="R44" s="17">
        <f t="shared" si="27"/>
        <v>1.6030534351144966E-2</v>
      </c>
      <c r="S44" s="17">
        <f t="shared" si="27"/>
        <v>-1.4974433893352786E-2</v>
      </c>
      <c r="T44" s="17">
        <f t="shared" si="27"/>
        <v>-5.0445103857566766E-2</v>
      </c>
      <c r="U44" s="17">
        <f t="shared" si="27"/>
        <v>0.17424311301027354</v>
      </c>
      <c r="V44" s="17">
        <f t="shared" si="27"/>
        <v>1.7960013554727303E-2</v>
      </c>
      <c r="W44" s="17">
        <f t="shared" si="27"/>
        <v>3.0961791831357114E-2</v>
      </c>
      <c r="X44" s="17">
        <f t="shared" si="27"/>
        <v>9.1185410334347194E-3</v>
      </c>
      <c r="Y44" s="17">
        <f t="shared" si="27"/>
        <v>1.3721646597591756E-2</v>
      </c>
      <c r="Z44" s="17">
        <f t="shared" si="14"/>
        <v>8.8582111015243006E-2</v>
      </c>
      <c r="AA44" s="17">
        <f t="shared" si="12"/>
        <v>3.8389513108614159E-2</v>
      </c>
      <c r="AB44" s="17">
        <f t="shared" si="3"/>
        <v>2.7368696953897296E-2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A795-181F-47CB-B216-2C0108B427BA}">
  <dimension ref="C4:D27"/>
  <sheetViews>
    <sheetView workbookViewId="0">
      <selection activeCell="X8" sqref="X8"/>
    </sheetView>
  </sheetViews>
  <sheetFormatPr defaultRowHeight="14.4" x14ac:dyDescent="0.3"/>
  <cols>
    <col min="3" max="3" width="34.33203125" bestFit="1" customWidth="1"/>
    <col min="4" max="4" width="18.33203125" bestFit="1" customWidth="1"/>
  </cols>
  <sheetData>
    <row r="4" spans="3:4" x14ac:dyDescent="0.3">
      <c r="C4" s="42" t="s">
        <v>0</v>
      </c>
      <c r="D4" s="42" t="s">
        <v>30</v>
      </c>
    </row>
    <row r="5" spans="3:4" x14ac:dyDescent="0.3">
      <c r="C5" t="s">
        <v>4</v>
      </c>
      <c r="D5" s="17">
        <v>0.13005446744015936</v>
      </c>
    </row>
    <row r="6" spans="3:4" x14ac:dyDescent="0.3">
      <c r="C6" t="s">
        <v>23</v>
      </c>
      <c r="D6" s="17">
        <v>8.5728456476129589E-2</v>
      </c>
    </row>
    <row r="7" spans="3:4" x14ac:dyDescent="0.3">
      <c r="C7" s="102" t="s">
        <v>63</v>
      </c>
      <c r="D7" s="101">
        <v>2.8954214128212641E-2</v>
      </c>
    </row>
    <row r="8" spans="3:4" x14ac:dyDescent="0.3">
      <c r="C8" t="s">
        <v>17</v>
      </c>
      <c r="D8" s="17">
        <v>2.409904938373808E-2</v>
      </c>
    </row>
    <row r="9" spans="3:4" x14ac:dyDescent="0.3">
      <c r="C9" t="s">
        <v>7</v>
      </c>
      <c r="D9" s="17">
        <v>-6.4902361833307776E-4</v>
      </c>
    </row>
    <row r="10" spans="3:4" x14ac:dyDescent="0.3">
      <c r="C10" t="s">
        <v>13</v>
      </c>
      <c r="D10" s="17">
        <v>-7.0418721381870775E-4</v>
      </c>
    </row>
    <row r="11" spans="3:4" x14ac:dyDescent="0.3">
      <c r="C11" t="s">
        <v>18</v>
      </c>
      <c r="D11" s="17">
        <v>-9.6279957259071125E-4</v>
      </c>
    </row>
    <row r="12" spans="3:4" x14ac:dyDescent="0.3">
      <c r="C12" t="s">
        <v>5</v>
      </c>
      <c r="D12" s="17">
        <v>-1.6583471861058019E-3</v>
      </c>
    </row>
    <row r="13" spans="3:4" x14ac:dyDescent="0.3">
      <c r="C13" t="s">
        <v>25</v>
      </c>
      <c r="D13" s="17">
        <v>-2.3966057247474248E-3</v>
      </c>
    </row>
    <row r="14" spans="3:4" x14ac:dyDescent="0.3">
      <c r="C14" t="s">
        <v>6</v>
      </c>
      <c r="D14" s="17">
        <v>-3.5763074596412148E-3</v>
      </c>
    </row>
    <row r="15" spans="3:4" x14ac:dyDescent="0.3">
      <c r="C15" t="s">
        <v>20</v>
      </c>
      <c r="D15" s="17">
        <v>-4.9106801570355518E-3</v>
      </c>
    </row>
    <row r="16" spans="3:4" x14ac:dyDescent="0.3">
      <c r="C16" t="s">
        <v>21</v>
      </c>
      <c r="D16" s="17">
        <v>-5.7101013523340738E-3</v>
      </c>
    </row>
    <row r="17" spans="3:4" x14ac:dyDescent="0.3">
      <c r="C17" t="s">
        <v>11</v>
      </c>
      <c r="D17" s="17">
        <v>-6.0938902161740138E-3</v>
      </c>
    </row>
    <row r="18" spans="3:4" x14ac:dyDescent="0.3">
      <c r="C18" t="s">
        <v>10</v>
      </c>
      <c r="D18" s="17">
        <v>-8.6475594482817719E-3</v>
      </c>
    </row>
    <row r="19" spans="3:4" x14ac:dyDescent="0.3">
      <c r="C19" t="s">
        <v>15</v>
      </c>
      <c r="D19" s="17">
        <v>-8.7787674121273529E-3</v>
      </c>
    </row>
    <row r="20" spans="3:4" x14ac:dyDescent="0.3">
      <c r="C20" t="s">
        <v>12</v>
      </c>
      <c r="D20" s="17">
        <v>-1.0340708404462995E-2</v>
      </c>
    </row>
    <row r="21" spans="3:4" x14ac:dyDescent="0.3">
      <c r="C21" t="s">
        <v>19</v>
      </c>
      <c r="D21" s="17">
        <v>-1.2923476674704504E-2</v>
      </c>
    </row>
    <row r="22" spans="3:4" x14ac:dyDescent="0.3">
      <c r="C22" s="104" t="s">
        <v>24</v>
      </c>
      <c r="D22" s="103">
        <v>-1.3750948391021423E-2</v>
      </c>
    </row>
    <row r="23" spans="3:4" x14ac:dyDescent="0.3">
      <c r="C23" t="s">
        <v>16</v>
      </c>
      <c r="D23" s="17">
        <v>-1.5330022378559072E-2</v>
      </c>
    </row>
    <row r="24" spans="3:4" x14ac:dyDescent="0.3">
      <c r="C24" t="s">
        <v>8</v>
      </c>
      <c r="D24" s="17">
        <v>-1.5492616112278146E-2</v>
      </c>
    </row>
    <row r="25" spans="3:4" x14ac:dyDescent="0.3">
      <c r="C25" t="s">
        <v>22</v>
      </c>
      <c r="D25" s="17">
        <v>-1.6414760300544673E-2</v>
      </c>
    </row>
    <row r="26" spans="3:4" x14ac:dyDescent="0.3">
      <c r="C26" t="s">
        <v>14</v>
      </c>
      <c r="D26" s="17">
        <v>-2.1456135696062972E-2</v>
      </c>
    </row>
    <row r="27" spans="3:4" x14ac:dyDescent="0.3">
      <c r="C27" t="s">
        <v>9</v>
      </c>
      <c r="D27" s="17">
        <v>-2.8080957823959252E-2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DC0B-DBD0-41D2-8092-C785EF3C6004}">
  <dimension ref="A1:G28"/>
  <sheetViews>
    <sheetView topLeftCell="D1" zoomScale="82" workbookViewId="0">
      <selection activeCell="G2" sqref="G2"/>
    </sheetView>
  </sheetViews>
  <sheetFormatPr defaultRowHeight="14.4" x14ac:dyDescent="0.3"/>
  <cols>
    <col min="1" max="1" width="12.44140625" bestFit="1" customWidth="1"/>
    <col min="2" max="3" width="12.44140625" customWidth="1"/>
    <col min="4" max="4" width="18.88671875" bestFit="1" customWidth="1"/>
    <col min="5" max="5" width="33.5546875" bestFit="1" customWidth="1"/>
    <col min="6" max="6" width="24.109375" bestFit="1" customWidth="1"/>
    <col min="7" max="7" width="27.6640625" bestFit="1" customWidth="1"/>
  </cols>
  <sheetData>
    <row r="1" spans="1:7" x14ac:dyDescent="0.3">
      <c r="A1" s="42" t="s">
        <v>1</v>
      </c>
      <c r="B1" s="42" t="s">
        <v>27</v>
      </c>
      <c r="C1" s="42"/>
      <c r="D1" t="s">
        <v>26</v>
      </c>
      <c r="E1" t="s">
        <v>24</v>
      </c>
      <c r="F1" s="42" t="s">
        <v>28</v>
      </c>
      <c r="G1" s="42" t="s">
        <v>29</v>
      </c>
    </row>
    <row r="2" spans="1:7" x14ac:dyDescent="0.3">
      <c r="A2" s="88">
        <v>2004</v>
      </c>
      <c r="B2" s="88">
        <v>1</v>
      </c>
      <c r="C2" s="88"/>
      <c r="D2" s="91">
        <v>325900194.90909094</v>
      </c>
      <c r="E2" s="91">
        <v>56987094</v>
      </c>
      <c r="F2" s="90">
        <f t="shared" ref="F2:F24" si="0">(-215481 * (B2^2) + (8000000*B2) + 40000000)</f>
        <v>47784519</v>
      </c>
      <c r="G2" s="92">
        <f>SUM(SUMX2MY2(E2:E21,F2:F21)/COUNT(F2:F21))</f>
        <v>910684111789272.75</v>
      </c>
    </row>
    <row r="3" spans="1:7" x14ac:dyDescent="0.3">
      <c r="A3" s="88">
        <v>2005</v>
      </c>
      <c r="B3" s="88">
        <v>2</v>
      </c>
      <c r="C3" s="88"/>
      <c r="D3" s="91">
        <v>326741357.95454544</v>
      </c>
      <c r="E3" s="91">
        <v>55875847</v>
      </c>
      <c r="F3" s="90">
        <f t="shared" si="0"/>
        <v>55138076</v>
      </c>
      <c r="G3" s="90"/>
    </row>
    <row r="4" spans="1:7" x14ac:dyDescent="0.3">
      <c r="A4" s="88">
        <v>2006</v>
      </c>
      <c r="B4" s="88">
        <v>3</v>
      </c>
      <c r="C4" s="88"/>
      <c r="D4" s="91">
        <v>341406432.18181819</v>
      </c>
      <c r="E4" s="91">
        <v>59200849</v>
      </c>
      <c r="F4" s="90">
        <f t="shared" si="0"/>
        <v>62060671</v>
      </c>
      <c r="G4" s="90"/>
    </row>
    <row r="5" spans="1:7" x14ac:dyDescent="0.3">
      <c r="A5" s="88">
        <v>2007</v>
      </c>
      <c r="B5" s="88">
        <v>4</v>
      </c>
      <c r="C5" s="88"/>
      <c r="D5" s="91">
        <v>354883431.59090906</v>
      </c>
      <c r="E5" s="91">
        <v>61367896</v>
      </c>
      <c r="F5" s="90">
        <f t="shared" si="0"/>
        <v>68552304</v>
      </c>
      <c r="G5" s="90"/>
    </row>
    <row r="6" spans="1:7" x14ac:dyDescent="0.3">
      <c r="A6" s="88">
        <v>2008</v>
      </c>
      <c r="B6" s="88">
        <v>5</v>
      </c>
      <c r="C6" s="88"/>
      <c r="D6" s="91">
        <v>425598428.77272725</v>
      </c>
      <c r="E6" s="91">
        <v>66268024</v>
      </c>
      <c r="F6" s="90">
        <f t="shared" si="0"/>
        <v>74612975</v>
      </c>
      <c r="G6" s="90"/>
    </row>
    <row r="7" spans="1:7" x14ac:dyDescent="0.3">
      <c r="A7" s="88">
        <v>2009</v>
      </c>
      <c r="B7" s="88">
        <v>6</v>
      </c>
      <c r="C7" s="88"/>
      <c r="D7" s="91">
        <v>458304082.5</v>
      </c>
      <c r="E7" s="91">
        <v>65082428</v>
      </c>
      <c r="F7" s="90">
        <f t="shared" si="0"/>
        <v>80242684</v>
      </c>
      <c r="G7" s="90"/>
    </row>
    <row r="8" spans="1:7" x14ac:dyDescent="0.3">
      <c r="A8" s="88">
        <v>2010</v>
      </c>
      <c r="B8" s="88">
        <v>7</v>
      </c>
      <c r="C8" s="88"/>
      <c r="D8" s="91">
        <v>468809689.31818181</v>
      </c>
      <c r="E8" s="91">
        <v>106126026</v>
      </c>
      <c r="F8" s="90">
        <f t="shared" si="0"/>
        <v>85441431</v>
      </c>
      <c r="G8" s="90"/>
    </row>
    <row r="9" spans="1:7" x14ac:dyDescent="0.3">
      <c r="A9" s="88">
        <v>2011</v>
      </c>
      <c r="B9" s="88">
        <v>8</v>
      </c>
      <c r="C9" s="88"/>
      <c r="D9" s="91">
        <v>507868798.5</v>
      </c>
      <c r="E9" s="91">
        <v>104680375</v>
      </c>
      <c r="F9" s="90">
        <f t="shared" si="0"/>
        <v>90209216</v>
      </c>
      <c r="G9" s="90"/>
    </row>
    <row r="10" spans="1:7" x14ac:dyDescent="0.3">
      <c r="A10" s="88">
        <v>2012</v>
      </c>
      <c r="B10" s="88">
        <v>9</v>
      </c>
      <c r="C10" s="88"/>
      <c r="D10" s="91">
        <v>533114325.45454544</v>
      </c>
      <c r="E10" s="91">
        <v>107863232</v>
      </c>
      <c r="F10" s="90">
        <f t="shared" si="0"/>
        <v>94546039</v>
      </c>
      <c r="G10" s="90"/>
    </row>
    <row r="11" spans="1:7" x14ac:dyDescent="0.3">
      <c r="A11" s="88">
        <v>2013</v>
      </c>
      <c r="B11" s="88">
        <v>10</v>
      </c>
      <c r="C11" s="88"/>
      <c r="D11" s="91">
        <v>514879222.81818181</v>
      </c>
      <c r="E11" s="91">
        <v>104877294</v>
      </c>
      <c r="F11" s="90">
        <f t="shared" si="0"/>
        <v>98451900</v>
      </c>
      <c r="G11" s="90"/>
    </row>
    <row r="12" spans="1:7" x14ac:dyDescent="0.3">
      <c r="A12" s="88">
        <v>2014</v>
      </c>
      <c r="B12" s="88">
        <v>11</v>
      </c>
      <c r="C12" s="88"/>
      <c r="D12" s="91">
        <v>563730432.27272725</v>
      </c>
      <c r="E12" s="91">
        <v>103243787</v>
      </c>
      <c r="F12" s="90">
        <f t="shared" si="0"/>
        <v>101926799</v>
      </c>
      <c r="G12" s="90"/>
    </row>
    <row r="13" spans="1:7" x14ac:dyDescent="0.3">
      <c r="A13" s="88">
        <v>2015</v>
      </c>
      <c r="B13" s="88">
        <v>12</v>
      </c>
      <c r="C13" s="88"/>
      <c r="D13" s="91">
        <v>567359284.18181813</v>
      </c>
      <c r="E13" s="91">
        <v>99629417</v>
      </c>
      <c r="F13" s="90">
        <f t="shared" si="0"/>
        <v>104970736</v>
      </c>
      <c r="G13" s="90"/>
    </row>
    <row r="14" spans="1:7" x14ac:dyDescent="0.3">
      <c r="A14" s="88">
        <v>2016</v>
      </c>
      <c r="B14" s="88">
        <v>13</v>
      </c>
      <c r="C14" s="88"/>
      <c r="D14" s="91">
        <v>622148514.59090912</v>
      </c>
      <c r="E14" s="91">
        <v>103265592</v>
      </c>
      <c r="F14" s="90">
        <f t="shared" si="0"/>
        <v>107583711</v>
      </c>
      <c r="G14" s="90"/>
    </row>
    <row r="15" spans="1:7" x14ac:dyDescent="0.3">
      <c r="A15" s="88">
        <v>2017</v>
      </c>
      <c r="B15" s="88">
        <v>14</v>
      </c>
      <c r="C15" s="88"/>
      <c r="D15" s="91">
        <v>619175920.31818187</v>
      </c>
      <c r="E15" s="91">
        <v>109672256</v>
      </c>
      <c r="F15" s="90">
        <f t="shared" si="0"/>
        <v>109765724</v>
      </c>
      <c r="G15" s="90"/>
    </row>
    <row r="16" spans="1:7" x14ac:dyDescent="0.3">
      <c r="A16" s="88">
        <v>2018</v>
      </c>
      <c r="B16" s="88">
        <v>15</v>
      </c>
      <c r="C16" s="88"/>
      <c r="D16" s="91">
        <v>607947206.09090912</v>
      </c>
      <c r="E16" s="91">
        <v>124351576</v>
      </c>
      <c r="F16" s="90">
        <f t="shared" si="0"/>
        <v>111516775</v>
      </c>
      <c r="G16" s="90"/>
    </row>
    <row r="17" spans="1:7" x14ac:dyDescent="0.3">
      <c r="A17" s="88">
        <v>2019</v>
      </c>
      <c r="B17" s="88">
        <v>16</v>
      </c>
      <c r="C17" s="88"/>
      <c r="D17" s="91">
        <v>657246247.09090912</v>
      </c>
      <c r="E17" s="91">
        <v>123370389</v>
      </c>
      <c r="F17" s="90">
        <f t="shared" si="0"/>
        <v>112836864</v>
      </c>
      <c r="G17" s="90"/>
    </row>
    <row r="18" spans="1:7" x14ac:dyDescent="0.3">
      <c r="A18" s="88">
        <v>2020</v>
      </c>
      <c r="B18" s="88">
        <v>17</v>
      </c>
      <c r="C18" s="88"/>
      <c r="D18" s="91">
        <v>748379487.63636363</v>
      </c>
      <c r="E18" s="91">
        <v>123478165</v>
      </c>
      <c r="F18" s="90">
        <f t="shared" si="0"/>
        <v>113725991</v>
      </c>
      <c r="G18" s="90"/>
    </row>
    <row r="19" spans="1:7" x14ac:dyDescent="0.3">
      <c r="A19" s="88">
        <v>2021</v>
      </c>
      <c r="B19" s="88">
        <v>18</v>
      </c>
      <c r="C19" s="88"/>
      <c r="D19" s="91">
        <v>765026580.09090912</v>
      </c>
      <c r="E19" s="91">
        <v>125719665</v>
      </c>
      <c r="F19" s="90">
        <f t="shared" si="0"/>
        <v>114184156</v>
      </c>
      <c r="G19" s="90"/>
    </row>
    <row r="20" spans="1:7" x14ac:dyDescent="0.3">
      <c r="A20" s="88">
        <v>2022</v>
      </c>
      <c r="B20" s="88">
        <v>19</v>
      </c>
      <c r="C20" s="88"/>
      <c r="D20" s="91">
        <v>811528334.5</v>
      </c>
      <c r="E20" s="91">
        <v>121210801</v>
      </c>
      <c r="F20" s="90">
        <f t="shared" si="0"/>
        <v>114211359</v>
      </c>
      <c r="G20" s="90"/>
    </row>
    <row r="21" spans="1:7" x14ac:dyDescent="0.3">
      <c r="A21" s="88">
        <v>2023</v>
      </c>
      <c r="B21" s="88">
        <v>20</v>
      </c>
      <c r="C21" s="88"/>
      <c r="D21" s="91">
        <v>810499076.18181813</v>
      </c>
      <c r="E21" s="91">
        <v>116205464</v>
      </c>
      <c r="F21" s="90">
        <f t="shared" si="0"/>
        <v>113807600</v>
      </c>
      <c r="G21" s="90"/>
    </row>
    <row r="22" spans="1:7" x14ac:dyDescent="0.3">
      <c r="B22" s="88">
        <v>21</v>
      </c>
      <c r="C22" s="88"/>
      <c r="F22" s="89">
        <f t="shared" si="0"/>
        <v>112972879</v>
      </c>
    </row>
    <row r="23" spans="1:7" x14ac:dyDescent="0.3">
      <c r="B23" s="88">
        <v>22</v>
      </c>
      <c r="C23" s="88"/>
      <c r="F23" s="89">
        <f t="shared" si="0"/>
        <v>111707196</v>
      </c>
    </row>
    <row r="24" spans="1:7" x14ac:dyDescent="0.3">
      <c r="B24" s="88">
        <v>23</v>
      </c>
      <c r="C24" s="88"/>
      <c r="F24" s="89">
        <f t="shared" si="0"/>
        <v>110010551</v>
      </c>
    </row>
    <row r="25" spans="1:7" x14ac:dyDescent="0.3">
      <c r="B25" s="88"/>
      <c r="C25" s="88"/>
      <c r="F25" s="88"/>
    </row>
    <row r="28" spans="1:7" x14ac:dyDescent="0.3">
      <c r="C28" t="s">
        <v>30</v>
      </c>
      <c r="D28">
        <f>((D21/D2))^(1/19)-1</f>
        <v>4.9118696017795171E-2</v>
      </c>
      <c r="E28">
        <f>((E21/E2))^(1/19)-1</f>
        <v>3.821391201331048E-2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0214-A355-4116-B035-BCFBD6EE4F0E}">
  <dimension ref="A1:X2"/>
  <sheetViews>
    <sheetView workbookViewId="0">
      <selection activeCell="N16" sqref="N16"/>
    </sheetView>
  </sheetViews>
  <sheetFormatPr defaultRowHeight="14.4" x14ac:dyDescent="0.3"/>
  <cols>
    <col min="1" max="1" width="11.88671875" bestFit="1" customWidth="1"/>
  </cols>
  <sheetData>
    <row r="1" spans="1:24" x14ac:dyDescent="0.3">
      <c r="A1" t="s">
        <v>31</v>
      </c>
      <c r="B1" s="87" t="s">
        <v>4</v>
      </c>
      <c r="C1" s="87" t="s">
        <v>7</v>
      </c>
      <c r="D1" s="87" t="s">
        <v>8</v>
      </c>
      <c r="E1" s="87" t="s">
        <v>9</v>
      </c>
      <c r="F1" s="87" t="s">
        <v>10</v>
      </c>
      <c r="G1" s="87" t="s">
        <v>11</v>
      </c>
      <c r="H1" s="87" t="s">
        <v>12</v>
      </c>
      <c r="I1" s="87" t="s">
        <v>14</v>
      </c>
      <c r="J1" s="87" t="s">
        <v>15</v>
      </c>
      <c r="K1" s="87" t="s">
        <v>17</v>
      </c>
      <c r="L1" s="87" t="s">
        <v>18</v>
      </c>
      <c r="M1" s="87" t="s">
        <v>19</v>
      </c>
      <c r="N1" s="87" t="s">
        <v>20</v>
      </c>
      <c r="O1" s="87" t="s">
        <v>21</v>
      </c>
      <c r="P1" s="87" t="s">
        <v>22</v>
      </c>
      <c r="Q1" s="87" t="s">
        <v>23</v>
      </c>
      <c r="R1" s="87" t="s">
        <v>24</v>
      </c>
      <c r="S1" s="87" t="s">
        <v>25</v>
      </c>
      <c r="T1" s="87" t="s">
        <v>16</v>
      </c>
      <c r="U1" s="87" t="s">
        <v>5</v>
      </c>
      <c r="V1" s="87" t="s">
        <v>6</v>
      </c>
      <c r="W1" s="87" t="s">
        <v>13</v>
      </c>
      <c r="X1" s="87" t="s">
        <v>26</v>
      </c>
    </row>
    <row r="2" spans="1:24" x14ac:dyDescent="0.3">
      <c r="A2" s="13" t="s">
        <v>30</v>
      </c>
      <c r="B2" s="13">
        <v>4.1144315620223137E-2</v>
      </c>
      <c r="C2" s="13">
        <v>2.8285519450194085E-2</v>
      </c>
      <c r="D2" s="13">
        <v>6.2566489982190499E-2</v>
      </c>
      <c r="E2" s="13">
        <v>4.2781069297434415E-2</v>
      </c>
      <c r="F2" s="13">
        <v>6.1374421677875768E-2</v>
      </c>
      <c r="G2" s="13">
        <v>3.9098902770317689E-2</v>
      </c>
      <c r="H2" s="13">
        <v>6.5821185574225893E-2</v>
      </c>
      <c r="I2" s="13">
        <v>5.771420911822811E-2</v>
      </c>
      <c r="J2" s="13">
        <v>1.5722191700589416E-2</v>
      </c>
      <c r="K2" s="13">
        <v>6.8440483237111494E-2</v>
      </c>
      <c r="L2" s="13">
        <v>-7.3130607605437215E-3</v>
      </c>
      <c r="M2" s="13">
        <v>8.9495345522980108E-2</v>
      </c>
      <c r="N2" s="13">
        <v>4.9185700418733047E-2</v>
      </c>
      <c r="O2" s="13">
        <v>3.5596694588466926E-2</v>
      </c>
      <c r="P2" s="13">
        <v>1.5495369101750756E-2</v>
      </c>
      <c r="Q2" s="13">
        <v>1.1445381388128117E-2</v>
      </c>
      <c r="R2" s="13">
        <v>3.821391201331048E-2</v>
      </c>
      <c r="S2" s="13">
        <v>8.7749651679296603E-2</v>
      </c>
      <c r="T2" s="13">
        <v>7.1686879033104001E-2</v>
      </c>
      <c r="U2" s="13">
        <v>4.9665936767695262E-2</v>
      </c>
      <c r="V2" s="13">
        <v>3.7246017298410816E-2</v>
      </c>
      <c r="W2" s="13">
        <v>5.0609813144188553E-2</v>
      </c>
      <c r="X2" s="13">
        <v>4.575738653476491E-2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1315-14C3-44F7-98A7-8F8F6DE44FBF}">
  <dimension ref="A1:G25"/>
  <sheetViews>
    <sheetView topLeftCell="D1" zoomScale="82" workbookViewId="0">
      <selection activeCell="E21" sqref="E21"/>
    </sheetView>
  </sheetViews>
  <sheetFormatPr defaultRowHeight="14.4" x14ac:dyDescent="0.3"/>
  <cols>
    <col min="1" max="1" width="12.44140625" bestFit="1" customWidth="1"/>
    <col min="2" max="3" width="12.44140625" customWidth="1"/>
    <col min="4" max="4" width="12.44140625" style="13" customWidth="1"/>
    <col min="5" max="5" width="33.5546875" bestFit="1" customWidth="1"/>
    <col min="6" max="6" width="18.88671875" bestFit="1" customWidth="1"/>
  </cols>
  <sheetData>
    <row r="1" spans="1:7" x14ac:dyDescent="0.3">
      <c r="A1" s="42" t="s">
        <v>1</v>
      </c>
      <c r="B1" s="42" t="s">
        <v>27</v>
      </c>
      <c r="C1" s="42"/>
      <c r="D1" s="95" t="s">
        <v>32</v>
      </c>
      <c r="E1" t="s">
        <v>24</v>
      </c>
      <c r="F1" t="s">
        <v>26</v>
      </c>
      <c r="G1" s="42" t="s">
        <v>29</v>
      </c>
    </row>
    <row r="2" spans="1:7" x14ac:dyDescent="0.3">
      <c r="A2" s="88">
        <v>2005</v>
      </c>
      <c r="B2" s="88">
        <v>1</v>
      </c>
      <c r="C2" s="88"/>
      <c r="D2" s="93">
        <f t="shared" ref="D2:D23" si="0">-0.0041 * B2 + 0.0718</f>
        <v>6.7699999999999996E-2</v>
      </c>
      <c r="E2" s="17">
        <v>-1.9887788009728066E-2</v>
      </c>
      <c r="F2" s="13">
        <v>1.9598084577417785E-2</v>
      </c>
      <c r="G2" s="13">
        <f>SUM(SUMX2MY2(E2:E20,F2:F20)/COUNT(F2:F20))</f>
        <v>7.6930094774210651E-3</v>
      </c>
    </row>
    <row r="3" spans="1:7" x14ac:dyDescent="0.3">
      <c r="A3" s="88">
        <v>2006</v>
      </c>
      <c r="B3" s="88">
        <v>2</v>
      </c>
      <c r="C3" s="88"/>
      <c r="D3" s="93">
        <f t="shared" si="0"/>
        <v>6.3600000000000004E-2</v>
      </c>
      <c r="E3" s="17">
        <v>5.6164768853230469E-2</v>
      </c>
      <c r="F3" s="13">
        <v>7.3826292100001301E-2</v>
      </c>
    </row>
    <row r="4" spans="1:7" x14ac:dyDescent="0.3">
      <c r="A4" s="88">
        <v>2007</v>
      </c>
      <c r="B4" s="88">
        <v>3</v>
      </c>
      <c r="C4" s="88"/>
      <c r="D4" s="93">
        <f t="shared" si="0"/>
        <v>5.9499999999999997E-2</v>
      </c>
      <c r="E4" s="17">
        <v>3.5312388744759962E-2</v>
      </c>
      <c r="F4" s="13">
        <v>4.8452191469356205E-2</v>
      </c>
    </row>
    <row r="5" spans="1:7" x14ac:dyDescent="0.3">
      <c r="A5" s="88">
        <v>2008</v>
      </c>
      <c r="B5" s="88">
        <v>4</v>
      </c>
      <c r="C5" s="88"/>
      <c r="D5" s="93">
        <f t="shared" si="0"/>
        <v>5.5400000000000005E-2</v>
      </c>
      <c r="E5" s="17">
        <v>7.3944078972386446E-2</v>
      </c>
      <c r="F5" s="13">
        <v>9.7115303894150629E-2</v>
      </c>
    </row>
    <row r="6" spans="1:7" x14ac:dyDescent="0.3">
      <c r="A6" s="88">
        <v>2009</v>
      </c>
      <c r="B6" s="88">
        <v>5</v>
      </c>
      <c r="C6" s="88"/>
      <c r="D6" s="93">
        <f t="shared" si="0"/>
        <v>5.1299999999999998E-2</v>
      </c>
      <c r="E6" s="17">
        <v>-1.8216837269808064E-2</v>
      </c>
      <c r="F6" s="13">
        <v>6.820982815328433E-2</v>
      </c>
    </row>
    <row r="7" spans="1:7" x14ac:dyDescent="0.3">
      <c r="A7" s="88">
        <v>2010</v>
      </c>
      <c r="B7" s="88">
        <v>6</v>
      </c>
      <c r="C7" s="88"/>
      <c r="D7" s="93">
        <f t="shared" si="0"/>
        <v>4.7199999999999999E-2</v>
      </c>
      <c r="E7" s="17">
        <v>0.38674394535417733</v>
      </c>
      <c r="F7" s="13">
        <v>2.7673349918342215E-2</v>
      </c>
    </row>
    <row r="8" spans="1:7" x14ac:dyDescent="0.3">
      <c r="A8" s="88">
        <v>2011</v>
      </c>
      <c r="B8" s="88">
        <v>7</v>
      </c>
      <c r="C8" s="88"/>
      <c r="D8" s="93">
        <f t="shared" si="0"/>
        <v>4.3099999999999999E-2</v>
      </c>
      <c r="E8" s="17">
        <v>-1.3810143496333482E-2</v>
      </c>
      <c r="F8" s="13">
        <v>-7.5880404070231442E-3</v>
      </c>
    </row>
    <row r="9" spans="1:7" x14ac:dyDescent="0.3">
      <c r="A9" s="88">
        <v>2012</v>
      </c>
      <c r="B9" s="88">
        <v>8</v>
      </c>
      <c r="C9" s="88"/>
      <c r="D9" s="93">
        <f t="shared" si="0"/>
        <v>3.9E-2</v>
      </c>
      <c r="E9" s="17">
        <v>2.9508266542578661E-2</v>
      </c>
      <c r="F9" s="13">
        <v>1.4953580078233102E-2</v>
      </c>
    </row>
    <row r="10" spans="1:7" x14ac:dyDescent="0.3">
      <c r="A10" s="88">
        <v>2013</v>
      </c>
      <c r="B10" s="88">
        <v>9</v>
      </c>
      <c r="C10" s="88"/>
      <c r="D10" s="93">
        <f t="shared" si="0"/>
        <v>3.49E-2</v>
      </c>
      <c r="E10" s="17">
        <v>-2.8470776524802403E-2</v>
      </c>
      <c r="F10" s="13">
        <v>1.3937665105519005E-2</v>
      </c>
    </row>
    <row r="11" spans="1:7" x14ac:dyDescent="0.3">
      <c r="A11" s="88">
        <v>2014</v>
      </c>
      <c r="B11" s="88">
        <v>10</v>
      </c>
      <c r="C11" s="88"/>
      <c r="D11" s="93">
        <f t="shared" si="0"/>
        <v>3.0800000000000001E-2</v>
      </c>
      <c r="E11" s="17">
        <v>-1.582184311003625E-2</v>
      </c>
      <c r="F11" s="13">
        <v>4.3103970095997764E-2</v>
      </c>
    </row>
    <row r="12" spans="1:7" x14ac:dyDescent="0.3">
      <c r="A12" s="88">
        <v>2015</v>
      </c>
      <c r="B12" s="88">
        <v>11</v>
      </c>
      <c r="C12" s="88"/>
      <c r="D12" s="93">
        <f t="shared" si="0"/>
        <v>2.6700000000000002E-2</v>
      </c>
      <c r="E12" s="17">
        <v>-3.6278140621860709E-2</v>
      </c>
      <c r="F12" s="13">
        <v>3.4098918167594174E-2</v>
      </c>
    </row>
    <row r="13" spans="1:7" x14ac:dyDescent="0.3">
      <c r="A13" s="88">
        <v>2016</v>
      </c>
      <c r="B13" s="88">
        <v>12</v>
      </c>
      <c r="C13" s="88"/>
      <c r="D13" s="93">
        <f t="shared" si="0"/>
        <v>2.2599999999999995E-2</v>
      </c>
      <c r="E13" s="17">
        <v>3.5211873864045638E-2</v>
      </c>
      <c r="F13" s="13">
        <v>3.7650147724086848E-2</v>
      </c>
    </row>
    <row r="14" spans="1:7" x14ac:dyDescent="0.3">
      <c r="A14" s="88">
        <v>2017</v>
      </c>
      <c r="B14" s="88">
        <v>13</v>
      </c>
      <c r="C14" s="88"/>
      <c r="D14" s="93">
        <f t="shared" si="0"/>
        <v>1.8499999999999996E-2</v>
      </c>
      <c r="E14" s="17">
        <v>5.8416451285546636E-2</v>
      </c>
      <c r="F14" s="13">
        <v>2.9385160505162166E-2</v>
      </c>
    </row>
    <row r="15" spans="1:7" x14ac:dyDescent="0.3">
      <c r="A15" s="88">
        <v>2018</v>
      </c>
      <c r="B15" s="88">
        <v>14</v>
      </c>
      <c r="C15" s="88"/>
      <c r="D15" s="93">
        <f t="shared" si="0"/>
        <v>1.4399999999999996E-2</v>
      </c>
      <c r="E15" s="17">
        <v>0.11804691562574164</v>
      </c>
      <c r="F15" s="13">
        <v>1.27310890817341E-3</v>
      </c>
    </row>
    <row r="16" spans="1:7" x14ac:dyDescent="0.3">
      <c r="A16" s="88">
        <v>2019</v>
      </c>
      <c r="B16" s="88">
        <v>15</v>
      </c>
      <c r="C16" s="88"/>
      <c r="D16" s="93">
        <f t="shared" si="0"/>
        <v>1.0299999999999997E-2</v>
      </c>
      <c r="E16" s="17">
        <v>-7.9531807263734898E-3</v>
      </c>
      <c r="F16" s="13">
        <v>2.3703773617155702E-2</v>
      </c>
    </row>
    <row r="17" spans="1:6" x14ac:dyDescent="0.3">
      <c r="A17" s="88">
        <v>2020</v>
      </c>
      <c r="B17" s="88">
        <v>16</v>
      </c>
      <c r="C17" s="88"/>
      <c r="D17" s="93">
        <f t="shared" si="0"/>
        <v>6.1999999999999972E-3</v>
      </c>
      <c r="E17" s="17">
        <v>8.7283448049296818E-4</v>
      </c>
      <c r="F17" s="13">
        <v>5.8895063444679235E-2</v>
      </c>
    </row>
    <row r="18" spans="1:6" x14ac:dyDescent="0.3">
      <c r="A18" s="88">
        <v>2021</v>
      </c>
      <c r="B18" s="88">
        <v>17</v>
      </c>
      <c r="C18" s="88"/>
      <c r="D18" s="93">
        <f t="shared" si="0"/>
        <v>2.0999999999999908E-3</v>
      </c>
      <c r="E18" s="17">
        <v>1.7829350722498347E-2</v>
      </c>
      <c r="F18" s="13">
        <v>1.1692791924134721E-2</v>
      </c>
    </row>
    <row r="19" spans="1:6" x14ac:dyDescent="0.3">
      <c r="A19" s="88">
        <v>2022</v>
      </c>
      <c r="B19" s="88">
        <v>18</v>
      </c>
      <c r="C19" s="88"/>
      <c r="D19" s="93">
        <f t="shared" si="0"/>
        <v>-2.0000000000000018E-3</v>
      </c>
      <c r="E19" s="17">
        <v>-3.7198533157123514E-2</v>
      </c>
      <c r="F19" s="13">
        <v>8.1130859075548151E-2</v>
      </c>
    </row>
    <row r="20" spans="1:6" x14ac:dyDescent="0.3">
      <c r="A20" s="88">
        <v>2023</v>
      </c>
      <c r="B20" s="88">
        <v>19</v>
      </c>
      <c r="C20" s="88"/>
      <c r="D20" s="93">
        <f t="shared" si="0"/>
        <v>-6.1000000000000082E-3</v>
      </c>
      <c r="E20" s="17">
        <v>-4.3073163926267699E-2</v>
      </c>
      <c r="F20" s="13">
        <v>9.3315181493355548E-3</v>
      </c>
    </row>
    <row r="21" spans="1:6" x14ac:dyDescent="0.3">
      <c r="A21" s="88"/>
      <c r="B21" s="88">
        <v>20</v>
      </c>
      <c r="C21" s="88"/>
      <c r="D21" s="94">
        <f t="shared" si="0"/>
        <v>-1.0200000000000001E-2</v>
      </c>
      <c r="E21" s="91"/>
      <c r="F21" s="91"/>
    </row>
    <row r="22" spans="1:6" x14ac:dyDescent="0.3">
      <c r="B22" s="88">
        <v>21</v>
      </c>
      <c r="C22" s="88"/>
      <c r="D22" s="94">
        <f t="shared" si="0"/>
        <v>-1.4300000000000007E-2</v>
      </c>
    </row>
    <row r="23" spans="1:6" x14ac:dyDescent="0.3">
      <c r="B23" s="88">
        <v>22</v>
      </c>
      <c r="C23" s="88"/>
      <c r="D23" s="94">
        <f t="shared" si="0"/>
        <v>-1.84E-2</v>
      </c>
    </row>
    <row r="24" spans="1:6" x14ac:dyDescent="0.3">
      <c r="B24" s="88"/>
      <c r="C24" s="88"/>
      <c r="D24" s="93"/>
    </row>
    <row r="25" spans="1:6" x14ac:dyDescent="0.3">
      <c r="B25" s="88"/>
      <c r="C25" s="88"/>
      <c r="D25" s="9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1807-A36E-45B1-B45E-DCFA11244C17}">
  <dimension ref="B3:U22"/>
  <sheetViews>
    <sheetView topLeftCell="E1" zoomScale="85" workbookViewId="0">
      <selection activeCell="S38" sqref="S38"/>
    </sheetView>
  </sheetViews>
  <sheetFormatPr defaultRowHeight="14.4" x14ac:dyDescent="0.3"/>
  <sheetData>
    <row r="3" spans="2:21" x14ac:dyDescent="0.3">
      <c r="C3" s="87" t="s">
        <v>4</v>
      </c>
      <c r="D3" s="87" t="s">
        <v>7</v>
      </c>
      <c r="E3" s="87" t="s">
        <v>8</v>
      </c>
      <c r="F3" s="87" t="s">
        <v>9</v>
      </c>
      <c r="G3" s="87" t="s">
        <v>10</v>
      </c>
      <c r="H3" s="87" t="s">
        <v>11</v>
      </c>
      <c r="I3" s="87" t="s">
        <v>12</v>
      </c>
      <c r="J3" s="87" t="s">
        <v>14</v>
      </c>
      <c r="K3" s="87" t="s">
        <v>15</v>
      </c>
      <c r="L3" s="87" t="s">
        <v>17</v>
      </c>
      <c r="M3" s="87" t="s">
        <v>18</v>
      </c>
      <c r="N3" s="87" t="s">
        <v>19</v>
      </c>
      <c r="O3" s="87" t="s">
        <v>20</v>
      </c>
      <c r="P3" s="87" t="s">
        <v>21</v>
      </c>
      <c r="Q3" s="87" t="s">
        <v>22</v>
      </c>
      <c r="R3" s="87" t="s">
        <v>23</v>
      </c>
      <c r="S3" s="87" t="s">
        <v>24</v>
      </c>
      <c r="T3" s="87" t="s">
        <v>25</v>
      </c>
      <c r="U3" s="87" t="s">
        <v>26</v>
      </c>
    </row>
    <row r="4" spans="2:21" x14ac:dyDescent="0.3">
      <c r="B4" t="s">
        <v>33</v>
      </c>
      <c r="C4" s="17">
        <v>3.5191628764497433E-2</v>
      </c>
      <c r="D4" s="17">
        <v>2.2180553778545647E-2</v>
      </c>
      <c r="E4" s="17">
        <v>4.8730798369467088E-2</v>
      </c>
      <c r="F4" s="17">
        <v>3.1085481945378125E-2</v>
      </c>
      <c r="G4" s="17">
        <v>5.2994966393686407E-2</v>
      </c>
      <c r="H4" s="17">
        <v>3.3366167073332932E-2</v>
      </c>
      <c r="I4" s="17">
        <v>4.5052672556022043E-2</v>
      </c>
      <c r="J4" s="17">
        <v>4.6644901783697387E-2</v>
      </c>
      <c r="K4" s="17">
        <v>-8.5827807417183048E-3</v>
      </c>
      <c r="L4" s="17">
        <v>4.6656745892206586E-2</v>
      </c>
      <c r="M4" s="17">
        <v>-9.7623911642901358E-3</v>
      </c>
      <c r="N4" s="17">
        <v>7.6361769867542603E-2</v>
      </c>
      <c r="O4" s="17">
        <v>3.9423038381678703E-2</v>
      </c>
      <c r="P4" s="17">
        <v>2.910881667161188E-2</v>
      </c>
      <c r="Q4" s="17">
        <v>1.1091784196174275E-2</v>
      </c>
      <c r="R4" s="17">
        <v>1.1016765726842122E-2</v>
      </c>
      <c r="S4" s="17">
        <v>3.1123182505427602E-2</v>
      </c>
      <c r="T4" s="17">
        <v>7.1621035444554601E-2</v>
      </c>
      <c r="U4" s="17">
        <v>3.4072507635814278E-2</v>
      </c>
    </row>
    <row r="5" spans="2:21" x14ac:dyDescent="0.3">
      <c r="B5" s="85"/>
    </row>
    <row r="6" spans="2:21" x14ac:dyDescent="0.3">
      <c r="B6" s="85"/>
    </row>
    <row r="7" spans="2:21" x14ac:dyDescent="0.3">
      <c r="B7" s="85"/>
    </row>
    <row r="8" spans="2:21" x14ac:dyDescent="0.3">
      <c r="B8" s="85"/>
    </row>
    <row r="9" spans="2:21" x14ac:dyDescent="0.3">
      <c r="B9" s="85"/>
    </row>
    <row r="10" spans="2:21" x14ac:dyDescent="0.3">
      <c r="B10" s="85"/>
    </row>
    <row r="11" spans="2:21" x14ac:dyDescent="0.3">
      <c r="B11" s="85"/>
    </row>
    <row r="12" spans="2:21" x14ac:dyDescent="0.3">
      <c r="B12" s="85"/>
    </row>
    <row r="13" spans="2:21" x14ac:dyDescent="0.3">
      <c r="B13" s="85"/>
    </row>
    <row r="14" spans="2:21" x14ac:dyDescent="0.3">
      <c r="B14" s="85"/>
    </row>
    <row r="15" spans="2:21" x14ac:dyDescent="0.3">
      <c r="B15" s="85"/>
    </row>
    <row r="16" spans="2:21" x14ac:dyDescent="0.3">
      <c r="B16" s="85"/>
    </row>
    <row r="17" spans="2:2" x14ac:dyDescent="0.3">
      <c r="B17" s="85"/>
    </row>
    <row r="18" spans="2:2" x14ac:dyDescent="0.3">
      <c r="B18" s="85"/>
    </row>
    <row r="19" spans="2:2" x14ac:dyDescent="0.3">
      <c r="B19" s="85"/>
    </row>
    <row r="20" spans="2:2" x14ac:dyDescent="0.3">
      <c r="B20" s="85"/>
    </row>
    <row r="21" spans="2:2" x14ac:dyDescent="0.3">
      <c r="B21" s="85"/>
    </row>
    <row r="22" spans="2:2" x14ac:dyDescent="0.3">
      <c r="B22" s="8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917D-49A0-47A7-8FD4-E46BC298A74D}">
  <dimension ref="A3:X25"/>
  <sheetViews>
    <sheetView workbookViewId="0">
      <selection activeCell="B37" sqref="B37"/>
    </sheetView>
  </sheetViews>
  <sheetFormatPr defaultRowHeight="14.4" x14ac:dyDescent="0.3"/>
  <cols>
    <col min="1" max="1" width="30.33203125" bestFit="1" customWidth="1"/>
    <col min="2" max="2" width="30.88671875" bestFit="1" customWidth="1"/>
    <col min="3" max="3" width="15.33203125" bestFit="1" customWidth="1"/>
    <col min="4" max="4" width="17.6640625" bestFit="1" customWidth="1"/>
    <col min="5" max="5" width="19.6640625" bestFit="1" customWidth="1"/>
    <col min="6" max="6" width="17.33203125" bestFit="1" customWidth="1"/>
    <col min="7" max="7" width="16.33203125" bestFit="1" customWidth="1"/>
    <col min="8" max="8" width="16.6640625" bestFit="1" customWidth="1"/>
    <col min="9" max="9" width="19.109375" bestFit="1" customWidth="1"/>
    <col min="10" max="10" width="17.109375" bestFit="1" customWidth="1"/>
    <col min="11" max="11" width="37.33203125" bestFit="1" customWidth="1"/>
    <col min="12" max="12" width="19" bestFit="1" customWidth="1"/>
    <col min="13" max="13" width="16" bestFit="1" customWidth="1"/>
    <col min="14" max="14" width="23.6640625" bestFit="1" customWidth="1"/>
    <col min="15" max="15" width="21.6640625" bestFit="1" customWidth="1"/>
    <col min="16" max="16" width="25.6640625" bestFit="1" customWidth="1"/>
    <col min="17" max="17" width="23.6640625" bestFit="1" customWidth="1"/>
    <col min="18" max="18" width="19.109375" bestFit="1" customWidth="1"/>
    <col min="19" max="19" width="17.6640625" bestFit="1" customWidth="1"/>
    <col min="20" max="20" width="21.44140625" bestFit="1" customWidth="1"/>
    <col min="21" max="21" width="20.44140625" bestFit="1" customWidth="1"/>
    <col min="22" max="22" width="31.88671875" bestFit="1" customWidth="1"/>
    <col min="23" max="23" width="31.44140625" bestFit="1" customWidth="1"/>
    <col min="24" max="24" width="12" bestFit="1" customWidth="1"/>
  </cols>
  <sheetData>
    <row r="3" spans="1:24" x14ac:dyDescent="0.3">
      <c r="A3" s="86" t="s">
        <v>34</v>
      </c>
      <c r="B3" s="86" t="s">
        <v>35</v>
      </c>
    </row>
    <row r="4" spans="1:24" x14ac:dyDescent="0.3">
      <c r="A4" s="86" t="s">
        <v>36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37</v>
      </c>
    </row>
    <row r="5" spans="1:24" x14ac:dyDescent="0.3">
      <c r="A5" s="85">
        <v>2004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11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17</v>
      </c>
      <c r="T5" s="17">
        <v>0</v>
      </c>
      <c r="U5" s="17">
        <v>0</v>
      </c>
      <c r="V5" s="17">
        <v>0</v>
      </c>
      <c r="W5" s="17">
        <v>0</v>
      </c>
      <c r="X5" s="17">
        <v>28</v>
      </c>
    </row>
    <row r="6" spans="1:24" x14ac:dyDescent="0.3">
      <c r="A6" s="85">
        <v>2005</v>
      </c>
      <c r="B6" s="17">
        <v>3.0910382431258012E-2</v>
      </c>
      <c r="C6" s="17">
        <v>6.7185530361300845E-3</v>
      </c>
      <c r="D6" s="17">
        <v>0.12429000255191301</v>
      </c>
      <c r="E6" s="17">
        <v>-1.3204904099622849E-3</v>
      </c>
      <c r="F6" s="17">
        <v>-1.9274254343565139E-2</v>
      </c>
      <c r="G6" s="17">
        <v>7.9688377121799273E-3</v>
      </c>
      <c r="H6" s="17">
        <v>5.6446738241222923E-3</v>
      </c>
      <c r="I6" s="17">
        <v>-1.0366080436772963E-2</v>
      </c>
      <c r="J6" s="17">
        <v>0.20463617092147118</v>
      </c>
      <c r="K6" s="17">
        <v>-0.1286146345097543</v>
      </c>
      <c r="L6" s="17">
        <v>-4.523315125556069E-2</v>
      </c>
      <c r="M6" s="17">
        <v>5.2591537260349375E-2</v>
      </c>
      <c r="N6" s="17">
        <v>0.12975068869333933</v>
      </c>
      <c r="O6" s="17">
        <v>3.5516640238788172E-2</v>
      </c>
      <c r="P6" s="17">
        <v>4.868115828706962E-2</v>
      </c>
      <c r="Q6" s="17">
        <v>-1.9896033950272205E-2</v>
      </c>
      <c r="R6" s="17">
        <v>6.1559416844363467E-2</v>
      </c>
      <c r="S6" s="17">
        <v>2.7679229396334909E-2</v>
      </c>
      <c r="T6" s="17">
        <v>-8.225407667720756E-3</v>
      </c>
      <c r="U6" s="17">
        <v>-4.3803719960446895E-3</v>
      </c>
      <c r="V6" s="17">
        <v>-1.9887788009728066E-2</v>
      </c>
      <c r="W6" s="17">
        <v>-4.7591217914747123E-2</v>
      </c>
      <c r="X6" s="17">
        <v>0.43115786070319129</v>
      </c>
    </row>
    <row r="7" spans="1:24" x14ac:dyDescent="0.3">
      <c r="A7" s="85">
        <v>2006</v>
      </c>
      <c r="B7" s="17">
        <v>3.5274535040061367E-2</v>
      </c>
      <c r="C7" s="17">
        <v>1.9125609158193158E-2</v>
      </c>
      <c r="D7" s="17">
        <v>4.0523737675450998E-2</v>
      </c>
      <c r="E7" s="17">
        <v>5.0220471198491365E-2</v>
      </c>
      <c r="F7" s="17">
        <v>0.33339121294651658</v>
      </c>
      <c r="G7" s="17">
        <v>0.17636344669936499</v>
      </c>
      <c r="H7" s="17">
        <v>-2.0646710276470349E-4</v>
      </c>
      <c r="I7" s="17">
        <v>0.13303845052647087</v>
      </c>
      <c r="J7" s="17">
        <v>0.31585017545777788</v>
      </c>
      <c r="K7" s="17">
        <v>3.1425437938737477E-2</v>
      </c>
      <c r="L7" s="17">
        <v>-3.9444114072003024E-2</v>
      </c>
      <c r="M7" s="17">
        <v>-6.8552232792919943E-2</v>
      </c>
      <c r="N7" s="17">
        <v>-4.0459675100632544E-2</v>
      </c>
      <c r="O7" s="17">
        <v>6.2522997559697924E-2</v>
      </c>
      <c r="P7" s="17">
        <v>7.1294559099437148E-3</v>
      </c>
      <c r="Q7" s="17">
        <v>-2.4383060329081534E-2</v>
      </c>
      <c r="R7" s="17">
        <v>0.12705227374767494</v>
      </c>
      <c r="S7" s="17">
        <v>1.5570429658299058E-2</v>
      </c>
      <c r="T7" s="17">
        <v>5.6500575995126763E-2</v>
      </c>
      <c r="U7" s="17">
        <v>-6.7840588131951292E-3</v>
      </c>
      <c r="V7" s="17">
        <v>5.6164768853230469E-2</v>
      </c>
      <c r="W7" s="17">
        <v>0.34385445604558812</v>
      </c>
      <c r="X7" s="17">
        <v>1.6241784262000287</v>
      </c>
    </row>
    <row r="8" spans="1:24" x14ac:dyDescent="0.3">
      <c r="A8" s="85">
        <v>2007</v>
      </c>
      <c r="B8" s="17">
        <v>3.9813428579556082E-2</v>
      </c>
      <c r="C8" s="17">
        <v>-8.8862241595886646E-4</v>
      </c>
      <c r="D8" s="17">
        <v>4.9771123512148241E-2</v>
      </c>
      <c r="E8" s="17">
        <v>0.26730626220801823</v>
      </c>
      <c r="F8" s="17">
        <v>0.1358832389200739</v>
      </c>
      <c r="G8" s="17">
        <v>-1.7603828874926879E-2</v>
      </c>
      <c r="H8" s="17">
        <v>8.5130230016857877E-2</v>
      </c>
      <c r="I8" s="17">
        <v>-2.7167631275267851E-2</v>
      </c>
      <c r="J8" s="17">
        <v>-0.3129478094866337</v>
      </c>
      <c r="K8" s="17">
        <v>-2.3056531327504938E-2</v>
      </c>
      <c r="L8" s="17">
        <v>-1.6893729919267235E-2</v>
      </c>
      <c r="M8" s="17">
        <v>2.0218122601795577E-2</v>
      </c>
      <c r="N8" s="17">
        <v>4.0273182734069372E-2</v>
      </c>
      <c r="O8" s="17">
        <v>0.3216621426792432</v>
      </c>
      <c r="P8" s="17">
        <v>0.14226417397770341</v>
      </c>
      <c r="Q8" s="17">
        <v>5.9878811475356768E-3</v>
      </c>
      <c r="R8" s="17">
        <v>4.5532162437827053E-2</v>
      </c>
      <c r="S8" s="17">
        <v>9.5269809665571581E-3</v>
      </c>
      <c r="T8" s="17">
        <v>9.0133324156539268E-3</v>
      </c>
      <c r="U8" s="17">
        <v>2.7587838222603803E-2</v>
      </c>
      <c r="V8" s="17">
        <v>3.5312388744759962E-2</v>
      </c>
      <c r="W8" s="17">
        <v>0.22922387646099252</v>
      </c>
      <c r="X8" s="17">
        <v>1.0659482123258366</v>
      </c>
    </row>
    <row r="9" spans="1:24" x14ac:dyDescent="0.3">
      <c r="A9" s="85">
        <v>2008</v>
      </c>
      <c r="B9" s="17">
        <v>5.1492118471738624E-2</v>
      </c>
      <c r="C9" s="17">
        <v>0.1059095135060511</v>
      </c>
      <c r="D9" s="17">
        <v>0.16970733370187505</v>
      </c>
      <c r="E9" s="17">
        <v>4.1590168642914316E-2</v>
      </c>
      <c r="F9" s="17">
        <v>5.6516110556508507E-2</v>
      </c>
      <c r="G9" s="17">
        <v>2.8562945316930578E-2</v>
      </c>
      <c r="H9" s="17">
        <v>0.23654120220544303</v>
      </c>
      <c r="I9" s="17">
        <v>-1.6368361830203636E-4</v>
      </c>
      <c r="J9" s="17">
        <v>-3.5129923683003932E-2</v>
      </c>
      <c r="K9" s="17">
        <v>0.16123021969967402</v>
      </c>
      <c r="L9" s="17">
        <v>-5.4400144709156058E-2</v>
      </c>
      <c r="M9" s="17">
        <v>0.14002182591305046</v>
      </c>
      <c r="N9" s="17">
        <v>0.28380549674170708</v>
      </c>
      <c r="O9" s="17">
        <v>0.57319287702726007</v>
      </c>
      <c r="P9" s="17">
        <v>8.3150816099670927E-3</v>
      </c>
      <c r="Q9" s="17">
        <v>0.13732799493592379</v>
      </c>
      <c r="R9" s="17">
        <v>8.2488282925299278E-2</v>
      </c>
      <c r="S9" s="17">
        <v>3.3572039494979278E-2</v>
      </c>
      <c r="T9" s="17">
        <v>2.3584491129747705E-2</v>
      </c>
      <c r="U9" s="17">
        <v>5.4153669205165289E-3</v>
      </c>
      <c r="V9" s="17">
        <v>7.3944078972386446E-2</v>
      </c>
      <c r="W9" s="17">
        <v>1.1033885601177382E-2</v>
      </c>
      <c r="X9" s="17">
        <v>2.1345572813626883</v>
      </c>
    </row>
    <row r="10" spans="1:24" x14ac:dyDescent="0.3">
      <c r="A10" s="85">
        <v>2009</v>
      </c>
      <c r="B10" s="17">
        <v>6.7075909679689696E-2</v>
      </c>
      <c r="C10" s="17">
        <v>7.299856273998731E-2</v>
      </c>
      <c r="D10" s="17">
        <v>2.6154145385223114E-2</v>
      </c>
      <c r="E10" s="17">
        <v>0.22342345677271711</v>
      </c>
      <c r="F10" s="17">
        <v>1.2403166053316709E-2</v>
      </c>
      <c r="G10" s="17">
        <v>4.0479425616438712E-2</v>
      </c>
      <c r="H10" s="17">
        <v>3.6909269850833218E-2</v>
      </c>
      <c r="I10" s="17">
        <v>-2.3036202910196144E-3</v>
      </c>
      <c r="J10" s="17">
        <v>0.50061616221046312</v>
      </c>
      <c r="K10" s="17">
        <v>9.1389219714126321E-2</v>
      </c>
      <c r="L10" s="17">
        <v>-2.2280515590092552E-2</v>
      </c>
      <c r="M10" s="17">
        <v>4.982525489378177E-2</v>
      </c>
      <c r="N10" s="17">
        <v>5.7239785852983047E-2</v>
      </c>
      <c r="O10" s="17">
        <v>5.8527163107871281E-2</v>
      </c>
      <c r="P10" s="17">
        <v>0.12058460570571297</v>
      </c>
      <c r="Q10" s="17">
        <v>5.2111826739330458E-2</v>
      </c>
      <c r="R10" s="17">
        <v>3.0046615986386409E-3</v>
      </c>
      <c r="S10" s="17">
        <v>0.18271614084605503</v>
      </c>
      <c r="T10" s="17">
        <v>-4.8472160172973238E-3</v>
      </c>
      <c r="U10" s="17">
        <v>-1.6631454931193168E-2</v>
      </c>
      <c r="V10" s="17">
        <v>-1.8216837269808064E-2</v>
      </c>
      <c r="W10" s="17">
        <v>-2.8603778156830358E-2</v>
      </c>
      <c r="X10" s="17">
        <v>1.502575334510927</v>
      </c>
    </row>
    <row r="11" spans="1:24" x14ac:dyDescent="0.3">
      <c r="A11" s="85">
        <v>2010</v>
      </c>
      <c r="B11" s="17">
        <v>6.1163901764266435E-2</v>
      </c>
      <c r="C11" s="17">
        <v>1.9043709043833693E-2</v>
      </c>
      <c r="D11" s="17">
        <v>1.032793577709115E-5</v>
      </c>
      <c r="E11" s="17">
        <v>-9.7296293453221813E-2</v>
      </c>
      <c r="F11" s="17">
        <v>-1.2750396743485441E-2</v>
      </c>
      <c r="G11" s="17">
        <v>-9.2727048350445592E-3</v>
      </c>
      <c r="H11" s="17">
        <v>8.5194564167628065E-2</v>
      </c>
      <c r="I11" s="17">
        <v>0.28715907787801948</v>
      </c>
      <c r="J11" s="17">
        <v>-2.1081886940444553E-2</v>
      </c>
      <c r="K11" s="17">
        <v>4.4578380746590006E-2</v>
      </c>
      <c r="L11" s="17">
        <v>-3.8571101354049245E-2</v>
      </c>
      <c r="M11" s="17">
        <v>-5.6683349771398585E-2</v>
      </c>
      <c r="N11" s="17">
        <v>1.3934008185105481E-2</v>
      </c>
      <c r="O11" s="17">
        <v>-4.317241796763148E-2</v>
      </c>
      <c r="P11" s="17">
        <v>3.5843285290122337E-3</v>
      </c>
      <c r="Q11" s="17">
        <v>-1.5599144618686434E-2</v>
      </c>
      <c r="R11" s="17">
        <v>-1.1907106929780595E-2</v>
      </c>
      <c r="S11" s="17">
        <v>-0.23754612661897054</v>
      </c>
      <c r="T11" s="17">
        <v>-1.4503645224190197E-2</v>
      </c>
      <c r="U11" s="17">
        <v>7.0804399547907309E-3</v>
      </c>
      <c r="V11" s="17">
        <v>0.38674394535417733</v>
      </c>
      <c r="W11" s="17">
        <v>0.25870518910123164</v>
      </c>
      <c r="X11" s="17">
        <v>0.60881369820352871</v>
      </c>
    </row>
    <row r="12" spans="1:24" x14ac:dyDescent="0.3">
      <c r="A12" s="85">
        <v>2011</v>
      </c>
      <c r="B12" s="17">
        <v>5.9181457784051691E-2</v>
      </c>
      <c r="C12" s="17">
        <v>0.10523333587549946</v>
      </c>
      <c r="D12" s="17">
        <v>-3.207278024001204E-2</v>
      </c>
      <c r="E12" s="17">
        <v>-1.2840045957332815E-2</v>
      </c>
      <c r="F12" s="17">
        <v>-2.6160130694703958E-2</v>
      </c>
      <c r="G12" s="17">
        <v>-2.0328304850860311E-2</v>
      </c>
      <c r="H12" s="17">
        <v>-1.0612700958279498E-2</v>
      </c>
      <c r="I12" s="17">
        <v>-2.065162193966396E-2</v>
      </c>
      <c r="J12" s="17">
        <v>4.4537234690501415E-2</v>
      </c>
      <c r="K12" s="17">
        <v>0.20106457425437763</v>
      </c>
      <c r="L12" s="17">
        <v>7.3604342851209077E-3</v>
      </c>
      <c r="M12" s="17">
        <v>-0.72133261227784851</v>
      </c>
      <c r="N12" s="17">
        <v>-1.0129626354040107E-2</v>
      </c>
      <c r="O12" s="17">
        <v>-4.8084654959163448E-2</v>
      </c>
      <c r="P12" s="17">
        <v>-4.7301739288527968E-2</v>
      </c>
      <c r="Q12" s="17">
        <v>0.19561850184815474</v>
      </c>
      <c r="R12" s="17">
        <v>1.4362351878707479E-3</v>
      </c>
      <c r="S12" s="17">
        <v>0.24905971024897455</v>
      </c>
      <c r="T12" s="17">
        <v>-5.2780788632342993E-2</v>
      </c>
      <c r="U12" s="17">
        <v>-1.6631867910778076E-2</v>
      </c>
      <c r="V12" s="17">
        <v>-1.3810143496333482E-2</v>
      </c>
      <c r="W12" s="17">
        <v>2.3086444308268758E-3</v>
      </c>
      <c r="X12" s="17">
        <v>-0.16693688895450917</v>
      </c>
    </row>
    <row r="13" spans="1:24" x14ac:dyDescent="0.3">
      <c r="A13" s="85">
        <v>2012</v>
      </c>
      <c r="B13" s="17">
        <v>6.2230987384847739E-2</v>
      </c>
      <c r="C13" s="17">
        <v>-1.6181059050213772E-2</v>
      </c>
      <c r="D13" s="17">
        <v>8.3712391984616774E-2</v>
      </c>
      <c r="E13" s="17">
        <v>-3.0990872506214674E-2</v>
      </c>
      <c r="F13" s="17">
        <v>4.6811195854073395E-2</v>
      </c>
      <c r="G13" s="17">
        <v>6.1693034680707665E-2</v>
      </c>
      <c r="H13" s="17">
        <v>4.2400292197661844E-2</v>
      </c>
      <c r="I13" s="17">
        <v>-2.6459944843770986E-2</v>
      </c>
      <c r="J13" s="17">
        <v>-1.4483632470299514E-2</v>
      </c>
      <c r="K13" s="17">
        <v>8.4284155138867792E-2</v>
      </c>
      <c r="L13" s="17">
        <v>5.8452073014465845E-2</v>
      </c>
      <c r="M13" s="17">
        <v>-0.10251826200231715</v>
      </c>
      <c r="N13" s="17">
        <v>2.7237920241858792E-2</v>
      </c>
      <c r="O13" s="17">
        <v>-4.8989236709296464E-3</v>
      </c>
      <c r="P13" s="17">
        <v>9.0729388214687845E-3</v>
      </c>
      <c r="Q13" s="17">
        <v>-8.614027860680884E-2</v>
      </c>
      <c r="R13" s="17">
        <v>7.572141993554464E-2</v>
      </c>
      <c r="S13" s="17">
        <v>0</v>
      </c>
      <c r="T13" s="17">
        <v>1.6431608067966154E-2</v>
      </c>
      <c r="U13" s="17">
        <v>-2.4824856013085969E-2</v>
      </c>
      <c r="V13" s="17">
        <v>2.9508266542578661E-2</v>
      </c>
      <c r="W13" s="17">
        <v>3.7920307020110677E-2</v>
      </c>
      <c r="X13" s="17">
        <v>0.32897876172112822</v>
      </c>
    </row>
    <row r="14" spans="1:24" x14ac:dyDescent="0.3">
      <c r="A14" s="85">
        <v>2013</v>
      </c>
      <c r="B14" s="17">
        <v>6.7684219121896871E-2</v>
      </c>
      <c r="C14" s="17">
        <v>-2.9448752287260328E-2</v>
      </c>
      <c r="D14" s="17">
        <v>1.3888314684508393E-2</v>
      </c>
      <c r="E14" s="17">
        <v>-2.6083213356094773E-2</v>
      </c>
      <c r="F14" s="17">
        <v>-4.05091640159633E-2</v>
      </c>
      <c r="G14" s="17">
        <v>-5.402238511620247E-2</v>
      </c>
      <c r="H14" s="17">
        <v>-7.7117581338786281E-2</v>
      </c>
      <c r="I14" s="17">
        <v>-3.1092629362284276E-2</v>
      </c>
      <c r="J14" s="17">
        <v>-2.2992767016032246E-2</v>
      </c>
      <c r="K14" s="17">
        <v>-0.1204951424637513</v>
      </c>
      <c r="L14" s="17">
        <v>0.3599204865387261</v>
      </c>
      <c r="M14" s="17">
        <v>8.3459952959405656E-3</v>
      </c>
      <c r="N14" s="17">
        <v>-3.1188253765668531E-2</v>
      </c>
      <c r="O14" s="17">
        <v>-4.6376032052446873E-3</v>
      </c>
      <c r="P14" s="17">
        <v>-3.9272080468498081E-2</v>
      </c>
      <c r="Q14" s="17">
        <v>8.5995908645340985E-2</v>
      </c>
      <c r="R14" s="17">
        <v>7.7172309159596691E-2</v>
      </c>
      <c r="S14" s="17">
        <v>0.10780261130303789</v>
      </c>
      <c r="T14" s="17">
        <v>-6.0424659039572164E-2</v>
      </c>
      <c r="U14" s="17">
        <v>4.1417961252465094E-2</v>
      </c>
      <c r="V14" s="17">
        <v>-2.8470776524802403E-2</v>
      </c>
      <c r="W14" s="17">
        <v>0.11015583428006637</v>
      </c>
      <c r="X14" s="17">
        <v>0.30662863232141813</v>
      </c>
    </row>
    <row r="15" spans="1:24" x14ac:dyDescent="0.3">
      <c r="A15" s="85">
        <v>2014</v>
      </c>
      <c r="B15" s="17">
        <v>7.0003655119197497E-2</v>
      </c>
      <c r="C15" s="17">
        <v>0.19988576996600005</v>
      </c>
      <c r="D15" s="17">
        <v>2.0324475047128203E-3</v>
      </c>
      <c r="E15" s="17">
        <v>6.2924327201419841E-2</v>
      </c>
      <c r="F15" s="17">
        <v>0.2892876530987839</v>
      </c>
      <c r="G15" s="17">
        <v>4.9106564777579801E-3</v>
      </c>
      <c r="H15" s="17">
        <v>0.12135595790610856</v>
      </c>
      <c r="I15" s="17">
        <v>4.2686849899735103E-3</v>
      </c>
      <c r="J15" s="17">
        <v>0.12904933996114876</v>
      </c>
      <c r="K15" s="17">
        <v>0.11504090708777429</v>
      </c>
      <c r="L15" s="17">
        <v>1.5145924781785705E-2</v>
      </c>
      <c r="M15" s="17">
        <v>-0.13259607472467155</v>
      </c>
      <c r="N15" s="17">
        <v>0.19237721346519768</v>
      </c>
      <c r="O15" s="17">
        <v>2.6005267231884056E-2</v>
      </c>
      <c r="P15" s="17">
        <v>-0.1508933648579894</v>
      </c>
      <c r="Q15" s="17">
        <v>4.4292611187439428E-2</v>
      </c>
      <c r="R15" s="17">
        <v>-3.0930442449541698E-2</v>
      </c>
      <c r="S15" s="17">
        <v>3.6421475364624193E-3</v>
      </c>
      <c r="T15" s="17">
        <v>2.7699249507975334E-2</v>
      </c>
      <c r="U15" s="17">
        <v>-4.2387459310685525E-3</v>
      </c>
      <c r="V15" s="17">
        <v>-1.582184311003625E-2</v>
      </c>
      <c r="W15" s="17">
        <v>-2.5153999838363767E-2</v>
      </c>
      <c r="X15" s="17">
        <v>0.94828734211195076</v>
      </c>
    </row>
    <row r="16" spans="1:24" x14ac:dyDescent="0.3">
      <c r="A16" s="85">
        <v>2015</v>
      </c>
      <c r="B16" s="17">
        <v>0</v>
      </c>
      <c r="C16" s="17">
        <v>-1.4111081751524111E-2</v>
      </c>
      <c r="D16" s="17">
        <v>-5.3727237176095554E-3</v>
      </c>
      <c r="E16" s="17">
        <v>-2.6869844967096393E-2</v>
      </c>
      <c r="F16" s="17">
        <v>1.6936911013464621E-2</v>
      </c>
      <c r="G16" s="17">
        <v>-2.1757204705496278E-2</v>
      </c>
      <c r="H16" s="17">
        <v>0.18324907445315411</v>
      </c>
      <c r="I16" s="17">
        <v>-3.8843717333337795E-2</v>
      </c>
      <c r="J16" s="17">
        <v>-4.8760928928192754E-2</v>
      </c>
      <c r="K16" s="17">
        <v>1.4467106259263323E-2</v>
      </c>
      <c r="L16" s="17">
        <v>0.2150023108774487</v>
      </c>
      <c r="M16" s="17">
        <v>0.4904327826057221</v>
      </c>
      <c r="N16" s="17">
        <v>6.376116987547315E-3</v>
      </c>
      <c r="O16" s="17">
        <v>9.4079551781116183E-3</v>
      </c>
      <c r="P16" s="17">
        <v>-1.9415575546022541E-2</v>
      </c>
      <c r="Q16" s="17">
        <v>4.5610722601618782E-2</v>
      </c>
      <c r="R16" s="17">
        <v>-2.0821084762248154E-2</v>
      </c>
      <c r="S16" s="17">
        <v>1.3199563665115049E-3</v>
      </c>
      <c r="T16" s="17">
        <v>5.7444198664132438E-3</v>
      </c>
      <c r="U16" s="17">
        <v>-2.3031035945382514E-2</v>
      </c>
      <c r="V16" s="17">
        <v>-3.6278140621860709E-2</v>
      </c>
      <c r="W16" s="17">
        <v>1.6890181756587321E-2</v>
      </c>
      <c r="X16" s="17">
        <v>0.75017619968707183</v>
      </c>
    </row>
    <row r="17" spans="1:24" x14ac:dyDescent="0.3">
      <c r="A17" s="85">
        <v>2016</v>
      </c>
      <c r="B17" s="17">
        <v>0</v>
      </c>
      <c r="C17" s="17">
        <v>-5.2010549064966384E-5</v>
      </c>
      <c r="D17" s="17">
        <v>4.204377425540972E-2</v>
      </c>
      <c r="E17" s="17">
        <v>-7.0745629193268239E-2</v>
      </c>
      <c r="F17" s="17">
        <v>1.5279010914282489E-2</v>
      </c>
      <c r="G17" s="17">
        <v>-1.5307692220022793E-2</v>
      </c>
      <c r="H17" s="17">
        <v>7.2670448900831588E-2</v>
      </c>
      <c r="I17" s="17">
        <v>0.18027294852238859</v>
      </c>
      <c r="J17" s="17">
        <v>-5.0078493448346556E-2</v>
      </c>
      <c r="K17" s="17">
        <v>0.18381612680868045</v>
      </c>
      <c r="L17" s="17">
        <v>-8.4169484170955003E-2</v>
      </c>
      <c r="M17" s="17">
        <v>0.1023264730719198</v>
      </c>
      <c r="N17" s="17">
        <v>-1.5146656472535875E-2</v>
      </c>
      <c r="O17" s="17">
        <v>7.6761835166762438E-2</v>
      </c>
      <c r="P17" s="17">
        <v>-2.4743809850282072E-2</v>
      </c>
      <c r="Q17" s="17">
        <v>6.2020393599956765E-2</v>
      </c>
      <c r="R17" s="17">
        <v>0.14100778797036465</v>
      </c>
      <c r="S17" s="17">
        <v>-3.6615330460861878E-2</v>
      </c>
      <c r="T17" s="17">
        <v>2.6129374899622054E-2</v>
      </c>
      <c r="U17" s="17">
        <v>4.3047201219433208E-2</v>
      </c>
      <c r="V17" s="17">
        <v>3.5211873864045638E-2</v>
      </c>
      <c r="W17" s="17">
        <v>0.14457510710155055</v>
      </c>
      <c r="X17" s="17">
        <v>0.82830324992991067</v>
      </c>
    </row>
    <row r="18" spans="1:24" x14ac:dyDescent="0.3">
      <c r="A18" s="85">
        <v>2017</v>
      </c>
      <c r="B18" s="17">
        <v>6.577005988723629E-2</v>
      </c>
      <c r="C18" s="17">
        <v>0.15040517765379838</v>
      </c>
      <c r="D18" s="17">
        <v>7.6246752781034391E-2</v>
      </c>
      <c r="E18" s="17">
        <v>0.11909527133186987</v>
      </c>
      <c r="F18" s="17">
        <v>-9.0000092232398368E-2</v>
      </c>
      <c r="G18" s="17">
        <v>-2.7367852637249515E-2</v>
      </c>
      <c r="H18" s="17">
        <v>-0.10476097945279783</v>
      </c>
      <c r="I18" s="17">
        <v>2.8014503446399655E-3</v>
      </c>
      <c r="J18" s="17">
        <v>5.0732320415846417E-2</v>
      </c>
      <c r="K18" s="17">
        <v>-0.12095260264681978</v>
      </c>
      <c r="L18" s="17">
        <v>0.25115676797023306</v>
      </c>
      <c r="M18" s="17">
        <v>7.1879610470867439E-2</v>
      </c>
      <c r="N18" s="17">
        <v>-2.1472011514561823E-2</v>
      </c>
      <c r="O18" s="17">
        <v>-2.6638264409406197E-3</v>
      </c>
      <c r="P18" s="17">
        <v>-5.9178255088352234E-2</v>
      </c>
      <c r="Q18" s="17">
        <v>0.32767824610186774</v>
      </c>
      <c r="R18" s="17">
        <v>-6.786783444744174E-3</v>
      </c>
      <c r="S18" s="17">
        <v>4.8837760824446061E-3</v>
      </c>
      <c r="T18" s="17">
        <v>-5.9481461109274873E-2</v>
      </c>
      <c r="U18" s="17">
        <v>1.770110178565261E-4</v>
      </c>
      <c r="V18" s="17">
        <v>5.8416451285546636E-2</v>
      </c>
      <c r="W18" s="17">
        <v>-4.0105499662534502E-2</v>
      </c>
      <c r="X18" s="17">
        <v>0.64647353111356765</v>
      </c>
    </row>
    <row r="19" spans="1:24" x14ac:dyDescent="0.3">
      <c r="A19" s="85">
        <v>2018</v>
      </c>
      <c r="B19" s="17">
        <v>-3.1064984898987312E-2</v>
      </c>
      <c r="C19" s="17">
        <v>-8.0846372790457487E-3</v>
      </c>
      <c r="D19" s="17">
        <v>-6.9110405605604542E-3</v>
      </c>
      <c r="E19" s="17">
        <v>-3.8659202985095405E-2</v>
      </c>
      <c r="F19" s="17">
        <v>-1.0838161262570934E-2</v>
      </c>
      <c r="G19" s="17">
        <v>-2.5706377145942927E-2</v>
      </c>
      <c r="H19" s="17">
        <v>0.19064820076682057</v>
      </c>
      <c r="I19" s="17">
        <v>0.11166729590446557</v>
      </c>
      <c r="J19" s="17">
        <v>-2.1508583316796524E-2</v>
      </c>
      <c r="K19" s="17">
        <v>-5.2124265847171412E-2</v>
      </c>
      <c r="L19" s="17">
        <v>-1.2158505738996775E-2</v>
      </c>
      <c r="M19" s="17">
        <v>-5.7546593579896485E-2</v>
      </c>
      <c r="N19" s="17">
        <v>-3.5238088874485922E-2</v>
      </c>
      <c r="O19" s="17">
        <v>-1.3632461446848534E-2</v>
      </c>
      <c r="P19" s="17">
        <v>-3.6355868263839665E-2</v>
      </c>
      <c r="Q19" s="17">
        <v>9.4444177044290617E-2</v>
      </c>
      <c r="R19" s="17">
        <v>-7.6259912818044825E-2</v>
      </c>
      <c r="S19" s="17">
        <v>-1.0452588242393533E-2</v>
      </c>
      <c r="T19" s="17">
        <v>-9.6310257712060976E-2</v>
      </c>
      <c r="U19" s="17">
        <v>1.1973672423868856E-2</v>
      </c>
      <c r="V19" s="17">
        <v>0.11804691562574164</v>
      </c>
      <c r="W19" s="17">
        <v>3.4079664187365209E-2</v>
      </c>
      <c r="X19" s="17">
        <v>2.8008395979815019E-2</v>
      </c>
    </row>
    <row r="20" spans="1:24" x14ac:dyDescent="0.3">
      <c r="A20" s="85">
        <v>2019</v>
      </c>
      <c r="B20" s="17">
        <v>0</v>
      </c>
      <c r="C20" s="17">
        <v>-2.8272926931460381E-2</v>
      </c>
      <c r="D20" s="17">
        <v>0.14324161342638367</v>
      </c>
      <c r="E20" s="17">
        <v>7.7960222844880162E-2</v>
      </c>
      <c r="F20" s="17">
        <v>-1.8663764562121175E-2</v>
      </c>
      <c r="G20" s="17">
        <v>-1.7654114335748743E-2</v>
      </c>
      <c r="H20" s="17">
        <v>-5.3484331255969943E-3</v>
      </c>
      <c r="I20" s="17">
        <v>-1.2509615902070335E-2</v>
      </c>
      <c r="J20" s="17">
        <v>0.14799886926987244</v>
      </c>
      <c r="K20" s="17">
        <v>9.6334966139609374E-2</v>
      </c>
      <c r="L20" s="17">
        <v>-2.2903923449882485E-2</v>
      </c>
      <c r="M20" s="17">
        <v>4.4143154592619874E-2</v>
      </c>
      <c r="N20" s="17">
        <v>0.14326358467370878</v>
      </c>
      <c r="O20" s="17">
        <v>-2.4635331652754604E-2</v>
      </c>
      <c r="P20" s="17">
        <v>4.5214632423406682E-3</v>
      </c>
      <c r="Q20" s="17">
        <v>2.5880147143479835E-2</v>
      </c>
      <c r="R20" s="17">
        <v>-2.4309248869803641E-2</v>
      </c>
      <c r="S20" s="17">
        <v>-1.7297531415511616E-2</v>
      </c>
      <c r="T20" s="17">
        <v>-2.8760024420244189E-2</v>
      </c>
      <c r="U20" s="17">
        <v>5.7328861867078425E-2</v>
      </c>
      <c r="V20" s="17">
        <v>-7.9531807263734898E-3</v>
      </c>
      <c r="W20" s="17">
        <v>-1.0881768230980202E-2</v>
      </c>
      <c r="X20" s="17">
        <v>0.52148301957742549</v>
      </c>
    </row>
    <row r="21" spans="1:24" x14ac:dyDescent="0.3">
      <c r="A21" s="85">
        <v>2020</v>
      </c>
      <c r="B21" s="17">
        <v>0.29648858775371745</v>
      </c>
      <c r="C21" s="17">
        <v>0.16762748669436103</v>
      </c>
      <c r="D21" s="17">
        <v>4.0746337037683489E-2</v>
      </c>
      <c r="E21" s="17">
        <v>7.8729682690179159E-2</v>
      </c>
      <c r="F21" s="17">
        <v>1.5853243716966493E-2</v>
      </c>
      <c r="G21" s="17">
        <v>-3.9604869242365337E-2</v>
      </c>
      <c r="H21" s="17">
        <v>4.4271479848902465E-2</v>
      </c>
      <c r="I21" s="17">
        <v>-4.2919644953528693E-2</v>
      </c>
      <c r="J21" s="17">
        <v>6.2134663431068778E-2</v>
      </c>
      <c r="K21" s="17">
        <v>0.20796273008982524</v>
      </c>
      <c r="L21" s="17">
        <v>1.2426581667972111E-2</v>
      </c>
      <c r="M21" s="17">
        <v>-0.30610365928390981</v>
      </c>
      <c r="N21" s="17">
        <v>-1.2965286491007947E-2</v>
      </c>
      <c r="O21" s="17">
        <v>-0.15289744043928119</v>
      </c>
      <c r="P21" s="17">
        <v>-6.9128801267252194E-3</v>
      </c>
      <c r="Q21" s="17">
        <v>0.15802882524292028</v>
      </c>
      <c r="R21" s="17">
        <v>-5.5271457371413125E-2</v>
      </c>
      <c r="S21" s="17">
        <v>0.16014493902184829</v>
      </c>
      <c r="T21" s="17">
        <v>0.31655657342298626</v>
      </c>
      <c r="U21" s="17">
        <v>3.761493452215102E-2</v>
      </c>
      <c r="V21" s="17">
        <v>8.7283448049296818E-4</v>
      </c>
      <c r="W21" s="17">
        <v>0.31290773407009953</v>
      </c>
      <c r="X21" s="17">
        <v>1.2956913957829432</v>
      </c>
    </row>
    <row r="22" spans="1:24" x14ac:dyDescent="0.3">
      <c r="A22" s="85">
        <v>2021</v>
      </c>
      <c r="B22" s="17">
        <v>-0.22928652263108049</v>
      </c>
      <c r="C22" s="17">
        <v>-2.5650529690970862E-2</v>
      </c>
      <c r="D22" s="17">
        <v>-2.2700533296874537E-2</v>
      </c>
      <c r="E22" s="17">
        <v>-0.11936102021312169</v>
      </c>
      <c r="F22" s="17">
        <v>-6.8109810763861134E-2</v>
      </c>
      <c r="G22" s="17">
        <v>6.1026987327223302E-2</v>
      </c>
      <c r="H22" s="17">
        <v>-0.1075365693181782</v>
      </c>
      <c r="I22" s="17">
        <v>4.7655222883949917E-2</v>
      </c>
      <c r="J22" s="17">
        <v>-1.2860980927936977E-2</v>
      </c>
      <c r="K22" s="17">
        <v>-3.3872621844524026E-2</v>
      </c>
      <c r="L22" s="17">
        <v>0.11426719145458732</v>
      </c>
      <c r="M22" s="17">
        <v>8.5805762571610003E-2</v>
      </c>
      <c r="N22" s="17">
        <v>0.29479481884354297</v>
      </c>
      <c r="O22" s="17">
        <v>-5.0658835402817057E-2</v>
      </c>
      <c r="P22" s="17">
        <v>5.1768244671702199E-2</v>
      </c>
      <c r="Q22" s="17">
        <v>0.21436988335955368</v>
      </c>
      <c r="R22" s="17">
        <v>-4.5966941566550713E-2</v>
      </c>
      <c r="S22" s="17">
        <v>0.11016674807786035</v>
      </c>
      <c r="T22" s="17">
        <v>-3.0831761142920223E-2</v>
      </c>
      <c r="U22" s="17">
        <v>2.1063159170808584E-2</v>
      </c>
      <c r="V22" s="17">
        <v>1.7829350722498347E-2</v>
      </c>
      <c r="W22" s="17">
        <v>-1.4669819953536814E-2</v>
      </c>
      <c r="X22" s="17">
        <v>0.25724142233096386</v>
      </c>
    </row>
    <row r="23" spans="1:24" x14ac:dyDescent="0.3">
      <c r="A23" s="85">
        <v>2022</v>
      </c>
      <c r="B23" s="17">
        <v>0</v>
      </c>
      <c r="C23" s="17">
        <v>0.13385409850474694</v>
      </c>
      <c r="D23" s="17">
        <v>-5.8564674655522779E-2</v>
      </c>
      <c r="E23" s="17">
        <v>-2.6527601541428421E-2</v>
      </c>
      <c r="F23" s="17">
        <v>0.34863990251709925</v>
      </c>
      <c r="G23" s="17">
        <v>0.4846999825425472</v>
      </c>
      <c r="H23" s="17">
        <v>0.16857953832585615</v>
      </c>
      <c r="I23" s="17">
        <v>8.7642079686152466E-2</v>
      </c>
      <c r="J23" s="17">
        <v>1.9368504447921313E-2</v>
      </c>
      <c r="K23" s="17">
        <v>8.6231130851511711E-2</v>
      </c>
      <c r="L23" s="17">
        <v>5.4661877296698393E-2</v>
      </c>
      <c r="M23" s="17">
        <v>9.2082375121047513E-2</v>
      </c>
      <c r="N23" s="17">
        <v>1.446027856590147E-2</v>
      </c>
      <c r="O23" s="17">
        <v>-2.0429097579209143E-2</v>
      </c>
      <c r="P23" s="17">
        <v>-9.4248869264319524E-2</v>
      </c>
      <c r="Q23" s="17">
        <v>0.16906382539050671</v>
      </c>
      <c r="R23" s="17">
        <v>0.41925736576789963</v>
      </c>
      <c r="S23" s="17">
        <v>-5.4892326825159779E-2</v>
      </c>
      <c r="T23" s="17">
        <v>-4.5180814065289869E-3</v>
      </c>
      <c r="U23" s="17">
        <v>4.3843634993769739E-2</v>
      </c>
      <c r="V23" s="17">
        <v>-3.7198533157123514E-2</v>
      </c>
      <c r="W23" s="17">
        <v>-4.1126509920307364E-2</v>
      </c>
      <c r="X23" s="17">
        <v>1.7848788996620593</v>
      </c>
    </row>
    <row r="24" spans="1:24" x14ac:dyDescent="0.3">
      <c r="A24" s="85">
        <v>2023</v>
      </c>
      <c r="B24" s="17">
        <v>2.190321103800133E-2</v>
      </c>
      <c r="C24" s="17">
        <v>-1.5254291246189313E-2</v>
      </c>
      <c r="D24" s="17">
        <v>-4.2423844292084643E-2</v>
      </c>
      <c r="E24" s="17">
        <v>-4.9125126515286319E-2</v>
      </c>
      <c r="F24" s="17">
        <v>-5.8810701952541851E-2</v>
      </c>
      <c r="G24" s="17">
        <v>-2.6455825447106215E-2</v>
      </c>
      <c r="H24" s="17">
        <v>3.9892160312225491E-2</v>
      </c>
      <c r="I24" s="17">
        <v>-8.0698463867160276E-3</v>
      </c>
      <c r="J24" s="17">
        <v>-7.9077656023965812E-2</v>
      </c>
      <c r="K24" s="17">
        <v>-3.2863211142236774E-2</v>
      </c>
      <c r="L24" s="17">
        <v>0.13391415626317535</v>
      </c>
      <c r="M24" s="17">
        <v>0.12458705594160979</v>
      </c>
      <c r="N24" s="17">
        <v>0.11900051039655593</v>
      </c>
      <c r="O24" s="17">
        <v>8.8591886527126698E-2</v>
      </c>
      <c r="P24" s="17">
        <v>-0.10308444012187656</v>
      </c>
      <c r="Q24" s="17">
        <v>-2.1538799999761462E-2</v>
      </c>
      <c r="R24" s="17">
        <v>-1.2941208111057452E-2</v>
      </c>
      <c r="S24" s="17">
        <v>3.7867113241579218E-3</v>
      </c>
      <c r="T24" s="17">
        <v>8.9767576793972459E-2</v>
      </c>
      <c r="U24" s="17">
        <v>9.2908587854059234E-3</v>
      </c>
      <c r="V24" s="17">
        <v>-4.3073163926267699E-2</v>
      </c>
      <c r="W24" s="17">
        <v>6.7277387068241476E-2</v>
      </c>
      <c r="X24" s="17">
        <v>0.20529339928538221</v>
      </c>
    </row>
    <row r="25" spans="1:24" x14ac:dyDescent="0.3">
      <c r="A25" s="85" t="s">
        <v>37</v>
      </c>
      <c r="B25" s="17">
        <v>0.66864094652545125</v>
      </c>
      <c r="C25" s="17">
        <v>0.84285790497691304</v>
      </c>
      <c r="D25" s="17">
        <v>0.64432270567407279</v>
      </c>
      <c r="E25" s="17">
        <v>0.42143052179236729</v>
      </c>
      <c r="F25" s="17">
        <v>0.92588516901987461</v>
      </c>
      <c r="G25" s="17">
        <v>0.5906241569621844</v>
      </c>
      <c r="H25" s="17">
        <v>1.0069043614800417</v>
      </c>
      <c r="I25" s="17">
        <v>0.63395717439332577</v>
      </c>
      <c r="J25" s="17">
        <v>0.85600077856441881</v>
      </c>
      <c r="K25" s="17">
        <v>0.80584594494727513</v>
      </c>
      <c r="L25" s="17">
        <v>0.8862531338902504</v>
      </c>
      <c r="M25" s="17">
        <v>10.836927165907351</v>
      </c>
      <c r="N25" s="17">
        <v>1.1559140068085847</v>
      </c>
      <c r="O25" s="17">
        <v>0.88647817195192513</v>
      </c>
      <c r="P25" s="17">
        <v>-0.18548543212151258</v>
      </c>
      <c r="Q25" s="17">
        <v>1.4508736274833094</v>
      </c>
      <c r="R25" s="17">
        <v>0.74903772925189538</v>
      </c>
      <c r="S25" s="17">
        <v>17.553067516760624</v>
      </c>
      <c r="T25" s="17">
        <v>0.21074389972731122</v>
      </c>
      <c r="U25" s="17">
        <v>0.20931854881000034</v>
      </c>
      <c r="V25" s="17">
        <v>0.59134046760312442</v>
      </c>
      <c r="W25" s="17">
        <v>1.3607996734465375</v>
      </c>
      <c r="X25" s="17">
        <v>43.101738173855331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E21B-6FE5-4AB2-80F0-471CE1F1F2B9}">
  <dimension ref="A1:X24"/>
  <sheetViews>
    <sheetView zoomScale="68" workbookViewId="0">
      <selection activeCell="A23" sqref="A23"/>
    </sheetView>
  </sheetViews>
  <sheetFormatPr defaultRowHeight="14.4" x14ac:dyDescent="0.3"/>
  <cols>
    <col min="1" max="1" width="11.6640625" bestFit="1" customWidth="1"/>
    <col min="2" max="2" width="30.88671875" bestFit="1" customWidth="1"/>
    <col min="3" max="3" width="19.6640625" bestFit="1" customWidth="1"/>
    <col min="4" max="4" width="17.33203125" bestFit="1" customWidth="1"/>
    <col min="5" max="5" width="16.33203125" bestFit="1" customWidth="1"/>
    <col min="6" max="6" width="16.6640625" bestFit="1" customWidth="1"/>
    <col min="7" max="7" width="19.109375" bestFit="1" customWidth="1"/>
    <col min="8" max="8" width="17.109375" bestFit="1" customWidth="1"/>
    <col min="9" max="9" width="19" bestFit="1" customWidth="1"/>
    <col min="10" max="10" width="16" bestFit="1" customWidth="1"/>
    <col min="11" max="11" width="21.6640625" bestFit="1" customWidth="1"/>
    <col min="12" max="12" width="25.6640625" bestFit="1" customWidth="1"/>
    <col min="13" max="13" width="23.6640625" bestFit="1" customWidth="1"/>
    <col min="14" max="14" width="19.109375" bestFit="1" customWidth="1"/>
    <col min="15" max="15" width="17.6640625" bestFit="1" customWidth="1"/>
    <col min="16" max="16" width="21.44140625" bestFit="1" customWidth="1"/>
    <col min="17" max="17" width="20.44140625" bestFit="1" customWidth="1"/>
    <col min="18" max="18" width="31.88671875" bestFit="1" customWidth="1"/>
    <col min="19" max="19" width="31.44140625" bestFit="1" customWidth="1"/>
    <col min="20" max="20" width="23.6640625" bestFit="1" customWidth="1"/>
    <col min="21" max="21" width="15.33203125" bestFit="1" customWidth="1"/>
    <col min="22" max="22" width="17.6640625" bestFit="1" customWidth="1"/>
    <col min="23" max="23" width="37.33203125" bestFit="1" customWidth="1"/>
    <col min="24" max="24" width="13.6640625" bestFit="1" customWidth="1"/>
  </cols>
  <sheetData>
    <row r="1" spans="1:24" x14ac:dyDescent="0.3">
      <c r="A1" s="87" t="s">
        <v>36</v>
      </c>
      <c r="B1" s="87" t="s">
        <v>4</v>
      </c>
      <c r="C1" s="87" t="s">
        <v>7</v>
      </c>
      <c r="D1" s="87" t="s">
        <v>8</v>
      </c>
      <c r="E1" s="87" t="s">
        <v>9</v>
      </c>
      <c r="F1" s="87" t="s">
        <v>10</v>
      </c>
      <c r="G1" s="87" t="s">
        <v>11</v>
      </c>
      <c r="H1" s="87" t="s">
        <v>12</v>
      </c>
      <c r="I1" s="87" t="s">
        <v>14</v>
      </c>
      <c r="J1" s="87" t="s">
        <v>15</v>
      </c>
      <c r="K1" s="87" t="s">
        <v>17</v>
      </c>
      <c r="L1" s="87" t="s">
        <v>18</v>
      </c>
      <c r="M1" s="87" t="s">
        <v>19</v>
      </c>
      <c r="N1" s="87" t="s">
        <v>20</v>
      </c>
      <c r="O1" s="87" t="s">
        <v>21</v>
      </c>
      <c r="P1" s="87" t="s">
        <v>22</v>
      </c>
      <c r="Q1" s="87" t="s">
        <v>23</v>
      </c>
      <c r="R1" s="87" t="s">
        <v>24</v>
      </c>
      <c r="S1" s="87" t="s">
        <v>25</v>
      </c>
      <c r="T1" s="87" t="s">
        <v>16</v>
      </c>
      <c r="U1" s="87" t="s">
        <v>5</v>
      </c>
      <c r="V1" s="87" t="s">
        <v>6</v>
      </c>
      <c r="W1" s="87" t="s">
        <v>13</v>
      </c>
      <c r="X1" s="87" t="s">
        <v>26</v>
      </c>
    </row>
    <row r="2" spans="1:24" x14ac:dyDescent="0.3">
      <c r="A2" s="85">
        <v>2004</v>
      </c>
      <c r="B2">
        <v>15873247</v>
      </c>
      <c r="C2">
        <v>199112945</v>
      </c>
      <c r="D2">
        <v>68955738</v>
      </c>
      <c r="E2">
        <v>90796913</v>
      </c>
      <c r="F2">
        <v>46176161</v>
      </c>
      <c r="G2">
        <v>177709597</v>
      </c>
      <c r="H2">
        <v>43926414</v>
      </c>
      <c r="I2">
        <v>66113566</v>
      </c>
      <c r="J2">
        <v>23067794</v>
      </c>
      <c r="K2">
        <v>152667990</v>
      </c>
      <c r="L2">
        <v>145997000</v>
      </c>
      <c r="M2">
        <v>115484831</v>
      </c>
      <c r="N2">
        <v>55878797</v>
      </c>
      <c r="O2">
        <v>245897214</v>
      </c>
      <c r="P2">
        <v>166661022</v>
      </c>
      <c r="Q2">
        <v>224476000</v>
      </c>
      <c r="R2">
        <v>56987094</v>
      </c>
      <c r="S2">
        <v>105222705</v>
      </c>
      <c r="T2">
        <v>604644000</v>
      </c>
      <c r="U2">
        <v>717923260</v>
      </c>
      <c r="V2">
        <v>1331454000</v>
      </c>
      <c r="W2">
        <v>2514778000</v>
      </c>
      <c r="X2">
        <f t="shared" ref="X2:X21" si="0">AVERAGE(B2:S2)</f>
        <v>111166946</v>
      </c>
    </row>
    <row r="3" spans="1:24" x14ac:dyDescent="0.3">
      <c r="A3" s="85">
        <v>2005</v>
      </c>
      <c r="B3">
        <v>16379545</v>
      </c>
      <c r="C3">
        <v>198850365</v>
      </c>
      <c r="D3">
        <v>67651800</v>
      </c>
      <c r="E3">
        <v>91526271</v>
      </c>
      <c r="F3">
        <v>46438290</v>
      </c>
      <c r="G3">
        <v>175886345</v>
      </c>
      <c r="H3">
        <v>55228076</v>
      </c>
      <c r="I3">
        <v>63252458</v>
      </c>
      <c r="J3">
        <v>24348309</v>
      </c>
      <c r="K3">
        <v>158289916</v>
      </c>
      <c r="L3">
        <v>153468000</v>
      </c>
      <c r="M3">
        <v>113231964</v>
      </c>
      <c r="N3">
        <v>59544310</v>
      </c>
      <c r="O3">
        <v>252897214</v>
      </c>
      <c r="P3">
        <v>165301351</v>
      </c>
      <c r="Q3">
        <v>223497000</v>
      </c>
      <c r="R3">
        <v>55875847</v>
      </c>
      <c r="S3">
        <v>100442523</v>
      </c>
      <c r="T3">
        <v>694794000</v>
      </c>
      <c r="U3">
        <v>722779291</v>
      </c>
      <c r="V3">
        <v>1520428000</v>
      </c>
      <c r="W3">
        <v>2228199000</v>
      </c>
      <c r="X3">
        <f t="shared" si="0"/>
        <v>112339421.33333333</v>
      </c>
    </row>
    <row r="4" spans="1:24" x14ac:dyDescent="0.3">
      <c r="A4" s="85">
        <v>2006</v>
      </c>
      <c r="B4">
        <v>16978452</v>
      </c>
      <c r="C4">
        <v>209364762</v>
      </c>
      <c r="D4">
        <v>101486511</v>
      </c>
      <c r="E4">
        <v>111124586</v>
      </c>
      <c r="F4">
        <v>46428704</v>
      </c>
      <c r="G4">
        <v>202876754</v>
      </c>
      <c r="H4">
        <v>80725119</v>
      </c>
      <c r="I4">
        <v>60852197</v>
      </c>
      <c r="J4">
        <v>22786260</v>
      </c>
      <c r="K4">
        <v>168846719</v>
      </c>
      <c r="L4">
        <v>154570000</v>
      </c>
      <c r="M4">
        <v>110536740</v>
      </c>
      <c r="N4">
        <v>68210625</v>
      </c>
      <c r="O4">
        <v>256897214</v>
      </c>
      <c r="P4">
        <v>175200267</v>
      </c>
      <c r="Q4">
        <v>221991000</v>
      </c>
      <c r="R4">
        <v>59200849</v>
      </c>
      <c r="S4">
        <v>153079639</v>
      </c>
      <c r="T4">
        <v>667776000</v>
      </c>
      <c r="U4">
        <v>736872425</v>
      </c>
      <c r="V4">
        <v>1584643685</v>
      </c>
      <c r="W4">
        <v>2300493000</v>
      </c>
      <c r="X4">
        <f t="shared" si="0"/>
        <v>123397577.66666667</v>
      </c>
    </row>
    <row r="5" spans="1:24" x14ac:dyDescent="0.3">
      <c r="A5" s="85">
        <v>2007</v>
      </c>
      <c r="B5">
        <v>17682451</v>
      </c>
      <c r="C5">
        <v>285746624</v>
      </c>
      <c r="D5">
        <v>117445368</v>
      </c>
      <c r="E5">
        <v>109202209</v>
      </c>
      <c r="F5">
        <v>50748976</v>
      </c>
      <c r="G5">
        <v>197510852</v>
      </c>
      <c r="H5">
        <v>61483875</v>
      </c>
      <c r="I5">
        <v>59841255</v>
      </c>
      <c r="J5">
        <v>23256462</v>
      </c>
      <c r="K5">
        <v>248912422</v>
      </c>
      <c r="L5">
        <v>180207000</v>
      </c>
      <c r="M5">
        <v>111202608</v>
      </c>
      <c r="N5">
        <v>71464561</v>
      </c>
      <c r="O5">
        <v>259368210</v>
      </c>
      <c r="P5">
        <v>176793768</v>
      </c>
      <c r="Q5">
        <v>228289000</v>
      </c>
      <c r="R5">
        <v>61367896</v>
      </c>
      <c r="S5">
        <v>198604542</v>
      </c>
      <c r="T5">
        <v>695798000</v>
      </c>
      <c r="U5">
        <v>736218205</v>
      </c>
      <c r="V5">
        <v>1667644211</v>
      </c>
      <c r="W5">
        <v>2248647000</v>
      </c>
      <c r="X5">
        <f t="shared" si="0"/>
        <v>136618226.6111111</v>
      </c>
    </row>
    <row r="6" spans="1:24" x14ac:dyDescent="0.3">
      <c r="A6" s="85">
        <v>2008</v>
      </c>
      <c r="B6">
        <v>18642387</v>
      </c>
      <c r="C6">
        <v>298146591</v>
      </c>
      <c r="D6">
        <v>124480523</v>
      </c>
      <c r="E6">
        <v>112413057</v>
      </c>
      <c r="F6">
        <v>66472449</v>
      </c>
      <c r="G6">
        <v>197478528</v>
      </c>
      <c r="H6">
        <v>59397254</v>
      </c>
      <c r="I6">
        <v>56753838</v>
      </c>
      <c r="J6">
        <v>27043084</v>
      </c>
      <c r="K6">
        <v>583196504</v>
      </c>
      <c r="L6">
        <v>181718000</v>
      </c>
      <c r="M6">
        <v>128904853</v>
      </c>
      <c r="N6">
        <v>77889535</v>
      </c>
      <c r="O6">
        <v>268378214</v>
      </c>
      <c r="P6">
        <v>181064072</v>
      </c>
      <c r="Q6">
        <v>229532000</v>
      </c>
      <c r="R6">
        <v>66268024</v>
      </c>
      <c r="S6">
        <v>200820371</v>
      </c>
      <c r="T6">
        <v>971521000</v>
      </c>
      <c r="U6">
        <v>823426953</v>
      </c>
      <c r="V6">
        <v>2008501675</v>
      </c>
      <c r="W6">
        <v>2680887000</v>
      </c>
      <c r="X6">
        <f t="shared" si="0"/>
        <v>159922182.44444445</v>
      </c>
    </row>
    <row r="7" spans="1:24" x14ac:dyDescent="0.3">
      <c r="A7" s="85">
        <v>2009</v>
      </c>
      <c r="B7">
        <v>19982748</v>
      </c>
      <c r="C7">
        <v>383924281</v>
      </c>
      <c r="D7">
        <v>126043866</v>
      </c>
      <c r="E7">
        <v>117155442</v>
      </c>
      <c r="F7">
        <v>69019924</v>
      </c>
      <c r="G7">
        <v>197024658</v>
      </c>
      <c r="H7">
        <v>118941082</v>
      </c>
      <c r="I7">
        <v>55516893</v>
      </c>
      <c r="J7">
        <v>28461169</v>
      </c>
      <c r="K7">
        <v>619451227</v>
      </c>
      <c r="L7">
        <v>206635000</v>
      </c>
      <c r="M7">
        <v>135991625</v>
      </c>
      <c r="N7">
        <v>78124272</v>
      </c>
      <c r="O7">
        <v>328378214</v>
      </c>
      <c r="P7">
        <v>180190649</v>
      </c>
      <c r="Q7">
        <v>225777000</v>
      </c>
      <c r="R7">
        <v>65082428</v>
      </c>
      <c r="S7">
        <v>195235887</v>
      </c>
      <c r="T7">
        <v>1030507000</v>
      </c>
      <c r="U7">
        <v>888269338</v>
      </c>
      <c r="V7">
        <v>2062443112</v>
      </c>
      <c r="W7">
        <v>2950534000</v>
      </c>
      <c r="X7">
        <f t="shared" si="0"/>
        <v>175052020.27777779</v>
      </c>
    </row>
    <row r="8" spans="1:24" x14ac:dyDescent="0.3">
      <c r="A8" s="85">
        <v>2010</v>
      </c>
      <c r="B8">
        <v>21284597</v>
      </c>
      <c r="C8">
        <v>349882054</v>
      </c>
      <c r="D8">
        <v>124456990</v>
      </c>
      <c r="E8">
        <v>116079075</v>
      </c>
      <c r="F8">
        <v>75447654</v>
      </c>
      <c r="G8">
        <v>276393585</v>
      </c>
      <c r="H8">
        <v>116485351</v>
      </c>
      <c r="I8">
        <v>53455072</v>
      </c>
      <c r="J8">
        <v>26934435</v>
      </c>
      <c r="K8">
        <v>593814806</v>
      </c>
      <c r="L8">
        <v>207378312</v>
      </c>
      <c r="M8">
        <v>133902855</v>
      </c>
      <c r="N8">
        <v>77204984</v>
      </c>
      <c r="O8">
        <v>265346242</v>
      </c>
      <c r="P8">
        <v>177614590</v>
      </c>
      <c r="Q8">
        <v>227387000</v>
      </c>
      <c r="R8">
        <v>106126026</v>
      </c>
      <c r="S8">
        <v>263371447</v>
      </c>
      <c r="T8">
        <v>1045069000</v>
      </c>
      <c r="U8">
        <v>905513677</v>
      </c>
      <c r="V8">
        <v>2062464413</v>
      </c>
      <c r="W8">
        <v>3088201000</v>
      </c>
      <c r="X8">
        <f t="shared" si="0"/>
        <v>178475837.5</v>
      </c>
    </row>
    <row r="9" spans="1:24" x14ac:dyDescent="0.3">
      <c r="A9" s="85">
        <v>2011</v>
      </c>
      <c r="B9">
        <v>22623488</v>
      </c>
      <c r="C9">
        <v>345446505</v>
      </c>
      <c r="D9">
        <v>121284180</v>
      </c>
      <c r="E9">
        <v>113766397</v>
      </c>
      <c r="F9">
        <v>74655359</v>
      </c>
      <c r="G9">
        <v>270801103</v>
      </c>
      <c r="H9">
        <v>121915113</v>
      </c>
      <c r="I9">
        <v>53851442</v>
      </c>
      <c r="J9">
        <v>15647432</v>
      </c>
      <c r="K9">
        <v>566571415</v>
      </c>
      <c r="L9">
        <v>198012000</v>
      </c>
      <c r="M9">
        <v>166466851</v>
      </c>
      <c r="N9">
        <v>77316028</v>
      </c>
      <c r="O9">
        <v>353351985</v>
      </c>
      <c r="P9">
        <v>168709946</v>
      </c>
      <c r="Q9">
        <v>223667000</v>
      </c>
      <c r="R9">
        <v>104680375</v>
      </c>
      <c r="S9">
        <v>263980885</v>
      </c>
      <c r="T9">
        <v>1034589000</v>
      </c>
      <c r="U9">
        <v>1012010967</v>
      </c>
      <c r="V9">
        <v>1998371096</v>
      </c>
      <c r="W9">
        <v>3865395000</v>
      </c>
      <c r="X9">
        <f t="shared" si="0"/>
        <v>181263750.22222221</v>
      </c>
    </row>
    <row r="10" spans="1:24" x14ac:dyDescent="0.3">
      <c r="A10" s="85">
        <v>2012</v>
      </c>
      <c r="B10">
        <v>24124798</v>
      </c>
      <c r="C10">
        <v>335062622</v>
      </c>
      <c r="D10">
        <v>127240458</v>
      </c>
      <c r="E10">
        <v>121246459</v>
      </c>
      <c r="F10">
        <v>77960925</v>
      </c>
      <c r="G10">
        <v>263820429</v>
      </c>
      <c r="H10">
        <v>120174549</v>
      </c>
      <c r="I10">
        <v>57194584</v>
      </c>
      <c r="J10">
        <v>14192447</v>
      </c>
      <c r="K10">
        <v>563809356</v>
      </c>
      <c r="L10">
        <v>199825000</v>
      </c>
      <c r="M10">
        <v>153264596</v>
      </c>
      <c r="N10">
        <v>83650135</v>
      </c>
      <c r="O10">
        <v>353351985</v>
      </c>
      <c r="P10">
        <v>171528434</v>
      </c>
      <c r="Q10">
        <v>218249000</v>
      </c>
      <c r="R10">
        <v>107863232</v>
      </c>
      <c r="S10">
        <v>274385674</v>
      </c>
      <c r="T10">
        <v>1063558111</v>
      </c>
      <c r="U10">
        <v>995896310</v>
      </c>
      <c r="V10">
        <v>2180943056</v>
      </c>
      <c r="W10">
        <v>4221173000</v>
      </c>
      <c r="X10">
        <f t="shared" si="0"/>
        <v>181496926.83333334</v>
      </c>
    </row>
    <row r="11" spans="1:24" x14ac:dyDescent="0.3">
      <c r="A11" s="85">
        <v>2013</v>
      </c>
      <c r="B11">
        <v>25876209</v>
      </c>
      <c r="C11">
        <v>326545272</v>
      </c>
      <c r="D11">
        <v>122286725</v>
      </c>
      <c r="E11">
        <v>115032148</v>
      </c>
      <c r="F11">
        <v>72379215</v>
      </c>
      <c r="G11">
        <v>255864916</v>
      </c>
      <c r="H11">
        <v>117473508</v>
      </c>
      <c r="I11">
        <v>89355436</v>
      </c>
      <c r="J11">
        <v>14311894</v>
      </c>
      <c r="K11">
        <v>561206702</v>
      </c>
      <c r="L11">
        <v>192274000</v>
      </c>
      <c r="M11">
        <v>167684803</v>
      </c>
      <c r="N11">
        <v>90645454</v>
      </c>
      <c r="O11">
        <v>396046872</v>
      </c>
      <c r="P11">
        <v>161754475</v>
      </c>
      <c r="Q11">
        <v>227679000</v>
      </c>
      <c r="R11">
        <v>104877294</v>
      </c>
      <c r="S11">
        <v>308352501</v>
      </c>
      <c r="T11">
        <v>1031390832</v>
      </c>
      <c r="U11">
        <v>967407370</v>
      </c>
      <c r="V11">
        <v>2211659276</v>
      </c>
      <c r="W11">
        <v>3767239000</v>
      </c>
      <c r="X11">
        <f t="shared" si="0"/>
        <v>186091468</v>
      </c>
    </row>
    <row r="12" spans="1:24" x14ac:dyDescent="0.3">
      <c r="A12" s="85">
        <v>2014</v>
      </c>
      <c r="B12">
        <v>27823990</v>
      </c>
      <c r="C12">
        <v>348472681</v>
      </c>
      <c r="D12">
        <v>172062193</v>
      </c>
      <c r="E12">
        <v>115599819</v>
      </c>
      <c r="F12">
        <v>82376038</v>
      </c>
      <c r="G12">
        <v>256961805</v>
      </c>
      <c r="H12">
        <v>134879636</v>
      </c>
      <c r="I12">
        <v>90729620</v>
      </c>
      <c r="J12">
        <v>12636362</v>
      </c>
      <c r="K12">
        <v>576190695</v>
      </c>
      <c r="L12">
        <v>167065000</v>
      </c>
      <c r="M12">
        <v>175456217</v>
      </c>
      <c r="N12">
        <v>87925868</v>
      </c>
      <c r="O12">
        <v>397494606</v>
      </c>
      <c r="P12">
        <v>166362594</v>
      </c>
      <c r="Q12">
        <v>226718000</v>
      </c>
      <c r="R12">
        <v>103243787</v>
      </c>
      <c r="S12">
        <v>300786517</v>
      </c>
      <c r="T12">
        <v>1277070000</v>
      </c>
      <c r="U12">
        <v>1209086570</v>
      </c>
      <c r="V12">
        <v>2216163512</v>
      </c>
      <c r="W12">
        <v>4256964000</v>
      </c>
      <c r="X12">
        <f t="shared" si="0"/>
        <v>191265857.1111111</v>
      </c>
    </row>
    <row r="13" spans="1:24" x14ac:dyDescent="0.3">
      <c r="A13" s="85">
        <v>2015</v>
      </c>
      <c r="B13">
        <v>27823990</v>
      </c>
      <c r="C13">
        <v>339354284</v>
      </c>
      <c r="D13">
        <v>175026603</v>
      </c>
      <c r="E13">
        <v>113138247</v>
      </c>
      <c r="F13">
        <v>100858212</v>
      </c>
      <c r="G13">
        <v>247353669</v>
      </c>
      <c r="H13">
        <v>128608563</v>
      </c>
      <c r="I13">
        <v>115579474</v>
      </c>
      <c r="J13">
        <v>24798224</v>
      </c>
      <c r="K13">
        <v>581662954</v>
      </c>
      <c r="L13">
        <v>163883115</v>
      </c>
      <c r="M13">
        <v>183841354</v>
      </c>
      <c r="N13">
        <v>86132496</v>
      </c>
      <c r="O13">
        <v>398019975</v>
      </c>
      <c r="P13">
        <v>167323772</v>
      </c>
      <c r="Q13">
        <v>221614000</v>
      </c>
      <c r="R13">
        <v>99629417</v>
      </c>
      <c r="S13">
        <v>305954138</v>
      </c>
      <c r="T13">
        <v>1285265000</v>
      </c>
      <c r="U13">
        <v>1192262457</v>
      </c>
      <c r="V13">
        <v>2204320308</v>
      </c>
      <c r="W13">
        <v>4319454000</v>
      </c>
      <c r="X13">
        <f t="shared" si="0"/>
        <v>193366804.83333334</v>
      </c>
    </row>
    <row r="14" spans="1:24" x14ac:dyDescent="0.3">
      <c r="A14" s="85">
        <v>2016</v>
      </c>
      <c r="B14">
        <v>27823990</v>
      </c>
      <c r="C14">
        <v>316932682</v>
      </c>
      <c r="D14">
        <v>177742330</v>
      </c>
      <c r="E14">
        <v>111432473</v>
      </c>
      <c r="F14">
        <v>108761995</v>
      </c>
      <c r="G14">
        <v>301751258</v>
      </c>
      <c r="H14">
        <v>122475190</v>
      </c>
      <c r="I14">
        <v>106606463</v>
      </c>
      <c r="J14">
        <v>27624992</v>
      </c>
      <c r="K14">
        <v>630024815</v>
      </c>
      <c r="L14">
        <v>159925938</v>
      </c>
      <c r="M14">
        <v>195997176</v>
      </c>
      <c r="N14">
        <v>100271568</v>
      </c>
      <c r="O14">
        <v>383961112</v>
      </c>
      <c r="P14">
        <v>171813142</v>
      </c>
      <c r="Q14">
        <v>231583000</v>
      </c>
      <c r="R14">
        <v>103265592</v>
      </c>
      <c r="S14">
        <v>357663356</v>
      </c>
      <c r="T14">
        <v>1266088000</v>
      </c>
      <c r="U14">
        <v>1192200450</v>
      </c>
      <c r="V14">
        <v>2301065799</v>
      </c>
      <c r="W14">
        <v>5292256000</v>
      </c>
      <c r="X14">
        <f t="shared" si="0"/>
        <v>201980948.44444445</v>
      </c>
    </row>
    <row r="15" spans="1:24" x14ac:dyDescent="0.3">
      <c r="A15" s="85">
        <v>2017</v>
      </c>
      <c r="B15">
        <v>29782807</v>
      </c>
      <c r="C15">
        <v>359780884</v>
      </c>
      <c r="D15">
        <v>163066344</v>
      </c>
      <c r="E15">
        <v>108464045</v>
      </c>
      <c r="F15">
        <v>98448440</v>
      </c>
      <c r="G15">
        <v>302598974</v>
      </c>
      <c r="H15">
        <v>129020710</v>
      </c>
      <c r="I15">
        <v>142361523</v>
      </c>
      <c r="J15">
        <v>29764449</v>
      </c>
      <c r="K15">
        <v>628350997</v>
      </c>
      <c r="L15">
        <v>150990579</v>
      </c>
      <c r="M15">
        <v>291522883</v>
      </c>
      <c r="N15">
        <v>99595634</v>
      </c>
      <c r="O15">
        <v>385845495</v>
      </c>
      <c r="P15">
        <v>162167200</v>
      </c>
      <c r="Q15">
        <v>231624000</v>
      </c>
      <c r="R15">
        <v>109672256</v>
      </c>
      <c r="S15">
        <v>343872190</v>
      </c>
      <c r="T15">
        <v>1239474000</v>
      </c>
      <c r="U15">
        <v>1403257669</v>
      </c>
      <c r="V15">
        <v>2490996168</v>
      </c>
      <c r="W15">
        <v>4721213000</v>
      </c>
      <c r="X15">
        <f t="shared" si="0"/>
        <v>209273856.1111111</v>
      </c>
    </row>
    <row r="16" spans="1:24" x14ac:dyDescent="0.3">
      <c r="A16" s="85">
        <v>2018</v>
      </c>
      <c r="B16">
        <v>28885480</v>
      </c>
      <c r="C16">
        <v>346389733</v>
      </c>
      <c r="D16">
        <v>161317954</v>
      </c>
      <c r="E16">
        <v>105745706</v>
      </c>
      <c r="F16">
        <v>121638625</v>
      </c>
      <c r="G16">
        <v>340636985</v>
      </c>
      <c r="H16">
        <v>126304088</v>
      </c>
      <c r="I16">
        <v>140651412</v>
      </c>
      <c r="J16">
        <v>28144811</v>
      </c>
      <c r="K16">
        <v>619900231</v>
      </c>
      <c r="L16">
        <v>145693756</v>
      </c>
      <c r="M16">
        <v>321927015</v>
      </c>
      <c r="N16">
        <v>92538645</v>
      </c>
      <c r="O16">
        <v>381854131</v>
      </c>
      <c r="P16">
        <v>147920900</v>
      </c>
      <c r="Q16">
        <v>234431000</v>
      </c>
      <c r="R16">
        <v>124351576</v>
      </c>
      <c r="S16">
        <v>356004711</v>
      </c>
      <c r="T16">
        <v>1197284000</v>
      </c>
      <c r="U16">
        <v>1392003823</v>
      </c>
      <c r="V16">
        <v>2473898952</v>
      </c>
      <c r="W16">
        <v>4487315000</v>
      </c>
      <c r="X16">
        <f t="shared" si="0"/>
        <v>212463153.27777779</v>
      </c>
    </row>
    <row r="17" spans="1:24" x14ac:dyDescent="0.3">
      <c r="A17" s="85">
        <v>2019</v>
      </c>
      <c r="B17">
        <v>28885480</v>
      </c>
      <c r="C17">
        <v>375677646</v>
      </c>
      <c r="D17">
        <v>158362317</v>
      </c>
      <c r="E17">
        <v>103911245</v>
      </c>
      <c r="F17">
        <v>120991510</v>
      </c>
      <c r="G17">
        <v>336428395</v>
      </c>
      <c r="H17">
        <v>148244038</v>
      </c>
      <c r="I17">
        <v>137502075</v>
      </c>
      <c r="J17">
        <v>29444588</v>
      </c>
      <c r="K17">
        <v>604995955</v>
      </c>
      <c r="L17">
        <v>146355497</v>
      </c>
      <c r="M17">
        <v>330479883</v>
      </c>
      <c r="N17">
        <v>90342487</v>
      </c>
      <c r="O17">
        <v>375361307</v>
      </c>
      <c r="P17">
        <v>143785622</v>
      </c>
      <c r="Q17">
        <v>248688000</v>
      </c>
      <c r="R17">
        <v>123370389</v>
      </c>
      <c r="S17">
        <v>352172452</v>
      </c>
      <c r="T17">
        <v>1397494000</v>
      </c>
      <c r="U17">
        <v>1353729916</v>
      </c>
      <c r="V17">
        <v>2887510634</v>
      </c>
      <c r="W17">
        <v>4965684000</v>
      </c>
      <c r="X17">
        <f t="shared" si="0"/>
        <v>214166604.77777779</v>
      </c>
    </row>
    <row r="18" spans="1:24" x14ac:dyDescent="0.3">
      <c r="A18" s="85">
        <v>2020</v>
      </c>
      <c r="B18">
        <v>41059007</v>
      </c>
      <c r="C18">
        <v>407782210</v>
      </c>
      <c r="D18">
        <v>160913315</v>
      </c>
      <c r="E18">
        <v>99952634</v>
      </c>
      <c r="F18">
        <v>126596107</v>
      </c>
      <c r="G18">
        <v>322583237</v>
      </c>
      <c r="H18">
        <v>158065377</v>
      </c>
      <c r="I18">
        <v>139232256</v>
      </c>
      <c r="J18">
        <v>22543837</v>
      </c>
      <c r="K18">
        <v>524761296</v>
      </c>
      <c r="L18">
        <v>145350705</v>
      </c>
      <c r="M18">
        <v>392507360</v>
      </c>
      <c r="N18">
        <v>85610661</v>
      </c>
      <c r="O18">
        <v>446935816</v>
      </c>
      <c r="P18">
        <v>210384088</v>
      </c>
      <c r="Q18">
        <v>258408000</v>
      </c>
      <c r="R18">
        <v>123478165</v>
      </c>
      <c r="S18">
        <v>512554819</v>
      </c>
      <c r="T18">
        <v>1379607000</v>
      </c>
      <c r="U18">
        <v>1626351056</v>
      </c>
      <c r="V18">
        <v>3010163782</v>
      </c>
      <c r="W18">
        <v>6269508000</v>
      </c>
      <c r="X18">
        <f t="shared" si="0"/>
        <v>232151049.44444445</v>
      </c>
    </row>
    <row r="19" spans="1:24" x14ac:dyDescent="0.3">
      <c r="A19" s="85">
        <v>2021</v>
      </c>
      <c r="B19">
        <v>33400681</v>
      </c>
      <c r="C19">
        <v>364299098</v>
      </c>
      <c r="D19">
        <v>150652408</v>
      </c>
      <c r="E19">
        <v>106448889</v>
      </c>
      <c r="F19">
        <v>114304223</v>
      </c>
      <c r="G19">
        <v>338725265</v>
      </c>
      <c r="H19">
        <v>156058314</v>
      </c>
      <c r="I19">
        <v>157194421</v>
      </c>
      <c r="J19">
        <v>24659789</v>
      </c>
      <c r="K19">
        <v>499459271</v>
      </c>
      <c r="L19">
        <v>153286055</v>
      </c>
      <c r="M19">
        <v>499608342</v>
      </c>
      <c r="N19">
        <v>81848343</v>
      </c>
      <c r="O19">
        <v>502269178</v>
      </c>
      <c r="P19">
        <v>204091585</v>
      </c>
      <c r="Q19">
        <v>263968000</v>
      </c>
      <c r="R19">
        <v>125719665</v>
      </c>
      <c r="S19">
        <v>505144441</v>
      </c>
      <c r="T19">
        <v>1956320000</v>
      </c>
      <c r="U19">
        <v>1585677586</v>
      </c>
      <c r="V19">
        <v>2943348208</v>
      </c>
      <c r="W19">
        <v>6064101000</v>
      </c>
      <c r="X19">
        <f t="shared" si="0"/>
        <v>237840998.22222221</v>
      </c>
    </row>
    <row r="20" spans="1:24" x14ac:dyDescent="0.3">
      <c r="A20" s="85">
        <v>2022</v>
      </c>
      <c r="B20">
        <v>33400681</v>
      </c>
      <c r="C20">
        <v>354884854</v>
      </c>
      <c r="D20">
        <v>231288973</v>
      </c>
      <c r="E20">
        <v>206576529</v>
      </c>
      <c r="F20">
        <v>137480647</v>
      </c>
      <c r="G20">
        <v>371263577</v>
      </c>
      <c r="H20">
        <v>159140630</v>
      </c>
      <c r="I20">
        <v>166283806</v>
      </c>
      <c r="J20">
        <v>27160822</v>
      </c>
      <c r="K20">
        <v>489460044</v>
      </c>
      <c r="L20">
        <v>140083357</v>
      </c>
      <c r="M20">
        <v>601259588</v>
      </c>
      <c r="N20">
        <v>140937376</v>
      </c>
      <c r="O20">
        <v>476133123</v>
      </c>
      <c r="P20">
        <v>203173630</v>
      </c>
      <c r="Q20">
        <v>276072000</v>
      </c>
      <c r="R20">
        <v>121210801</v>
      </c>
      <c r="S20">
        <v>485190259</v>
      </c>
      <c r="T20">
        <v>1985024000</v>
      </c>
      <c r="U20">
        <v>1830728037</v>
      </c>
      <c r="V20">
        <v>2780508625</v>
      </c>
      <c r="W20">
        <v>6636362000</v>
      </c>
      <c r="X20">
        <f t="shared" si="0"/>
        <v>256722260.94444445</v>
      </c>
    </row>
    <row r="21" spans="1:24" x14ac:dyDescent="0.3">
      <c r="A21" s="85">
        <v>2023</v>
      </c>
      <c r="B21">
        <v>34148646</v>
      </c>
      <c r="C21">
        <v>338267424</v>
      </c>
      <c r="D21">
        <v>218442232</v>
      </c>
      <c r="E21">
        <v>201252235</v>
      </c>
      <c r="F21">
        <v>143192922</v>
      </c>
      <c r="G21">
        <v>368291521</v>
      </c>
      <c r="H21">
        <v>147478385</v>
      </c>
      <c r="I21">
        <v>191994601</v>
      </c>
      <c r="J21">
        <v>31026297</v>
      </c>
      <c r="K21">
        <v>537037181</v>
      </c>
      <c r="L21">
        <v>126992415</v>
      </c>
      <c r="M21">
        <v>588582233</v>
      </c>
      <c r="N21">
        <v>139136778</v>
      </c>
      <c r="O21">
        <v>477942955</v>
      </c>
      <c r="P21">
        <v>223210715</v>
      </c>
      <c r="Q21">
        <v>278661000</v>
      </c>
      <c r="R21">
        <v>116205464</v>
      </c>
      <c r="S21">
        <v>520187087</v>
      </c>
      <c r="T21">
        <v>2253150000</v>
      </c>
      <c r="U21">
        <v>1803221176</v>
      </c>
      <c r="V21">
        <v>2667349409</v>
      </c>
      <c r="W21">
        <v>6425209000</v>
      </c>
      <c r="X21">
        <f t="shared" si="0"/>
        <v>260113893.94444445</v>
      </c>
    </row>
    <row r="23" spans="1:24" s="13" customFormat="1" x14ac:dyDescent="0.3">
      <c r="A23" s="13" t="s">
        <v>30</v>
      </c>
      <c r="B23" s="13">
        <f t="shared" ref="B23:X23" si="1">((B21/B2))^(1/19)-1</f>
        <v>4.1144315620223137E-2</v>
      </c>
      <c r="C23" s="13">
        <f t="shared" si="1"/>
        <v>2.8285519450194085E-2</v>
      </c>
      <c r="D23" s="13">
        <f t="shared" si="1"/>
        <v>6.2566489982190499E-2</v>
      </c>
      <c r="E23" s="13">
        <f t="shared" si="1"/>
        <v>4.2781069297434415E-2</v>
      </c>
      <c r="F23" s="13">
        <f t="shared" si="1"/>
        <v>6.1374421677875768E-2</v>
      </c>
      <c r="G23" s="13">
        <f t="shared" si="1"/>
        <v>3.9098902770317689E-2</v>
      </c>
      <c r="H23" s="13">
        <f t="shared" si="1"/>
        <v>6.5821185574225893E-2</v>
      </c>
      <c r="I23" s="13">
        <f t="shared" si="1"/>
        <v>5.771420911822811E-2</v>
      </c>
      <c r="J23" s="13">
        <f t="shared" si="1"/>
        <v>1.5722191700589416E-2</v>
      </c>
      <c r="K23" s="13">
        <f t="shared" si="1"/>
        <v>6.8440483237111494E-2</v>
      </c>
      <c r="L23" s="13">
        <f t="shared" si="1"/>
        <v>-7.3130607605437215E-3</v>
      </c>
      <c r="M23" s="13">
        <f t="shared" si="1"/>
        <v>8.9495345522980108E-2</v>
      </c>
      <c r="N23" s="13">
        <f t="shared" si="1"/>
        <v>4.9185700418733047E-2</v>
      </c>
      <c r="O23" s="13">
        <f t="shared" si="1"/>
        <v>3.5596694588466926E-2</v>
      </c>
      <c r="P23" s="13">
        <f t="shared" si="1"/>
        <v>1.5495369101750756E-2</v>
      </c>
      <c r="Q23" s="13">
        <f t="shared" si="1"/>
        <v>1.1445381388128117E-2</v>
      </c>
      <c r="R23" s="13">
        <f t="shared" si="1"/>
        <v>3.821391201331048E-2</v>
      </c>
      <c r="S23" s="13">
        <f t="shared" si="1"/>
        <v>8.7749651679296603E-2</v>
      </c>
      <c r="T23" s="13">
        <f t="shared" si="1"/>
        <v>7.1686879033104001E-2</v>
      </c>
      <c r="U23" s="13">
        <f t="shared" si="1"/>
        <v>4.9665936767695262E-2</v>
      </c>
      <c r="V23" s="13">
        <f t="shared" si="1"/>
        <v>3.7246017298410816E-2</v>
      </c>
      <c r="W23" s="13">
        <f t="shared" si="1"/>
        <v>5.0609813144188553E-2</v>
      </c>
      <c r="X23" s="13">
        <f t="shared" si="1"/>
        <v>4.575738653476491E-2</v>
      </c>
    </row>
    <row r="24" spans="1:24" x14ac:dyDescent="0.3">
      <c r="B24" s="17">
        <f t="shared" ref="B24:X24" si="2">B23+1</f>
        <v>1.0411443156202231</v>
      </c>
      <c r="C24" s="17">
        <f t="shared" si="2"/>
        <v>1.0282855194501941</v>
      </c>
      <c r="D24" s="17">
        <f t="shared" si="2"/>
        <v>1.0625664899821905</v>
      </c>
      <c r="E24" s="17">
        <f t="shared" si="2"/>
        <v>1.0427810692974344</v>
      </c>
      <c r="F24" s="17">
        <f t="shared" si="2"/>
        <v>1.0613744216778758</v>
      </c>
      <c r="G24" s="17">
        <f t="shared" si="2"/>
        <v>1.0390989027703177</v>
      </c>
      <c r="H24" s="17">
        <f t="shared" si="2"/>
        <v>1.0658211855742259</v>
      </c>
      <c r="I24" s="17">
        <f t="shared" si="2"/>
        <v>1.0577142091182281</v>
      </c>
      <c r="J24" s="17">
        <f t="shared" si="2"/>
        <v>1.0157221917005894</v>
      </c>
      <c r="K24" s="17">
        <f t="shared" si="2"/>
        <v>1.0684404832371115</v>
      </c>
      <c r="L24" s="17">
        <f t="shared" si="2"/>
        <v>0.99268693923945628</v>
      </c>
      <c r="M24" s="17">
        <f t="shared" si="2"/>
        <v>1.0894953455229801</v>
      </c>
      <c r="N24" s="17">
        <f t="shared" si="2"/>
        <v>1.049185700418733</v>
      </c>
      <c r="O24" s="17">
        <f t="shared" si="2"/>
        <v>1.0355966945884669</v>
      </c>
      <c r="P24" s="17">
        <f t="shared" si="2"/>
        <v>1.0154953691017508</v>
      </c>
      <c r="Q24" s="17">
        <f t="shared" si="2"/>
        <v>1.0114453813881281</v>
      </c>
      <c r="R24" s="17">
        <f t="shared" si="2"/>
        <v>1.0382139120133105</v>
      </c>
      <c r="S24" s="17">
        <f t="shared" si="2"/>
        <v>1.0877496516792966</v>
      </c>
      <c r="T24" s="17">
        <f t="shared" si="2"/>
        <v>1.071686879033104</v>
      </c>
      <c r="U24" s="17">
        <f t="shared" si="2"/>
        <v>1.0496659367676953</v>
      </c>
      <c r="V24" s="17">
        <f t="shared" si="2"/>
        <v>1.0372460172984108</v>
      </c>
      <c r="W24" s="17">
        <f t="shared" si="2"/>
        <v>1.0506098131441886</v>
      </c>
      <c r="X24" s="17">
        <f t="shared" si="2"/>
        <v>1.0457573865347649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3BF9-E7AC-4B06-AE2C-51595B081C3F}">
  <dimension ref="A3:X25"/>
  <sheetViews>
    <sheetView topLeftCell="J1" workbookViewId="0">
      <selection activeCell="N34" sqref="N34"/>
    </sheetView>
  </sheetViews>
  <sheetFormatPr defaultRowHeight="14.4" x14ac:dyDescent="0.3"/>
  <cols>
    <col min="1" max="1" width="22.88671875" bestFit="1" customWidth="1"/>
    <col min="2" max="2" width="30.88671875" bestFit="1" customWidth="1"/>
    <col min="3" max="3" width="15.33203125" bestFit="1" customWidth="1"/>
    <col min="4" max="4" width="17.6640625" bestFit="1" customWidth="1"/>
    <col min="5" max="5" width="19.6640625" bestFit="1" customWidth="1"/>
    <col min="6" max="6" width="17.33203125" bestFit="1" customWidth="1"/>
    <col min="7" max="7" width="16.33203125" bestFit="1" customWidth="1"/>
    <col min="8" max="8" width="16.6640625" bestFit="1" customWidth="1"/>
    <col min="9" max="9" width="19.109375" bestFit="1" customWidth="1"/>
    <col min="10" max="10" width="17.109375" bestFit="1" customWidth="1"/>
    <col min="11" max="11" width="37.33203125" bestFit="1" customWidth="1"/>
    <col min="12" max="12" width="19" bestFit="1" customWidth="1"/>
    <col min="13" max="13" width="16" bestFit="1" customWidth="1"/>
    <col min="14" max="14" width="23.6640625" bestFit="1" customWidth="1"/>
    <col min="15" max="15" width="21.6640625" bestFit="1" customWidth="1"/>
    <col min="16" max="16" width="25.6640625" bestFit="1" customWidth="1"/>
    <col min="17" max="17" width="23.6640625" bestFit="1" customWidth="1"/>
    <col min="18" max="18" width="19.109375" bestFit="1" customWidth="1"/>
    <col min="19" max="19" width="17.6640625" bestFit="1" customWidth="1"/>
    <col min="20" max="20" width="21.44140625" bestFit="1" customWidth="1"/>
    <col min="21" max="21" width="20.44140625" bestFit="1" customWidth="1"/>
    <col min="22" max="22" width="31.88671875" bestFit="1" customWidth="1"/>
    <col min="23" max="23" width="31.44140625" bestFit="1" customWidth="1"/>
    <col min="24" max="24" width="13.6640625" bestFit="1" customWidth="1"/>
  </cols>
  <sheetData>
    <row r="3" spans="1:24" x14ac:dyDescent="0.3">
      <c r="A3" s="86" t="s">
        <v>38</v>
      </c>
      <c r="B3" s="86" t="s">
        <v>35</v>
      </c>
    </row>
    <row r="4" spans="1:24" x14ac:dyDescent="0.3">
      <c r="A4" s="86" t="s">
        <v>36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37</v>
      </c>
    </row>
    <row r="5" spans="1:24" x14ac:dyDescent="0.3">
      <c r="A5" s="85">
        <v>2004</v>
      </c>
      <c r="B5">
        <v>15873247</v>
      </c>
      <c r="C5">
        <v>717923260</v>
      </c>
      <c r="D5">
        <v>1331454000</v>
      </c>
      <c r="E5">
        <v>199112945</v>
      </c>
      <c r="F5">
        <v>68955738</v>
      </c>
      <c r="G5">
        <v>90796913</v>
      </c>
      <c r="H5">
        <v>46176161</v>
      </c>
      <c r="I5">
        <v>177709597</v>
      </c>
      <c r="J5">
        <v>43926414</v>
      </c>
      <c r="K5">
        <v>2514778000</v>
      </c>
      <c r="L5">
        <v>66113566</v>
      </c>
      <c r="M5">
        <v>23067794</v>
      </c>
      <c r="N5">
        <v>604644000</v>
      </c>
      <c r="O5">
        <v>152667990</v>
      </c>
      <c r="P5">
        <v>145997000</v>
      </c>
      <c r="Q5">
        <v>115484831</v>
      </c>
      <c r="R5">
        <v>55878797</v>
      </c>
      <c r="S5">
        <v>245897214</v>
      </c>
      <c r="T5">
        <v>166661022</v>
      </c>
      <c r="U5">
        <v>224476000</v>
      </c>
      <c r="V5">
        <v>56987094</v>
      </c>
      <c r="W5">
        <v>105222705</v>
      </c>
      <c r="X5">
        <v>7169804288</v>
      </c>
    </row>
    <row r="6" spans="1:24" x14ac:dyDescent="0.3">
      <c r="A6" s="85">
        <v>2005</v>
      </c>
      <c r="B6">
        <v>16379545</v>
      </c>
      <c r="C6">
        <v>722779291</v>
      </c>
      <c r="D6">
        <v>1520428000</v>
      </c>
      <c r="E6">
        <v>198850365</v>
      </c>
      <c r="F6">
        <v>67651800</v>
      </c>
      <c r="G6">
        <v>91526271</v>
      </c>
      <c r="H6">
        <v>46438290</v>
      </c>
      <c r="I6">
        <v>175886345</v>
      </c>
      <c r="J6">
        <v>55228076</v>
      </c>
      <c r="K6">
        <v>2228199000</v>
      </c>
      <c r="L6">
        <v>63252458</v>
      </c>
      <c r="M6">
        <v>24348309</v>
      </c>
      <c r="N6">
        <v>694794000</v>
      </c>
      <c r="O6">
        <v>158289916</v>
      </c>
      <c r="P6">
        <v>153468000</v>
      </c>
      <c r="Q6">
        <v>113231964</v>
      </c>
      <c r="R6">
        <v>59544310</v>
      </c>
      <c r="S6">
        <v>252897214</v>
      </c>
      <c r="T6">
        <v>165301351</v>
      </c>
      <c r="U6">
        <v>223497000</v>
      </c>
      <c r="V6">
        <v>55875847</v>
      </c>
      <c r="W6">
        <v>100442523</v>
      </c>
      <c r="X6">
        <v>7188309875</v>
      </c>
    </row>
    <row r="7" spans="1:24" x14ac:dyDescent="0.3">
      <c r="A7" s="85">
        <v>2006</v>
      </c>
      <c r="B7">
        <v>16978452</v>
      </c>
      <c r="C7">
        <v>736872425</v>
      </c>
      <c r="D7">
        <v>1584643685</v>
      </c>
      <c r="E7">
        <v>209364762</v>
      </c>
      <c r="F7">
        <v>101486511</v>
      </c>
      <c r="G7">
        <v>111124586</v>
      </c>
      <c r="H7">
        <v>46428704</v>
      </c>
      <c r="I7">
        <v>202876754</v>
      </c>
      <c r="J7">
        <v>80725119</v>
      </c>
      <c r="K7">
        <v>2300493000</v>
      </c>
      <c r="L7">
        <v>60852197</v>
      </c>
      <c r="M7">
        <v>22786260</v>
      </c>
      <c r="N7">
        <v>667776000</v>
      </c>
      <c r="O7">
        <v>168846719</v>
      </c>
      <c r="P7">
        <v>154570000</v>
      </c>
      <c r="Q7">
        <v>110536740</v>
      </c>
      <c r="R7">
        <v>68210625</v>
      </c>
      <c r="S7">
        <v>256897214</v>
      </c>
      <c r="T7">
        <v>175200267</v>
      </c>
      <c r="U7">
        <v>221991000</v>
      </c>
      <c r="V7">
        <v>59200849</v>
      </c>
      <c r="W7">
        <v>153079639</v>
      </c>
      <c r="X7">
        <v>7510941508</v>
      </c>
    </row>
    <row r="8" spans="1:24" x14ac:dyDescent="0.3">
      <c r="A8" s="85">
        <v>2007</v>
      </c>
      <c r="B8">
        <v>17682451</v>
      </c>
      <c r="C8">
        <v>736218205</v>
      </c>
      <c r="D8">
        <v>1667644211</v>
      </c>
      <c r="E8">
        <v>285746624</v>
      </c>
      <c r="F8">
        <v>117445368</v>
      </c>
      <c r="G8">
        <v>109202209</v>
      </c>
      <c r="H8">
        <v>50748976</v>
      </c>
      <c r="I8">
        <v>197510852</v>
      </c>
      <c r="J8">
        <v>61483875</v>
      </c>
      <c r="K8">
        <v>2248647000</v>
      </c>
      <c r="L8">
        <v>59841255</v>
      </c>
      <c r="M8">
        <v>23256462</v>
      </c>
      <c r="N8">
        <v>695798000</v>
      </c>
      <c r="O8">
        <v>248912422</v>
      </c>
      <c r="P8">
        <v>180207000</v>
      </c>
      <c r="Q8">
        <v>111202608</v>
      </c>
      <c r="R8">
        <v>71464561</v>
      </c>
      <c r="S8">
        <v>259368210</v>
      </c>
      <c r="T8">
        <v>176793768</v>
      </c>
      <c r="U8">
        <v>228289000</v>
      </c>
      <c r="V8">
        <v>61367896</v>
      </c>
      <c r="W8">
        <v>198604542</v>
      </c>
      <c r="X8">
        <v>7807435495</v>
      </c>
    </row>
    <row r="9" spans="1:24" x14ac:dyDescent="0.3">
      <c r="A9" s="85">
        <v>2008</v>
      </c>
      <c r="B9">
        <v>18642387</v>
      </c>
      <c r="C9">
        <v>823426953</v>
      </c>
      <c r="D9">
        <v>2008501675</v>
      </c>
      <c r="E9">
        <v>298146591</v>
      </c>
      <c r="F9">
        <v>124480523</v>
      </c>
      <c r="G9">
        <v>112413057</v>
      </c>
      <c r="H9">
        <v>66472449</v>
      </c>
      <c r="I9">
        <v>197478528</v>
      </c>
      <c r="J9">
        <v>59397254</v>
      </c>
      <c r="K9">
        <v>2680887000</v>
      </c>
      <c r="L9">
        <v>56753838</v>
      </c>
      <c r="M9">
        <v>27043084</v>
      </c>
      <c r="N9">
        <v>971521000</v>
      </c>
      <c r="O9">
        <v>583196504</v>
      </c>
      <c r="P9">
        <v>181718000</v>
      </c>
      <c r="Q9">
        <v>128904853</v>
      </c>
      <c r="R9">
        <v>77889535</v>
      </c>
      <c r="S9">
        <v>268378214</v>
      </c>
      <c r="T9">
        <v>181064072</v>
      </c>
      <c r="U9">
        <v>229532000</v>
      </c>
      <c r="V9">
        <v>66268024</v>
      </c>
      <c r="W9">
        <v>200820371</v>
      </c>
      <c r="X9">
        <v>9362935912</v>
      </c>
    </row>
    <row r="10" spans="1:24" x14ac:dyDescent="0.3">
      <c r="A10" s="85">
        <v>2009</v>
      </c>
      <c r="B10">
        <v>19982748</v>
      </c>
      <c r="C10">
        <v>888269338</v>
      </c>
      <c r="D10">
        <v>2062443112</v>
      </c>
      <c r="E10">
        <v>383924281</v>
      </c>
      <c r="F10">
        <v>126043866</v>
      </c>
      <c r="G10">
        <v>117155442</v>
      </c>
      <c r="H10">
        <v>69019924</v>
      </c>
      <c r="I10">
        <v>197024658</v>
      </c>
      <c r="J10">
        <v>118941082</v>
      </c>
      <c r="K10">
        <v>2950534000</v>
      </c>
      <c r="L10">
        <v>55516893</v>
      </c>
      <c r="M10">
        <v>28461169</v>
      </c>
      <c r="N10">
        <v>1030507000</v>
      </c>
      <c r="O10">
        <v>619451227</v>
      </c>
      <c r="P10">
        <v>206635000</v>
      </c>
      <c r="Q10">
        <v>135991625</v>
      </c>
      <c r="R10">
        <v>78124272</v>
      </c>
      <c r="S10">
        <v>328378214</v>
      </c>
      <c r="T10">
        <v>180190649</v>
      </c>
      <c r="U10">
        <v>225777000</v>
      </c>
      <c r="V10">
        <v>65082428</v>
      </c>
      <c r="W10">
        <v>195235887</v>
      </c>
      <c r="X10">
        <v>10082689815</v>
      </c>
    </row>
    <row r="11" spans="1:24" x14ac:dyDescent="0.3">
      <c r="A11" s="85">
        <v>2010</v>
      </c>
      <c r="B11">
        <v>21284597</v>
      </c>
      <c r="C11">
        <v>905513677</v>
      </c>
      <c r="D11">
        <v>2062464413</v>
      </c>
      <c r="E11">
        <v>349882054</v>
      </c>
      <c r="F11">
        <v>124456990</v>
      </c>
      <c r="G11">
        <v>116079075</v>
      </c>
      <c r="H11">
        <v>75447654</v>
      </c>
      <c r="I11">
        <v>276393585</v>
      </c>
      <c r="J11">
        <v>116485351</v>
      </c>
      <c r="K11">
        <v>3088201000</v>
      </c>
      <c r="L11">
        <v>53455072</v>
      </c>
      <c r="M11">
        <v>26934435</v>
      </c>
      <c r="N11">
        <v>1045069000</v>
      </c>
      <c r="O11">
        <v>593814806</v>
      </c>
      <c r="P11">
        <v>207378312</v>
      </c>
      <c r="Q11">
        <v>133902855</v>
      </c>
      <c r="R11">
        <v>77204984</v>
      </c>
      <c r="S11">
        <v>265346242</v>
      </c>
      <c r="T11">
        <v>177614590</v>
      </c>
      <c r="U11">
        <v>227387000</v>
      </c>
      <c r="V11">
        <v>106126026</v>
      </c>
      <c r="W11">
        <v>263371447</v>
      </c>
      <c r="X11">
        <v>10313813165</v>
      </c>
    </row>
    <row r="12" spans="1:24" x14ac:dyDescent="0.3">
      <c r="A12" s="85">
        <v>2011</v>
      </c>
      <c r="B12">
        <v>22623488</v>
      </c>
      <c r="C12">
        <v>1012010967</v>
      </c>
      <c r="D12">
        <v>1998371096</v>
      </c>
      <c r="E12">
        <v>345446505</v>
      </c>
      <c r="F12">
        <v>121284180</v>
      </c>
      <c r="G12">
        <v>113766397</v>
      </c>
      <c r="H12">
        <v>74655359</v>
      </c>
      <c r="I12">
        <v>270801103</v>
      </c>
      <c r="J12">
        <v>121915113</v>
      </c>
      <c r="K12">
        <v>3865395000</v>
      </c>
      <c r="L12">
        <v>53851442</v>
      </c>
      <c r="M12">
        <v>15647432</v>
      </c>
      <c r="N12">
        <v>1034589000</v>
      </c>
      <c r="O12">
        <v>566571415</v>
      </c>
      <c r="P12">
        <v>198012000</v>
      </c>
      <c r="Q12">
        <v>166466851</v>
      </c>
      <c r="R12">
        <v>77316028</v>
      </c>
      <c r="S12">
        <v>353351985</v>
      </c>
      <c r="T12">
        <v>168709946</v>
      </c>
      <c r="U12">
        <v>223667000</v>
      </c>
      <c r="V12">
        <v>104680375</v>
      </c>
      <c r="W12">
        <v>263980885</v>
      </c>
      <c r="X12">
        <v>11173113567</v>
      </c>
    </row>
    <row r="13" spans="1:24" x14ac:dyDescent="0.3">
      <c r="A13" s="85">
        <v>2012</v>
      </c>
      <c r="B13">
        <v>24124798</v>
      </c>
      <c r="C13">
        <v>995896310</v>
      </c>
      <c r="D13">
        <v>2180943056</v>
      </c>
      <c r="E13">
        <v>335062622</v>
      </c>
      <c r="F13">
        <v>127240458</v>
      </c>
      <c r="G13">
        <v>121246459</v>
      </c>
      <c r="H13">
        <v>77960925</v>
      </c>
      <c r="I13">
        <v>263820429</v>
      </c>
      <c r="J13">
        <v>120174549</v>
      </c>
      <c r="K13">
        <v>4221173000</v>
      </c>
      <c r="L13">
        <v>57194584</v>
      </c>
      <c r="M13">
        <v>14192447</v>
      </c>
      <c r="N13">
        <v>1063558111</v>
      </c>
      <c r="O13">
        <v>563809356</v>
      </c>
      <c r="P13">
        <v>199825000</v>
      </c>
      <c r="Q13">
        <v>153264596</v>
      </c>
      <c r="R13">
        <v>83650135</v>
      </c>
      <c r="S13">
        <v>353351985</v>
      </c>
      <c r="T13">
        <v>171528434</v>
      </c>
      <c r="U13">
        <v>218249000</v>
      </c>
      <c r="V13">
        <v>107863232</v>
      </c>
      <c r="W13">
        <v>274385674</v>
      </c>
      <c r="X13">
        <v>11728515160</v>
      </c>
    </row>
    <row r="14" spans="1:24" x14ac:dyDescent="0.3">
      <c r="A14" s="85">
        <v>2013</v>
      </c>
      <c r="B14">
        <v>25876209</v>
      </c>
      <c r="C14">
        <v>967407370</v>
      </c>
      <c r="D14">
        <v>2211659276</v>
      </c>
      <c r="E14">
        <v>326545272</v>
      </c>
      <c r="F14">
        <v>122286725</v>
      </c>
      <c r="G14">
        <v>115032148</v>
      </c>
      <c r="H14">
        <v>72379215</v>
      </c>
      <c r="I14">
        <v>255864916</v>
      </c>
      <c r="J14">
        <v>117473508</v>
      </c>
      <c r="K14">
        <v>3767239000</v>
      </c>
      <c r="L14">
        <v>89355436</v>
      </c>
      <c r="M14">
        <v>14311894</v>
      </c>
      <c r="N14">
        <v>1031390832</v>
      </c>
      <c r="O14">
        <v>561206702</v>
      </c>
      <c r="P14">
        <v>192274000</v>
      </c>
      <c r="Q14">
        <v>167684803</v>
      </c>
      <c r="R14">
        <v>90645454</v>
      </c>
      <c r="S14">
        <v>396046872</v>
      </c>
      <c r="T14">
        <v>161754475</v>
      </c>
      <c r="U14">
        <v>227679000</v>
      </c>
      <c r="V14">
        <v>104877294</v>
      </c>
      <c r="W14">
        <v>308352501</v>
      </c>
      <c r="X14">
        <v>11327342902</v>
      </c>
    </row>
    <row r="15" spans="1:24" x14ac:dyDescent="0.3">
      <c r="A15" s="85">
        <v>2014</v>
      </c>
      <c r="B15">
        <v>27823990</v>
      </c>
      <c r="C15">
        <v>1209086570</v>
      </c>
      <c r="D15">
        <v>2216163512</v>
      </c>
      <c r="E15">
        <v>348472681</v>
      </c>
      <c r="F15">
        <v>172062193</v>
      </c>
      <c r="G15">
        <v>115599819</v>
      </c>
      <c r="H15">
        <v>82376038</v>
      </c>
      <c r="I15">
        <v>256961805</v>
      </c>
      <c r="J15">
        <v>134879636</v>
      </c>
      <c r="K15">
        <v>4256964000</v>
      </c>
      <c r="L15">
        <v>90729620</v>
      </c>
      <c r="M15">
        <v>12636362</v>
      </c>
      <c r="N15">
        <v>1277070000</v>
      </c>
      <c r="O15">
        <v>576190695</v>
      </c>
      <c r="P15">
        <v>167065000</v>
      </c>
      <c r="Q15">
        <v>175456217</v>
      </c>
      <c r="R15">
        <v>87925868</v>
      </c>
      <c r="S15">
        <v>397494606</v>
      </c>
      <c r="T15">
        <v>166362594</v>
      </c>
      <c r="U15">
        <v>226718000</v>
      </c>
      <c r="V15">
        <v>103243787</v>
      </c>
      <c r="W15">
        <v>300786517</v>
      </c>
      <c r="X15">
        <v>12402069510</v>
      </c>
    </row>
    <row r="16" spans="1:24" x14ac:dyDescent="0.3">
      <c r="A16" s="85">
        <v>2015</v>
      </c>
      <c r="B16">
        <v>27823990</v>
      </c>
      <c r="C16">
        <v>1192262457</v>
      </c>
      <c r="D16">
        <v>2204320308</v>
      </c>
      <c r="E16">
        <v>339354284</v>
      </c>
      <c r="F16">
        <v>175026603</v>
      </c>
      <c r="G16">
        <v>113138247</v>
      </c>
      <c r="H16">
        <v>100858212</v>
      </c>
      <c r="I16">
        <v>247353669</v>
      </c>
      <c r="J16">
        <v>128608563</v>
      </c>
      <c r="K16">
        <v>4319454000</v>
      </c>
      <c r="L16">
        <v>115579474</v>
      </c>
      <c r="M16">
        <v>24798224</v>
      </c>
      <c r="N16">
        <v>1285265000</v>
      </c>
      <c r="O16">
        <v>581662954</v>
      </c>
      <c r="P16">
        <v>163883115</v>
      </c>
      <c r="Q16">
        <v>183841354</v>
      </c>
      <c r="R16">
        <v>86132496</v>
      </c>
      <c r="S16">
        <v>398019975</v>
      </c>
      <c r="T16">
        <v>167323772</v>
      </c>
      <c r="U16">
        <v>221614000</v>
      </c>
      <c r="V16">
        <v>99629417</v>
      </c>
      <c r="W16">
        <v>305954138</v>
      </c>
      <c r="X16">
        <v>12481904252</v>
      </c>
    </row>
    <row r="17" spans="1:24" x14ac:dyDescent="0.3">
      <c r="A17" s="85">
        <v>2016</v>
      </c>
      <c r="B17">
        <v>27823990</v>
      </c>
      <c r="C17">
        <v>1192200450</v>
      </c>
      <c r="D17">
        <v>2301065799</v>
      </c>
      <c r="E17">
        <v>316932682</v>
      </c>
      <c r="F17">
        <v>177742330</v>
      </c>
      <c r="G17">
        <v>111432473</v>
      </c>
      <c r="H17">
        <v>108761995</v>
      </c>
      <c r="I17">
        <v>301751258</v>
      </c>
      <c r="J17">
        <v>122475190</v>
      </c>
      <c r="K17">
        <v>5292256000</v>
      </c>
      <c r="L17">
        <v>106606463</v>
      </c>
      <c r="M17">
        <v>27624992</v>
      </c>
      <c r="N17">
        <v>1266088000</v>
      </c>
      <c r="O17">
        <v>630024815</v>
      </c>
      <c r="P17">
        <v>159925938</v>
      </c>
      <c r="Q17">
        <v>195997176</v>
      </c>
      <c r="R17">
        <v>100271568</v>
      </c>
      <c r="S17">
        <v>383961112</v>
      </c>
      <c r="T17">
        <v>171813142</v>
      </c>
      <c r="U17">
        <v>231583000</v>
      </c>
      <c r="V17">
        <v>103265592</v>
      </c>
      <c r="W17">
        <v>357663356</v>
      </c>
      <c r="X17">
        <v>13687267321</v>
      </c>
    </row>
    <row r="18" spans="1:24" x14ac:dyDescent="0.3">
      <c r="A18" s="85">
        <v>2017</v>
      </c>
      <c r="B18">
        <v>29782807</v>
      </c>
      <c r="C18">
        <v>1403257669</v>
      </c>
      <c r="D18">
        <v>2490996168</v>
      </c>
      <c r="E18">
        <v>359780884</v>
      </c>
      <c r="F18">
        <v>163066344</v>
      </c>
      <c r="G18">
        <v>108464045</v>
      </c>
      <c r="H18">
        <v>98448440</v>
      </c>
      <c r="I18">
        <v>302598974</v>
      </c>
      <c r="J18">
        <v>129020710</v>
      </c>
      <c r="K18">
        <v>4721213000</v>
      </c>
      <c r="L18">
        <v>142361523</v>
      </c>
      <c r="M18">
        <v>29764449</v>
      </c>
      <c r="N18">
        <v>1239474000</v>
      </c>
      <c r="O18">
        <v>628350997</v>
      </c>
      <c r="P18">
        <v>150990579</v>
      </c>
      <c r="Q18">
        <v>291522883</v>
      </c>
      <c r="R18">
        <v>99595634</v>
      </c>
      <c r="S18">
        <v>385845495</v>
      </c>
      <c r="T18">
        <v>162167200</v>
      </c>
      <c r="U18">
        <v>231624000</v>
      </c>
      <c r="V18">
        <v>109672256</v>
      </c>
      <c r="W18">
        <v>343872190</v>
      </c>
      <c r="X18">
        <v>13621870247</v>
      </c>
    </row>
    <row r="19" spans="1:24" x14ac:dyDescent="0.3">
      <c r="A19" s="85">
        <v>2018</v>
      </c>
      <c r="B19">
        <v>28885480</v>
      </c>
      <c r="C19">
        <v>1392003823</v>
      </c>
      <c r="D19">
        <v>2473898952</v>
      </c>
      <c r="E19">
        <v>346389733</v>
      </c>
      <c r="F19">
        <v>161317954</v>
      </c>
      <c r="G19">
        <v>105745706</v>
      </c>
      <c r="H19">
        <v>121638625</v>
      </c>
      <c r="I19">
        <v>340636985</v>
      </c>
      <c r="J19">
        <v>126304088</v>
      </c>
      <c r="K19">
        <v>4487315000</v>
      </c>
      <c r="L19">
        <v>140651412</v>
      </c>
      <c r="M19">
        <v>28144811</v>
      </c>
      <c r="N19">
        <v>1197284000</v>
      </c>
      <c r="O19">
        <v>619900231</v>
      </c>
      <c r="P19">
        <v>145693756</v>
      </c>
      <c r="Q19">
        <v>321927015</v>
      </c>
      <c r="R19">
        <v>92538645</v>
      </c>
      <c r="S19">
        <v>381854131</v>
      </c>
      <c r="T19">
        <v>147920900</v>
      </c>
      <c r="U19">
        <v>234431000</v>
      </c>
      <c r="V19">
        <v>124351576</v>
      </c>
      <c r="W19">
        <v>356004711</v>
      </c>
      <c r="X19">
        <v>13374838534</v>
      </c>
    </row>
    <row r="20" spans="1:24" x14ac:dyDescent="0.3">
      <c r="A20" s="85">
        <v>2019</v>
      </c>
      <c r="B20">
        <v>28885480</v>
      </c>
      <c r="C20">
        <v>1353729916</v>
      </c>
      <c r="D20">
        <v>2887510634</v>
      </c>
      <c r="E20">
        <v>375677646</v>
      </c>
      <c r="F20">
        <v>158362317</v>
      </c>
      <c r="G20">
        <v>103911245</v>
      </c>
      <c r="H20">
        <v>120991510</v>
      </c>
      <c r="I20">
        <v>336428395</v>
      </c>
      <c r="J20">
        <v>148244038</v>
      </c>
      <c r="K20">
        <v>4965684000</v>
      </c>
      <c r="L20">
        <v>137502075</v>
      </c>
      <c r="M20">
        <v>29444588</v>
      </c>
      <c r="N20">
        <v>1397494000</v>
      </c>
      <c r="O20">
        <v>604995955</v>
      </c>
      <c r="P20">
        <v>146355497</v>
      </c>
      <c r="Q20">
        <v>330479883</v>
      </c>
      <c r="R20">
        <v>90342487</v>
      </c>
      <c r="S20">
        <v>375361307</v>
      </c>
      <c r="T20">
        <v>143785622</v>
      </c>
      <c r="U20">
        <v>248688000</v>
      </c>
      <c r="V20">
        <v>123370389</v>
      </c>
      <c r="W20">
        <v>352172452</v>
      </c>
      <c r="X20">
        <v>14459417436</v>
      </c>
    </row>
    <row r="21" spans="1:24" x14ac:dyDescent="0.3">
      <c r="A21" s="85">
        <v>2020</v>
      </c>
      <c r="B21">
        <v>41059007</v>
      </c>
      <c r="C21">
        <v>1626351056</v>
      </c>
      <c r="D21">
        <v>3010163782</v>
      </c>
      <c r="E21">
        <v>407782210</v>
      </c>
      <c r="F21">
        <v>160913315</v>
      </c>
      <c r="G21">
        <v>99952634</v>
      </c>
      <c r="H21">
        <v>126596107</v>
      </c>
      <c r="I21">
        <v>322583237</v>
      </c>
      <c r="J21">
        <v>158065377</v>
      </c>
      <c r="K21">
        <v>6269508000</v>
      </c>
      <c r="L21">
        <v>139232256</v>
      </c>
      <c r="M21">
        <v>22543837</v>
      </c>
      <c r="N21">
        <v>1379607000</v>
      </c>
      <c r="O21">
        <v>524761296</v>
      </c>
      <c r="P21">
        <v>145350705</v>
      </c>
      <c r="Q21">
        <v>392507360</v>
      </c>
      <c r="R21">
        <v>85610661</v>
      </c>
      <c r="S21">
        <v>446935816</v>
      </c>
      <c r="T21">
        <v>210384088</v>
      </c>
      <c r="U21">
        <v>258408000</v>
      </c>
      <c r="V21">
        <v>123478165</v>
      </c>
      <c r="W21">
        <v>512554819</v>
      </c>
      <c r="X21">
        <v>16464348728</v>
      </c>
    </row>
    <row r="22" spans="1:24" x14ac:dyDescent="0.3">
      <c r="A22" s="85">
        <v>2021</v>
      </c>
      <c r="B22">
        <v>33400681</v>
      </c>
      <c r="C22">
        <v>1585677586</v>
      </c>
      <c r="D22">
        <v>2943348208</v>
      </c>
      <c r="E22">
        <v>364299098</v>
      </c>
      <c r="F22">
        <v>150652408</v>
      </c>
      <c r="G22">
        <v>106448889</v>
      </c>
      <c r="H22">
        <v>114304223</v>
      </c>
      <c r="I22">
        <v>338725265</v>
      </c>
      <c r="J22">
        <v>156058314</v>
      </c>
      <c r="K22">
        <v>6064101000</v>
      </c>
      <c r="L22">
        <v>157194421</v>
      </c>
      <c r="M22">
        <v>24659789</v>
      </c>
      <c r="N22">
        <v>1956320000</v>
      </c>
      <c r="O22">
        <v>499459271</v>
      </c>
      <c r="P22">
        <v>153286055</v>
      </c>
      <c r="Q22">
        <v>499608342</v>
      </c>
      <c r="R22">
        <v>81848343</v>
      </c>
      <c r="S22">
        <v>502269178</v>
      </c>
      <c r="T22">
        <v>204091585</v>
      </c>
      <c r="U22">
        <v>263968000</v>
      </c>
      <c r="V22">
        <v>125719665</v>
      </c>
      <c r="W22">
        <v>505144441</v>
      </c>
      <c r="X22">
        <v>16830584762</v>
      </c>
    </row>
    <row r="23" spans="1:24" x14ac:dyDescent="0.3">
      <c r="A23" s="85">
        <v>2022</v>
      </c>
      <c r="B23">
        <v>33400681</v>
      </c>
      <c r="C23">
        <v>1830728037</v>
      </c>
      <c r="D23">
        <v>2780508625</v>
      </c>
      <c r="E23">
        <v>354884854</v>
      </c>
      <c r="F23">
        <v>231288973</v>
      </c>
      <c r="G23">
        <v>206576529</v>
      </c>
      <c r="H23">
        <v>137480647</v>
      </c>
      <c r="I23">
        <v>371263577</v>
      </c>
      <c r="J23">
        <v>159140630</v>
      </c>
      <c r="K23">
        <v>6636362000</v>
      </c>
      <c r="L23">
        <v>166283806</v>
      </c>
      <c r="M23">
        <v>27160822</v>
      </c>
      <c r="N23">
        <v>1985024000</v>
      </c>
      <c r="O23">
        <v>489460044</v>
      </c>
      <c r="P23">
        <v>140083357</v>
      </c>
      <c r="Q23">
        <v>601259588</v>
      </c>
      <c r="R23">
        <v>140937376</v>
      </c>
      <c r="S23">
        <v>476133123</v>
      </c>
      <c r="T23">
        <v>203173630</v>
      </c>
      <c r="U23">
        <v>276072000</v>
      </c>
      <c r="V23">
        <v>121210801</v>
      </c>
      <c r="W23">
        <v>485190259</v>
      </c>
      <c r="X23">
        <v>17853623359</v>
      </c>
    </row>
    <row r="24" spans="1:24" x14ac:dyDescent="0.3">
      <c r="A24" s="85">
        <v>2023</v>
      </c>
      <c r="B24">
        <v>34148646</v>
      </c>
      <c r="C24">
        <v>1803221176</v>
      </c>
      <c r="D24">
        <v>2667349409</v>
      </c>
      <c r="E24">
        <v>338267424</v>
      </c>
      <c r="F24">
        <v>218442232</v>
      </c>
      <c r="G24">
        <v>201252235</v>
      </c>
      <c r="H24">
        <v>143192922</v>
      </c>
      <c r="I24">
        <v>368291521</v>
      </c>
      <c r="J24">
        <v>147478385</v>
      </c>
      <c r="K24">
        <v>6425209000</v>
      </c>
      <c r="L24">
        <v>191994601</v>
      </c>
      <c r="M24">
        <v>31026297</v>
      </c>
      <c r="N24">
        <v>2253150000</v>
      </c>
      <c r="O24">
        <v>537037181</v>
      </c>
      <c r="P24">
        <v>126992415</v>
      </c>
      <c r="Q24">
        <v>588582233</v>
      </c>
      <c r="R24">
        <v>139136778</v>
      </c>
      <c r="S24">
        <v>477942955</v>
      </c>
      <c r="T24">
        <v>223210715</v>
      </c>
      <c r="U24">
        <v>278661000</v>
      </c>
      <c r="V24">
        <v>116205464</v>
      </c>
      <c r="W24">
        <v>520187087</v>
      </c>
      <c r="X24">
        <v>17830979676</v>
      </c>
    </row>
    <row r="25" spans="1:24" x14ac:dyDescent="0.3">
      <c r="A25" s="85" t="s">
        <v>37</v>
      </c>
      <c r="B25">
        <v>512482674</v>
      </c>
      <c r="C25">
        <v>23094836536</v>
      </c>
      <c r="D25">
        <v>44603877921</v>
      </c>
      <c r="E25">
        <v>6483923517</v>
      </c>
      <c r="F25">
        <v>2870206828</v>
      </c>
      <c r="G25">
        <v>2370864379</v>
      </c>
      <c r="H25">
        <v>1780376376</v>
      </c>
      <c r="I25">
        <v>5401961453</v>
      </c>
      <c r="J25">
        <v>2306025272</v>
      </c>
      <c r="K25">
        <v>83303612000</v>
      </c>
      <c r="L25">
        <v>2004322392</v>
      </c>
      <c r="M25">
        <v>477853457</v>
      </c>
      <c r="N25">
        <v>24076422943</v>
      </c>
      <c r="O25">
        <v>9908610496</v>
      </c>
      <c r="P25">
        <v>3319710729</v>
      </c>
      <c r="Q25">
        <v>4917853777</v>
      </c>
      <c r="R25">
        <v>1744268557</v>
      </c>
      <c r="S25">
        <v>7205731062</v>
      </c>
      <c r="T25">
        <v>3525051822</v>
      </c>
      <c r="U25">
        <v>4722311000</v>
      </c>
      <c r="V25">
        <v>1938476177</v>
      </c>
      <c r="W25">
        <v>6103026144</v>
      </c>
      <c r="X25">
        <v>242671805512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D A A B Q S w M E F A A C A A g A v V p k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L 1 a Z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W m R Z z O 9 Z N p U A A A D N A A A A E w A c A E Z v c m 1 1 b G F z L 1 N l Y 3 R p b 2 4 x L m 0 g o h g A K K A U A A A A A A A A A A A A A A A A A A A A A A A A A A A A f Y 0 x C 8 I w E E b 3 Q v 7 D U Z c K p e h Y i 4 N U n Q t F X L L E 9 M D Y I y e 5 V O u / N + j i 5 L c 8 + N 7 w B G 1 0 7 K H / c t 2 o T G V y N Q E H W O R d g k v i g b D z h l 7 R W Y G 6 X k E X + A Y z y Z z D F g i j y i C t 5 y l Y T M 9 h t k j V m c N 4 Y R 6 L o y O s W v Y R f Z Q i b z f 6 J B h E i 7 n r P T 8 9 s R l E / 4 1 V n 9 i y B D 8 R l R D D h E u V O f 8 b b t 5 Q S w E C L Q A U A A I A C A C 9 W m R Z Q x 5 w m 6 U A A A D 3 A A A A E g A A A A A A A A A A A A A A A A A A A A A A Q 2 9 u Z m l n L 1 B h Y 2 t h Z 2 U u e G 1 s U E s B A i 0 A F A A C A A g A v V p k W Q / K 6 a u k A A A A 6 Q A A A B M A A A A A A A A A A A A A A A A A 8 Q A A A F t D b 2 5 0 Z W 5 0 X 1 R 5 c G V z X S 5 4 b W x Q S w E C L Q A U A A I A C A C 9 W m R Z z O 9 Z N p U A A A D N A A A A E w A A A A A A A A A A A A A A A A D i A Q A A R m 9 y b X V s Y X M v U 2 V j d G l v b j E u b V B L B Q Y A A A A A A w A D A M I A A A D E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C Q A A A A A A A K o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V k a W N 0 a X Z l J T I w Q W 5 h b H l 0 a W N z J T I w O T k w J T I w U H J v a i U y M H h s c 3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0 V D E 2 O j I x O j U w L j Q y N T I 4 O T N a I i A v P j x F b n R y e S B U e X B l P S J G a W x s Q 2 9 s d W 1 u V H l w Z X M i I F Z h b H V l P S J z Q m d Z R 0 F R P T 0 i I C 8 + P E V u d H J 5 I F R 5 c G U 9 I k Z p b G x D b 2 x 1 b W 5 O Y W 1 l c y I g V m F s d W U 9 I n N b J n F 1 b 3 Q 7 T m F t Z S Z x d W 9 0 O y w m c X V v d D t J d G V t J n F 1 b 3 Q 7 L C Z x d W 9 0 O 0 t p b m Q m c X V v d D s s J n F 1 b 3 Q 7 S G l k Z G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S X R l b S Z x d W 9 0 O y w m c X V v d D t L a W 5 k J n F 1 b 3 Q 7 X S w m c X V v d D t x d W V y e V J l b G F 0 a W 9 u c 2 h p c H M m c X V v d D s 6 W 1 0 s J n F 1 b 3 Q 7 Y 2 9 s d W 1 u S W R l b n R p d G l l c y Z x d W 9 0 O z p b J n F 1 b 3 Q 7 U 2 V j d G l v b j E v U H J l Z G l j d G l 2 Z S B B b m F s e X R p Y 3 M g O T k w I F B y b 2 o g e G x z e C 9 T b 3 V y Y 2 U u e 0 5 h b W U s M H 0 m c X V v d D s s J n F 1 b 3 Q 7 U 2 V j d G l v b j E v U H J l Z G l j d G l 2 Z S B B b m F s e X R p Y 3 M g O T k w I F B y b 2 o g e G x z e C 9 T b 3 V y Y 2 U u e 0 l 0 Z W 0 s M n 0 m c X V v d D s s J n F 1 b 3 Q 7 U 2 V j d G l v b j E v U H J l Z G l j d G l 2 Z S B B b m F s e X R p Y 3 M g O T k w I F B y b 2 o g e G x z e C 9 T b 3 V y Y 2 U u e 0 t p b m Q s M 3 0 m c X V v d D s s J n F 1 b 3 Q 7 U 2 V j d G l v b j E v U H J l Z G l j d G l 2 Z S B B b m F s e X R p Y 3 M g O T k w I F B y b 2 o g e G x z e C 9 T b 3 V y Y 2 U u e 0 h p Z G R l b i w 0 f S Z x d W 9 0 O 1 0 s J n F 1 b 3 Q 7 Q 2 9 s d W 1 u Q 2 9 1 b n Q m c X V v d D s 6 N C w m c X V v d D t L Z X l D b 2 x 1 b W 5 O Y W 1 l c y Z x d W 9 0 O z p b J n F 1 b 3 Q 7 S X R l b S Z x d W 9 0 O y w m c X V v d D t L a W 5 k J n F 1 b 3 Q 7 X S w m c X V v d D t D b 2 x 1 b W 5 J Z G V u d G l 0 a W V z J n F 1 b 3 Q 7 O l s m c X V v d D t T Z W N 0 a W 9 u M S 9 Q c m V k a W N 0 a X Z l I E F u Y W x 5 d G l j c y A 5 O T A g U H J v a i B 4 b H N 4 L 1 N v d X J j Z S 5 7 T m F t Z S w w f S Z x d W 9 0 O y w m c X V v d D t T Z W N 0 a W 9 u M S 9 Q c m V k a W N 0 a X Z l I E F u Y W x 5 d G l j c y A 5 O T A g U H J v a i B 4 b H N 4 L 1 N v d X J j Z S 5 7 S X R l b S w y f S Z x d W 9 0 O y w m c X V v d D t T Z W N 0 a W 9 u M S 9 Q c m V k a W N 0 a X Z l I E F u Y W x 5 d G l j c y A 5 O T A g U H J v a i B 4 b H N 4 L 1 N v d X J j Z S 5 7 S 2 l u Z C w z f S Z x d W 9 0 O y w m c X V v d D t T Z W N 0 a W 9 u M S 9 Q c m V k a W N 0 a X Z l I E F u Y W x 5 d G l j c y A 5 O T A g U H J v a i B 4 b H N 4 L 1 N v d X J j Z S 5 7 S G l k Z G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V k a W N 0 a X Z l J T I w Q W 5 h b H l 0 a W N z J T I w O T k w J T I w U H J v a i U y M H h s c 3 g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W D L w z I Z K x F s T g u t b m R 3 J M A A A A A A g A A A A A A A 2 Y A A M A A A A A Q A A A A c L g b E V P + Q f m N t R H q C 0 W R i Q A A A A A E g A A A o A A A A B A A A A D G F w + Y Y o m Y U Y W W M N K F u j 7 3 U A A A A L U 1 v x Z O f a 5 V m M M y h M i p 3 m C c 6 e N G W 5 6 + A p a M M k i z z C d h i 0 v 2 E Q x S B r a w s Q R 1 g h G A D R x p 9 d p Y E T h V J f z k 2 4 E J G / T h R L C p R u E 7 v 9 f G I I e T 9 b r c F A A A A O i E w 0 j w A 8 S M f u R V P l f c P o 7 x j c v S < / D a t a M a s h u p > 
</file>

<file path=customXml/itemProps1.xml><?xml version="1.0" encoding="utf-8"?>
<ds:datastoreItem xmlns:ds="http://schemas.openxmlformats.org/officeDocument/2006/customXml" ds:itemID="{FFDEC978-CBBD-466E-B6D4-72D6A3CEA9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Raw Data Total Liabilites</vt:lpstr>
      <vt:lpstr>Total Liabilities Growth </vt:lpstr>
      <vt:lpstr>Total Liabilities </vt:lpstr>
      <vt:lpstr>CAGR Total Liabilities</vt:lpstr>
      <vt:lpstr>Total Liabilities  Growth %</vt:lpstr>
      <vt:lpstr>Avg Liabilities Growth % Graph</vt:lpstr>
      <vt:lpstr>Liabilities Growth % Table</vt:lpstr>
      <vt:lpstr>Tot Liabilities Graph</vt:lpstr>
      <vt:lpstr>Table Liabilities</vt:lpstr>
      <vt:lpstr>Raw Total Assets Data</vt:lpstr>
      <vt:lpstr>Clean Data Total Assets</vt:lpstr>
      <vt:lpstr>Total Assets All Unis Graph</vt:lpstr>
      <vt:lpstr>Total Assets CAGR</vt:lpstr>
      <vt:lpstr>Total Assets Graph</vt:lpstr>
      <vt:lpstr>Total Assets Prediction</vt:lpstr>
      <vt:lpstr>Asset Growth % </vt:lpstr>
      <vt:lpstr>Other Salaries &amp; Wages</vt:lpstr>
      <vt:lpstr>Other Salaries &amp; Wages CAGR</vt:lpstr>
      <vt:lpstr>Other Salaries &amp; Wages Growth</vt:lpstr>
      <vt:lpstr>Other S&amp;W % Growth Data</vt:lpstr>
      <vt:lpstr>% Growth CAGR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Braeden Tudryn</dc:creator>
  <cp:keywords/>
  <dc:description/>
  <cp:lastModifiedBy>Aliyah Jackson</cp:lastModifiedBy>
  <cp:revision/>
  <dcterms:created xsi:type="dcterms:W3CDTF">2024-10-30T00:40:18Z</dcterms:created>
  <dcterms:modified xsi:type="dcterms:W3CDTF">2025-01-21T16:27:30Z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4f9dd6-a4b8-4763-a61d-db8d0cf51108_Enabled">
    <vt:lpwstr>true</vt:lpwstr>
  </property>
  <property fmtid="{D5CDD505-2E9C-101B-9397-08002B2CF9AE}" pid="3" name="MSIP_Label_cc4f9dd6-a4b8-4763-a61d-db8d0cf51108_SetDate">
    <vt:lpwstr>2024-11-06T15:51:33Z</vt:lpwstr>
  </property>
  <property fmtid="{D5CDD505-2E9C-101B-9397-08002B2CF9AE}" pid="4" name="MSIP_Label_cc4f9dd6-a4b8-4763-a61d-db8d0cf51108_Method">
    <vt:lpwstr>Standard</vt:lpwstr>
  </property>
  <property fmtid="{D5CDD505-2E9C-101B-9397-08002B2CF9AE}" pid="5" name="MSIP_Label_cc4f9dd6-a4b8-4763-a61d-db8d0cf51108_Name">
    <vt:lpwstr>defa4170-0d19-0005-0004-bc88714345d2</vt:lpwstr>
  </property>
  <property fmtid="{D5CDD505-2E9C-101B-9397-08002B2CF9AE}" pid="6" name="MSIP_Label_cc4f9dd6-a4b8-4763-a61d-db8d0cf51108_SiteId">
    <vt:lpwstr>b5a5796f-19a9-493f-9cb2-7a88b4e9b123</vt:lpwstr>
  </property>
  <property fmtid="{D5CDD505-2E9C-101B-9397-08002B2CF9AE}" pid="7" name="MSIP_Label_cc4f9dd6-a4b8-4763-a61d-db8d0cf51108_ActionId">
    <vt:lpwstr>f8f50428-fd0a-4c9e-a671-716ed2a293c7</vt:lpwstr>
  </property>
  <property fmtid="{D5CDD505-2E9C-101B-9397-08002B2CF9AE}" pid="8" name="MSIP_Label_cc4f9dd6-a4b8-4763-a61d-db8d0cf51108_ContentBits">
    <vt:lpwstr>0</vt:lpwstr>
  </property>
</Properties>
</file>