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0"/>
  <workbookPr defaultThemeVersion="166925"/>
  <xr:revisionPtr revIDLastSave="0" documentId="8_{BF914DC1-F738-4BA6-8DCD-058511582A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österge" sheetId="2" r:id="rId1"/>
    <sheet name="ürünler" sheetId="1" r:id="rId2"/>
    <sheet name="Stok hareketleri" sheetId="4" r:id="rId3"/>
    <sheet name="Ayarlar" sheetId="3" r:id="rId4"/>
  </sheets>
  <definedNames>
    <definedName name="Kategorii">Ayarlar!$B$8:$B$20</definedName>
    <definedName name="ürün">ürünler!$B$5:$F$6</definedName>
    <definedName name="ürünler">ürünler!$B$5:$F$6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I4" i="2"/>
  <c r="D9" i="3"/>
  <c r="D10" i="3"/>
  <c r="D11" i="3"/>
  <c r="D12" i="3"/>
  <c r="D13" i="3"/>
  <c r="D14" i="3"/>
  <c r="D15" i="3"/>
  <c r="D16" i="3"/>
  <c r="D17" i="3"/>
  <c r="D18" i="3"/>
  <c r="D19" i="3"/>
  <c r="D20" i="3"/>
  <c r="C10" i="3"/>
  <c r="C11" i="3"/>
  <c r="C13" i="3"/>
  <c r="C15" i="3"/>
  <c r="C18" i="3"/>
  <c r="C19" i="3"/>
  <c r="C20" i="3"/>
  <c r="F5" i="1"/>
  <c r="H5" i="1"/>
  <c r="C9" i="3"/>
  <c r="H6" i="1"/>
  <c r="H7" i="1"/>
  <c r="H8" i="1"/>
  <c r="C12" i="3"/>
  <c r="H9" i="1"/>
  <c r="C17" i="3"/>
  <c r="H10" i="1"/>
  <c r="C16" i="3"/>
  <c r="G5" i="1"/>
  <c r="G6" i="1"/>
  <c r="G7" i="1"/>
  <c r="G8" i="1"/>
  <c r="G9" i="1"/>
  <c r="G10" i="1"/>
  <c r="F6" i="1"/>
  <c r="F10" i="1"/>
  <c r="F9" i="1"/>
  <c r="F8" i="1"/>
  <c r="F7" i="1"/>
  <c r="C5" i="2"/>
  <c r="C14" i="3"/>
  <c r="J1" i="2" l="1"/>
  <c r="C9" i="2"/>
</calcChain>
</file>

<file path=xl/sharedStrings.xml><?xml version="1.0" encoding="utf-8"?>
<sst xmlns="http://schemas.openxmlformats.org/spreadsheetml/2006/main" count="87" uniqueCount="45">
  <si>
    <t>STOK TAKİP PROGRAMI</t>
  </si>
  <si>
    <t>Depo Doluluk Oranı</t>
  </si>
  <si>
    <t>Farklı ürün Bulunmaktadır</t>
  </si>
  <si>
    <t>Sipariş sınırına gelen ürünler</t>
  </si>
  <si>
    <t>Ürün Id</t>
  </si>
  <si>
    <t>Ürün Adı</t>
  </si>
  <si>
    <t>Üretici Firma</t>
  </si>
  <si>
    <t>Ürün Kategorisi</t>
  </si>
  <si>
    <t>Paket Sayısı</t>
  </si>
  <si>
    <t>toplam giriş</t>
  </si>
  <si>
    <t>toplam çıkış</t>
  </si>
  <si>
    <t>Torku Yulaflı Bisküvi</t>
  </si>
  <si>
    <t>Torku</t>
  </si>
  <si>
    <t>Atıştırmalık</t>
  </si>
  <si>
    <t>Kızılay Sade Maden Suyu</t>
  </si>
  <si>
    <t>Kızılay</t>
  </si>
  <si>
    <t>İçecekler</t>
  </si>
  <si>
    <t>beysu</t>
  </si>
  <si>
    <t>konya bel.</t>
  </si>
  <si>
    <t>Beyoğlu Bulgur</t>
  </si>
  <si>
    <t>Beyoğlu</t>
  </si>
  <si>
    <t>Tahıl</t>
  </si>
  <si>
    <t>Dent bulaşık deterjenı</t>
  </si>
  <si>
    <t>Dent</t>
  </si>
  <si>
    <t>Temizlik ürünleri</t>
  </si>
  <si>
    <t>Heyo cornetto dondurma</t>
  </si>
  <si>
    <t>Heyo</t>
  </si>
  <si>
    <t>Dondurma</t>
  </si>
  <si>
    <t>Çıkış Adedi</t>
  </si>
  <si>
    <t>Giriş Adedi</t>
  </si>
  <si>
    <t>Birim Fiyat</t>
  </si>
  <si>
    <t>Tarih</t>
  </si>
  <si>
    <t>beyoğlu Bulgur</t>
  </si>
  <si>
    <t>depo alanı</t>
  </si>
  <si>
    <t>I4</t>
  </si>
  <si>
    <t>Kategori</t>
  </si>
  <si>
    <t>çıkış adet</t>
  </si>
  <si>
    <t>t. adet</t>
  </si>
  <si>
    <t>Meyve</t>
  </si>
  <si>
    <t>Sebze</t>
  </si>
  <si>
    <t>Çerez</t>
  </si>
  <si>
    <t>Dondurulmuş gıda</t>
  </si>
  <si>
    <t>kişisel bakım</t>
  </si>
  <si>
    <t>Konserve &amp; kavanoz</t>
  </si>
  <si>
    <t>Süt, Peynir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</si>
</sst>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9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charset val="1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7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7" xfId="0" applyFont="1" applyFill="1" applyBorder="1" applyAlignment="1">
      <alignment horizontal="center" vertical="top"/>
    </xf>
    <xf numFmtId="0" fontId="0" fillId="3" borderId="8" xfId="0" applyFill="1" applyBorder="1"/>
    <xf numFmtId="0" fontId="0" fillId="3" borderId="7" xfId="0" applyFill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4" fillId="0" borderId="0" xfId="0" quotePrefix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4" borderId="12" xfId="0" applyFont="1" applyFill="1" applyBorder="1"/>
    <xf numFmtId="0" fontId="0" fillId="4" borderId="12" xfId="0" applyFill="1" applyBorder="1"/>
    <xf numFmtId="0" fontId="0" fillId="5" borderId="0" xfId="0" applyFill="1"/>
    <xf numFmtId="13" fontId="0" fillId="5" borderId="0" xfId="0" applyNumberFormat="1" applyFill="1"/>
    <xf numFmtId="0" fontId="5" fillId="5" borderId="0" xfId="0" applyFont="1" applyFill="1" applyAlignment="1">
      <alignment vertical="center"/>
    </xf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quotePrefix="1" applyFont="1"/>
    <xf numFmtId="0" fontId="5" fillId="5" borderId="15" xfId="0" applyFont="1" applyFill="1" applyBorder="1"/>
    <xf numFmtId="0" fontId="5" fillId="5" borderId="0" xfId="0" quotePrefix="1" applyFont="1" applyFill="1"/>
    <xf numFmtId="0" fontId="8" fillId="5" borderId="0" xfId="0" applyFont="1" applyFill="1" applyAlignment="1">
      <alignment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color theme="0"/>
      </font>
      <numFmt numFmtId="0" formatCode="General"/>
      <fill>
        <patternFill patternType="solid">
          <fgColor indexed="64"/>
          <bgColor theme="0"/>
        </patternFill>
      </fill>
      <border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horizontal style="thin">
          <color theme="0" tint="-0.14999847407452621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</border>
    </dxf>
    <dxf>
      <numFmt numFmtId="164" formatCode="&quot;₺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ürünler!$F$4</c:f>
              <c:strCache>
                <c:ptCount val="1"/>
                <c:pt idx="0">
                  <c:v>Paket Sayısı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ürünler!$D$5:$D$10,ürünler!$C$5:$C$10</c:f>
              <c:multiLvlStrCache>
                <c:ptCount val="6"/>
                <c:lvl>
                  <c:pt idx="0">
                    <c:v>Torku Yulaflı Bisküvi</c:v>
                  </c:pt>
                  <c:pt idx="1">
                    <c:v>Kızılay Sade Maden Suyu</c:v>
                  </c:pt>
                  <c:pt idx="2">
                    <c:v>beysu</c:v>
                  </c:pt>
                  <c:pt idx="3">
                    <c:v>Beyoğlu Bulgur</c:v>
                  </c:pt>
                  <c:pt idx="4">
                    <c:v>Dent bulaşık deterjenı</c:v>
                  </c:pt>
                  <c:pt idx="5">
                    <c:v>Heyo cornetto dondurma</c:v>
                  </c:pt>
                </c:lvl>
                <c:lvl>
                  <c:pt idx="0">
                    <c:v>Torku</c:v>
                  </c:pt>
                  <c:pt idx="1">
                    <c:v>Kızılay</c:v>
                  </c:pt>
                  <c:pt idx="2">
                    <c:v>konya bel.</c:v>
                  </c:pt>
                  <c:pt idx="3">
                    <c:v>Beyoğlu</c:v>
                  </c:pt>
                  <c:pt idx="4">
                    <c:v>Dent</c:v>
                  </c:pt>
                  <c:pt idx="5">
                    <c:v>Heyo</c:v>
                  </c:pt>
                </c:lvl>
              </c:multiLvlStrCache>
            </c:multiLvlStrRef>
          </c:cat>
          <c:val>
            <c:numRef>
              <c:f>ürünler!$F$5:$F$10</c:f>
              <c:numCache>
                <c:formatCode>General</c:formatCode>
                <c:ptCount val="6"/>
                <c:pt idx="0">
                  <c:v>23</c:v>
                </c:pt>
                <c:pt idx="1">
                  <c:v>4</c:v>
                </c:pt>
                <c:pt idx="2">
                  <c:v>50</c:v>
                </c:pt>
                <c:pt idx="3">
                  <c:v>27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4-485B-B5D2-B0A44597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519479"/>
        <c:axId val="1639519959"/>
      </c:barChart>
      <c:catAx>
        <c:axId val="1639519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19959"/>
        <c:crosses val="autoZero"/>
        <c:auto val="1"/>
        <c:lblAlgn val="ctr"/>
        <c:lblOffset val="100"/>
        <c:noMultiLvlLbl val="0"/>
      </c:catAx>
      <c:valAx>
        <c:axId val="1639519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19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Ayarlar!$C$8</c:f>
              <c:strCache>
                <c:ptCount val="1"/>
                <c:pt idx="0">
                  <c:v>çıkış adet</c:v>
                </c:pt>
              </c:strCache>
            </c:strRef>
          </c:tx>
          <c:spPr>
            <a:solidFill>
              <a:srgbClr val="8EA9DB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Ayarlar!$B$9:$B$20</c:f>
              <c:strCache>
                <c:ptCount val="12"/>
                <c:pt idx="0">
                  <c:v>Atıştırmalık</c:v>
                </c:pt>
                <c:pt idx="1">
                  <c:v>Meyve</c:v>
                </c:pt>
                <c:pt idx="2">
                  <c:v>Sebze</c:v>
                </c:pt>
                <c:pt idx="3">
                  <c:v>Tahıl</c:v>
                </c:pt>
                <c:pt idx="4">
                  <c:v>Çerez</c:v>
                </c:pt>
                <c:pt idx="5">
                  <c:v>İçecekler</c:v>
                </c:pt>
                <c:pt idx="6">
                  <c:v>Dondurulmuş gıda</c:v>
                </c:pt>
                <c:pt idx="7">
                  <c:v>Dondurma</c:v>
                </c:pt>
                <c:pt idx="8">
                  <c:v>Temizlik ürünleri</c:v>
                </c:pt>
                <c:pt idx="9">
                  <c:v>kişisel bakım</c:v>
                </c:pt>
                <c:pt idx="10">
                  <c:v>Konserve &amp; kavanoz</c:v>
                </c:pt>
                <c:pt idx="11">
                  <c:v>Süt, Peynir &amp;</c:v>
                </c:pt>
              </c:strCache>
            </c:strRef>
          </c:cat>
          <c:val>
            <c:numRef>
              <c:f>Ayarlar!$C$9:$C$20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C-40EF-A82B-8C8EF7E99C1A}"/>
            </c:ext>
          </c:extLst>
        </c:ser>
        <c:ser>
          <c:idx val="1"/>
          <c:order val="1"/>
          <c:tx>
            <c:strRef>
              <c:f>Ayarlar!$D$8</c:f>
              <c:strCache>
                <c:ptCount val="1"/>
                <c:pt idx="0">
                  <c:v>t. adet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Ayarlar!$B$9:$B$20</c:f>
              <c:strCache>
                <c:ptCount val="12"/>
                <c:pt idx="0">
                  <c:v>Atıştırmalık</c:v>
                </c:pt>
                <c:pt idx="1">
                  <c:v>Meyve</c:v>
                </c:pt>
                <c:pt idx="2">
                  <c:v>Sebze</c:v>
                </c:pt>
                <c:pt idx="3">
                  <c:v>Tahıl</c:v>
                </c:pt>
                <c:pt idx="4">
                  <c:v>Çerez</c:v>
                </c:pt>
                <c:pt idx="5">
                  <c:v>İçecekler</c:v>
                </c:pt>
                <c:pt idx="6">
                  <c:v>Dondurulmuş gıda</c:v>
                </c:pt>
                <c:pt idx="7">
                  <c:v>Dondurma</c:v>
                </c:pt>
                <c:pt idx="8">
                  <c:v>Temizlik ürünleri</c:v>
                </c:pt>
                <c:pt idx="9">
                  <c:v>kişisel bakım</c:v>
                </c:pt>
                <c:pt idx="10">
                  <c:v>Konserve &amp; kavanoz</c:v>
                </c:pt>
                <c:pt idx="11">
                  <c:v>Süt, Peynir &amp;</c:v>
                </c:pt>
              </c:strCache>
            </c:strRef>
          </c:cat>
          <c:val>
            <c:numRef>
              <c:f>Ayarlar!$D$9:$D$20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60</c:v>
                </c:pt>
                <c:pt idx="6">
                  <c:v>0</c:v>
                </c:pt>
                <c:pt idx="7">
                  <c:v>13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C-40EF-A82B-8C8EF7E9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0748648"/>
        <c:axId val="190751528"/>
      </c:barChart>
      <c:catAx>
        <c:axId val="19074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1528"/>
        <c:crosses val="autoZero"/>
        <c:auto val="1"/>
        <c:lblAlgn val="ctr"/>
        <c:lblOffset val="100"/>
        <c:noMultiLvlLbl val="0"/>
      </c:catAx>
      <c:valAx>
        <c:axId val="1907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171450</xdr:rowOff>
    </xdr:from>
    <xdr:to>
      <xdr:col>11</xdr:col>
      <xdr:colOff>447675</xdr:colOff>
      <xdr:row>14</xdr:row>
      <xdr:rowOff>85725</xdr:rowOff>
    </xdr:to>
    <xdr:graphicFrame macro="">
      <xdr:nvGraphicFramePr>
        <xdr:cNvPr id="4" name="Çizelge 3">
          <a:extLst>
            <a:ext uri="{FF2B5EF4-FFF2-40B4-BE49-F238E27FC236}">
              <a16:creationId xmlns:a16="http://schemas.microsoft.com/office/drawing/2014/main" id="{902C7B8B-71EA-4435-AEB3-3C404B757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</xdr:row>
      <xdr:rowOff>28575</xdr:rowOff>
    </xdr:from>
    <xdr:to>
      <xdr:col>6</xdr:col>
      <xdr:colOff>457200</xdr:colOff>
      <xdr:row>2</xdr:row>
      <xdr:rowOff>123825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3208CAE4-1C2F-DA9A-AB8E-EF603EADE095}"/>
            </a:ext>
            <a:ext uri="{147F2762-F138-4A5C-976F-8EAC2B608ADB}">
              <a16:predDERef xmlns:a16="http://schemas.microsoft.com/office/drawing/2014/main" pred="{902C7B8B-71EA-4435-AEB3-3C404B7578EB}"/>
            </a:ext>
          </a:extLst>
        </xdr:cNvPr>
        <xdr:cNvSpPr txBox="1"/>
      </xdr:nvSpPr>
      <xdr:spPr>
        <a:xfrm>
          <a:off x="2209800" y="371475"/>
          <a:ext cx="15335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Ürün Paket Sayısı</a:t>
          </a:r>
        </a:p>
      </xdr:txBody>
    </xdr:sp>
    <xdr:clientData/>
  </xdr:twoCellAnchor>
  <xdr:twoCellAnchor>
    <xdr:from>
      <xdr:col>11</xdr:col>
      <xdr:colOff>600075</xdr:colOff>
      <xdr:row>2</xdr:row>
      <xdr:rowOff>171450</xdr:rowOff>
    </xdr:from>
    <xdr:to>
      <xdr:col>17</xdr:col>
      <xdr:colOff>561975</xdr:colOff>
      <xdr:row>14</xdr:row>
      <xdr:rowOff>95250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FA06ED50-A7C7-4A8C-B4F4-D5C23A9F48C5}"/>
            </a:ext>
            <a:ext uri="{147F2762-F138-4A5C-976F-8EAC2B608ADB}">
              <a16:predDERef xmlns:a16="http://schemas.microsoft.com/office/drawing/2014/main" pred="{3208CAE4-1C2F-DA9A-AB8E-EF603EAD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</xdr:row>
      <xdr:rowOff>57150</xdr:rowOff>
    </xdr:from>
    <xdr:to>
      <xdr:col>17</xdr:col>
      <xdr:colOff>228600</xdr:colOff>
      <xdr:row>2</xdr:row>
      <xdr:rowOff>123825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29A236A2-4361-434D-8068-BC3AC8A3E8E4}"/>
            </a:ext>
            <a:ext uri="{147F2762-F138-4A5C-976F-8EAC2B608ADB}">
              <a16:predDERef xmlns:a16="http://schemas.microsoft.com/office/drawing/2014/main" pred="{FA06ED50-A7C7-4A8C-B4F4-D5C23A9F48C5}"/>
            </a:ext>
          </a:extLst>
        </xdr:cNvPr>
        <xdr:cNvSpPr txBox="1"/>
      </xdr:nvSpPr>
      <xdr:spPr>
        <a:xfrm>
          <a:off x="6934200" y="400050"/>
          <a:ext cx="33623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atin typeface="+mn-lt"/>
              <a:ea typeface="+mn-lt"/>
              <a:cs typeface="+mn-lt"/>
            </a:rPr>
            <a:t>Kategori Bazında </a:t>
          </a:r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Çıkış Adedi/</a:t>
          </a:r>
          <a:r>
            <a:rPr lang="en-US" sz="1400">
              <a:latin typeface="+mn-lt"/>
              <a:ea typeface="+mn-lt"/>
              <a:cs typeface="+mn-lt"/>
            </a:rPr>
            <a:t>Toplam Adet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B9B61-AD6F-4D23-94C3-7AAD79922281}" name="Tablo1" displayName="Tablo1" ref="B4:H10" totalsRowShown="0">
  <autoFilter ref="B4:H10" xr:uid="{E29B9B61-AD6F-4D23-94C3-7AAD799222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80A5226-2B36-44B7-8C90-B11B51FD7C84}" name="Ürün Id"/>
    <tableColumn id="2" xr3:uid="{0B5E8957-94E4-46FA-951A-795533BEACF1}" name="Ürün Adı"/>
    <tableColumn id="3" xr3:uid="{E7FB4F5E-D291-4FFF-A120-1AED2424AC3D}" name="Üretici Firma"/>
    <tableColumn id="4" xr3:uid="{EF611408-258F-40AE-A761-CF4AE0468CA1}" name="Ürün Kategorisi"/>
    <tableColumn id="5" xr3:uid="{A95C2C06-8E26-49B6-BF7F-949A2DF125AB}" name="Paket Sayısı" dataDxfId="8">
      <calculatedColumnFormula>SUMIF(Tablo14[Ürün Adı],Tablo1[[#This Row],[Ürün Adı]],Tablo14[Giriş Adedi])-SUMIF(Tablo14[Ürün Adı],Tablo1[[#This Row],[Ürün Adı]],Tablo14[Çıkış Adedi])</calculatedColumnFormula>
    </tableColumn>
    <tableColumn id="6" xr3:uid="{96D16D6F-E702-49A1-91AB-C9AC00F32F1D}" name="toplam giriş" dataDxfId="7">
      <calculatedColumnFormula>SUMIF(Tablo14[Ürün Adı],Tablo1[[#This Row],[Ürün Adı]],Tablo14[Giriş Adedi])</calculatedColumnFormula>
    </tableColumn>
    <tableColumn id="7" xr3:uid="{D6943441-D97C-40B7-BBAD-020A966431E0}" name="toplam çıkış" dataDxfId="6">
      <calculatedColumnFormula>SUMIF(Tablo14[Ürün Adı],Tablo1[[#This Row],[Ürün Adı]],Tablo14[Çıkış Adedi])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8CFF9C-8EBB-4405-872F-D25BE9F52BAB}" name="Tablo14" displayName="Tablo14" ref="B4:I15" totalsRowShown="0">
  <autoFilter ref="B4:I15" xr:uid="{EA8CFF9C-8EBB-4405-872F-D25BE9F52B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3D0B44-BA80-4BA3-8B43-CB29690ACE92}" name="Ürün Id"/>
    <tableColumn id="2" xr3:uid="{84E9BC76-648A-41E3-A6C4-C22430B7FC3B}" name="Ürün Adı"/>
    <tableColumn id="3" xr3:uid="{E9BCD6F9-9DD5-4491-8F91-E697FDB52AFD}" name="Üretici Firma"/>
    <tableColumn id="4" xr3:uid="{E94FDD1E-B3B8-4FB0-BC69-924F6200D952}" name="Ürün Kategorisi"/>
    <tableColumn id="6" xr3:uid="{66135A60-4DDB-4B91-950C-45478D78E6BD}" name="Çıkış Adedi"/>
    <tableColumn id="8" xr3:uid="{2AB7182B-EE5D-45BB-BBDC-0EE657203270}" name="Giriş Adedi"/>
    <tableColumn id="5" xr3:uid="{F5247D19-CC54-4B81-B3B6-6A8A5075EC65}" name="Birim Fiyat" dataDxfId="3"/>
    <tableColumn id="7" xr3:uid="{7B9FE718-9C4E-4741-928B-992709BE80DF}" name="Tari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2F918B-3E81-4ECD-9391-B7099B715F6B}" name="Kategori" displayName="Kategori" ref="B8:D20" totalsRowShown="0">
  <autoFilter ref="B8:D20" xr:uid="{DB2F918B-3E81-4ECD-9391-B7099B715F6B}">
    <filterColumn colId="0" hiddenButton="1"/>
    <filterColumn colId="1" hiddenButton="1"/>
    <filterColumn colId="2" hiddenButton="1"/>
  </autoFilter>
  <tableColumns count="3">
    <tableColumn id="1" xr3:uid="{1AF28770-CD5A-4C2C-BCB4-9E55CD27D002}" name="Kategori" dataDxfId="2"/>
    <tableColumn id="2" xr3:uid="{584FD3C3-A62F-49B7-9652-B04B8EA46228}" name="çıkış adet" dataDxfId="1">
      <calculatedColumnFormula>SUMIF(Tablo1[Ürün Kategorisi],Kategori[[#This Row],[Kategori]],Tablo1[toplam çıkış])</calculatedColumnFormula>
    </tableColumn>
    <tableColumn id="3" xr3:uid="{CAEC520C-6923-4FAE-AF44-2DD7480999A6}" name="t. adet" dataDxfId="0">
      <calculatedColumnFormula>SUMIF(Tablo14[Ürün Kategorisi],Kategori[[#This Row],[Kategori]],Tablo14[Giriş Adedi])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ECF8-7B1D-41FB-8FFF-65E4F8C437FB}">
  <dimension ref="B1:K10"/>
  <sheetViews>
    <sheetView showGridLines="0" tabSelected="1" topLeftCell="H1" workbookViewId="0">
      <selection activeCell="A9" sqref="A9:XFD9"/>
    </sheetView>
  </sheetViews>
  <sheetFormatPr defaultColWidth="9.140625" defaultRowHeight="15"/>
  <cols>
    <col min="1" max="1" width="4.5703125" style="2" customWidth="1"/>
    <col min="2" max="2" width="8.5703125" style="2" customWidth="1"/>
    <col min="3" max="3" width="9.140625" style="2"/>
    <col min="4" max="4" width="8.7109375" style="2" customWidth="1"/>
    <col min="5" max="8" width="9.140625" style="2"/>
    <col min="9" max="9" width="17.7109375" style="2" customWidth="1"/>
    <col min="10" max="10" width="18.28515625" style="2" customWidth="1"/>
    <col min="11" max="13" width="9.140625" style="2"/>
    <col min="14" max="15" width="9.7109375" style="2" bestFit="1" customWidth="1"/>
    <col min="16" max="16384" width="9.140625" style="2"/>
  </cols>
  <sheetData>
    <row r="1" spans="2:11" s="22" customFormat="1" ht="27" customHeight="1">
      <c r="B1" s="31" t="s">
        <v>0</v>
      </c>
      <c r="F1" s="23"/>
      <c r="G1" s="23"/>
      <c r="I1" s="24" t="s">
        <v>1</v>
      </c>
      <c r="J1" s="29">
        <f>SUM(Tablo1[Paket Sayısı])</f>
        <v>112</v>
      </c>
      <c r="K1" s="30" t="str">
        <f>Ayarlar!C6&amp;" alan"</f>
        <v>150 alan</v>
      </c>
    </row>
    <row r="4" spans="2:11" ht="24.75" customHeight="1">
      <c r="B4" s="5"/>
      <c r="C4" s="6"/>
      <c r="D4" s="7"/>
      <c r="I4" s="2">
        <f>Ayarlar!C6</f>
        <v>150</v>
      </c>
    </row>
    <row r="5" spans="2:11" ht="29.25" customHeight="1">
      <c r="B5" s="8"/>
      <c r="C5" s="3">
        <f>ROWS(Tablo1[])</f>
        <v>6</v>
      </c>
      <c r="D5" s="9"/>
    </row>
    <row r="6" spans="2:11">
      <c r="B6" s="10"/>
      <c r="C6" s="13" t="s">
        <v>2</v>
      </c>
      <c r="D6" s="12"/>
    </row>
    <row r="8" spans="2:11" ht="21.75" customHeight="1">
      <c r="B8" s="5"/>
      <c r="C8" s="6"/>
      <c r="D8" s="7"/>
    </row>
    <row r="9" spans="2:11" ht="25.5" customHeight="1">
      <c r="B9" s="8"/>
      <c r="C9" s="4">
        <f>COUNTIFS(Tablo1[Paket Sayısı],"&lt;=5",Tablo1[Paket Sayısı],"&gt;1")</f>
        <v>3</v>
      </c>
      <c r="D9" s="9"/>
    </row>
    <row r="10" spans="2:11">
      <c r="B10" s="10"/>
      <c r="C10" s="11" t="s">
        <v>3</v>
      </c>
      <c r="D10" s="12"/>
    </row>
  </sheetData>
  <sheetProtection sheet="1" objects="1" scenarios="1"/>
  <conditionalFormatting sqref="I4 J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{D0640892-711A-4E3A-A0EF-72F982D0D379}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40892-711A-4E3A-A0EF-72F982D0D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 J1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C20" sqref="C20"/>
    </sheetView>
  </sheetViews>
  <sheetFormatPr defaultRowHeight="15"/>
  <cols>
    <col min="2" max="2" width="12.140625" customWidth="1"/>
    <col min="3" max="3" width="30.5703125" customWidth="1"/>
    <col min="4" max="4" width="14.85546875" bestFit="1" customWidth="1"/>
    <col min="5" max="5" width="17.28515625" bestFit="1" customWidth="1"/>
    <col min="6" max="6" width="13.85546875" bestFit="1" customWidth="1"/>
    <col min="7" max="7" width="11.28515625" customWidth="1"/>
    <col min="8" max="8" width="11.5703125" bestFit="1" customWidth="1"/>
    <col min="9" max="9" width="19.42578125" customWidth="1"/>
    <col min="10" max="10" width="12" customWidth="1"/>
  </cols>
  <sheetData>
    <row r="4" spans="2:8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2:8">
      <c r="B5">
        <v>3624862</v>
      </c>
      <c r="C5" t="s">
        <v>11</v>
      </c>
      <c r="D5" t="s">
        <v>12</v>
      </c>
      <c r="E5" t="s">
        <v>13</v>
      </c>
      <c r="F5">
        <f>SUMIF(Tablo14[Ürün Adı],Tablo1[[#This Row],[Ürün Adı]],Tablo14[Giriş Adedi])-SUMIF(Tablo14[Ürün Adı],Tablo1[[#This Row],[Ürün Adı]],Tablo14[Çıkış Adedi])</f>
        <v>23</v>
      </c>
      <c r="G5" s="16">
        <f>SUMIF(Tablo14[Ürün Adı],Tablo1[[#This Row],[Ürün Adı]],Tablo14[Giriş Adedi])</f>
        <v>28</v>
      </c>
      <c r="H5">
        <f>SUMIF(Tablo14[Ürün Adı],Tablo1[[#This Row],[Ürün Adı]],Tablo14[Çıkış Adedi])</f>
        <v>5</v>
      </c>
    </row>
    <row r="6" spans="2:8">
      <c r="B6">
        <v>3213565</v>
      </c>
      <c r="C6" t="s">
        <v>14</v>
      </c>
      <c r="D6" t="s">
        <v>15</v>
      </c>
      <c r="E6" t="s">
        <v>16</v>
      </c>
      <c r="F6">
        <f>SUMIF(Tablo14[Ürün Adı],Tablo1[[#This Row],[Ürün Adı]],Tablo14[Giriş Adedi])-SUMIF(Tablo14[Ürün Adı],Tablo1[[#This Row],[Ürün Adı]],Tablo14[Çıkış Adedi])</f>
        <v>4</v>
      </c>
      <c r="G6">
        <f>SUMIF(Tablo14[Ürün Adı],Tablo1[[#This Row],[Ürün Adı]],Tablo14[Giriş Adedi])</f>
        <v>10</v>
      </c>
      <c r="H6">
        <f>SUMIF(Tablo14[Ürün Adı],Tablo1[[#This Row],[Ürün Adı]],Tablo14[Çıkış Adedi])</f>
        <v>6</v>
      </c>
    </row>
    <row r="7" spans="2:8">
      <c r="B7">
        <v>4653246</v>
      </c>
      <c r="C7" t="s">
        <v>17</v>
      </c>
      <c r="D7" t="s">
        <v>18</v>
      </c>
      <c r="E7" t="s">
        <v>16</v>
      </c>
      <c r="F7">
        <f>SUMIF(Tablo14[Ürün Adı],Tablo1[[#This Row],[Ürün Adı]],Tablo14[Giriş Adedi])-SUMIF(Tablo14[Ürün Adı],Tablo1[[#This Row],[Ürün Adı]],Tablo14[Çıkış Adedi])</f>
        <v>50</v>
      </c>
      <c r="G7">
        <f>SUMIF(Tablo14[Ürün Adı],Tablo1[[#This Row],[Ürün Adı]],Tablo14[Giriş Adedi])</f>
        <v>50</v>
      </c>
      <c r="H7">
        <f>SUMIF(Tablo14[Ürün Adı],Tablo1[[#This Row],[Ürün Adı]],Tablo14[Çıkış Adedi])</f>
        <v>0</v>
      </c>
    </row>
    <row r="8" spans="2:8">
      <c r="B8">
        <v>3251564</v>
      </c>
      <c r="C8" t="s">
        <v>19</v>
      </c>
      <c r="D8" t="s">
        <v>20</v>
      </c>
      <c r="E8" t="s">
        <v>21</v>
      </c>
      <c r="F8">
        <f>SUMIF(Tablo14[Ürün Adı],Tablo1[[#This Row],[Ürün Adı]],Tablo14[Giriş Adedi])-SUMIF(Tablo14[Ürün Adı],Tablo1[[#This Row],[Ürün Adı]],Tablo14[Çıkış Adedi])</f>
        <v>27</v>
      </c>
      <c r="G8">
        <f>SUMIF(Tablo14[Ürün Adı],Tablo1[[#This Row],[Ürün Adı]],Tablo14[Giriş Adedi])</f>
        <v>45</v>
      </c>
      <c r="H8">
        <f>SUMIF(Tablo14[Ürün Adı],Tablo1[[#This Row],[Ürün Adı]],Tablo14[Çıkış Adedi])</f>
        <v>18</v>
      </c>
    </row>
    <row r="9" spans="2:8">
      <c r="B9">
        <v>4856321</v>
      </c>
      <c r="C9" t="s">
        <v>22</v>
      </c>
      <c r="D9" t="s">
        <v>23</v>
      </c>
      <c r="E9" t="s">
        <v>24</v>
      </c>
      <c r="F9">
        <f>SUMIF(Tablo14[Ürün Adı],Tablo1[[#This Row],[Ürün Adı]],Tablo14[Giriş Adedi])-SUMIF(Tablo14[Ürün Adı],Tablo1[[#This Row],[Ürün Adı]],Tablo14[Çıkış Adedi])</f>
        <v>5</v>
      </c>
      <c r="G9">
        <f>SUMIF(Tablo14[Ürün Adı],Tablo1[[#This Row],[Ürün Adı]],Tablo14[Giriş Adedi])</f>
        <v>15</v>
      </c>
      <c r="H9">
        <f>SUMIF(Tablo14[Ürün Adı],Tablo1[[#This Row],[Ürün Adı]],Tablo14[Çıkış Adedi])</f>
        <v>10</v>
      </c>
    </row>
    <row r="10" spans="2:8">
      <c r="B10">
        <v>3251478</v>
      </c>
      <c r="C10" t="s">
        <v>25</v>
      </c>
      <c r="D10" t="s">
        <v>26</v>
      </c>
      <c r="E10" t="s">
        <v>27</v>
      </c>
      <c r="F10">
        <f>SUMIF(Tablo14[Ürün Adı],Tablo1[[#This Row],[Ürün Adı]],Tablo14[Giriş Adedi])-SUMIF(Tablo14[Ürün Adı],Tablo1[[#This Row],[Ürün Adı]],Tablo14[Çıkış Adedi])</f>
        <v>3</v>
      </c>
      <c r="G10">
        <f>SUMIF(Tablo14[Ürün Adı],Tablo1[[#This Row],[Ürün Adı]],Tablo14[Giriş Adedi])</f>
        <v>13</v>
      </c>
      <c r="H10">
        <f>SUMIF(Tablo14[Ürün Adı],Tablo1[[#This Row],[Ürün Adı]],Tablo14[Çıkış Adedi])</f>
        <v>10</v>
      </c>
    </row>
    <row r="13" spans="2:8">
      <c r="F13" s="27"/>
    </row>
    <row r="14" spans="2:8">
      <c r="F14" s="28"/>
    </row>
    <row r="15" spans="2:8">
      <c r="F15" s="27"/>
    </row>
    <row r="16" spans="2:8">
      <c r="F16" s="27"/>
    </row>
    <row r="17" spans="6:6">
      <c r="F17" s="27"/>
    </row>
    <row r="18" spans="6:6">
      <c r="F18" s="27"/>
    </row>
    <row r="19" spans="6:6">
      <c r="F19" s="27"/>
    </row>
  </sheetData>
  <conditionalFormatting sqref="B5:H10">
    <cfRule type="expression" dxfId="9" priority="1">
      <formula>AND($F5&lt;=5,$F5&gt;=1)</formula>
    </cfRule>
  </conditionalFormatting>
  <dataValidations count="1">
    <dataValidation type="list" allowBlank="1" showInputMessage="1" showErrorMessage="1" sqref="E4:E10" xr:uid="{5A033F58-6BC1-47BC-AF51-4C2D599F0057}">
      <formula1>Kategorii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1F1-35E6-425D-A502-98C313F8B01D}">
  <dimension ref="B4:I15"/>
  <sheetViews>
    <sheetView topLeftCell="C2" workbookViewId="0">
      <selection activeCell="G20" sqref="G20"/>
    </sheetView>
  </sheetViews>
  <sheetFormatPr defaultRowHeight="15"/>
  <cols>
    <col min="2" max="2" width="11.42578125" customWidth="1"/>
    <col min="3" max="3" width="26.140625" customWidth="1"/>
    <col min="4" max="4" width="15" customWidth="1"/>
    <col min="5" max="5" width="14.7109375" customWidth="1"/>
    <col min="6" max="6" width="11.7109375" customWidth="1"/>
    <col min="7" max="7" width="11.140625" customWidth="1"/>
    <col min="8" max="8" width="10.7109375" customWidth="1"/>
    <col min="9" max="9" width="12" customWidth="1"/>
  </cols>
  <sheetData>
    <row r="4" spans="2:9">
      <c r="B4" t="s">
        <v>4</v>
      </c>
      <c r="C4" t="s">
        <v>5</v>
      </c>
      <c r="D4" t="s">
        <v>6</v>
      </c>
      <c r="E4" t="s">
        <v>7</v>
      </c>
      <c r="F4" t="s">
        <v>28</v>
      </c>
      <c r="G4" t="s">
        <v>29</v>
      </c>
      <c r="H4" t="s">
        <v>30</v>
      </c>
      <c r="I4" t="s">
        <v>31</v>
      </c>
    </row>
    <row r="5" spans="2:9">
      <c r="B5">
        <v>3624862</v>
      </c>
      <c r="C5" t="s">
        <v>11</v>
      </c>
      <c r="D5" t="s">
        <v>12</v>
      </c>
      <c r="E5" t="s">
        <v>13</v>
      </c>
      <c r="F5" s="1"/>
      <c r="G5">
        <v>28</v>
      </c>
      <c r="H5" s="14">
        <v>20</v>
      </c>
      <c r="I5" s="1">
        <v>44969</v>
      </c>
    </row>
    <row r="6" spans="2:9">
      <c r="B6">
        <v>3213565</v>
      </c>
      <c r="C6" t="s">
        <v>14</v>
      </c>
      <c r="D6" t="s">
        <v>15</v>
      </c>
      <c r="E6" t="s">
        <v>16</v>
      </c>
      <c r="F6" s="1"/>
      <c r="G6">
        <v>10</v>
      </c>
      <c r="H6" s="14">
        <v>15</v>
      </c>
      <c r="I6" s="1">
        <v>44969</v>
      </c>
    </row>
    <row r="7" spans="2:9">
      <c r="B7">
        <v>3624862</v>
      </c>
      <c r="C7" t="s">
        <v>11</v>
      </c>
      <c r="D7" t="s">
        <v>12</v>
      </c>
      <c r="E7" t="s">
        <v>13</v>
      </c>
      <c r="F7">
        <v>5</v>
      </c>
      <c r="H7" s="14">
        <v>25</v>
      </c>
      <c r="I7" s="1">
        <v>44969</v>
      </c>
    </row>
    <row r="8" spans="2:9">
      <c r="B8">
        <v>4653246</v>
      </c>
      <c r="C8" t="s">
        <v>17</v>
      </c>
      <c r="D8" t="s">
        <v>18</v>
      </c>
      <c r="E8" t="s">
        <v>16</v>
      </c>
      <c r="G8">
        <v>50</v>
      </c>
      <c r="H8" s="14">
        <v>10</v>
      </c>
      <c r="I8" s="1">
        <v>44972</v>
      </c>
    </row>
    <row r="9" spans="2:9">
      <c r="B9">
        <v>3213565</v>
      </c>
      <c r="C9" t="s">
        <v>14</v>
      </c>
      <c r="D9" t="s">
        <v>15</v>
      </c>
      <c r="E9" t="s">
        <v>16</v>
      </c>
      <c r="F9">
        <v>6</v>
      </c>
      <c r="H9" s="14">
        <v>20</v>
      </c>
      <c r="I9" s="1">
        <v>44973</v>
      </c>
    </row>
    <row r="10" spans="2:9">
      <c r="B10">
        <v>3942485</v>
      </c>
      <c r="C10" t="s">
        <v>25</v>
      </c>
      <c r="D10" t="s">
        <v>26</v>
      </c>
      <c r="E10" t="s">
        <v>27</v>
      </c>
      <c r="G10">
        <v>13</v>
      </c>
      <c r="H10" s="14">
        <v>30</v>
      </c>
      <c r="I10" s="1">
        <v>44974</v>
      </c>
    </row>
    <row r="11" spans="2:9">
      <c r="B11">
        <v>3652173</v>
      </c>
      <c r="C11" t="s">
        <v>22</v>
      </c>
      <c r="D11" t="s">
        <v>23</v>
      </c>
      <c r="E11" t="s">
        <v>24</v>
      </c>
      <c r="G11">
        <v>15</v>
      </c>
      <c r="H11" s="14">
        <v>24</v>
      </c>
      <c r="I11" s="1">
        <v>44974</v>
      </c>
    </row>
    <row r="12" spans="2:9">
      <c r="B12">
        <v>3622515</v>
      </c>
      <c r="C12" t="s">
        <v>19</v>
      </c>
      <c r="D12" t="s">
        <v>20</v>
      </c>
      <c r="E12" t="s">
        <v>21</v>
      </c>
      <c r="G12">
        <v>45</v>
      </c>
      <c r="H12" s="14">
        <v>28</v>
      </c>
      <c r="I12" s="1">
        <v>44975</v>
      </c>
    </row>
    <row r="13" spans="2:9">
      <c r="B13">
        <v>3942485</v>
      </c>
      <c r="C13" t="s">
        <v>25</v>
      </c>
      <c r="D13" t="s">
        <v>26</v>
      </c>
      <c r="E13" t="s">
        <v>27</v>
      </c>
      <c r="F13">
        <v>10</v>
      </c>
      <c r="H13" s="14">
        <v>30</v>
      </c>
      <c r="I13" s="1">
        <v>44977</v>
      </c>
    </row>
    <row r="14" spans="2:9">
      <c r="B14">
        <v>3652173</v>
      </c>
      <c r="C14" t="s">
        <v>22</v>
      </c>
      <c r="D14" t="s">
        <v>23</v>
      </c>
      <c r="E14" t="s">
        <v>24</v>
      </c>
      <c r="F14">
        <v>10</v>
      </c>
      <c r="H14" s="14">
        <v>26</v>
      </c>
      <c r="I14" s="1">
        <v>44978</v>
      </c>
    </row>
    <row r="15" spans="2:9">
      <c r="B15" s="15">
        <v>3622515</v>
      </c>
      <c r="C15" t="s">
        <v>32</v>
      </c>
      <c r="D15" t="s">
        <v>20</v>
      </c>
      <c r="E15" t="s">
        <v>21</v>
      </c>
      <c r="F15">
        <v>18</v>
      </c>
      <c r="H15" s="14">
        <v>33</v>
      </c>
      <c r="I15" s="1">
        <v>44979</v>
      </c>
    </row>
  </sheetData>
  <conditionalFormatting sqref="F8">
    <cfRule type="cellIs" dxfId="5" priority="2" operator="between">
      <formula>5</formula>
      <formula>1</formula>
    </cfRule>
  </conditionalFormatting>
  <conditionalFormatting sqref="F9">
    <cfRule type="cellIs" dxfId="4" priority="1" operator="between">
      <formula>5</formula>
      <formula>1</formula>
    </cfRule>
  </conditionalFormatting>
  <dataValidations count="1">
    <dataValidation type="list" allowBlank="1" showInputMessage="1" showErrorMessage="1" sqref="E4:E15" xr:uid="{9F0489F2-74C4-4562-A027-EEC3E62918C3}">
      <formula1>Kategorii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47F043-AA4D-48D5-B2A0-E40F843AFC34}">
          <x14:formula1>
            <xm:f>ürünler!$C$4:$C$10</xm:f>
          </x14:formula1>
          <xm:sqref>C5:C15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4DD7-5CA8-4A71-9380-7C32E6919338}">
  <dimension ref="B6:D20"/>
  <sheetViews>
    <sheetView topLeftCell="J1" workbookViewId="0">
      <selection activeCell="K1" sqref="K1"/>
    </sheetView>
  </sheetViews>
  <sheetFormatPr defaultRowHeight="15"/>
  <cols>
    <col min="2" max="2" width="19" customWidth="1"/>
    <col min="8" max="8" width="17.42578125" bestFit="1" customWidth="1"/>
  </cols>
  <sheetData>
    <row r="6" spans="2:4">
      <c r="B6" s="25" t="s">
        <v>33</v>
      </c>
      <c r="C6" s="26">
        <v>150</v>
      </c>
      <c r="D6" t="s">
        <v>34</v>
      </c>
    </row>
    <row r="8" spans="2:4">
      <c r="B8" s="17" t="s">
        <v>35</v>
      </c>
      <c r="C8" s="21" t="s">
        <v>36</v>
      </c>
      <c r="D8" s="21" t="s">
        <v>37</v>
      </c>
    </row>
    <row r="9" spans="2:4">
      <c r="B9" s="18" t="s">
        <v>13</v>
      </c>
      <c r="C9" s="20">
        <f>SUMIF(Tablo1[Ürün Kategorisi],Kategori[[#This Row],[Kategori]],Tablo1[toplam çıkış])</f>
        <v>5</v>
      </c>
      <c r="D9" s="20">
        <f>SUMIF(Tablo14[Ürün Kategorisi],Kategori[[#This Row],[Kategori]],Tablo14[Giriş Adedi])</f>
        <v>28</v>
      </c>
    </row>
    <row r="10" spans="2:4">
      <c r="B10" s="18" t="s">
        <v>38</v>
      </c>
      <c r="C10" s="20">
        <f>SUMIF(Tablo1[Ürün Kategorisi],Kategori[[#This Row],[Kategori]],Tablo1[toplam çıkış])</f>
        <v>0</v>
      </c>
      <c r="D10" s="20">
        <f>SUMIF(Tablo14[Ürün Kategorisi],Kategori[[#This Row],[Kategori]],Tablo14[Giriş Adedi])</f>
        <v>0</v>
      </c>
    </row>
    <row r="11" spans="2:4">
      <c r="B11" s="18" t="s">
        <v>39</v>
      </c>
      <c r="C11" s="20">
        <f>SUMIF(Tablo1[Ürün Kategorisi],Kategori[[#This Row],[Kategori]],Tablo1[toplam çıkış])</f>
        <v>0</v>
      </c>
      <c r="D11" s="20">
        <f>SUMIF(Tablo14[Ürün Kategorisi],Kategori[[#This Row],[Kategori]],Tablo14[Giriş Adedi])</f>
        <v>0</v>
      </c>
    </row>
    <row r="12" spans="2:4">
      <c r="B12" s="18" t="s">
        <v>21</v>
      </c>
      <c r="C12" s="20">
        <f>SUMIF(Tablo1[Ürün Kategorisi],Kategori[[#This Row],[Kategori]],Tablo1[toplam çıkış])</f>
        <v>18</v>
      </c>
      <c r="D12" s="20">
        <f>SUMIF(Tablo14[Ürün Kategorisi],Kategori[[#This Row],[Kategori]],Tablo14[Giriş Adedi])</f>
        <v>45</v>
      </c>
    </row>
    <row r="13" spans="2:4">
      <c r="B13" s="18" t="s">
        <v>40</v>
      </c>
      <c r="C13" s="20">
        <f>SUMIF(Tablo1[Ürün Kategorisi],Kategori[[#This Row],[Kategori]],Tablo1[toplam çıkış])</f>
        <v>0</v>
      </c>
      <c r="D13" s="20">
        <f>SUMIF(Tablo14[Ürün Kategorisi],Kategori[[#This Row],[Kategori]],Tablo14[Giriş Adedi])</f>
        <v>0</v>
      </c>
    </row>
    <row r="14" spans="2:4">
      <c r="B14" s="18" t="s">
        <v>16</v>
      </c>
      <c r="C14" s="20">
        <f>SUMIF(Tablo1[Ürün Kategorisi],Kategori[[#This Row],[Kategori]],Tablo1[toplam çıkış])</f>
        <v>6</v>
      </c>
      <c r="D14" s="20">
        <f>SUMIF(Tablo14[Ürün Kategorisi],Kategori[[#This Row],[Kategori]],Tablo14[Giriş Adedi])</f>
        <v>60</v>
      </c>
    </row>
    <row r="15" spans="2:4">
      <c r="B15" s="18" t="s">
        <v>41</v>
      </c>
      <c r="C15" s="20">
        <f>SUMIF(Tablo1[Ürün Kategorisi],Kategori[[#This Row],[Kategori]],Tablo1[toplam çıkış])</f>
        <v>0</v>
      </c>
      <c r="D15" s="20">
        <f>SUMIF(Tablo14[Ürün Kategorisi],Kategori[[#This Row],[Kategori]],Tablo14[Giriş Adedi])</f>
        <v>0</v>
      </c>
    </row>
    <row r="16" spans="2:4">
      <c r="B16" s="18" t="s">
        <v>27</v>
      </c>
      <c r="C16" s="20">
        <f>SUMIF(Tablo1[Ürün Kategorisi],Kategori[[#This Row],[Kategori]],Tablo1[toplam çıkış])</f>
        <v>10</v>
      </c>
      <c r="D16" s="20">
        <f>SUMIF(Tablo14[Ürün Kategorisi],Kategori[[#This Row],[Kategori]],Tablo14[Giriş Adedi])</f>
        <v>13</v>
      </c>
    </row>
    <row r="17" spans="2:4">
      <c r="B17" s="18" t="s">
        <v>24</v>
      </c>
      <c r="C17" s="20">
        <f>SUMIF(Tablo1[Ürün Kategorisi],Kategori[[#This Row],[Kategori]],Tablo1[toplam çıkış])</f>
        <v>10</v>
      </c>
      <c r="D17" s="20">
        <f>SUMIF(Tablo14[Ürün Kategorisi],Kategori[[#This Row],[Kategori]],Tablo14[Giriş Adedi])</f>
        <v>15</v>
      </c>
    </row>
    <row r="18" spans="2:4">
      <c r="B18" s="18" t="s">
        <v>42</v>
      </c>
      <c r="C18" s="20">
        <f>SUMIF(Tablo1[Ürün Kategorisi],Kategori[[#This Row],[Kategori]],Tablo1[toplam çıkış])</f>
        <v>0</v>
      </c>
      <c r="D18" s="20">
        <f>SUMIF(Tablo14[Ürün Kategorisi],Kategori[[#This Row],[Kategori]],Tablo14[Giriş Adedi])</f>
        <v>0</v>
      </c>
    </row>
    <row r="19" spans="2:4">
      <c r="B19" s="18" t="s">
        <v>43</v>
      </c>
      <c r="C19" s="20">
        <f>SUMIF(Tablo1[Ürün Kategorisi],Kategori[[#This Row],[Kategori]],Tablo1[toplam çıkış])</f>
        <v>0</v>
      </c>
      <c r="D19" s="20">
        <f>SUMIF(Tablo14[Ürün Kategorisi],Kategori[[#This Row],[Kategori]],Tablo14[Giriş Adedi])</f>
        <v>0</v>
      </c>
    </row>
    <row r="20" spans="2:4">
      <c r="B20" s="19" t="s">
        <v>44</v>
      </c>
      <c r="C20" s="20">
        <f>SUMIF(Tablo1[Ürün Kategorisi],Kategori[[#This Row],[Kategori]],Tablo1[toplam çıkış])</f>
        <v>0</v>
      </c>
      <c r="D20" s="20">
        <f>SUMIF(Tablo14[Ürün Kategorisi],Kategori[[#This Row],[Kategori]],Tablo14[Giriş Adedi])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2023-02-23T08:26:59Z</dcterms:created>
  <dcterms:modified xsi:type="dcterms:W3CDTF">2023-02-27T11:51:56Z</dcterms:modified>
  <cp:category/>
  <cp:contentStatus/>
</cp:coreProperties>
</file>