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imleyhorn-my.sharepoint.com/personal/britton_hammit_kimley-horn_com/Documents/Projects/0-Gobys&amp;Tools/Vissim Inputs &amp; Routes/"/>
    </mc:Choice>
  </mc:AlternateContent>
  <xr:revisionPtr revIDLastSave="9" documentId="8_{51CCE2CC-4A74-47F1-A9FE-BDB5331B0B54}" xr6:coauthVersionLast="46" xr6:coauthVersionMax="46" xr10:uidLastSave="{E3D50FDF-B2C4-428D-B0BE-F3428DDB4DA2}"/>
  <bookViews>
    <workbookView xWindow="28680" yWindow="-120" windowWidth="29040" windowHeight="15840" activeTab="1" xr2:uid="{AEB4D83F-0198-4711-B74A-79D977074366}"/>
  </bookViews>
  <sheets>
    <sheet name="Compositions" sheetId="5" r:id="rId1"/>
    <sheet name="AM Inputs" sheetId="1" r:id="rId2"/>
    <sheet name="AM-Inputs-Vhelper" sheetId="4" r:id="rId3"/>
    <sheet name="AM Inputs (Peds)" sheetId="6" r:id="rId4"/>
    <sheet name="AM-Inputs-Peds-Vhelper" sheetId="8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BR_FR_DB">#REF!</definedName>
    <definedName name="BR_TMC_DB">#REF!</definedName>
    <definedName name="FR_DB">'AM Inputs'!$C$3</definedName>
    <definedName name="TMC_DB">'AM Inputs'!$C$2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U10" i="1" l="1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AB50" i="1" l="1"/>
  <c r="AB49" i="1" l="1"/>
  <c r="O20" i="5" l="1"/>
  <c r="N20" i="5"/>
  <c r="M20" i="5"/>
  <c r="L20" i="5"/>
  <c r="O19" i="5"/>
  <c r="N19" i="5"/>
  <c r="M19" i="5"/>
  <c r="L19" i="5"/>
  <c r="O18" i="5"/>
  <c r="N18" i="5"/>
  <c r="M18" i="5"/>
  <c r="L18" i="5"/>
  <c r="O17" i="5"/>
  <c r="N17" i="5"/>
  <c r="M17" i="5"/>
  <c r="L17" i="5"/>
  <c r="O16" i="5"/>
  <c r="N16" i="5"/>
  <c r="M16" i="5"/>
  <c r="L16" i="5"/>
  <c r="O15" i="5"/>
  <c r="N15" i="5"/>
  <c r="M15" i="5"/>
  <c r="L15" i="5"/>
  <c r="O14" i="5"/>
  <c r="N14" i="5"/>
  <c r="M14" i="5"/>
  <c r="L14" i="5"/>
  <c r="O13" i="5"/>
  <c r="N13" i="5"/>
  <c r="M13" i="5"/>
  <c r="L13" i="5"/>
  <c r="O12" i="5"/>
  <c r="N12" i="5"/>
  <c r="M12" i="5"/>
  <c r="L12" i="5"/>
  <c r="O11" i="5"/>
  <c r="N11" i="5"/>
  <c r="M11" i="5"/>
  <c r="L11" i="5"/>
  <c r="O10" i="5"/>
  <c r="N10" i="5"/>
  <c r="M10" i="5"/>
  <c r="L10" i="5"/>
  <c r="O9" i="5"/>
  <c r="N9" i="5"/>
  <c r="M9" i="5"/>
  <c r="L9" i="5"/>
  <c r="O8" i="5"/>
  <c r="O21" i="5" s="1"/>
  <c r="N8" i="5"/>
  <c r="N21" i="5" s="1"/>
  <c r="M8" i="5"/>
  <c r="M21" i="5" s="1"/>
  <c r="L8" i="5"/>
  <c r="L21" i="5" l="1"/>
  <c r="H36" i="5" l="1"/>
  <c r="B2" i="8" l="1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75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9" i="8"/>
  <c r="A3" i="8"/>
  <c r="A4" i="8"/>
  <c r="A5" i="8"/>
  <c r="A6" i="8"/>
  <c r="A7" i="8"/>
  <c r="A8" i="8"/>
  <c r="A2" i="8"/>
  <c r="M74" i="6"/>
  <c r="R140" i="6"/>
  <c r="J74" i="6"/>
  <c r="J140" i="6"/>
  <c r="T140" i="6"/>
  <c r="P140" i="6"/>
  <c r="K74" i="6"/>
  <c r="I75" i="6"/>
  <c r="O74" i="6"/>
  <c r="R74" i="6"/>
  <c r="M140" i="6"/>
  <c r="S74" i="6"/>
  <c r="T74" i="6"/>
  <c r="N74" i="6"/>
  <c r="I140" i="6"/>
  <c r="Q140" i="6"/>
  <c r="L140" i="6"/>
  <c r="O140" i="6"/>
  <c r="I74" i="6"/>
  <c r="N140" i="6"/>
  <c r="S140" i="6"/>
  <c r="Q74" i="6"/>
  <c r="L74" i="6"/>
  <c r="P74" i="6"/>
  <c r="K140" i="6"/>
  <c r="N66" i="8" l="1"/>
  <c r="L66" i="8"/>
  <c r="G66" i="8"/>
  <c r="X74" i="6"/>
  <c r="T66" i="8" s="1"/>
  <c r="J132" i="8"/>
  <c r="K66" i="8"/>
  <c r="F66" i="8"/>
  <c r="H132" i="8"/>
  <c r="M66" i="8"/>
  <c r="J66" i="8"/>
  <c r="U74" i="6"/>
  <c r="Q66" i="8" s="1"/>
  <c r="E67" i="8"/>
  <c r="I132" i="8"/>
  <c r="V74" i="6"/>
  <c r="R66" i="8" s="1"/>
  <c r="I66" i="8"/>
  <c r="E132" i="8"/>
  <c r="O132" i="8"/>
  <c r="P132" i="8"/>
  <c r="P66" i="8"/>
  <c r="K132" i="8"/>
  <c r="G132" i="8"/>
  <c r="W74" i="6"/>
  <c r="S66" i="8" s="1"/>
  <c r="H66" i="8"/>
  <c r="M132" i="8"/>
  <c r="N132" i="8"/>
  <c r="E66" i="8"/>
  <c r="O66" i="8"/>
  <c r="L132" i="8"/>
  <c r="F132" i="8"/>
  <c r="I6" i="6"/>
  <c r="J6" i="6" s="1"/>
  <c r="K6" i="6" s="1"/>
  <c r="L6" i="6" s="1"/>
  <c r="M6" i="6" s="1"/>
  <c r="N6" i="6" s="1"/>
  <c r="O6" i="6" s="1"/>
  <c r="P6" i="6" s="1"/>
  <c r="Q6" i="6" s="1"/>
  <c r="R6" i="6" s="1"/>
  <c r="S6" i="6" s="1"/>
  <c r="T6" i="6" s="1"/>
  <c r="U6" i="6" s="1"/>
  <c r="V6" i="6" s="1"/>
  <c r="W6" i="6" s="1"/>
  <c r="X6" i="6" s="1"/>
  <c r="Y6" i="6" s="1"/>
  <c r="C9" i="8"/>
  <c r="C62" i="8"/>
  <c r="C63" i="8"/>
  <c r="C64" i="8"/>
  <c r="C65" i="8"/>
  <c r="C66" i="8"/>
  <c r="C75" i="8"/>
  <c r="C128" i="8"/>
  <c r="C129" i="8"/>
  <c r="C130" i="8"/>
  <c r="C131" i="8"/>
  <c r="C132" i="8"/>
  <c r="B141" i="6" l="1"/>
  <c r="C133" i="8" s="1"/>
  <c r="B135" i="6"/>
  <c r="C127" i="8" s="1"/>
  <c r="B134" i="6"/>
  <c r="C126" i="8" s="1"/>
  <c r="B133" i="6"/>
  <c r="C125" i="8" s="1"/>
  <c r="B132" i="6"/>
  <c r="C124" i="8" s="1"/>
  <c r="B131" i="6"/>
  <c r="C123" i="8" s="1"/>
  <c r="B130" i="6"/>
  <c r="C122" i="8" s="1"/>
  <c r="B129" i="6"/>
  <c r="C121" i="8" s="1"/>
  <c r="B128" i="6"/>
  <c r="C120" i="8" s="1"/>
  <c r="B127" i="6"/>
  <c r="C119" i="8" s="1"/>
  <c r="B126" i="6"/>
  <c r="C118" i="8" s="1"/>
  <c r="B125" i="6"/>
  <c r="C117" i="8" s="1"/>
  <c r="B124" i="6"/>
  <c r="C116" i="8" s="1"/>
  <c r="B123" i="6"/>
  <c r="C115" i="8" s="1"/>
  <c r="B122" i="6"/>
  <c r="C114" i="8" s="1"/>
  <c r="B121" i="6"/>
  <c r="C113" i="8" s="1"/>
  <c r="B120" i="6"/>
  <c r="C112" i="8" s="1"/>
  <c r="B119" i="6"/>
  <c r="C111" i="8" s="1"/>
  <c r="B118" i="6"/>
  <c r="C110" i="8" s="1"/>
  <c r="B117" i="6"/>
  <c r="C109" i="8" s="1"/>
  <c r="B116" i="6"/>
  <c r="C108" i="8" s="1"/>
  <c r="B115" i="6"/>
  <c r="C107" i="8" s="1"/>
  <c r="B114" i="6"/>
  <c r="C106" i="8" s="1"/>
  <c r="B113" i="6"/>
  <c r="C105" i="8" s="1"/>
  <c r="B112" i="6"/>
  <c r="C104" i="8" s="1"/>
  <c r="B111" i="6"/>
  <c r="C103" i="8" s="1"/>
  <c r="B110" i="6"/>
  <c r="C102" i="8" s="1"/>
  <c r="B109" i="6"/>
  <c r="C101" i="8" s="1"/>
  <c r="B108" i="6"/>
  <c r="C100" i="8" s="1"/>
  <c r="B107" i="6"/>
  <c r="C99" i="8" s="1"/>
  <c r="B106" i="6"/>
  <c r="C98" i="8" s="1"/>
  <c r="B105" i="6"/>
  <c r="C97" i="8" s="1"/>
  <c r="B104" i="6"/>
  <c r="C96" i="8" s="1"/>
  <c r="B103" i="6"/>
  <c r="C95" i="8" s="1"/>
  <c r="B102" i="6"/>
  <c r="C94" i="8" s="1"/>
  <c r="B101" i="6"/>
  <c r="C93" i="8" s="1"/>
  <c r="B100" i="6"/>
  <c r="C92" i="8" s="1"/>
  <c r="B99" i="6"/>
  <c r="C91" i="8" s="1"/>
  <c r="B98" i="6"/>
  <c r="C90" i="8" s="1"/>
  <c r="B97" i="6"/>
  <c r="C89" i="8" s="1"/>
  <c r="B96" i="6"/>
  <c r="C88" i="8" s="1"/>
  <c r="B95" i="6"/>
  <c r="C87" i="8" s="1"/>
  <c r="B94" i="6"/>
  <c r="C86" i="8" s="1"/>
  <c r="B93" i="6"/>
  <c r="C85" i="8" s="1"/>
  <c r="B92" i="6"/>
  <c r="C84" i="8" s="1"/>
  <c r="B91" i="6"/>
  <c r="C83" i="8" s="1"/>
  <c r="B90" i="6"/>
  <c r="C82" i="8" s="1"/>
  <c r="B89" i="6"/>
  <c r="C81" i="8" s="1"/>
  <c r="B88" i="6"/>
  <c r="C80" i="8" s="1"/>
  <c r="B87" i="6"/>
  <c r="C79" i="8" s="1"/>
  <c r="B86" i="6"/>
  <c r="C78" i="8" s="1"/>
  <c r="B85" i="6"/>
  <c r="C77" i="8" s="1"/>
  <c r="B84" i="6"/>
  <c r="C76" i="8" s="1"/>
  <c r="B82" i="6"/>
  <c r="C74" i="8" s="1"/>
  <c r="B81" i="6"/>
  <c r="C73" i="8" s="1"/>
  <c r="B80" i="6"/>
  <c r="C72" i="8" s="1"/>
  <c r="B79" i="6"/>
  <c r="C71" i="8" s="1"/>
  <c r="B78" i="6"/>
  <c r="C70" i="8" s="1"/>
  <c r="B77" i="6"/>
  <c r="C69" i="8" s="1"/>
  <c r="B76" i="6"/>
  <c r="C68" i="8" s="1"/>
  <c r="I72" i="6"/>
  <c r="E64" i="8" l="1"/>
  <c r="V140" i="6" l="1"/>
  <c r="R132" i="8" s="1"/>
  <c r="U140" i="6"/>
  <c r="Q132" i="8" s="1"/>
  <c r="W140" i="6"/>
  <c r="S132" i="8" s="1"/>
  <c r="X140" i="6"/>
  <c r="T132" i="8" s="1"/>
  <c r="A43" i="4" l="1"/>
  <c r="B43" i="4"/>
  <c r="C43" i="4"/>
  <c r="A44" i="4"/>
  <c r="B44" i="4"/>
  <c r="C44" i="4"/>
  <c r="C42" i="4" l="1"/>
  <c r="C35" i="4"/>
  <c r="C34" i="4"/>
  <c r="C33" i="4"/>
  <c r="C32" i="4"/>
  <c r="B2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75" i="6" l="1"/>
  <c r="C67" i="8" s="1"/>
  <c r="B69" i="6"/>
  <c r="C61" i="8" s="1"/>
  <c r="B68" i="6"/>
  <c r="C60" i="8" s="1"/>
  <c r="B67" i="6"/>
  <c r="C59" i="8" s="1"/>
  <c r="B66" i="6"/>
  <c r="C58" i="8" s="1"/>
  <c r="B65" i="6"/>
  <c r="C57" i="8" s="1"/>
  <c r="B64" i="6"/>
  <c r="C56" i="8" s="1"/>
  <c r="B63" i="6"/>
  <c r="C55" i="8" s="1"/>
  <c r="B62" i="6"/>
  <c r="C54" i="8" s="1"/>
  <c r="B61" i="6"/>
  <c r="C53" i="8" s="1"/>
  <c r="B60" i="6"/>
  <c r="C52" i="8" s="1"/>
  <c r="B59" i="6"/>
  <c r="C51" i="8" s="1"/>
  <c r="B58" i="6"/>
  <c r="C50" i="8" s="1"/>
  <c r="B57" i="6"/>
  <c r="C49" i="8" s="1"/>
  <c r="B56" i="6"/>
  <c r="C48" i="8" s="1"/>
  <c r="B55" i="6"/>
  <c r="C47" i="8" s="1"/>
  <c r="B54" i="6"/>
  <c r="C46" i="8" s="1"/>
  <c r="B53" i="6"/>
  <c r="C45" i="8" s="1"/>
  <c r="B52" i="6"/>
  <c r="C44" i="8" s="1"/>
  <c r="B51" i="6"/>
  <c r="C43" i="8" s="1"/>
  <c r="B50" i="6"/>
  <c r="C42" i="8" s="1"/>
  <c r="B49" i="6"/>
  <c r="C41" i="8" s="1"/>
  <c r="B48" i="6"/>
  <c r="C40" i="8" s="1"/>
  <c r="B47" i="6"/>
  <c r="C39" i="8" s="1"/>
  <c r="B46" i="6"/>
  <c r="C38" i="8" s="1"/>
  <c r="B45" i="6"/>
  <c r="C37" i="8" s="1"/>
  <c r="B44" i="6"/>
  <c r="C36" i="8" s="1"/>
  <c r="B43" i="6"/>
  <c r="C35" i="8" s="1"/>
  <c r="B42" i="6"/>
  <c r="C34" i="8" s="1"/>
  <c r="B41" i="6"/>
  <c r="C33" i="8" s="1"/>
  <c r="B40" i="6"/>
  <c r="C32" i="8" s="1"/>
  <c r="B39" i="6"/>
  <c r="C31" i="8" s="1"/>
  <c r="B38" i="6"/>
  <c r="C30" i="8" s="1"/>
  <c r="B37" i="6"/>
  <c r="C29" i="8" s="1"/>
  <c r="B36" i="6"/>
  <c r="C28" i="8" s="1"/>
  <c r="B35" i="6"/>
  <c r="C27" i="8" s="1"/>
  <c r="B34" i="6"/>
  <c r="C26" i="8" s="1"/>
  <c r="B33" i="6"/>
  <c r="C25" i="8" s="1"/>
  <c r="B32" i="6"/>
  <c r="C24" i="8" s="1"/>
  <c r="B31" i="6"/>
  <c r="C23" i="8" s="1"/>
  <c r="B30" i="6"/>
  <c r="C22" i="8" s="1"/>
  <c r="B29" i="6"/>
  <c r="C21" i="8" s="1"/>
  <c r="B28" i="6"/>
  <c r="C20" i="8" s="1"/>
  <c r="B27" i="6"/>
  <c r="C19" i="8" s="1"/>
  <c r="B26" i="6"/>
  <c r="C18" i="8" s="1"/>
  <c r="B25" i="6"/>
  <c r="C17" i="8" s="1"/>
  <c r="B24" i="6"/>
  <c r="C16" i="8" s="1"/>
  <c r="B23" i="6"/>
  <c r="C15" i="8" s="1"/>
  <c r="B22" i="6"/>
  <c r="C14" i="8" s="1"/>
  <c r="B21" i="6"/>
  <c r="C13" i="8" s="1"/>
  <c r="B20" i="6"/>
  <c r="C12" i="8" s="1"/>
  <c r="B19" i="6"/>
  <c r="C11" i="8" s="1"/>
  <c r="B18" i="6"/>
  <c r="C10" i="8" s="1"/>
  <c r="B16" i="6"/>
  <c r="C8" i="8" s="1"/>
  <c r="B15" i="6"/>
  <c r="C7" i="8" s="1"/>
  <c r="B14" i="6"/>
  <c r="C6" i="8" s="1"/>
  <c r="B13" i="6"/>
  <c r="C5" i="8" s="1"/>
  <c r="B12" i="6"/>
  <c r="C4" i="8" s="1"/>
  <c r="B11" i="6"/>
  <c r="C3" i="8" s="1"/>
  <c r="A11" i="6"/>
  <c r="B10" i="6"/>
  <c r="C2" i="8" s="1"/>
  <c r="A12" i="6" l="1"/>
  <c r="B3" i="8"/>
  <c r="A13" i="6" l="1"/>
  <c r="B4" i="8"/>
  <c r="A14" i="6" l="1"/>
  <c r="B5" i="8"/>
  <c r="A15" i="6" l="1"/>
  <c r="B6" i="8"/>
  <c r="A16" i="6" l="1"/>
  <c r="B7" i="8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O60" i="6"/>
  <c r="L69" i="6"/>
  <c r="S27" i="6"/>
  <c r="Q29" i="6"/>
  <c r="S61" i="6"/>
  <c r="P93" i="6"/>
  <c r="P71" i="6"/>
  <c r="O94" i="6"/>
  <c r="S13" i="6"/>
  <c r="S92" i="6"/>
  <c r="K105" i="6"/>
  <c r="L126" i="6"/>
  <c r="K43" i="6"/>
  <c r="M106" i="6"/>
  <c r="K35" i="6"/>
  <c r="O82" i="6"/>
  <c r="S97" i="6"/>
  <c r="I19" i="6"/>
  <c r="N68" i="6"/>
  <c r="O56" i="6"/>
  <c r="L119" i="6"/>
  <c r="O108" i="6"/>
  <c r="I86" i="6"/>
  <c r="M75" i="6"/>
  <c r="K44" i="6"/>
  <c r="M97" i="6"/>
  <c r="L29" i="6"/>
  <c r="L34" i="6"/>
  <c r="K32" i="6"/>
  <c r="Q104" i="6"/>
  <c r="P57" i="6"/>
  <c r="L57" i="6"/>
  <c r="Q99" i="6"/>
  <c r="S39" i="6"/>
  <c r="P124" i="6"/>
  <c r="L135" i="6"/>
  <c r="K123" i="6"/>
  <c r="Q19" i="6"/>
  <c r="J69" i="6"/>
  <c r="O76" i="6"/>
  <c r="I134" i="6"/>
  <c r="P96" i="6"/>
  <c r="T33" i="6"/>
  <c r="Q82" i="6"/>
  <c r="P119" i="6"/>
  <c r="J81" i="6"/>
  <c r="S60" i="6"/>
  <c r="Q16" i="6"/>
  <c r="L73" i="6"/>
  <c r="P83" i="6"/>
  <c r="N65" i="6"/>
  <c r="P36" i="6"/>
  <c r="R17" i="6"/>
  <c r="J79" i="6"/>
  <c r="L116" i="6"/>
  <c r="L98" i="6"/>
  <c r="N76" i="6"/>
  <c r="I10" i="6"/>
  <c r="N73" i="6"/>
  <c r="I31" i="6"/>
  <c r="J48" i="6"/>
  <c r="I43" i="6"/>
  <c r="R50" i="6"/>
  <c r="R57" i="6"/>
  <c r="S107" i="6"/>
  <c r="K85" i="6"/>
  <c r="M54" i="6"/>
  <c r="P95" i="6"/>
  <c r="O133" i="6"/>
  <c r="L117" i="6"/>
  <c r="K55" i="6"/>
  <c r="Q119" i="6"/>
  <c r="L100" i="6"/>
  <c r="S26" i="6"/>
  <c r="S50" i="6"/>
  <c r="T121" i="6"/>
  <c r="P12" i="6"/>
  <c r="O72" i="6"/>
  <c r="M82" i="6"/>
  <c r="K113" i="6"/>
  <c r="M130" i="6"/>
  <c r="S138" i="6"/>
  <c r="R105" i="6"/>
  <c r="T115" i="6"/>
  <c r="T112" i="6"/>
  <c r="N109" i="6"/>
  <c r="S66" i="6"/>
  <c r="R69" i="6"/>
  <c r="Q31" i="6"/>
  <c r="M71" i="6"/>
  <c r="S111" i="6"/>
  <c r="I102" i="6"/>
  <c r="M120" i="6"/>
  <c r="O139" i="6"/>
  <c r="K40" i="6"/>
  <c r="J55" i="6"/>
  <c r="R130" i="6"/>
  <c r="R36" i="6"/>
  <c r="N108" i="6"/>
  <c r="L102" i="6"/>
  <c r="J97" i="6"/>
  <c r="N29" i="6"/>
  <c r="N67" i="6"/>
  <c r="R40" i="6"/>
  <c r="S98" i="6"/>
  <c r="S131" i="6"/>
  <c r="I18" i="6"/>
  <c r="N95" i="6"/>
  <c r="S28" i="6"/>
  <c r="J100" i="6"/>
  <c r="S118" i="6"/>
  <c r="R12" i="6"/>
  <c r="S78" i="6"/>
  <c r="S125" i="6"/>
  <c r="P97" i="6"/>
  <c r="N83" i="6"/>
  <c r="O16" i="6"/>
  <c r="T19" i="6"/>
  <c r="Q131" i="6"/>
  <c r="K59" i="6"/>
  <c r="K21" i="6"/>
  <c r="J119" i="6"/>
  <c r="Q59" i="6"/>
  <c r="N15" i="6"/>
  <c r="T26" i="6"/>
  <c r="N93" i="6"/>
  <c r="T34" i="6"/>
  <c r="J138" i="6"/>
  <c r="J85" i="6"/>
  <c r="K139" i="6"/>
  <c r="J33" i="6"/>
  <c r="Q95" i="6"/>
  <c r="S34" i="6"/>
  <c r="Q137" i="6"/>
  <c r="L113" i="6"/>
  <c r="M87" i="6"/>
  <c r="S19" i="6"/>
  <c r="L139" i="6"/>
  <c r="I65" i="6"/>
  <c r="K70" i="6"/>
  <c r="K111" i="6"/>
  <c r="N53" i="6"/>
  <c r="O93" i="6"/>
  <c r="K92" i="6"/>
  <c r="M21" i="6"/>
  <c r="L123" i="6"/>
  <c r="S119" i="6"/>
  <c r="K136" i="6"/>
  <c r="T92" i="6"/>
  <c r="P79" i="6"/>
  <c r="M12" i="6"/>
  <c r="N33" i="6"/>
  <c r="K34" i="6"/>
  <c r="P32" i="6"/>
  <c r="O118" i="6"/>
  <c r="T130" i="6"/>
  <c r="T35" i="6"/>
  <c r="K51" i="6"/>
  <c r="P54" i="6"/>
  <c r="T118" i="6"/>
  <c r="S127" i="6"/>
  <c r="Q117" i="6"/>
  <c r="N113" i="6"/>
  <c r="M78" i="6"/>
  <c r="R46" i="6"/>
  <c r="O102" i="6"/>
  <c r="I17" i="6"/>
  <c r="J83" i="6"/>
  <c r="Q69" i="6"/>
  <c r="N14" i="6"/>
  <c r="J65" i="6"/>
  <c r="I92" i="6"/>
  <c r="K63" i="6"/>
  <c r="P53" i="6"/>
  <c r="P106" i="6"/>
  <c r="P59" i="6"/>
  <c r="L132" i="6"/>
  <c r="N71" i="6"/>
  <c r="S99" i="6"/>
  <c r="N61" i="6"/>
  <c r="R38" i="6"/>
  <c r="I45" i="6"/>
  <c r="K83" i="6"/>
  <c r="L26" i="6"/>
  <c r="R102" i="6"/>
  <c r="L62" i="6"/>
  <c r="J110" i="6"/>
  <c r="N79" i="6"/>
  <c r="O81" i="6"/>
  <c r="M117" i="6"/>
  <c r="N96" i="6"/>
  <c r="S112" i="6"/>
  <c r="Q40" i="6"/>
  <c r="O96" i="6"/>
  <c r="P29" i="6"/>
  <c r="Q127" i="6"/>
  <c r="P16" i="6"/>
  <c r="O59" i="6"/>
  <c r="Q17" i="6"/>
  <c r="O38" i="6"/>
  <c r="J113" i="6"/>
  <c r="I111" i="6"/>
  <c r="J31" i="6"/>
  <c r="I40" i="6"/>
  <c r="Q100" i="6"/>
  <c r="Q63" i="6"/>
  <c r="T126" i="6"/>
  <c r="I103" i="6"/>
  <c r="R70" i="6"/>
  <c r="Q10" i="6"/>
  <c r="T135" i="6"/>
  <c r="R113" i="6"/>
  <c r="T21" i="6"/>
  <c r="O84" i="6"/>
  <c r="P56" i="6"/>
  <c r="K106" i="6"/>
  <c r="P85" i="6"/>
  <c r="K132" i="6"/>
  <c r="J77" i="6"/>
  <c r="R92" i="6"/>
  <c r="L45" i="6"/>
  <c r="K58" i="6"/>
  <c r="S21" i="6"/>
  <c r="M17" i="6"/>
  <c r="T82" i="6"/>
  <c r="J76" i="6"/>
  <c r="J121" i="6"/>
  <c r="N13" i="6"/>
  <c r="T59" i="6"/>
  <c r="J62" i="6"/>
  <c r="O64" i="6"/>
  <c r="L54" i="6"/>
  <c r="R99" i="6"/>
  <c r="L110" i="6"/>
  <c r="L109" i="6"/>
  <c r="T77" i="6"/>
  <c r="S82" i="6"/>
  <c r="R125" i="6"/>
  <c r="P121" i="6"/>
  <c r="S45" i="6"/>
  <c r="T87" i="6"/>
  <c r="K17" i="6"/>
  <c r="N118" i="6"/>
  <c r="T45" i="6"/>
  <c r="P134" i="6"/>
  <c r="L75" i="6"/>
  <c r="L83" i="6"/>
  <c r="N92" i="6"/>
  <c r="R95" i="6"/>
  <c r="O85" i="6"/>
  <c r="M116" i="6"/>
  <c r="T119" i="6"/>
  <c r="M11" i="6"/>
  <c r="P60" i="6"/>
  <c r="S67" i="6"/>
  <c r="N54" i="6"/>
  <c r="R81" i="6"/>
  <c r="P123" i="6"/>
  <c r="K131" i="6"/>
  <c r="S47" i="6"/>
  <c r="P104" i="6"/>
  <c r="M47" i="6"/>
  <c r="K116" i="6"/>
  <c r="K73" i="6"/>
  <c r="S72" i="6"/>
  <c r="M103" i="6"/>
  <c r="T139" i="6"/>
  <c r="K86" i="6"/>
  <c r="L38" i="6"/>
  <c r="P55" i="6"/>
  <c r="T58" i="6"/>
  <c r="I55" i="6"/>
  <c r="Q55" i="6"/>
  <c r="N82" i="6"/>
  <c r="P37" i="6"/>
  <c r="J18" i="6"/>
  <c r="O10" i="6"/>
  <c r="T71" i="6"/>
  <c r="Q73" i="6"/>
  <c r="L58" i="6"/>
  <c r="Q47" i="6"/>
  <c r="P136" i="6"/>
  <c r="M100" i="6"/>
  <c r="I129" i="6"/>
  <c r="L128" i="6"/>
  <c r="I114" i="6"/>
  <c r="I36" i="6"/>
  <c r="L96" i="6"/>
  <c r="S136" i="6"/>
  <c r="T86" i="6"/>
  <c r="L106" i="6"/>
  <c r="P127" i="6"/>
  <c r="S141" i="6"/>
  <c r="O19" i="6"/>
  <c r="K39" i="6"/>
  <c r="P65" i="6"/>
  <c r="M101" i="6"/>
  <c r="N35" i="6"/>
  <c r="M76" i="6"/>
  <c r="M104" i="6"/>
  <c r="R64" i="6"/>
  <c r="S70" i="6"/>
  <c r="I136" i="6"/>
  <c r="N36" i="6"/>
  <c r="J101" i="6"/>
  <c r="L37" i="6"/>
  <c r="N130" i="6"/>
  <c r="Q49" i="6"/>
  <c r="I112" i="6"/>
  <c r="N11" i="6"/>
  <c r="L127" i="6"/>
  <c r="K108" i="6"/>
  <c r="Q132" i="6"/>
  <c r="O87" i="6"/>
  <c r="Q46" i="6"/>
  <c r="T127" i="6"/>
  <c r="R21" i="6"/>
  <c r="T55" i="6"/>
  <c r="S35" i="6"/>
  <c r="J43" i="6"/>
  <c r="K27" i="6"/>
  <c r="K41" i="6"/>
  <c r="L124" i="6"/>
  <c r="O47" i="6"/>
  <c r="Q136" i="6"/>
  <c r="Q62" i="6"/>
  <c r="J93" i="6"/>
  <c r="N102" i="6"/>
  <c r="S17" i="6"/>
  <c r="M73" i="6"/>
  <c r="K121" i="6"/>
  <c r="K141" i="6"/>
  <c r="T53" i="6"/>
  <c r="R129" i="6"/>
  <c r="I68" i="6"/>
  <c r="R53" i="6"/>
  <c r="Q106" i="6"/>
  <c r="R52" i="6"/>
  <c r="O14" i="6"/>
  <c r="N49" i="6"/>
  <c r="P120" i="6"/>
  <c r="L78" i="6"/>
  <c r="N31" i="6"/>
  <c r="S104" i="6"/>
  <c r="P13" i="6"/>
  <c r="M86" i="6"/>
  <c r="T102" i="6"/>
  <c r="T38" i="6"/>
  <c r="N56" i="6"/>
  <c r="M70" i="6"/>
  <c r="L44" i="6"/>
  <c r="M94" i="6"/>
  <c r="Q26" i="6"/>
  <c r="K115" i="6"/>
  <c r="S40" i="6"/>
  <c r="R29" i="6"/>
  <c r="L16" i="6"/>
  <c r="O125" i="6"/>
  <c r="I117" i="6"/>
  <c r="Q57" i="6"/>
  <c r="O33" i="6"/>
  <c r="N106" i="6"/>
  <c r="R65" i="6"/>
  <c r="M112" i="6"/>
  <c r="P117" i="6"/>
  <c r="S55" i="6"/>
  <c r="P76" i="6"/>
  <c r="M53" i="6"/>
  <c r="Q125" i="6"/>
  <c r="K20" i="6"/>
  <c r="K107" i="6"/>
  <c r="T106" i="6"/>
  <c r="P47" i="6"/>
  <c r="M15" i="6"/>
  <c r="S63" i="6"/>
  <c r="R118" i="6"/>
  <c r="Q123" i="6"/>
  <c r="K64" i="6"/>
  <c r="R115" i="6"/>
  <c r="S126" i="6"/>
  <c r="L60" i="6"/>
  <c r="O12" i="6"/>
  <c r="J131" i="6"/>
  <c r="J133" i="6"/>
  <c r="P75" i="6"/>
  <c r="N127" i="6"/>
  <c r="K112" i="6"/>
  <c r="N66" i="6"/>
  <c r="O11" i="6"/>
  <c r="I67" i="6"/>
  <c r="T123" i="6"/>
  <c r="P30" i="6"/>
  <c r="R67" i="6"/>
  <c r="Q94" i="6"/>
  <c r="R45" i="6"/>
  <c r="L133" i="6"/>
  <c r="K56" i="6"/>
  <c r="O44" i="6"/>
  <c r="Q85" i="6"/>
  <c r="N122" i="6"/>
  <c r="T134" i="6"/>
  <c r="N46" i="6"/>
  <c r="L129" i="6"/>
  <c r="S20" i="6"/>
  <c r="R96" i="6"/>
  <c r="M133" i="6"/>
  <c r="N87" i="6"/>
  <c r="K79" i="6"/>
  <c r="L87" i="6"/>
  <c r="K15" i="6"/>
  <c r="S108" i="6"/>
  <c r="O135" i="6"/>
  <c r="I119" i="6"/>
  <c r="L52" i="6"/>
  <c r="I96" i="6"/>
  <c r="R127" i="6"/>
  <c r="M58" i="6"/>
  <c r="M128" i="6"/>
  <c r="M39" i="6"/>
  <c r="M10" i="6"/>
  <c r="Q118" i="6"/>
  <c r="L112" i="6"/>
  <c r="Q110" i="6"/>
  <c r="O107" i="6"/>
  <c r="P40" i="6"/>
  <c r="R48" i="6"/>
  <c r="N34" i="6"/>
  <c r="R100" i="6"/>
  <c r="L51" i="6"/>
  <c r="J99" i="6"/>
  <c r="L15" i="6"/>
  <c r="R83" i="6"/>
  <c r="O78" i="6"/>
  <c r="I87" i="6"/>
  <c r="M102" i="6"/>
  <c r="O55" i="6"/>
  <c r="I107" i="6"/>
  <c r="J134" i="6"/>
  <c r="I113" i="6"/>
  <c r="I52" i="6"/>
  <c r="P50" i="6"/>
  <c r="M83" i="6"/>
  <c r="S75" i="6"/>
  <c r="S81" i="6"/>
  <c r="R82" i="6"/>
  <c r="J87" i="6"/>
  <c r="T10" i="6"/>
  <c r="I13" i="6"/>
  <c r="P87" i="6"/>
  <c r="S113" i="6"/>
  <c r="J60" i="6"/>
  <c r="Q71" i="6"/>
  <c r="P42" i="6"/>
  <c r="I93" i="6"/>
  <c r="L10" i="6"/>
  <c r="T62" i="6"/>
  <c r="L103" i="6"/>
  <c r="N84" i="6"/>
  <c r="Q27" i="6"/>
  <c r="S137" i="6"/>
  <c r="Q14" i="6"/>
  <c r="R77" i="6"/>
  <c r="K37" i="6"/>
  <c r="J106" i="6"/>
  <c r="P67" i="6"/>
  <c r="O128" i="6"/>
  <c r="Q15" i="6"/>
  <c r="M65" i="6"/>
  <c r="M141" i="6"/>
  <c r="M55" i="6"/>
  <c r="T84" i="6"/>
  <c r="S86" i="6"/>
  <c r="N110" i="6"/>
  <c r="J30" i="6"/>
  <c r="M105" i="6"/>
  <c r="P18" i="6"/>
  <c r="R32" i="6"/>
  <c r="J49" i="6"/>
  <c r="R15" i="6"/>
  <c r="S96" i="6"/>
  <c r="S115" i="6"/>
  <c r="N75" i="6"/>
  <c r="P138" i="6"/>
  <c r="M40" i="6"/>
  <c r="I106" i="6"/>
  <c r="J112" i="6"/>
  <c r="N16" i="6"/>
  <c r="J28" i="6"/>
  <c r="S130" i="6"/>
  <c r="I104" i="6"/>
  <c r="R131" i="6"/>
  <c r="L122" i="6"/>
  <c r="J67" i="6"/>
  <c r="R34" i="6"/>
  <c r="P82" i="6"/>
  <c r="J80" i="6"/>
  <c r="N30" i="6"/>
  <c r="Q83" i="6"/>
  <c r="R63" i="6"/>
  <c r="R135" i="6"/>
  <c r="O21" i="6"/>
  <c r="T76" i="6"/>
  <c r="R137" i="6"/>
  <c r="S62" i="6"/>
  <c r="I57" i="6"/>
  <c r="O29" i="6"/>
  <c r="S52" i="6"/>
  <c r="T61" i="6"/>
  <c r="I141" i="6"/>
  <c r="P105" i="6"/>
  <c r="M66" i="6"/>
  <c r="T117" i="6"/>
  <c r="M41" i="6"/>
  <c r="N125" i="6"/>
  <c r="Q64" i="6"/>
  <c r="M138" i="6"/>
  <c r="T49" i="6"/>
  <c r="M81" i="6"/>
  <c r="J95" i="6"/>
  <c r="N101" i="6"/>
  <c r="I70" i="6"/>
  <c r="K97" i="6"/>
  <c r="N39" i="6"/>
  <c r="J135" i="6"/>
  <c r="M44" i="6"/>
  <c r="R61" i="6"/>
  <c r="Q38" i="6"/>
  <c r="S30" i="6"/>
  <c r="L64" i="6"/>
  <c r="K57" i="6"/>
  <c r="J68" i="6"/>
  <c r="Q121" i="6"/>
  <c r="O138" i="6"/>
  <c r="S42" i="6"/>
  <c r="R120" i="6"/>
  <c r="K33" i="6"/>
  <c r="O98" i="6"/>
  <c r="S12" i="6"/>
  <c r="K66" i="6"/>
  <c r="N69" i="6"/>
  <c r="T73" i="6"/>
  <c r="N32" i="6"/>
  <c r="K18" i="6"/>
  <c r="I50" i="6"/>
  <c r="J111" i="6"/>
  <c r="M30" i="6"/>
  <c r="S87" i="6"/>
  <c r="S38" i="6"/>
  <c r="L97" i="6"/>
  <c r="N105" i="6"/>
  <c r="R138" i="6"/>
  <c r="P31" i="6"/>
  <c r="L14" i="6"/>
  <c r="Q112" i="6"/>
  <c r="M46" i="6"/>
  <c r="M123" i="6"/>
  <c r="I125" i="6"/>
  <c r="J59" i="6"/>
  <c r="N137" i="6"/>
  <c r="T47" i="6"/>
  <c r="M135" i="6"/>
  <c r="I101" i="6"/>
  <c r="K120" i="6"/>
  <c r="K67" i="6"/>
  <c r="S128" i="6"/>
  <c r="K72" i="6"/>
  <c r="L28" i="6"/>
  <c r="P73" i="6"/>
  <c r="S93" i="6"/>
  <c r="T133" i="6"/>
  <c r="R51" i="6"/>
  <c r="M122" i="6"/>
  <c r="R72" i="6"/>
  <c r="K19" i="6"/>
  <c r="J82" i="6"/>
  <c r="I59" i="6"/>
  <c r="O63" i="6"/>
  <c r="I41" i="6"/>
  <c r="L137" i="6"/>
  <c r="N134" i="6"/>
  <c r="I53" i="6"/>
  <c r="Q84" i="6"/>
  <c r="N112" i="6"/>
  <c r="O129" i="6"/>
  <c r="R134" i="6"/>
  <c r="R80" i="6"/>
  <c r="J125" i="6"/>
  <c r="R33" i="6"/>
  <c r="J139" i="6"/>
  <c r="P72" i="6"/>
  <c r="R116" i="6"/>
  <c r="K110" i="6"/>
  <c r="K42" i="6"/>
  <c r="L115" i="6"/>
  <c r="P81" i="6"/>
  <c r="P111" i="6"/>
  <c r="R128" i="6"/>
  <c r="Q21" i="6"/>
  <c r="Q66" i="6"/>
  <c r="N26" i="6"/>
  <c r="I63" i="6"/>
  <c r="I32" i="6"/>
  <c r="N59" i="6"/>
  <c r="P108" i="6"/>
  <c r="M61" i="6"/>
  <c r="P78" i="6"/>
  <c r="R54" i="6"/>
  <c r="N99" i="6"/>
  <c r="Q18" i="6"/>
  <c r="M26" i="6"/>
  <c r="P38" i="6"/>
  <c r="L108" i="6"/>
  <c r="S77" i="6"/>
  <c r="R39" i="6"/>
  <c r="K118" i="6"/>
  <c r="O119" i="6"/>
  <c r="L134" i="6"/>
  <c r="T54" i="6"/>
  <c r="R37" i="6"/>
  <c r="L81" i="6"/>
  <c r="Q122" i="6"/>
  <c r="K119" i="6"/>
  <c r="P33" i="6"/>
  <c r="L53" i="6"/>
  <c r="N123" i="6"/>
  <c r="T18" i="6"/>
  <c r="M56" i="6"/>
  <c r="M57" i="6"/>
  <c r="J12" i="6"/>
  <c r="R26" i="6"/>
  <c r="P48" i="6"/>
  <c r="O73" i="6"/>
  <c r="Q120" i="6"/>
  <c r="J56" i="6"/>
  <c r="S94" i="6"/>
  <c r="K31" i="6"/>
  <c r="S48" i="6"/>
  <c r="O71" i="6"/>
  <c r="P69" i="6"/>
  <c r="O80" i="6"/>
  <c r="R94" i="6"/>
  <c r="M109" i="6"/>
  <c r="I56" i="6"/>
  <c r="J36" i="6"/>
  <c r="T125" i="6"/>
  <c r="O65" i="6"/>
  <c r="T85" i="6"/>
  <c r="L82" i="6"/>
  <c r="N81" i="6"/>
  <c r="L84" i="6"/>
  <c r="T27" i="6"/>
  <c r="T37" i="6"/>
  <c r="O50" i="6"/>
  <c r="T20" i="6"/>
  <c r="N12" i="6"/>
  <c r="L63" i="6"/>
  <c r="L136" i="6"/>
  <c r="P116" i="6"/>
  <c r="R59" i="6"/>
  <c r="P51" i="6"/>
  <c r="K87" i="6"/>
  <c r="O109" i="6"/>
  <c r="P19" i="6"/>
  <c r="T63" i="6"/>
  <c r="O127" i="6"/>
  <c r="K68" i="6"/>
  <c r="P132" i="6"/>
  <c r="K10" i="6"/>
  <c r="Q12" i="6"/>
  <c r="T141" i="6"/>
  <c r="R85" i="6"/>
  <c r="J27" i="6"/>
  <c r="Q111" i="6"/>
  <c r="O35" i="6"/>
  <c r="T57" i="6"/>
  <c r="O112" i="6"/>
  <c r="I58" i="6"/>
  <c r="I137" i="6"/>
  <c r="M93" i="6"/>
  <c r="O37" i="6"/>
  <c r="K53" i="6"/>
  <c r="R126" i="6"/>
  <c r="T69" i="6"/>
  <c r="M131" i="6"/>
  <c r="L32" i="6"/>
  <c r="L41" i="6"/>
  <c r="M59" i="6"/>
  <c r="Q44" i="6"/>
  <c r="R104" i="6"/>
  <c r="S31" i="6"/>
  <c r="P63" i="6"/>
  <c r="N139" i="6"/>
  <c r="R47" i="6"/>
  <c r="J117" i="6"/>
  <c r="J71" i="6"/>
  <c r="M37" i="6"/>
  <c r="L141" i="6"/>
  <c r="O67" i="6"/>
  <c r="K60" i="6"/>
  <c r="K138" i="6"/>
  <c r="J39" i="6"/>
  <c r="M115" i="6"/>
  <c r="J127" i="6"/>
  <c r="Q20" i="6"/>
  <c r="J136" i="6"/>
  <c r="M80" i="6"/>
  <c r="S105" i="6"/>
  <c r="M136" i="6"/>
  <c r="K36" i="6"/>
  <c r="M38" i="6"/>
  <c r="O79" i="6"/>
  <c r="I30" i="6"/>
  <c r="J20" i="6"/>
  <c r="J73" i="6"/>
  <c r="Q34" i="6"/>
  <c r="N20" i="6"/>
  <c r="J103" i="6"/>
  <c r="L107" i="6"/>
  <c r="J46" i="6"/>
  <c r="R84" i="6"/>
  <c r="O15" i="6"/>
  <c r="N111" i="6"/>
  <c r="L48" i="6"/>
  <c r="N58" i="6"/>
  <c r="R41" i="6"/>
  <c r="J54" i="6"/>
  <c r="Q103" i="6"/>
  <c r="M63" i="6"/>
  <c r="I127" i="6"/>
  <c r="J42" i="6"/>
  <c r="Q130" i="6"/>
  <c r="I82" i="6"/>
  <c r="R106" i="6"/>
  <c r="R87" i="6"/>
  <c r="O141" i="6"/>
  <c r="T107" i="6"/>
  <c r="N17" i="6"/>
  <c r="Q39" i="6"/>
  <c r="P110" i="6"/>
  <c r="R62" i="6"/>
  <c r="R60" i="6"/>
  <c r="M121" i="6"/>
  <c r="N78" i="6"/>
  <c r="O43" i="6"/>
  <c r="I94" i="6"/>
  <c r="L71" i="6"/>
  <c r="P20" i="6"/>
  <c r="O105" i="6"/>
  <c r="P46" i="6"/>
  <c r="O57" i="6"/>
  <c r="O70" i="6"/>
  <c r="J26" i="6"/>
  <c r="I15" i="6"/>
  <c r="Q75" i="6"/>
  <c r="S57" i="6"/>
  <c r="O137" i="6"/>
  <c r="P44" i="6"/>
  <c r="K12" i="6"/>
  <c r="K84" i="6"/>
  <c r="I62" i="6"/>
  <c r="O113" i="6"/>
  <c r="L94" i="6"/>
  <c r="O61" i="6"/>
  <c r="S53" i="6"/>
  <c r="K76" i="6"/>
  <c r="O116" i="6"/>
  <c r="N100" i="6"/>
  <c r="P113" i="6"/>
  <c r="I80" i="6"/>
  <c r="Q77" i="6"/>
  <c r="S71" i="6"/>
  <c r="Q116" i="6"/>
  <c r="L31" i="6"/>
  <c r="N141" i="6"/>
  <c r="L130" i="6"/>
  <c r="M132" i="6"/>
  <c r="S132" i="6"/>
  <c r="T83" i="6"/>
  <c r="S135" i="6"/>
  <c r="N124" i="6"/>
  <c r="L67" i="6"/>
  <c r="M84" i="6"/>
  <c r="R117" i="6"/>
  <c r="N98" i="6"/>
  <c r="O69" i="6"/>
  <c r="Q53" i="6"/>
  <c r="M64" i="6"/>
  <c r="N27" i="6"/>
  <c r="T93" i="6"/>
  <c r="N37" i="6"/>
  <c r="P43" i="6"/>
  <c r="S41" i="6"/>
  <c r="O34" i="6"/>
  <c r="I105" i="6"/>
  <c r="M32" i="6"/>
  <c r="Q135" i="6"/>
  <c r="I66" i="6"/>
  <c r="J84" i="6"/>
  <c r="J109" i="6"/>
  <c r="T52" i="6"/>
  <c r="M118" i="6"/>
  <c r="N107" i="6"/>
  <c r="R78" i="6"/>
  <c r="J10" i="6"/>
  <c r="S56" i="6"/>
  <c r="N64" i="6"/>
  <c r="I28" i="6"/>
  <c r="O30" i="6"/>
  <c r="P133" i="6"/>
  <c r="I85" i="6"/>
  <c r="J94" i="6"/>
  <c r="I71" i="6"/>
  <c r="Q124" i="6"/>
  <c r="L39" i="6"/>
  <c r="R30" i="6"/>
  <c r="R108" i="6"/>
  <c r="T109" i="6"/>
  <c r="O17" i="6"/>
  <c r="I99" i="6"/>
  <c r="M33" i="6"/>
  <c r="T64" i="6"/>
  <c r="N119" i="6"/>
  <c r="S85" i="6"/>
  <c r="T101" i="6"/>
  <c r="Q113" i="6"/>
  <c r="P92" i="6"/>
  <c r="L66" i="6"/>
  <c r="M13" i="6"/>
  <c r="T48" i="6"/>
  <c r="I61" i="6"/>
  <c r="M111" i="6"/>
  <c r="P107" i="6"/>
  <c r="J107" i="6"/>
  <c r="R20" i="6"/>
  <c r="J98" i="6"/>
  <c r="I35" i="6"/>
  <c r="R139" i="6"/>
  <c r="M69" i="6"/>
  <c r="Q68" i="6"/>
  <c r="L79" i="6"/>
  <c r="N48" i="6"/>
  <c r="J118" i="6"/>
  <c r="S64" i="6"/>
  <c r="I46" i="6"/>
  <c r="S100" i="6"/>
  <c r="M127" i="6"/>
  <c r="I51" i="6"/>
  <c r="J126" i="6"/>
  <c r="P130" i="6"/>
  <c r="K30" i="6"/>
  <c r="I11" i="6"/>
  <c r="M28" i="6"/>
  <c r="M27" i="6"/>
  <c r="P41" i="6"/>
  <c r="R28" i="6"/>
  <c r="I98" i="6"/>
  <c r="O101" i="6"/>
  <c r="J128" i="6"/>
  <c r="L68" i="6"/>
  <c r="Q81" i="6"/>
  <c r="J108" i="6"/>
  <c r="N94" i="6"/>
  <c r="M29" i="6"/>
  <c r="J122" i="6"/>
  <c r="T104" i="6"/>
  <c r="I109" i="6"/>
  <c r="O27" i="6"/>
  <c r="M98" i="6"/>
  <c r="P112" i="6"/>
  <c r="J72" i="6"/>
  <c r="P39" i="6"/>
  <c r="S14" i="6"/>
  <c r="L59" i="6"/>
  <c r="K71" i="6"/>
  <c r="M137" i="6"/>
  <c r="P84" i="6"/>
  <c r="J16" i="6"/>
  <c r="Q92" i="6"/>
  <c r="N120" i="6"/>
  <c r="T67" i="6"/>
  <c r="P94" i="6"/>
  <c r="S18" i="6"/>
  <c r="M42" i="6"/>
  <c r="K65" i="6"/>
  <c r="L93" i="6"/>
  <c r="S123" i="6"/>
  <c r="T78" i="6"/>
  <c r="O36" i="6"/>
  <c r="O18" i="6"/>
  <c r="J11" i="6"/>
  <c r="N116" i="6"/>
  <c r="K46" i="6"/>
  <c r="K114" i="6"/>
  <c r="M16" i="6"/>
  <c r="L114" i="6"/>
  <c r="S65" i="6"/>
  <c r="L70" i="6"/>
  <c r="J104" i="6"/>
  <c r="O42" i="6"/>
  <c r="K100" i="6"/>
  <c r="P21" i="6"/>
  <c r="P34" i="6"/>
  <c r="J70" i="6"/>
  <c r="L56" i="6"/>
  <c r="M99" i="6"/>
  <c r="J75" i="6"/>
  <c r="R93" i="6"/>
  <c r="P68" i="6"/>
  <c r="J64" i="6"/>
  <c r="O104" i="6"/>
  <c r="O122" i="6"/>
  <c r="M108" i="6"/>
  <c r="R73" i="6"/>
  <c r="J29" i="6"/>
  <c r="M51" i="6"/>
  <c r="T15" i="6"/>
  <c r="K109" i="6"/>
  <c r="M50" i="6"/>
  <c r="Q138" i="6"/>
  <c r="N50" i="6"/>
  <c r="S73" i="6"/>
  <c r="J45" i="6"/>
  <c r="J47" i="6"/>
  <c r="R112" i="6"/>
  <c r="L13" i="6"/>
  <c r="O13" i="6"/>
  <c r="T128" i="6"/>
  <c r="T131" i="6"/>
  <c r="L131" i="6"/>
  <c r="Q129" i="6"/>
  <c r="N138" i="6"/>
  <c r="S79" i="6"/>
  <c r="J15" i="6"/>
  <c r="L92" i="6"/>
  <c r="I121" i="6"/>
  <c r="T110" i="6"/>
  <c r="I29" i="6"/>
  <c r="N115" i="6"/>
  <c r="N60" i="6"/>
  <c r="S15" i="6"/>
  <c r="I64" i="6"/>
  <c r="R76" i="6"/>
  <c r="I133" i="6"/>
  <c r="S84" i="6"/>
  <c r="T129" i="6"/>
  <c r="T136" i="6"/>
  <c r="J141" i="6"/>
  <c r="T56" i="6"/>
  <c r="N21" i="6"/>
  <c r="I130" i="6"/>
  <c r="L72" i="6"/>
  <c r="R119" i="6"/>
  <c r="Q76" i="6"/>
  <c r="P122" i="6"/>
  <c r="P28" i="6"/>
  <c r="P62" i="6"/>
  <c r="M48" i="6"/>
  <c r="I132" i="6"/>
  <c r="L111" i="6"/>
  <c r="K128" i="6"/>
  <c r="R10" i="6"/>
  <c r="M114" i="6"/>
  <c r="M124" i="6"/>
  <c r="R27" i="6"/>
  <c r="L99" i="6"/>
  <c r="O86" i="6"/>
  <c r="R132" i="6"/>
  <c r="T81" i="6"/>
  <c r="M14" i="6"/>
  <c r="R71" i="6"/>
  <c r="J78" i="6"/>
  <c r="P26" i="6"/>
  <c r="Q67" i="6"/>
  <c r="I81" i="6"/>
  <c r="J44" i="6"/>
  <c r="S49" i="6"/>
  <c r="O123" i="6"/>
  <c r="L17" i="6"/>
  <c r="I49" i="6"/>
  <c r="S80" i="6"/>
  <c r="O110" i="6"/>
  <c r="J35" i="6"/>
  <c r="M67" i="6"/>
  <c r="S32" i="6"/>
  <c r="P126" i="6"/>
  <c r="M43" i="6"/>
  <c r="Q61" i="6"/>
  <c r="N55" i="6"/>
  <c r="O97" i="6"/>
  <c r="P128" i="6"/>
  <c r="S120" i="6"/>
  <c r="P131" i="6"/>
  <c r="T12" i="6"/>
  <c r="P135" i="6"/>
  <c r="K137" i="6"/>
  <c r="M92" i="6"/>
  <c r="T70" i="6"/>
  <c r="S59" i="6"/>
  <c r="S44" i="6"/>
  <c r="Q72" i="6"/>
  <c r="J123" i="6"/>
  <c r="K13" i="6"/>
  <c r="R18" i="6"/>
  <c r="P49" i="6"/>
  <c r="T14" i="6"/>
  <c r="M19" i="6"/>
  <c r="P15" i="6"/>
  <c r="M35" i="6"/>
  <c r="L46" i="6"/>
  <c r="K96" i="6"/>
  <c r="L49" i="6"/>
  <c r="N80" i="6"/>
  <c r="L76" i="6"/>
  <c r="N128" i="6"/>
  <c r="R49" i="6"/>
  <c r="N133" i="6"/>
  <c r="S11" i="6"/>
  <c r="O136" i="6"/>
  <c r="Q105" i="6"/>
  <c r="K103" i="6"/>
  <c r="I76" i="6"/>
  <c r="S37" i="6"/>
  <c r="K28" i="6"/>
  <c r="T36" i="6"/>
  <c r="M79" i="6"/>
  <c r="J51" i="6"/>
  <c r="P77" i="6"/>
  <c r="N18" i="6"/>
  <c r="N41" i="6"/>
  <c r="M125" i="6"/>
  <c r="K93" i="6"/>
  <c r="R122" i="6"/>
  <c r="T13" i="6"/>
  <c r="P14" i="6"/>
  <c r="L42" i="6"/>
  <c r="N85" i="6"/>
  <c r="L120" i="6"/>
  <c r="M134" i="6"/>
  <c r="N43" i="6"/>
  <c r="P64" i="6"/>
  <c r="S117" i="6"/>
  <c r="S51" i="6"/>
  <c r="I120" i="6"/>
  <c r="N97" i="6"/>
  <c r="P137" i="6"/>
  <c r="K52" i="6"/>
  <c r="I83" i="6"/>
  <c r="J105" i="6"/>
  <c r="Q98" i="6"/>
  <c r="K101" i="6"/>
  <c r="S103" i="6"/>
  <c r="S68" i="6"/>
  <c r="Q11" i="6"/>
  <c r="M85" i="6"/>
  <c r="O124" i="6"/>
  <c r="T39" i="6"/>
  <c r="R103" i="6"/>
  <c r="P80" i="6"/>
  <c r="I20" i="6"/>
  <c r="M45" i="6"/>
  <c r="J41" i="6"/>
  <c r="L21" i="6"/>
  <c r="N72" i="6"/>
  <c r="Q32" i="6"/>
  <c r="T79" i="6"/>
  <c r="Q45" i="6"/>
  <c r="L86" i="6"/>
  <c r="P118" i="6"/>
  <c r="N44" i="6"/>
  <c r="M113" i="6"/>
  <c r="S54" i="6"/>
  <c r="T95" i="6"/>
  <c r="K45" i="6"/>
  <c r="O99" i="6"/>
  <c r="J114" i="6"/>
  <c r="I95" i="6"/>
  <c r="M49" i="6"/>
  <c r="K69" i="6"/>
  <c r="R101" i="6"/>
  <c r="O103" i="6"/>
  <c r="I39" i="6"/>
  <c r="P103" i="6"/>
  <c r="L104" i="6"/>
  <c r="T16" i="6"/>
  <c r="I124" i="6"/>
  <c r="P115" i="6"/>
  <c r="S95" i="6"/>
  <c r="S46" i="6"/>
  <c r="M96" i="6"/>
  <c r="M68" i="6"/>
  <c r="R44" i="6"/>
  <c r="Q43" i="6"/>
  <c r="S76" i="6"/>
  <c r="P10" i="6"/>
  <c r="R55" i="6"/>
  <c r="Q141" i="6"/>
  <c r="O32" i="6"/>
  <c r="K98" i="6"/>
  <c r="J13" i="6"/>
  <c r="I16" i="6"/>
  <c r="Q114" i="6"/>
  <c r="L118" i="6"/>
  <c r="L36" i="6"/>
  <c r="O134" i="6"/>
  <c r="O51" i="6"/>
  <c r="Q128" i="6"/>
  <c r="R56" i="6"/>
  <c r="L121" i="6"/>
  <c r="J40" i="6"/>
  <c r="Q78" i="6"/>
  <c r="N42" i="6"/>
  <c r="R114" i="6"/>
  <c r="S33" i="6"/>
  <c r="Q134" i="6"/>
  <c r="N136" i="6"/>
  <c r="T105" i="6"/>
  <c r="Q108" i="6"/>
  <c r="Q54" i="6"/>
  <c r="O31" i="6"/>
  <c r="S36" i="6"/>
  <c r="K104" i="6"/>
  <c r="N51" i="6"/>
  <c r="P58" i="6"/>
  <c r="I115" i="6"/>
  <c r="R19" i="6"/>
  <c r="P99" i="6"/>
  <c r="S114" i="6"/>
  <c r="P114" i="6"/>
  <c r="O48" i="6"/>
  <c r="P109" i="6"/>
  <c r="O83" i="6"/>
  <c r="N57" i="6"/>
  <c r="I27" i="6"/>
  <c r="M31" i="6"/>
  <c r="O132" i="6"/>
  <c r="K62" i="6"/>
  <c r="Q107" i="6"/>
  <c r="R68" i="6"/>
  <c r="O92" i="6"/>
  <c r="I128" i="6"/>
  <c r="R110" i="6"/>
  <c r="P129" i="6"/>
  <c r="I69" i="6"/>
  <c r="R111" i="6"/>
  <c r="I26" i="6"/>
  <c r="S69" i="6"/>
  <c r="L12" i="6"/>
  <c r="T66" i="6"/>
  <c r="R107" i="6"/>
  <c r="N135" i="6"/>
  <c r="O20" i="6"/>
  <c r="L80" i="6"/>
  <c r="O68" i="6"/>
  <c r="K126" i="6"/>
  <c r="O45" i="6"/>
  <c r="R141" i="6"/>
  <c r="S83" i="6"/>
  <c r="T51" i="6"/>
  <c r="T30" i="6"/>
  <c r="T46" i="6"/>
  <c r="N114" i="6"/>
  <c r="K127" i="6"/>
  <c r="J57" i="6"/>
  <c r="R42" i="6"/>
  <c r="T96" i="6"/>
  <c r="S109" i="6"/>
  <c r="R58" i="6"/>
  <c r="L43" i="6"/>
  <c r="L101" i="6"/>
  <c r="J17" i="6"/>
  <c r="K129" i="6"/>
  <c r="M110" i="6"/>
  <c r="I38" i="6"/>
  <c r="O100" i="6"/>
  <c r="K130" i="6"/>
  <c r="Q87" i="6"/>
  <c r="R124" i="6"/>
  <c r="J38" i="6"/>
  <c r="K77" i="6"/>
  <c r="P52" i="6"/>
  <c r="L105" i="6"/>
  <c r="M77" i="6"/>
  <c r="P141" i="6"/>
  <c r="L18" i="6"/>
  <c r="I116" i="6"/>
  <c r="T103" i="6"/>
  <c r="I138" i="6"/>
  <c r="N47" i="6"/>
  <c r="L125" i="6"/>
  <c r="N117" i="6"/>
  <c r="S101" i="6"/>
  <c r="Q58" i="6"/>
  <c r="O46" i="6"/>
  <c r="J132" i="6"/>
  <c r="K26" i="6"/>
  <c r="N70" i="6"/>
  <c r="K134" i="6"/>
  <c r="J96" i="6"/>
  <c r="N28" i="6"/>
  <c r="O77" i="6"/>
  <c r="J63" i="6"/>
  <c r="J92" i="6"/>
  <c r="Q51" i="6"/>
  <c r="J124" i="6"/>
  <c r="N132" i="6"/>
  <c r="N104" i="6"/>
  <c r="N38" i="6"/>
  <c r="R133" i="6"/>
  <c r="S110" i="6"/>
  <c r="Q93" i="6"/>
  <c r="L95" i="6"/>
  <c r="K99" i="6"/>
  <c r="J137" i="6"/>
  <c r="L65" i="6"/>
  <c r="R11" i="6"/>
  <c r="Q41" i="6"/>
  <c r="R43" i="6"/>
  <c r="N40" i="6"/>
  <c r="R121" i="6"/>
  <c r="S129" i="6"/>
  <c r="J61" i="6"/>
  <c r="M52" i="6"/>
  <c r="J34" i="6"/>
  <c r="K124" i="6"/>
  <c r="I84" i="6"/>
  <c r="N121" i="6"/>
  <c r="K125" i="6"/>
  <c r="M20" i="6"/>
  <c r="J58" i="6"/>
  <c r="J102" i="6"/>
  <c r="I131" i="6"/>
  <c r="Q115" i="6"/>
  <c r="S16" i="6"/>
  <c r="Q70" i="6"/>
  <c r="K50" i="6"/>
  <c r="I54" i="6"/>
  <c r="Q133" i="6"/>
  <c r="P11" i="6"/>
  <c r="O53" i="6"/>
  <c r="O49" i="6"/>
  <c r="I33" i="6"/>
  <c r="I139" i="6"/>
  <c r="T68" i="6"/>
  <c r="R13" i="6"/>
  <c r="J120" i="6"/>
  <c r="T65" i="6"/>
  <c r="N77" i="6"/>
  <c r="O41" i="6"/>
  <c r="K81" i="6"/>
  <c r="R14" i="6"/>
  <c r="K78" i="6"/>
  <c r="O111" i="6"/>
  <c r="I60" i="6"/>
  <c r="L77" i="6"/>
  <c r="M107" i="6"/>
  <c r="K38" i="6"/>
  <c r="K102" i="6"/>
  <c r="M62" i="6"/>
  <c r="M72" i="6"/>
  <c r="P100" i="6"/>
  <c r="Q52" i="6"/>
  <c r="N10" i="6"/>
  <c r="I123" i="6"/>
  <c r="I21" i="6"/>
  <c r="T108" i="6"/>
  <c r="T99" i="6"/>
  <c r="R35" i="6"/>
  <c r="Q13" i="6"/>
  <c r="T75" i="6"/>
  <c r="P35" i="6"/>
  <c r="S124" i="6"/>
  <c r="T31" i="6"/>
  <c r="M18" i="6"/>
  <c r="L19" i="6"/>
  <c r="J129" i="6"/>
  <c r="J14" i="6"/>
  <c r="T120" i="6"/>
  <c r="L50" i="6"/>
  <c r="I79" i="6"/>
  <c r="T29" i="6"/>
  <c r="K16" i="6"/>
  <c r="O39" i="6"/>
  <c r="R16" i="6"/>
  <c r="Q50" i="6"/>
  <c r="T97" i="6"/>
  <c r="Q60" i="6"/>
  <c r="T32" i="6"/>
  <c r="J21" i="6"/>
  <c r="T124" i="6"/>
  <c r="J32" i="6"/>
  <c r="P61" i="6"/>
  <c r="O28" i="6"/>
  <c r="I42" i="6"/>
  <c r="L30" i="6"/>
  <c r="Q80" i="6"/>
  <c r="P102" i="6"/>
  <c r="K29" i="6"/>
  <c r="P86" i="6"/>
  <c r="L55" i="6"/>
  <c r="P66" i="6"/>
  <c r="I37" i="6"/>
  <c r="O75" i="6"/>
  <c r="R66" i="6"/>
  <c r="K122" i="6"/>
  <c r="O66" i="6"/>
  <c r="Q109" i="6"/>
  <c r="P70" i="6"/>
  <c r="S134" i="6"/>
  <c r="N126" i="6"/>
  <c r="Q101" i="6"/>
  <c r="L47" i="6"/>
  <c r="I34" i="6"/>
  <c r="T41" i="6"/>
  <c r="M60" i="6"/>
  <c r="N52" i="6"/>
  <c r="P125" i="6"/>
  <c r="T138" i="6"/>
  <c r="I78" i="6"/>
  <c r="O126" i="6"/>
  <c r="S43" i="6"/>
  <c r="K54" i="6"/>
  <c r="S122" i="6"/>
  <c r="T122" i="6"/>
  <c r="P98" i="6"/>
  <c r="S106" i="6"/>
  <c r="S139" i="6"/>
  <c r="Q42" i="6"/>
  <c r="S121" i="6"/>
  <c r="R75" i="6"/>
  <c r="I44" i="6"/>
  <c r="T42" i="6"/>
  <c r="T40" i="6"/>
  <c r="I135" i="6"/>
  <c r="L33" i="6"/>
  <c r="K94" i="6"/>
  <c r="J66" i="6"/>
  <c r="I108" i="6"/>
  <c r="T80" i="6"/>
  <c r="Q35" i="6"/>
  <c r="K80" i="6"/>
  <c r="K48" i="6"/>
  <c r="J53" i="6"/>
  <c r="P101" i="6"/>
  <c r="T28" i="6"/>
  <c r="K82" i="6"/>
  <c r="T113" i="6"/>
  <c r="R123" i="6"/>
  <c r="I122" i="6"/>
  <c r="N45" i="6"/>
  <c r="Q36" i="6"/>
  <c r="J130" i="6"/>
  <c r="T116" i="6"/>
  <c r="Q28" i="6"/>
  <c r="N86" i="6"/>
  <c r="M139" i="6"/>
  <c r="L35" i="6"/>
  <c r="S29" i="6"/>
  <c r="K61" i="6"/>
  <c r="O26" i="6"/>
  <c r="O62" i="6"/>
  <c r="I14" i="6"/>
  <c r="M129" i="6"/>
  <c r="M119" i="6"/>
  <c r="T44" i="6"/>
  <c r="R86" i="6"/>
  <c r="T72" i="6"/>
  <c r="Q37" i="6"/>
  <c r="P139" i="6"/>
  <c r="R31" i="6"/>
  <c r="I77" i="6"/>
  <c r="J86" i="6"/>
  <c r="O120" i="6"/>
  <c r="Q96" i="6"/>
  <c r="Q86" i="6"/>
  <c r="N63" i="6"/>
  <c r="I118" i="6"/>
  <c r="I47" i="6"/>
  <c r="I48" i="6"/>
  <c r="O131" i="6"/>
  <c r="K14" i="6"/>
  <c r="R109" i="6"/>
  <c r="S102" i="6"/>
  <c r="K49" i="6"/>
  <c r="J52" i="6"/>
  <c r="T100" i="6"/>
  <c r="O115" i="6"/>
  <c r="O95" i="6"/>
  <c r="J116" i="6"/>
  <c r="T137" i="6"/>
  <c r="N103" i="6"/>
  <c r="T94" i="6"/>
  <c r="L61" i="6"/>
  <c r="T50" i="6"/>
  <c r="Q79" i="6"/>
  <c r="M95" i="6"/>
  <c r="P45" i="6"/>
  <c r="O117" i="6"/>
  <c r="N62" i="6"/>
  <c r="O40" i="6"/>
  <c r="K11" i="6"/>
  <c r="I110" i="6"/>
  <c r="S10" i="6"/>
  <c r="O58" i="6"/>
  <c r="L40" i="6"/>
  <c r="S116" i="6"/>
  <c r="N131" i="6"/>
  <c r="T132" i="6"/>
  <c r="O114" i="6"/>
  <c r="Q33" i="6"/>
  <c r="S133" i="6"/>
  <c r="K135" i="6"/>
  <c r="M34" i="6"/>
  <c r="J50" i="6"/>
  <c r="N19" i="6"/>
  <c r="R136" i="6"/>
  <c r="R79" i="6"/>
  <c r="T114" i="6"/>
  <c r="I97" i="6"/>
  <c r="T43" i="6"/>
  <c r="P27" i="6"/>
  <c r="L85" i="6"/>
  <c r="N129" i="6"/>
  <c r="O130" i="6"/>
  <c r="L20" i="6"/>
  <c r="T60" i="6"/>
  <c r="K47" i="6"/>
  <c r="R97" i="6"/>
  <c r="K133" i="6"/>
  <c r="Q102" i="6"/>
  <c r="O52" i="6"/>
  <c r="K75" i="6"/>
  <c r="Q48" i="6"/>
  <c r="O54" i="6"/>
  <c r="J19" i="6"/>
  <c r="Q30" i="6"/>
  <c r="J37" i="6"/>
  <c r="S58" i="6"/>
  <c r="T17" i="6"/>
  <c r="Q56" i="6"/>
  <c r="M126" i="6"/>
  <c r="T98" i="6"/>
  <c r="J115" i="6"/>
  <c r="T111" i="6"/>
  <c r="Q65" i="6"/>
  <c r="L138" i="6"/>
  <c r="L11" i="6"/>
  <c r="O106" i="6"/>
  <c r="I12" i="6"/>
  <c r="O121" i="6"/>
  <c r="Q126" i="6"/>
  <c r="Q97" i="6"/>
  <c r="T11" i="6"/>
  <c r="L27" i="6"/>
  <c r="P17" i="6"/>
  <c r="K95" i="6"/>
  <c r="I100" i="6"/>
  <c r="R98" i="6"/>
  <c r="M36" i="6"/>
  <c r="I73" i="6"/>
  <c r="Q139" i="6"/>
  <c r="K117" i="6"/>
  <c r="I126" i="6"/>
  <c r="E116" i="8" l="1"/>
  <c r="U120" i="6"/>
  <c r="Q112" i="8" s="1"/>
  <c r="J112" i="8"/>
  <c r="P10" i="8"/>
  <c r="U123" i="6"/>
  <c r="Q115" i="8" s="1"/>
  <c r="J115" i="8"/>
  <c r="M52" i="8"/>
  <c r="E30" i="8"/>
  <c r="V19" i="6"/>
  <c r="R11" i="8" s="1"/>
  <c r="I11" i="8"/>
  <c r="U44" i="6"/>
  <c r="Q36" i="8" s="1"/>
  <c r="J36" i="8"/>
  <c r="O8" i="8"/>
  <c r="Q88" i="6"/>
  <c r="M80" i="8" s="1"/>
  <c r="M84" i="8"/>
  <c r="K62" i="8"/>
  <c r="H45" i="8"/>
  <c r="W53" i="6"/>
  <c r="S45" i="8" s="1"/>
  <c r="K126" i="8"/>
  <c r="L37" i="8"/>
  <c r="P6" i="8"/>
  <c r="O131" i="8"/>
  <c r="G126" i="8"/>
  <c r="X134" i="6"/>
  <c r="T126" i="8" s="1"/>
  <c r="F8" i="8"/>
  <c r="K49" i="8"/>
  <c r="L25" i="8"/>
  <c r="Q91" i="6"/>
  <c r="M83" i="8" s="1"/>
  <c r="M79" i="8"/>
  <c r="V110" i="6"/>
  <c r="R102" i="8" s="1"/>
  <c r="I102" i="8"/>
  <c r="L41" i="8"/>
  <c r="L110" i="8"/>
  <c r="E118" i="8"/>
  <c r="L76" i="8"/>
  <c r="L38" i="8"/>
  <c r="G111" i="8"/>
  <c r="X119" i="6"/>
  <c r="T111" i="8" s="1"/>
  <c r="M34" i="8"/>
  <c r="I87" i="8"/>
  <c r="V95" i="6"/>
  <c r="R87" i="8" s="1"/>
  <c r="N10" i="8"/>
  <c r="M33" i="8"/>
  <c r="M101" i="8"/>
  <c r="I129" i="8"/>
  <c r="V137" i="6"/>
  <c r="R129" i="8" s="1"/>
  <c r="K97" i="8"/>
  <c r="M114" i="8"/>
  <c r="G122" i="8"/>
  <c r="X130" i="6"/>
  <c r="T122" i="8" s="1"/>
  <c r="G121" i="8"/>
  <c r="X129" i="6"/>
  <c r="T121" i="8" s="1"/>
  <c r="X13" i="6"/>
  <c r="T5" i="8" s="1"/>
  <c r="G5" i="8"/>
  <c r="H78" i="8"/>
  <c r="W86" i="6"/>
  <c r="S78" i="8" s="1"/>
  <c r="G72" i="8"/>
  <c r="X80" i="6"/>
  <c r="T72" i="8" s="1"/>
  <c r="X71" i="6"/>
  <c r="T63" i="8" s="1"/>
  <c r="G63" i="8"/>
  <c r="L12" i="8"/>
  <c r="W81" i="6"/>
  <c r="S73" i="8" s="1"/>
  <c r="H73" i="8"/>
  <c r="K98" i="8"/>
  <c r="M71" i="8"/>
  <c r="F115" i="8"/>
  <c r="H110" i="8"/>
  <c r="W118" i="6"/>
  <c r="S110" i="8" s="1"/>
  <c r="P8" i="8"/>
  <c r="H51" i="8"/>
  <c r="W59" i="6"/>
  <c r="S51" i="8" s="1"/>
  <c r="H63" i="8"/>
  <c r="W71" i="6"/>
  <c r="S63" i="8" s="1"/>
  <c r="N29" i="8"/>
  <c r="P89" i="8"/>
  <c r="F9" i="8"/>
  <c r="M64" i="8"/>
  <c r="M37" i="8"/>
  <c r="M100" i="8"/>
  <c r="O6" i="8"/>
  <c r="E86" i="8"/>
  <c r="P46" i="8"/>
  <c r="U40" i="6"/>
  <c r="Q32" i="8" s="1"/>
  <c r="J32" i="8"/>
  <c r="P42" i="8"/>
  <c r="O36" i="8"/>
  <c r="O98" i="8"/>
  <c r="U70" i="6"/>
  <c r="Q62" i="8" s="1"/>
  <c r="J62" i="8"/>
  <c r="L31" i="8"/>
  <c r="K35" i="8"/>
  <c r="W134" i="6"/>
  <c r="S126" i="8" s="1"/>
  <c r="H126" i="8"/>
  <c r="K92" i="8"/>
  <c r="H93" i="8"/>
  <c r="W101" i="6"/>
  <c r="S93" i="8" s="1"/>
  <c r="O51" i="8"/>
  <c r="P71" i="8"/>
  <c r="M107" i="8"/>
  <c r="F64" i="8"/>
  <c r="J70" i="8"/>
  <c r="U78" i="6"/>
  <c r="Q70" i="8" s="1"/>
  <c r="K111" i="8"/>
  <c r="W11" i="6"/>
  <c r="S3" i="8" s="1"/>
  <c r="H3" i="8"/>
  <c r="H53" i="8"/>
  <c r="W61" i="6"/>
  <c r="S53" i="8" s="1"/>
  <c r="P62" i="8"/>
  <c r="N3" i="8"/>
  <c r="K58" i="8"/>
  <c r="L104" i="8"/>
  <c r="V121" i="6"/>
  <c r="R113" i="8" s="1"/>
  <c r="I113" i="8"/>
  <c r="G110" i="8"/>
  <c r="X118" i="6"/>
  <c r="T110" i="8" s="1"/>
  <c r="M42" i="8"/>
  <c r="H35" i="8"/>
  <c r="W43" i="6"/>
  <c r="S35" i="8" s="1"/>
  <c r="I84" i="8"/>
  <c r="V92" i="6"/>
  <c r="R84" i="8" s="1"/>
  <c r="M88" i="6"/>
  <c r="I80" i="8" s="1"/>
  <c r="M24" i="8"/>
  <c r="Q24" i="6"/>
  <c r="M16" i="8" s="1"/>
  <c r="X117" i="6"/>
  <c r="T109" i="8" s="1"/>
  <c r="G109" i="8"/>
  <c r="V98" i="6"/>
  <c r="M90" i="6"/>
  <c r="I82" i="8" s="1"/>
  <c r="I90" i="8"/>
  <c r="N52" i="8"/>
  <c r="N31" i="8"/>
  <c r="N35" i="8"/>
  <c r="P86" i="8"/>
  <c r="G129" i="8"/>
  <c r="X137" i="6"/>
  <c r="T129" i="8" s="1"/>
  <c r="P90" i="6"/>
  <c r="L82" i="8" s="1"/>
  <c r="L90" i="8"/>
  <c r="X122" i="6"/>
  <c r="T114" i="8" s="1"/>
  <c r="G114" i="8"/>
  <c r="K19" i="8"/>
  <c r="O23" i="6"/>
  <c r="K15" i="8" s="1"/>
  <c r="N54" i="8"/>
  <c r="O69" i="8"/>
  <c r="N8" i="8"/>
  <c r="N50" i="8"/>
  <c r="L127" i="8"/>
  <c r="U72" i="6"/>
  <c r="Q64" i="8" s="1"/>
  <c r="J64" i="8"/>
  <c r="M27" i="8"/>
  <c r="E101" i="8"/>
  <c r="L102" i="8"/>
  <c r="H100" i="8"/>
  <c r="W108" i="6"/>
  <c r="S100" i="8" s="1"/>
  <c r="W36" i="6"/>
  <c r="S28" i="8" s="1"/>
  <c r="H28" i="8"/>
  <c r="U103" i="6"/>
  <c r="Q95" i="8" s="1"/>
  <c r="J95" i="8"/>
  <c r="P4" i="8"/>
  <c r="M106" i="8"/>
  <c r="W104" i="6"/>
  <c r="S96" i="8" s="1"/>
  <c r="H96" i="8"/>
  <c r="P96" i="8"/>
  <c r="M31" i="8"/>
  <c r="L30" i="8"/>
  <c r="K31" i="8"/>
  <c r="O101" i="8"/>
  <c r="L123" i="8"/>
  <c r="L25" i="6"/>
  <c r="H17" i="8" s="1"/>
  <c r="W21" i="6"/>
  <c r="W25" i="6" s="1"/>
  <c r="S17" i="8" s="1"/>
  <c r="H13" i="8"/>
  <c r="P97" i="8"/>
  <c r="F114" i="8"/>
  <c r="J9" i="8"/>
  <c r="U17" i="6"/>
  <c r="Q9" i="8" s="1"/>
  <c r="M22" i="6"/>
  <c r="I14" i="8" s="1"/>
  <c r="I18" i="8"/>
  <c r="V26" i="6"/>
  <c r="R18" i="8" s="1"/>
  <c r="W138" i="6"/>
  <c r="S130" i="8" s="1"/>
  <c r="H130" i="8"/>
  <c r="P129" i="8"/>
  <c r="O112" i="8"/>
  <c r="H57" i="8"/>
  <c r="W65" i="6"/>
  <c r="S57" i="8" s="1"/>
  <c r="K22" i="6"/>
  <c r="G14" i="8" s="1"/>
  <c r="G18" i="8"/>
  <c r="X26" i="6"/>
  <c r="V29" i="6"/>
  <c r="R21" i="8" s="1"/>
  <c r="I21" i="8"/>
  <c r="P99" i="8"/>
  <c r="M10" i="8"/>
  <c r="G8" i="8"/>
  <c r="X16" i="6"/>
  <c r="T8" i="8" s="1"/>
  <c r="P88" i="8"/>
  <c r="L120" i="8"/>
  <c r="F33" i="8"/>
  <c r="E123" i="8"/>
  <c r="U94" i="6"/>
  <c r="Q86" i="8" s="1"/>
  <c r="J86" i="8"/>
  <c r="K133" i="8"/>
  <c r="U99" i="6"/>
  <c r="Q91" i="8" s="1"/>
  <c r="J91" i="8"/>
  <c r="M57" i="8"/>
  <c r="F108" i="8"/>
  <c r="K89" i="8"/>
  <c r="P114" i="8"/>
  <c r="N58" i="8"/>
  <c r="F100" i="8"/>
  <c r="N79" i="8"/>
  <c r="R91" i="6"/>
  <c r="N83" i="8" s="1"/>
  <c r="N46" i="8"/>
  <c r="P21" i="8"/>
  <c r="N34" i="8"/>
  <c r="J47" i="8"/>
  <c r="U55" i="6"/>
  <c r="Q47" i="8" s="1"/>
  <c r="I37" i="8"/>
  <c r="V45" i="6"/>
  <c r="R37" i="8" s="1"/>
  <c r="M131" i="8"/>
  <c r="M73" i="8"/>
  <c r="N98" i="8"/>
  <c r="L70" i="8"/>
  <c r="P103" i="8"/>
  <c r="K87" i="8"/>
  <c r="M53" i="8"/>
  <c r="E8" i="8"/>
  <c r="F124" i="8"/>
  <c r="H60" i="8"/>
  <c r="W68" i="6"/>
  <c r="S60" i="8" s="1"/>
  <c r="E74" i="8"/>
  <c r="I53" i="8"/>
  <c r="V61" i="6"/>
  <c r="R53" i="8" s="1"/>
  <c r="E71" i="8"/>
  <c r="F49" i="8"/>
  <c r="I35" i="8"/>
  <c r="V43" i="6"/>
  <c r="R35" i="8" s="1"/>
  <c r="E12" i="8"/>
  <c r="U136" i="6"/>
  <c r="Q128" i="8" s="1"/>
  <c r="J128" i="8"/>
  <c r="F120" i="8"/>
  <c r="M122" i="8"/>
  <c r="L100" i="8"/>
  <c r="F107" i="8"/>
  <c r="K107" i="8"/>
  <c r="L118" i="8"/>
  <c r="F129" i="8"/>
  <c r="L95" i="8"/>
  <c r="K93" i="8"/>
  <c r="F34" i="8"/>
  <c r="U59" i="6"/>
  <c r="Q51" i="8" s="1"/>
  <c r="J51" i="8"/>
  <c r="H42" i="8"/>
  <c r="W50" i="6"/>
  <c r="S42" i="8" s="1"/>
  <c r="X127" i="6"/>
  <c r="T119" i="8" s="1"/>
  <c r="G119" i="8"/>
  <c r="S24" i="6"/>
  <c r="O16" i="8" s="1"/>
  <c r="O24" i="8"/>
  <c r="L72" i="8"/>
  <c r="P72" i="8"/>
  <c r="I90" i="6"/>
  <c r="E82" i="8" s="1"/>
  <c r="E90" i="8"/>
  <c r="E119" i="8"/>
  <c r="I24" i="6"/>
  <c r="E16" i="8" s="1"/>
  <c r="E24" i="8"/>
  <c r="P90" i="8"/>
  <c r="T90" i="6"/>
  <c r="P82" i="8" s="1"/>
  <c r="P92" i="8"/>
  <c r="I59" i="8"/>
  <c r="V67" i="6"/>
  <c r="R59" i="8" s="1"/>
  <c r="O114" i="8"/>
  <c r="K67" i="8"/>
  <c r="N20" i="8"/>
  <c r="V63" i="6"/>
  <c r="R55" i="8" s="1"/>
  <c r="I55" i="8"/>
  <c r="E55" i="8"/>
  <c r="P112" i="8"/>
  <c r="U114" i="6"/>
  <c r="Q106" i="8" s="1"/>
  <c r="J106" i="8"/>
  <c r="F27" i="8"/>
  <c r="N95" i="8"/>
  <c r="F94" i="8"/>
  <c r="L33" i="8"/>
  <c r="M95" i="8"/>
  <c r="N22" i="6"/>
  <c r="J14" i="8" s="1"/>
  <c r="J18" i="8"/>
  <c r="U26" i="6"/>
  <c r="I118" i="8"/>
  <c r="V126" i="6"/>
  <c r="R118" i="8" s="1"/>
  <c r="F44" i="8"/>
  <c r="K102" i="8"/>
  <c r="F5" i="8"/>
  <c r="K38" i="8"/>
  <c r="V27" i="6"/>
  <c r="V23" i="6" s="1"/>
  <c r="R15" i="8" s="1"/>
  <c r="I19" i="8"/>
  <c r="M23" i="6"/>
  <c r="I15" i="8" s="1"/>
  <c r="F46" i="8"/>
  <c r="M58" i="8"/>
  <c r="F6" i="8"/>
  <c r="P38" i="8"/>
  <c r="O72" i="8"/>
  <c r="P31" i="8"/>
  <c r="E65" i="8"/>
  <c r="I20" i="8"/>
  <c r="V28" i="6"/>
  <c r="R20" i="8" s="1"/>
  <c r="N33" i="8"/>
  <c r="Q25" i="6"/>
  <c r="M17" i="8" s="1"/>
  <c r="M13" i="8"/>
  <c r="M48" i="8"/>
  <c r="X49" i="6"/>
  <c r="T41" i="8" s="1"/>
  <c r="G41" i="8"/>
  <c r="E41" i="8"/>
  <c r="X99" i="6"/>
  <c r="T91" i="8" s="1"/>
  <c r="G91" i="8"/>
  <c r="E31" i="8"/>
  <c r="E3" i="8"/>
  <c r="J50" i="8"/>
  <c r="U58" i="6"/>
  <c r="Q50" i="8" s="1"/>
  <c r="N120" i="8"/>
  <c r="F121" i="8"/>
  <c r="P22" i="8"/>
  <c r="W17" i="6"/>
  <c r="S9" i="8" s="1"/>
  <c r="H9" i="8"/>
  <c r="K116" i="8"/>
  <c r="M126" i="8"/>
  <c r="G22" i="8"/>
  <c r="X30" i="6"/>
  <c r="T22" i="8" s="1"/>
  <c r="W48" i="6"/>
  <c r="S40" i="8" s="1"/>
  <c r="H40" i="8"/>
  <c r="L103" i="8"/>
  <c r="P9" i="8"/>
  <c r="O94" i="8"/>
  <c r="K115" i="8"/>
  <c r="X54" i="6"/>
  <c r="T46" i="8" s="1"/>
  <c r="G46" i="8"/>
  <c r="E29" i="8"/>
  <c r="L122" i="8"/>
  <c r="J103" i="8"/>
  <c r="U111" i="6"/>
  <c r="Q103" i="8" s="1"/>
  <c r="L73" i="8"/>
  <c r="W19" i="6"/>
  <c r="S11" i="8" s="1"/>
  <c r="H11" i="8"/>
  <c r="P43" i="8"/>
  <c r="O41" i="8"/>
  <c r="I77" i="8"/>
  <c r="V85" i="6"/>
  <c r="R77" i="8" s="1"/>
  <c r="E100" i="8"/>
  <c r="F118" i="8"/>
  <c r="K7" i="8"/>
  <c r="H107" i="8"/>
  <c r="W115" i="6"/>
  <c r="S107" i="8" s="1"/>
  <c r="O50" i="8"/>
  <c r="N101" i="8"/>
  <c r="F36" i="8"/>
  <c r="K90" i="6"/>
  <c r="G82" i="8" s="1"/>
  <c r="G90" i="8"/>
  <c r="X98" i="6"/>
  <c r="M50" i="8"/>
  <c r="E43" i="8"/>
  <c r="N76" i="8"/>
  <c r="G34" i="8"/>
  <c r="X42" i="6"/>
  <c r="T34" i="8" s="1"/>
  <c r="V18" i="6"/>
  <c r="R10" i="8" s="1"/>
  <c r="I10" i="8"/>
  <c r="O75" i="8"/>
  <c r="E73" i="8"/>
  <c r="M3" i="8"/>
  <c r="I28" i="8"/>
  <c r="V36" i="6"/>
  <c r="R28" i="8" s="1"/>
  <c r="I119" i="8"/>
  <c r="V127" i="6"/>
  <c r="R119" i="8" s="1"/>
  <c r="F38" i="8"/>
  <c r="G102" i="8"/>
  <c r="X110" i="6"/>
  <c r="T102" i="8" s="1"/>
  <c r="F29" i="8"/>
  <c r="X14" i="6"/>
  <c r="T6" i="8" s="1"/>
  <c r="G6" i="8"/>
  <c r="M59" i="8"/>
  <c r="H87" i="8"/>
  <c r="W95" i="6"/>
  <c r="S87" i="8" s="1"/>
  <c r="K95" i="8"/>
  <c r="O92" i="8"/>
  <c r="H99" i="8"/>
  <c r="W107" i="6"/>
  <c r="S99" i="8" s="1"/>
  <c r="N108" i="8"/>
  <c r="P23" i="8"/>
  <c r="N133" i="8"/>
  <c r="P22" i="6"/>
  <c r="L14" i="8" s="1"/>
  <c r="L18" i="8"/>
  <c r="O60" i="8"/>
  <c r="F50" i="8"/>
  <c r="E38" i="8"/>
  <c r="F95" i="8"/>
  <c r="L64" i="8"/>
  <c r="M22" i="8"/>
  <c r="K123" i="8"/>
  <c r="F70" i="8"/>
  <c r="O35" i="8"/>
  <c r="L58" i="8"/>
  <c r="O56" i="8"/>
  <c r="J12" i="8"/>
  <c r="U20" i="6"/>
  <c r="Q12" i="8" s="1"/>
  <c r="F131" i="8"/>
  <c r="O116" i="8"/>
  <c r="K37" i="8"/>
  <c r="N63" i="8"/>
  <c r="O95" i="8"/>
  <c r="O25" i="8"/>
  <c r="F110" i="8"/>
  <c r="M26" i="8"/>
  <c r="N25" i="8"/>
  <c r="F11" i="8"/>
  <c r="E40" i="8"/>
  <c r="V14" i="6"/>
  <c r="R6" i="8" s="1"/>
  <c r="I6" i="8"/>
  <c r="K24" i="8"/>
  <c r="O24" i="6"/>
  <c r="K16" i="8" s="1"/>
  <c r="O93" i="8"/>
  <c r="J40" i="8"/>
  <c r="U48" i="6"/>
  <c r="Q40" i="8" s="1"/>
  <c r="F65" i="8"/>
  <c r="F117" i="8"/>
  <c r="L27" i="8"/>
  <c r="X126" i="6"/>
  <c r="T118" i="8" s="1"/>
  <c r="G118" i="8"/>
  <c r="P73" i="8"/>
  <c r="G93" i="8"/>
  <c r="X101" i="6"/>
  <c r="T93" i="8" s="1"/>
  <c r="R90" i="6"/>
  <c r="N82" i="8" s="1"/>
  <c r="N90" i="8"/>
  <c r="W79" i="6"/>
  <c r="S71" i="8" s="1"/>
  <c r="H71" i="8"/>
  <c r="F12" i="8"/>
  <c r="N72" i="8"/>
  <c r="K46" i="8"/>
  <c r="E39" i="8"/>
  <c r="N124" i="8"/>
  <c r="M85" i="8"/>
  <c r="Q89" i="6"/>
  <c r="M81" i="8" s="1"/>
  <c r="N93" i="8"/>
  <c r="M60" i="8"/>
  <c r="E22" i="8"/>
  <c r="N126" i="8"/>
  <c r="P67" i="8"/>
  <c r="K60" i="8"/>
  <c r="K78" i="8"/>
  <c r="Q90" i="6"/>
  <c r="M82" i="8" s="1"/>
  <c r="M90" i="8"/>
  <c r="F58" i="8"/>
  <c r="I61" i="8"/>
  <c r="V69" i="6"/>
  <c r="R61" i="8" s="1"/>
  <c r="K71" i="8"/>
  <c r="K121" i="8"/>
  <c r="M40" i="8"/>
  <c r="E110" i="8"/>
  <c r="W99" i="6"/>
  <c r="S91" i="8" s="1"/>
  <c r="H91" i="8"/>
  <c r="K118" i="8"/>
  <c r="U117" i="6"/>
  <c r="Q109" i="8" s="1"/>
  <c r="J109" i="8"/>
  <c r="N131" i="8"/>
  <c r="I30" i="8"/>
  <c r="V38" i="6"/>
  <c r="R30" i="8" s="1"/>
  <c r="U112" i="6"/>
  <c r="Q104" i="8" s="1"/>
  <c r="J104" i="8"/>
  <c r="M5" i="8"/>
  <c r="W80" i="6"/>
  <c r="S72" i="8" s="1"/>
  <c r="H72" i="8"/>
  <c r="N19" i="8"/>
  <c r="R23" i="6"/>
  <c r="N15" i="8" s="1"/>
  <c r="F97" i="8"/>
  <c r="I12" i="8"/>
  <c r="V20" i="6"/>
  <c r="R12" i="8" s="1"/>
  <c r="E27" i="8"/>
  <c r="X36" i="6"/>
  <c r="T28" i="8" s="1"/>
  <c r="G28" i="8"/>
  <c r="M76" i="8"/>
  <c r="X75" i="6"/>
  <c r="T67" i="8" s="1"/>
  <c r="G67" i="8"/>
  <c r="U63" i="6"/>
  <c r="Q55" i="8" s="1"/>
  <c r="J55" i="8"/>
  <c r="V124" i="6"/>
  <c r="R116" i="8" s="1"/>
  <c r="I116" i="8"/>
  <c r="M133" i="8"/>
  <c r="H47" i="8"/>
  <c r="W55" i="6"/>
  <c r="S47" i="8" s="1"/>
  <c r="F90" i="8"/>
  <c r="J90" i="6"/>
  <c r="F82" i="8" s="1"/>
  <c r="I128" i="8"/>
  <c r="V136" i="6"/>
  <c r="R128" i="8" s="1"/>
  <c r="E45" i="8"/>
  <c r="N27" i="8"/>
  <c r="K12" i="8"/>
  <c r="I106" i="8"/>
  <c r="V114" i="6"/>
  <c r="R106" i="8" s="1"/>
  <c r="E75" i="8"/>
  <c r="N106" i="8"/>
  <c r="N12" i="8"/>
  <c r="O97" i="8"/>
  <c r="U134" i="6"/>
  <c r="Q126" i="8" s="1"/>
  <c r="J126" i="8"/>
  <c r="K44" i="8"/>
  <c r="M78" i="8"/>
  <c r="N2" i="8"/>
  <c r="O102" i="8"/>
  <c r="X69" i="6"/>
  <c r="T61" i="8" s="1"/>
  <c r="G61" i="8"/>
  <c r="F99" i="8"/>
  <c r="V80" i="6"/>
  <c r="R72" i="8" s="1"/>
  <c r="I72" i="8"/>
  <c r="W137" i="6"/>
  <c r="S129" i="8" s="1"/>
  <c r="H129" i="8"/>
  <c r="P91" i="8"/>
  <c r="U135" i="6"/>
  <c r="Q127" i="8" s="1"/>
  <c r="J127" i="8"/>
  <c r="X128" i="6"/>
  <c r="T120" i="8" s="1"/>
  <c r="G120" i="8"/>
  <c r="G44" i="8"/>
  <c r="X52" i="6"/>
  <c r="T44" i="8" s="1"/>
  <c r="E92" i="8"/>
  <c r="L99" i="8"/>
  <c r="F128" i="8"/>
  <c r="E33" i="8"/>
  <c r="M94" i="8"/>
  <c r="M88" i="8"/>
  <c r="H103" i="8"/>
  <c r="W111" i="6"/>
  <c r="S103" i="8" s="1"/>
  <c r="E70" i="8"/>
  <c r="I41" i="8"/>
  <c r="V49" i="6"/>
  <c r="R41" i="8" s="1"/>
  <c r="I103" i="8"/>
  <c r="V111" i="6"/>
  <c r="R103" i="8" s="1"/>
  <c r="M12" i="8"/>
  <c r="K55" i="8"/>
  <c r="P100" i="8"/>
  <c r="N99" i="8"/>
  <c r="E124" i="8"/>
  <c r="L129" i="8"/>
  <c r="X125" i="6"/>
  <c r="T117" i="8" s="1"/>
  <c r="G117" i="8"/>
  <c r="E53" i="8"/>
  <c r="F119" i="8"/>
  <c r="E51" i="8"/>
  <c r="X133" i="6"/>
  <c r="T125" i="8" s="1"/>
  <c r="G125" i="8"/>
  <c r="K112" i="8"/>
  <c r="I40" i="8"/>
  <c r="V48" i="6"/>
  <c r="R40" i="8" s="1"/>
  <c r="N47" i="8"/>
  <c r="W125" i="6"/>
  <c r="S117" i="8" s="1"/>
  <c r="H117" i="8"/>
  <c r="P40" i="8"/>
  <c r="V115" i="6"/>
  <c r="R107" i="8" s="1"/>
  <c r="I107" i="8"/>
  <c r="F74" i="8"/>
  <c r="I25" i="6"/>
  <c r="E17" i="8" s="1"/>
  <c r="E13" i="8"/>
  <c r="P58" i="8"/>
  <c r="L54" i="8"/>
  <c r="U97" i="6"/>
  <c r="Q89" i="8" s="1"/>
  <c r="J89" i="8"/>
  <c r="G86" i="8"/>
  <c r="X94" i="6"/>
  <c r="T86" i="8" s="1"/>
  <c r="I5" i="8"/>
  <c r="V13" i="6"/>
  <c r="R5" i="8" s="1"/>
  <c r="F31" i="8"/>
  <c r="X19" i="6"/>
  <c r="T11" i="8" s="1"/>
  <c r="G11" i="8"/>
  <c r="N89" i="8"/>
  <c r="F78" i="8"/>
  <c r="L20" i="8"/>
  <c r="N125" i="8"/>
  <c r="L78" i="8"/>
  <c r="W66" i="6"/>
  <c r="S58" i="8" s="1"/>
  <c r="H58" i="8"/>
  <c r="G130" i="8"/>
  <c r="X138" i="6"/>
  <c r="T130" i="8" s="1"/>
  <c r="N64" i="8"/>
  <c r="E115" i="8"/>
  <c r="H4" i="8"/>
  <c r="W12" i="6"/>
  <c r="S4" i="8" s="1"/>
  <c r="L114" i="8"/>
  <c r="E112" i="8"/>
  <c r="J113" i="8"/>
  <c r="U121" i="6"/>
  <c r="Q113" i="8" s="1"/>
  <c r="L84" i="8"/>
  <c r="P88" i="6"/>
  <c r="L80" i="8" s="1"/>
  <c r="X60" i="6"/>
  <c r="T52" i="8" s="1"/>
  <c r="G52" i="8"/>
  <c r="V122" i="6"/>
  <c r="R114" i="8" s="1"/>
  <c r="I114" i="8"/>
  <c r="G39" i="8"/>
  <c r="X47" i="6"/>
  <c r="T39" i="8" s="1"/>
  <c r="E69" i="8"/>
  <c r="M68" i="8"/>
  <c r="P130" i="8"/>
  <c r="E87" i="8"/>
  <c r="M105" i="8"/>
  <c r="K59" i="8"/>
  <c r="N43" i="8"/>
  <c r="J2" i="8"/>
  <c r="U10" i="6"/>
  <c r="Q2" i="8" s="1"/>
  <c r="O61" i="8"/>
  <c r="N111" i="8"/>
  <c r="O43" i="8"/>
  <c r="X95" i="6"/>
  <c r="T87" i="8" s="1"/>
  <c r="G87" i="8"/>
  <c r="P93" i="8"/>
  <c r="H133" i="8"/>
  <c r="W141" i="6"/>
  <c r="S133" i="8" s="1"/>
  <c r="P125" i="8"/>
  <c r="P52" i="8"/>
  <c r="N23" i="8"/>
  <c r="I108" i="8"/>
  <c r="V116" i="6"/>
  <c r="R108" i="8" s="1"/>
  <c r="W72" i="6"/>
  <c r="S64" i="8" s="1"/>
  <c r="H64" i="8"/>
  <c r="L2" i="8"/>
  <c r="J39" i="8"/>
  <c r="U47" i="6"/>
  <c r="Q39" i="8" s="1"/>
  <c r="E49" i="8"/>
  <c r="O77" i="8"/>
  <c r="I29" i="8"/>
  <c r="V37" i="6"/>
  <c r="R29" i="8" s="1"/>
  <c r="G56" i="8"/>
  <c r="X64" i="6"/>
  <c r="T56" i="8" s="1"/>
  <c r="K77" i="8"/>
  <c r="O85" i="8"/>
  <c r="S89" i="6"/>
  <c r="O81" i="8" s="1"/>
  <c r="M44" i="8"/>
  <c r="E18" i="8"/>
  <c r="I22" i="6"/>
  <c r="E14" i="8" s="1"/>
  <c r="O54" i="8"/>
  <c r="E122" i="8"/>
  <c r="O109" i="8"/>
  <c r="M115" i="8"/>
  <c r="N87" i="8"/>
  <c r="U42" i="6"/>
  <c r="Q34" i="8" s="1"/>
  <c r="J34" i="8"/>
  <c r="J111" i="8"/>
  <c r="U119" i="6"/>
  <c r="Q111" i="8" s="1"/>
  <c r="F63" i="8"/>
  <c r="N129" i="8"/>
  <c r="L65" i="8"/>
  <c r="W20" i="6"/>
  <c r="S12" i="8" s="1"/>
  <c r="H12" i="8"/>
  <c r="N110" i="8"/>
  <c r="U92" i="6"/>
  <c r="J84" i="8"/>
  <c r="N88" i="6"/>
  <c r="J80" i="8" s="1"/>
  <c r="U15" i="6"/>
  <c r="Q7" i="8" s="1"/>
  <c r="J7" i="8"/>
  <c r="L131" i="8"/>
  <c r="J13" i="8"/>
  <c r="N25" i="6"/>
  <c r="J17" i="8" s="1"/>
  <c r="U21" i="6"/>
  <c r="P68" i="8"/>
  <c r="J30" i="8"/>
  <c r="U38" i="6"/>
  <c r="Q30" i="8" s="1"/>
  <c r="X29" i="6"/>
  <c r="T21" i="8" s="1"/>
  <c r="G21" i="8"/>
  <c r="O55" i="8"/>
  <c r="H75" i="8"/>
  <c r="W83" i="6"/>
  <c r="S75" i="8" s="1"/>
  <c r="M51" i="8"/>
  <c r="P56" i="8"/>
  <c r="F109" i="8"/>
  <c r="K13" i="8"/>
  <c r="O25" i="6"/>
  <c r="K17" i="8" s="1"/>
  <c r="W28" i="6"/>
  <c r="S20" i="8" s="1"/>
  <c r="H20" i="8"/>
  <c r="L92" i="8"/>
  <c r="I7" i="8"/>
  <c r="V15" i="6"/>
  <c r="R7" i="8" s="1"/>
  <c r="H67" i="8"/>
  <c r="W75" i="6"/>
  <c r="S67" i="8" s="1"/>
  <c r="F111" i="8"/>
  <c r="N103" i="8"/>
  <c r="P48" i="8"/>
  <c r="N127" i="8"/>
  <c r="L56" i="8"/>
  <c r="W33" i="6"/>
  <c r="S25" i="8" s="1"/>
  <c r="H25" i="8"/>
  <c r="L39" i="8"/>
  <c r="L126" i="8"/>
  <c r="K25" i="6"/>
  <c r="G17" i="8" s="1"/>
  <c r="G13" i="8"/>
  <c r="X21" i="6"/>
  <c r="X25" i="6" s="1"/>
  <c r="T17" i="8" s="1"/>
  <c r="V33" i="6"/>
  <c r="R25" i="8" s="1"/>
  <c r="I25" i="8"/>
  <c r="N39" i="8"/>
  <c r="N55" i="8"/>
  <c r="G64" i="8"/>
  <c r="X72" i="6"/>
  <c r="T64" i="8" s="1"/>
  <c r="K122" i="8"/>
  <c r="P98" i="8"/>
  <c r="P37" i="8"/>
  <c r="X59" i="6"/>
  <c r="T51" i="8" s="1"/>
  <c r="G51" i="8"/>
  <c r="M29" i="8"/>
  <c r="F133" i="8"/>
  <c r="M75" i="8"/>
  <c r="L117" i="8"/>
  <c r="L94" i="8"/>
  <c r="G99" i="8"/>
  <c r="X107" i="6"/>
  <c r="T99" i="8" s="1"/>
  <c r="J110" i="8"/>
  <c r="U118" i="6"/>
  <c r="Q110" i="8" s="1"/>
  <c r="M123" i="8"/>
  <c r="E91" i="8"/>
  <c r="J131" i="8"/>
  <c r="U139" i="6"/>
  <c r="Q131" i="8" s="1"/>
  <c r="J22" i="8"/>
  <c r="U30" i="6"/>
  <c r="Q22" i="8" s="1"/>
  <c r="O120" i="8"/>
  <c r="V72" i="6"/>
  <c r="R64" i="8" s="1"/>
  <c r="I64" i="8"/>
  <c r="X20" i="6"/>
  <c r="T12" i="8" s="1"/>
  <c r="G12" i="8"/>
  <c r="G9" i="8"/>
  <c r="X17" i="6"/>
  <c r="T9" i="8" s="1"/>
  <c r="P11" i="8"/>
  <c r="E61" i="8"/>
  <c r="P128" i="8"/>
  <c r="F72" i="8"/>
  <c r="J35" i="8"/>
  <c r="U43" i="6"/>
  <c r="Q35" i="8" s="1"/>
  <c r="E76" i="8"/>
  <c r="M117" i="8"/>
  <c r="T91" i="6"/>
  <c r="P83" i="8" s="1"/>
  <c r="P79" i="8"/>
  <c r="K8" i="8"/>
  <c r="K9" i="8"/>
  <c r="L55" i="8"/>
  <c r="L74" i="8"/>
  <c r="X67" i="6"/>
  <c r="T59" i="8" s="1"/>
  <c r="G59" i="8"/>
  <c r="U129" i="6"/>
  <c r="Q121" i="8" s="1"/>
  <c r="J121" i="8"/>
  <c r="V53" i="6"/>
  <c r="R45" i="8" s="1"/>
  <c r="I45" i="8"/>
  <c r="O37" i="8"/>
  <c r="J75" i="8"/>
  <c r="U83" i="6"/>
  <c r="Q75" i="8" s="1"/>
  <c r="P64" i="8"/>
  <c r="P121" i="8"/>
  <c r="N26" i="8"/>
  <c r="O68" i="8"/>
  <c r="F106" i="8"/>
  <c r="L68" i="8"/>
  <c r="L113" i="8"/>
  <c r="L89" i="8"/>
  <c r="P101" i="8"/>
  <c r="O23" i="8"/>
  <c r="F59" i="8"/>
  <c r="G112" i="8"/>
  <c r="X120" i="6"/>
  <c r="T112" i="8" s="1"/>
  <c r="I54" i="8"/>
  <c r="V62" i="6"/>
  <c r="R54" i="8" s="1"/>
  <c r="O47" i="8"/>
  <c r="N117" i="8"/>
  <c r="O117" i="8"/>
  <c r="L121" i="8"/>
  <c r="O76" i="8"/>
  <c r="W122" i="6"/>
  <c r="S114" i="8" s="1"/>
  <c r="H114" i="8"/>
  <c r="V134" i="6"/>
  <c r="R126" i="8" s="1"/>
  <c r="I126" i="8"/>
  <c r="L9" i="8"/>
  <c r="L109" i="8"/>
  <c r="O74" i="8"/>
  <c r="O70" i="8"/>
  <c r="N100" i="8"/>
  <c r="N96" i="8"/>
  <c r="N123" i="8"/>
  <c r="E93" i="8"/>
  <c r="H77" i="8"/>
  <c r="W85" i="6"/>
  <c r="S77" i="8" s="1"/>
  <c r="V112" i="6"/>
  <c r="R104" i="8" s="1"/>
  <c r="I104" i="8"/>
  <c r="P69" i="8"/>
  <c r="N4" i="8"/>
  <c r="N78" i="8"/>
  <c r="E125" i="8"/>
  <c r="E96" i="8"/>
  <c r="U52" i="6"/>
  <c r="Q44" i="8" s="1"/>
  <c r="J44" i="8"/>
  <c r="E130" i="8"/>
  <c r="N57" i="8"/>
  <c r="W109" i="6"/>
  <c r="S101" i="8" s="1"/>
  <c r="H101" i="8"/>
  <c r="O110" i="8"/>
  <c r="N22" i="8"/>
  <c r="M36" i="8"/>
  <c r="O122" i="8"/>
  <c r="V135" i="6"/>
  <c r="R127" i="8" s="1"/>
  <c r="I127" i="8"/>
  <c r="G94" i="8"/>
  <c r="X102" i="6"/>
  <c r="T94" i="8" s="1"/>
  <c r="J98" i="8"/>
  <c r="U106" i="6"/>
  <c r="Q98" i="8" s="1"/>
  <c r="H102" i="8"/>
  <c r="W110" i="6"/>
  <c r="S102" i="8" s="1"/>
  <c r="F92" i="8"/>
  <c r="N102" i="8"/>
  <c r="N68" i="8"/>
  <c r="F20" i="8"/>
  <c r="W120" i="6"/>
  <c r="S112" i="8" s="1"/>
  <c r="H112" i="8"/>
  <c r="M70" i="8"/>
  <c r="K25" i="8"/>
  <c r="N91" i="8"/>
  <c r="O20" i="8"/>
  <c r="H31" i="8"/>
  <c r="W39" i="6"/>
  <c r="S31" i="8" s="1"/>
  <c r="V59" i="6"/>
  <c r="R51" i="8" s="1"/>
  <c r="I51" i="8"/>
  <c r="U16" i="6"/>
  <c r="Q8" i="8" s="1"/>
  <c r="J8" i="8"/>
  <c r="P39" i="8"/>
  <c r="L19" i="8"/>
  <c r="P23" i="6"/>
  <c r="L15" i="8" s="1"/>
  <c r="M49" i="8"/>
  <c r="W54" i="6"/>
  <c r="S46" i="8" s="1"/>
  <c r="H46" i="8"/>
  <c r="U95" i="6"/>
  <c r="Q87" i="8" s="1"/>
  <c r="J87" i="8"/>
  <c r="P36" i="8"/>
  <c r="E56" i="8"/>
  <c r="F104" i="8"/>
  <c r="J96" i="8"/>
  <c r="U104" i="6"/>
  <c r="Q96" i="8" s="1"/>
  <c r="M72" i="8"/>
  <c r="E109" i="8"/>
  <c r="K56" i="8"/>
  <c r="E10" i="8"/>
  <c r="M116" i="8"/>
  <c r="H33" i="8"/>
  <c r="W41" i="6"/>
  <c r="S33" i="8" s="1"/>
  <c r="E98" i="8"/>
  <c r="J129" i="8"/>
  <c r="U137" i="6"/>
  <c r="Q129" i="8" s="1"/>
  <c r="G30" i="8"/>
  <c r="X38" i="6"/>
  <c r="T30" i="8" s="1"/>
  <c r="K117" i="8"/>
  <c r="F54" i="8"/>
  <c r="O123" i="8"/>
  <c r="E120" i="8"/>
  <c r="O7" i="8"/>
  <c r="I32" i="8"/>
  <c r="V40" i="6"/>
  <c r="R32" i="8" s="1"/>
  <c r="J77" i="8"/>
  <c r="U85" i="6"/>
  <c r="Q77" i="8" s="1"/>
  <c r="E127" i="8"/>
  <c r="W16" i="6"/>
  <c r="S8" i="8" s="1"/>
  <c r="H8" i="8"/>
  <c r="P51" i="8"/>
  <c r="S90" i="6"/>
  <c r="O82" i="8" s="1"/>
  <c r="O90" i="8"/>
  <c r="E63" i="8"/>
  <c r="W32" i="6"/>
  <c r="H24" i="8"/>
  <c r="L24" i="6"/>
  <c r="H16" i="8" s="1"/>
  <c r="L130" i="8"/>
  <c r="F51" i="8"/>
  <c r="P35" i="8"/>
  <c r="N21" i="8"/>
  <c r="J5" i="8"/>
  <c r="U13" i="6"/>
  <c r="Q5" i="8" s="1"/>
  <c r="N32" i="8"/>
  <c r="V119" i="6"/>
  <c r="R111" i="8" s="1"/>
  <c r="I111" i="8"/>
  <c r="J52" i="8"/>
  <c r="U60" i="6"/>
  <c r="Q52" i="8" s="1"/>
  <c r="J67" i="8"/>
  <c r="U75" i="6"/>
  <c r="Q67" i="8" s="1"/>
  <c r="V60" i="6"/>
  <c r="R52" i="8" s="1"/>
  <c r="I52" i="8"/>
  <c r="K91" i="8"/>
  <c r="O32" i="8"/>
  <c r="F113" i="8"/>
  <c r="J59" i="8"/>
  <c r="U67" i="6"/>
  <c r="Q59" i="8" s="1"/>
  <c r="F86" i="8"/>
  <c r="V131" i="6"/>
  <c r="R123" i="8" s="1"/>
  <c r="I123" i="8"/>
  <c r="O107" i="8"/>
  <c r="E117" i="8"/>
  <c r="V107" i="6"/>
  <c r="R99" i="8" s="1"/>
  <c r="I99" i="8"/>
  <c r="X115" i="6"/>
  <c r="T107" i="8" s="1"/>
  <c r="G107" i="8"/>
  <c r="F68" i="8"/>
  <c r="J21" i="8"/>
  <c r="U29" i="6"/>
  <c r="Q21" i="8" s="1"/>
  <c r="O88" i="6"/>
  <c r="K80" i="8" s="1"/>
  <c r="K84" i="8"/>
  <c r="J107" i="8"/>
  <c r="U115" i="6"/>
  <c r="Q107" i="8" s="1"/>
  <c r="O88" i="8"/>
  <c r="W42" i="6"/>
  <c r="S34" i="8" s="1"/>
  <c r="H34" i="8"/>
  <c r="W27" i="6"/>
  <c r="W23" i="6" s="1"/>
  <c r="S15" i="8" s="1"/>
  <c r="L23" i="6"/>
  <c r="H15" i="8" s="1"/>
  <c r="H19" i="8"/>
  <c r="M18" i="8"/>
  <c r="Q22" i="6"/>
  <c r="M14" i="8" s="1"/>
  <c r="P74" i="8"/>
  <c r="F89" i="8"/>
  <c r="E77" i="8"/>
  <c r="P61" i="8"/>
  <c r="N7" i="8"/>
  <c r="V123" i="6"/>
  <c r="R115" i="8" s="1"/>
  <c r="I115" i="8"/>
  <c r="E89" i="8"/>
  <c r="V94" i="6"/>
  <c r="R86" i="8" s="1"/>
  <c r="I86" i="8"/>
  <c r="I9" i="8"/>
  <c r="V17" i="6"/>
  <c r="R9" i="8" s="1"/>
  <c r="H94" i="8"/>
  <c r="W102" i="6"/>
  <c r="S94" i="8" s="1"/>
  <c r="V129" i="6"/>
  <c r="R121" i="8" s="1"/>
  <c r="I121" i="8"/>
  <c r="E21" i="8"/>
  <c r="F41" i="8"/>
  <c r="U132" i="6"/>
  <c r="Q124" i="8" s="1"/>
  <c r="J124" i="8"/>
  <c r="P95" i="8"/>
  <c r="W44" i="6"/>
  <c r="S36" i="8" s="1"/>
  <c r="H36" i="8"/>
  <c r="O13" i="8"/>
  <c r="S25" i="6"/>
  <c r="O17" i="8" s="1"/>
  <c r="U108" i="6"/>
  <c r="Q100" i="8" s="1"/>
  <c r="J100" i="8"/>
  <c r="L125" i="8"/>
  <c r="N118" i="8"/>
  <c r="N24" i="8"/>
  <c r="R24" i="6"/>
  <c r="N16" i="8" s="1"/>
  <c r="I38" i="8"/>
  <c r="V46" i="6"/>
  <c r="R38" i="8" s="1"/>
  <c r="W77" i="6"/>
  <c r="S69" i="8" s="1"/>
  <c r="H69" i="8"/>
  <c r="V70" i="6"/>
  <c r="R62" i="8" s="1"/>
  <c r="I62" i="8"/>
  <c r="G50" i="8"/>
  <c r="X58" i="6"/>
  <c r="T50" i="8" s="1"/>
  <c r="N28" i="8"/>
  <c r="N60" i="8"/>
  <c r="P102" i="8"/>
  <c r="L10" i="8"/>
  <c r="L6" i="8"/>
  <c r="X124" i="6"/>
  <c r="T116" i="8" s="1"/>
  <c r="G116" i="8"/>
  <c r="J48" i="8"/>
  <c r="U56" i="6"/>
  <c r="Q48" i="8" s="1"/>
  <c r="W45" i="6"/>
  <c r="S37" i="8" s="1"/>
  <c r="H37" i="8"/>
  <c r="N122" i="8"/>
  <c r="K22" i="8"/>
  <c r="G45" i="8"/>
  <c r="X53" i="6"/>
  <c r="T45" i="8" s="1"/>
  <c r="I97" i="8"/>
  <c r="V105" i="6"/>
  <c r="R97" i="8" s="1"/>
  <c r="M104" i="8"/>
  <c r="P106" i="8"/>
  <c r="P30" i="8"/>
  <c r="N84" i="8"/>
  <c r="R88" i="6"/>
  <c r="N80" i="8" s="1"/>
  <c r="F47" i="8"/>
  <c r="E6" i="8"/>
  <c r="E113" i="8"/>
  <c r="F22" i="8"/>
  <c r="M35" i="8"/>
  <c r="H22" i="8"/>
  <c r="W30" i="6"/>
  <c r="S22" i="8" s="1"/>
  <c r="P94" i="8"/>
  <c r="F69" i="8"/>
  <c r="X40" i="6"/>
  <c r="T32" i="8" s="1"/>
  <c r="G32" i="8"/>
  <c r="E20" i="8"/>
  <c r="K29" i="8"/>
  <c r="U110" i="6"/>
  <c r="Q102" i="8" s="1"/>
  <c r="J102" i="8"/>
  <c r="W14" i="6"/>
  <c r="S6" i="8" s="1"/>
  <c r="H6" i="8"/>
  <c r="E52" i="8"/>
  <c r="V86" i="6"/>
  <c r="R78" i="8" s="1"/>
  <c r="I78" i="8"/>
  <c r="X132" i="6"/>
  <c r="T124" i="8" s="1"/>
  <c r="G124" i="8"/>
  <c r="K131" i="8"/>
  <c r="M99" i="8"/>
  <c r="L88" i="6"/>
  <c r="H80" i="8" s="1"/>
  <c r="H84" i="8"/>
  <c r="W92" i="6"/>
  <c r="W88" i="6" s="1"/>
  <c r="S80" i="8" s="1"/>
  <c r="O78" i="8"/>
  <c r="P5" i="8"/>
  <c r="P32" i="8"/>
  <c r="L5" i="8"/>
  <c r="L77" i="8"/>
  <c r="V120" i="6"/>
  <c r="R112" i="8" s="1"/>
  <c r="I112" i="8"/>
  <c r="J56" i="8"/>
  <c r="U64" i="6"/>
  <c r="Q56" i="8" s="1"/>
  <c r="M89" i="6"/>
  <c r="I81" i="8" s="1"/>
  <c r="V93" i="6"/>
  <c r="I85" i="8"/>
  <c r="P76" i="8"/>
  <c r="L23" i="8"/>
  <c r="N71" i="8"/>
  <c r="O96" i="8"/>
  <c r="G98" i="8"/>
  <c r="X106" i="6"/>
  <c r="T98" i="8" s="1"/>
  <c r="E94" i="8"/>
  <c r="K54" i="8"/>
  <c r="F7" i="8"/>
  <c r="V55" i="6"/>
  <c r="R47" i="8" s="1"/>
  <c r="I47" i="8"/>
  <c r="P33" i="8"/>
  <c r="G37" i="8"/>
  <c r="X45" i="6"/>
  <c r="T37" i="8" s="1"/>
  <c r="J23" i="8"/>
  <c r="U31" i="6"/>
  <c r="Q23" i="8" s="1"/>
  <c r="L48" i="8"/>
  <c r="O103" i="8"/>
  <c r="O48" i="8"/>
  <c r="E129" i="8"/>
  <c r="I133" i="8"/>
  <c r="V141" i="6"/>
  <c r="R133" i="8" s="1"/>
  <c r="N130" i="8"/>
  <c r="K103" i="8"/>
  <c r="W78" i="6"/>
  <c r="S70" i="8" s="1"/>
  <c r="H70" i="8"/>
  <c r="K76" i="8"/>
  <c r="V71" i="6"/>
  <c r="R63" i="8" s="1"/>
  <c r="I63" i="8"/>
  <c r="X62" i="6"/>
  <c r="T54" i="8" s="1"/>
  <c r="G54" i="8"/>
  <c r="O71" i="8"/>
  <c r="I57" i="8"/>
  <c r="V65" i="6"/>
  <c r="R57" i="8" s="1"/>
  <c r="N114" i="8"/>
  <c r="F32" i="8"/>
  <c r="L112" i="8"/>
  <c r="T25" i="6"/>
  <c r="P17" i="8" s="1"/>
  <c r="P13" i="8"/>
  <c r="M23" i="8"/>
  <c r="F2" i="8"/>
  <c r="E50" i="8"/>
  <c r="M7" i="8"/>
  <c r="U105" i="6"/>
  <c r="Q97" i="8" s="1"/>
  <c r="J97" i="8"/>
  <c r="N128" i="8"/>
  <c r="U49" i="6"/>
  <c r="Q41" i="8" s="1"/>
  <c r="J41" i="8"/>
  <c r="N105" i="8"/>
  <c r="N61" i="8"/>
  <c r="O22" i="6"/>
  <c r="K14" i="8" s="1"/>
  <c r="K18" i="8"/>
  <c r="U138" i="6"/>
  <c r="Q130" i="8" s="1"/>
  <c r="J130" i="8"/>
  <c r="K120" i="8"/>
  <c r="F116" i="8"/>
  <c r="E108" i="8"/>
  <c r="K6" i="8"/>
  <c r="P127" i="8"/>
  <c r="O58" i="8"/>
  <c r="N70" i="8"/>
  <c r="K104" i="8"/>
  <c r="L59" i="8"/>
  <c r="H89" i="8"/>
  <c r="W97" i="6"/>
  <c r="S89" i="8" s="1"/>
  <c r="X78" i="6"/>
  <c r="T70" i="8" s="1"/>
  <c r="G70" i="8"/>
  <c r="N44" i="8"/>
  <c r="M2" i="8"/>
  <c r="U109" i="6"/>
  <c r="Q101" i="8" s="1"/>
  <c r="J101" i="8"/>
  <c r="K124" i="8"/>
  <c r="M121" i="8"/>
  <c r="F98" i="8"/>
  <c r="X93" i="6"/>
  <c r="K89" i="6"/>
  <c r="G81" i="8" s="1"/>
  <c r="G85" i="8"/>
  <c r="F26" i="8"/>
  <c r="M98" i="8"/>
  <c r="N62" i="8"/>
  <c r="P104" i="8"/>
  <c r="U107" i="6"/>
  <c r="Q99" i="8" s="1"/>
  <c r="J99" i="8"/>
  <c r="P49" i="8"/>
  <c r="G29" i="8"/>
  <c r="X37" i="6"/>
  <c r="T29" i="8" s="1"/>
  <c r="O30" i="8"/>
  <c r="U19" i="6"/>
  <c r="Q11" i="8" s="1"/>
  <c r="J11" i="8"/>
  <c r="N45" i="8"/>
  <c r="E95" i="8"/>
  <c r="P107" i="8"/>
  <c r="X61" i="6"/>
  <c r="T53" i="8" s="1"/>
  <c r="G53" i="8"/>
  <c r="W131" i="6"/>
  <c r="S123" i="8" s="1"/>
  <c r="H123" i="8"/>
  <c r="N69" i="8"/>
  <c r="N36" i="8"/>
  <c r="E34" i="8"/>
  <c r="E60" i="8"/>
  <c r="P118" i="8"/>
  <c r="N97" i="8"/>
  <c r="I110" i="8"/>
  <c r="V118" i="6"/>
  <c r="R110" i="8" s="1"/>
  <c r="K27" i="8"/>
  <c r="M6" i="8"/>
  <c r="O79" i="8"/>
  <c r="S91" i="6"/>
  <c r="O83" i="8" s="1"/>
  <c r="N6" i="8"/>
  <c r="N121" i="8"/>
  <c r="M55" i="8"/>
  <c r="O130" i="8"/>
  <c r="I23" i="8"/>
  <c r="V31" i="6"/>
  <c r="R23" i="8" s="1"/>
  <c r="P123" i="8"/>
  <c r="O129" i="8"/>
  <c r="I117" i="8"/>
  <c r="V125" i="6"/>
  <c r="R117" i="8" s="1"/>
  <c r="P3" i="8"/>
  <c r="P45" i="8"/>
  <c r="M92" i="8"/>
  <c r="I122" i="8"/>
  <c r="V130" i="6"/>
  <c r="R122" i="8" s="1"/>
  <c r="P44" i="8"/>
  <c r="M103" i="8"/>
  <c r="Q23" i="6"/>
  <c r="M15" i="8" s="1"/>
  <c r="M19" i="8"/>
  <c r="V30" i="6"/>
  <c r="R22" i="8" s="1"/>
  <c r="I22" i="8"/>
  <c r="F42" i="8"/>
  <c r="X141" i="6"/>
  <c r="T133" i="8" s="1"/>
  <c r="G133" i="8"/>
  <c r="E32" i="8"/>
  <c r="G105" i="8"/>
  <c r="X113" i="6"/>
  <c r="T105" i="8" s="1"/>
  <c r="O21" i="8"/>
  <c r="P120" i="8"/>
  <c r="U84" i="6"/>
  <c r="Q76" i="8" s="1"/>
  <c r="J76" i="8"/>
  <c r="E26" i="8"/>
  <c r="P87" i="8"/>
  <c r="G113" i="8"/>
  <c r="X121" i="6"/>
  <c r="T113" i="8" s="1"/>
  <c r="F23" i="8"/>
  <c r="V82" i="6"/>
  <c r="R74" i="8" s="1"/>
  <c r="I74" i="8"/>
  <c r="F101" i="8"/>
  <c r="F19" i="8"/>
  <c r="J23" i="6"/>
  <c r="F15" i="8" s="1"/>
  <c r="H95" i="8"/>
  <c r="W103" i="6"/>
  <c r="S95" i="8" s="1"/>
  <c r="F103" i="8"/>
  <c r="G73" i="8"/>
  <c r="X81" i="6"/>
  <c r="T73" i="8" s="1"/>
  <c r="I65" i="8"/>
  <c r="V73" i="6"/>
  <c r="R65" i="8" s="1"/>
  <c r="E103" i="8"/>
  <c r="K64" i="8"/>
  <c r="I23" i="6"/>
  <c r="E15" i="8" s="1"/>
  <c r="E19" i="8"/>
  <c r="K5" i="8"/>
  <c r="P54" i="8"/>
  <c r="J33" i="8"/>
  <c r="U41" i="6"/>
  <c r="Q33" i="8" s="1"/>
  <c r="P34" i="8"/>
  <c r="O9" i="8"/>
  <c r="F105" i="8"/>
  <c r="L4" i="8"/>
  <c r="F76" i="8"/>
  <c r="N77" i="8"/>
  <c r="H2" i="8"/>
  <c r="W10" i="6"/>
  <c r="S2" i="8" s="1"/>
  <c r="E42" i="8"/>
  <c r="V34" i="6"/>
  <c r="R26" i="8" s="1"/>
  <c r="I26" i="8"/>
  <c r="U102" i="6"/>
  <c r="Q94" i="8" s="1"/>
  <c r="J94" i="8"/>
  <c r="K30" i="8"/>
  <c r="P113" i="8"/>
  <c r="W35" i="6"/>
  <c r="S27" i="8" s="1"/>
  <c r="H27" i="8"/>
  <c r="H5" i="8"/>
  <c r="W13" i="6"/>
  <c r="S5" i="8" s="1"/>
  <c r="E85" i="8"/>
  <c r="I89" i="6"/>
  <c r="E81" i="8" s="1"/>
  <c r="M43" i="8"/>
  <c r="H10" i="8"/>
  <c r="W18" i="6"/>
  <c r="S10" i="8" s="1"/>
  <c r="F85" i="8"/>
  <c r="J89" i="6"/>
  <c r="F81" i="8" s="1"/>
  <c r="M9" i="8"/>
  <c r="O42" i="8"/>
  <c r="E58" i="8"/>
  <c r="P133" i="8"/>
  <c r="L34" i="8"/>
  <c r="G10" i="8"/>
  <c r="X18" i="6"/>
  <c r="T10" i="8" s="1"/>
  <c r="K33" i="8"/>
  <c r="M54" i="8"/>
  <c r="K51" i="8"/>
  <c r="S22" i="6"/>
  <c r="O14" i="8" s="1"/>
  <c r="O18" i="8"/>
  <c r="U57" i="6"/>
  <c r="Q49" i="8" s="1"/>
  <c r="J49" i="8"/>
  <c r="N104" i="8"/>
  <c r="M63" i="8"/>
  <c r="J10" i="8"/>
  <c r="U18" i="6"/>
  <c r="Q10" i="8" s="1"/>
  <c r="W121" i="6"/>
  <c r="S113" i="8" s="1"/>
  <c r="H113" i="8"/>
  <c r="M128" i="8"/>
  <c r="L8" i="8"/>
  <c r="H92" i="8"/>
  <c r="W100" i="6"/>
  <c r="S92" i="8" s="1"/>
  <c r="M127" i="8"/>
  <c r="M4" i="8"/>
  <c r="F52" i="8"/>
  <c r="N24" i="6"/>
  <c r="J16" i="8" s="1"/>
  <c r="J24" i="8"/>
  <c r="U32" i="6"/>
  <c r="U24" i="6" s="1"/>
  <c r="Q16" i="8" s="1"/>
  <c r="G127" i="8"/>
  <c r="X135" i="6"/>
  <c r="T127" i="8" s="1"/>
  <c r="K39" i="8"/>
  <c r="M119" i="8"/>
  <c r="M111" i="8"/>
  <c r="V139" i="6"/>
  <c r="R131" i="8" s="1"/>
  <c r="I131" i="8"/>
  <c r="F39" i="8"/>
  <c r="O105" i="8"/>
  <c r="V68" i="6"/>
  <c r="R60" i="8" s="1"/>
  <c r="I60" i="8"/>
  <c r="K20" i="8"/>
  <c r="H116" i="8"/>
  <c r="W124" i="6"/>
  <c r="S116" i="8" s="1"/>
  <c r="L21" i="8"/>
  <c r="G47" i="8"/>
  <c r="X55" i="6"/>
  <c r="T47" i="8" s="1"/>
  <c r="V32" i="6"/>
  <c r="V24" i="6" s="1"/>
  <c r="R16" i="8" s="1"/>
  <c r="I24" i="8"/>
  <c r="M24" i="6"/>
  <c r="I16" i="8" s="1"/>
  <c r="G2" i="8"/>
  <c r="X10" i="6"/>
  <c r="T2" i="8" s="1"/>
  <c r="P91" i="6"/>
  <c r="L83" i="8" s="1"/>
  <c r="L79" i="8"/>
  <c r="P65" i="8"/>
  <c r="J69" i="8"/>
  <c r="U77" i="6"/>
  <c r="Q69" i="8" s="1"/>
  <c r="X41" i="6"/>
  <c r="T33" i="8" s="1"/>
  <c r="G33" i="8"/>
  <c r="K88" i="8"/>
  <c r="W117" i="6"/>
  <c r="S109" i="8" s="1"/>
  <c r="H109" i="8"/>
  <c r="K75" i="8"/>
  <c r="F37" i="8"/>
  <c r="E5" i="8"/>
  <c r="L69" i="8"/>
  <c r="I44" i="8"/>
  <c r="V52" i="6"/>
  <c r="R44" i="8" s="1"/>
  <c r="G19" i="8"/>
  <c r="K23" i="6"/>
  <c r="G15" i="8" s="1"/>
  <c r="X27" i="6"/>
  <c r="X23" i="6" s="1"/>
  <c r="T15" i="8" s="1"/>
  <c r="M32" i="8"/>
  <c r="K125" i="8"/>
  <c r="E97" i="8"/>
  <c r="L124" i="8"/>
  <c r="P2" i="8"/>
  <c r="J61" i="8"/>
  <c r="U69" i="6"/>
  <c r="Q61" i="8" s="1"/>
  <c r="O125" i="8"/>
  <c r="F35" i="8"/>
  <c r="O104" i="8"/>
  <c r="L87" i="8"/>
  <c r="J78" i="8"/>
  <c r="U86" i="6"/>
  <c r="Q78" i="8" s="1"/>
  <c r="O65" i="8"/>
  <c r="J91" i="6"/>
  <c r="F83" i="8" s="1"/>
  <c r="F79" i="8"/>
  <c r="H39" i="8"/>
  <c r="W47" i="6"/>
  <c r="S39" i="8" s="1"/>
  <c r="L53" i="8"/>
  <c r="O27" i="8"/>
  <c r="J88" i="8"/>
  <c r="U96" i="6"/>
  <c r="Q88" i="8" s="1"/>
  <c r="I46" i="8"/>
  <c r="V54" i="6"/>
  <c r="R46" i="8" s="1"/>
  <c r="K26" i="8"/>
  <c r="X68" i="6"/>
  <c r="T60" i="8" s="1"/>
  <c r="G60" i="8"/>
  <c r="N74" i="8"/>
  <c r="G58" i="8"/>
  <c r="X66" i="6"/>
  <c r="T58" i="8" s="1"/>
  <c r="P57" i="8"/>
  <c r="P47" i="8"/>
  <c r="V117" i="6"/>
  <c r="R109" i="8" s="1"/>
  <c r="I109" i="8"/>
  <c r="G77" i="8"/>
  <c r="X85" i="6"/>
  <c r="T77" i="8" s="1"/>
  <c r="L101" i="8"/>
  <c r="U50" i="6"/>
  <c r="Q42" i="8" s="1"/>
  <c r="J42" i="8"/>
  <c r="O73" i="8"/>
  <c r="F43" i="8"/>
  <c r="M89" i="8"/>
  <c r="N13" i="8"/>
  <c r="R25" i="6"/>
  <c r="N17" i="8" s="1"/>
  <c r="K73" i="8"/>
  <c r="O99" i="8"/>
  <c r="O33" i="8"/>
  <c r="K119" i="8"/>
  <c r="O67" i="8"/>
  <c r="O4" i="8"/>
  <c r="M25" i="8"/>
  <c r="P119" i="8"/>
  <c r="J71" i="8"/>
  <c r="U79" i="6"/>
  <c r="Q71" i="8" s="1"/>
  <c r="N49" i="8"/>
  <c r="M20" i="8"/>
  <c r="M130" i="8"/>
  <c r="I75" i="8"/>
  <c r="V83" i="6"/>
  <c r="R75" i="8" s="1"/>
  <c r="J88" i="6"/>
  <c r="F80" i="8" s="1"/>
  <c r="F84" i="8"/>
  <c r="L133" i="8"/>
  <c r="M38" i="8"/>
  <c r="F102" i="8"/>
  <c r="N42" i="8"/>
  <c r="L35" i="8"/>
  <c r="P55" i="8"/>
  <c r="L42" i="8"/>
  <c r="O90" i="6"/>
  <c r="K82" i="8" s="1"/>
  <c r="K90" i="8"/>
  <c r="F112" i="8"/>
  <c r="K79" i="8"/>
  <c r="O91" i="6"/>
  <c r="K83" i="8" s="1"/>
  <c r="H54" i="8"/>
  <c r="W62" i="6"/>
  <c r="S54" i="8" s="1"/>
  <c r="E35" i="8"/>
  <c r="K40" i="8"/>
  <c r="V50" i="6"/>
  <c r="R42" i="8" s="1"/>
  <c r="I42" i="8"/>
  <c r="E44" i="8"/>
  <c r="I71" i="8"/>
  <c r="V79" i="6"/>
  <c r="R71" i="8" s="1"/>
  <c r="E36" i="8"/>
  <c r="M124" i="8"/>
  <c r="N94" i="8"/>
  <c r="F40" i="8"/>
  <c r="U37" i="6"/>
  <c r="Q29" i="8" s="1"/>
  <c r="J29" i="8"/>
  <c r="L11" i="8"/>
  <c r="E105" i="8"/>
  <c r="X33" i="6"/>
  <c r="T25" i="8" s="1"/>
  <c r="G25" i="8"/>
  <c r="K106" i="8"/>
  <c r="G100" i="8"/>
  <c r="X108" i="6"/>
  <c r="T100" i="8" s="1"/>
  <c r="W26" i="6"/>
  <c r="S18" i="8" s="1"/>
  <c r="H18" i="8"/>
  <c r="L22" i="6"/>
  <c r="H14" i="8" s="1"/>
  <c r="E23" i="8"/>
  <c r="P108" i="8"/>
  <c r="X109" i="6"/>
  <c r="T101" i="8" s="1"/>
  <c r="G101" i="8"/>
  <c r="F126" i="8"/>
  <c r="V96" i="6"/>
  <c r="R88" i="8" s="1"/>
  <c r="I88" i="8"/>
  <c r="O46" i="8"/>
  <c r="W127" i="6"/>
  <c r="S119" i="8" s="1"/>
  <c r="H119" i="8"/>
  <c r="G75" i="8"/>
  <c r="X83" i="6"/>
  <c r="T75" i="8" s="1"/>
  <c r="J65" i="8"/>
  <c r="U73" i="6"/>
  <c r="Q65" i="8" s="1"/>
  <c r="P85" i="8"/>
  <c r="T89" i="6"/>
  <c r="P81" i="8" s="1"/>
  <c r="K101" i="8"/>
  <c r="E99" i="8"/>
  <c r="N112" i="8"/>
  <c r="N5" i="8"/>
  <c r="J3" i="8"/>
  <c r="U11" i="6"/>
  <c r="Q3" i="8" s="1"/>
  <c r="E37" i="8"/>
  <c r="E2" i="8"/>
  <c r="L106" i="8"/>
  <c r="P7" i="8"/>
  <c r="K47" i="8"/>
  <c r="P28" i="8"/>
  <c r="N48" i="8"/>
  <c r="E104" i="8"/>
  <c r="N30" i="8"/>
  <c r="J68" i="8"/>
  <c r="U76" i="6"/>
  <c r="Q68" i="8" s="1"/>
  <c r="U27" i="6"/>
  <c r="Q19" i="8" s="1"/>
  <c r="J19" i="8"/>
  <c r="N23" i="6"/>
  <c r="J15" i="8" s="1"/>
  <c r="X87" i="6"/>
  <c r="T79" i="8" s="1"/>
  <c r="G79" i="8"/>
  <c r="K91" i="6"/>
  <c r="G83" i="8" s="1"/>
  <c r="V102" i="6"/>
  <c r="R94" i="8" s="1"/>
  <c r="I94" i="8"/>
  <c r="O34" i="8"/>
  <c r="P124" i="8"/>
  <c r="M41" i="8"/>
  <c r="U61" i="6"/>
  <c r="Q53" i="8" s="1"/>
  <c r="J53" i="8"/>
  <c r="H90" i="8"/>
  <c r="W98" i="6"/>
  <c r="W90" i="6" s="1"/>
  <c r="S82" i="8" s="1"/>
  <c r="L90" i="6"/>
  <c r="H82" i="8" s="1"/>
  <c r="F122" i="8"/>
  <c r="V51" i="6"/>
  <c r="R43" i="8" s="1"/>
  <c r="I43" i="8"/>
  <c r="E79" i="8"/>
  <c r="I91" i="6"/>
  <c r="E83" i="8" s="1"/>
  <c r="M93" i="8"/>
  <c r="F24" i="8"/>
  <c r="J24" i="6"/>
  <c r="F16" i="8" s="1"/>
  <c r="U130" i="6"/>
  <c r="Q122" i="8" s="1"/>
  <c r="J122" i="8"/>
  <c r="O91" i="8"/>
  <c r="H108" i="8"/>
  <c r="W116" i="6"/>
  <c r="S108" i="8" s="1"/>
  <c r="I56" i="8"/>
  <c r="V64" i="6"/>
  <c r="R56" i="8" s="1"/>
  <c r="L43" i="8"/>
  <c r="K70" i="8"/>
  <c r="K130" i="8"/>
  <c r="P60" i="8"/>
  <c r="W37" i="6"/>
  <c r="S29" i="8" s="1"/>
  <c r="H29" i="8"/>
  <c r="U71" i="6"/>
  <c r="Q63" i="8" s="1"/>
  <c r="J63" i="8"/>
  <c r="F71" i="8"/>
  <c r="O106" i="8"/>
  <c r="F21" i="8"/>
  <c r="N75" i="8"/>
  <c r="X28" i="6"/>
  <c r="T20" i="8" s="1"/>
  <c r="G20" i="8"/>
  <c r="F53" i="8"/>
  <c r="F93" i="8"/>
  <c r="H124" i="8"/>
  <c r="W132" i="6"/>
  <c r="S124" i="8" s="1"/>
  <c r="N9" i="8"/>
  <c r="M45" i="8"/>
  <c r="N51" i="8"/>
  <c r="H7" i="8"/>
  <c r="W15" i="6"/>
  <c r="S7" i="8" s="1"/>
  <c r="M113" i="8"/>
  <c r="U131" i="6"/>
  <c r="Q123" i="8" s="1"/>
  <c r="J123" i="8"/>
  <c r="J28" i="8"/>
  <c r="U36" i="6"/>
  <c r="Q28" i="8" s="1"/>
  <c r="L51" i="8"/>
  <c r="L28" i="8"/>
  <c r="M28" i="8"/>
  <c r="N65" i="8"/>
  <c r="F91" i="8"/>
  <c r="F55" i="8"/>
  <c r="V77" i="6"/>
  <c r="R69" i="8" s="1"/>
  <c r="I69" i="8"/>
  <c r="E128" i="8"/>
  <c r="L98" i="8"/>
  <c r="J57" i="8"/>
  <c r="U65" i="6"/>
  <c r="Q57" i="8" s="1"/>
  <c r="K61" i="8"/>
  <c r="L108" i="8"/>
  <c r="W51" i="6"/>
  <c r="S43" i="8" s="1"/>
  <c r="H43" i="8"/>
  <c r="F60" i="8"/>
  <c r="E131" i="8"/>
  <c r="O62" i="8"/>
  <c r="L45" i="8"/>
  <c r="L75" i="8"/>
  <c r="L91" i="8"/>
  <c r="V108" i="6"/>
  <c r="R100" i="8" s="1"/>
  <c r="I100" i="8"/>
  <c r="N92" i="8"/>
  <c r="O29" i="8"/>
  <c r="M118" i="8"/>
  <c r="N56" i="8"/>
  <c r="G55" i="8"/>
  <c r="X63" i="6"/>
  <c r="T55" i="8" s="1"/>
  <c r="W73" i="6"/>
  <c r="S65" i="8" s="1"/>
  <c r="H65" i="8"/>
  <c r="J90" i="8"/>
  <c r="N90" i="6"/>
  <c r="J82" i="8" s="1"/>
  <c r="U98" i="6"/>
  <c r="U90" i="6" s="1"/>
  <c r="Q82" i="8" s="1"/>
  <c r="H128" i="8"/>
  <c r="W136" i="6"/>
  <c r="S128" i="8" s="1"/>
  <c r="U34" i="6"/>
  <c r="Q26" i="8" s="1"/>
  <c r="J26" i="8"/>
  <c r="G49" i="8"/>
  <c r="X57" i="6"/>
  <c r="T49" i="8" s="1"/>
  <c r="O108" i="8"/>
  <c r="V104" i="6"/>
  <c r="R96" i="8" s="1"/>
  <c r="I96" i="8"/>
  <c r="I88" i="6"/>
  <c r="E80" i="8" s="1"/>
  <c r="E84" i="8"/>
  <c r="M8" i="8"/>
  <c r="J37" i="8"/>
  <c r="U45" i="6"/>
  <c r="Q37" i="8" s="1"/>
  <c r="K114" i="8"/>
  <c r="N40" i="8"/>
  <c r="O38" i="8"/>
  <c r="P116" i="8"/>
  <c r="V76" i="6"/>
  <c r="R68" i="8" s="1"/>
  <c r="I68" i="8"/>
  <c r="F57" i="8"/>
  <c r="O52" i="8"/>
  <c r="N109" i="8"/>
  <c r="H55" i="8"/>
  <c r="W63" i="6"/>
  <c r="S55" i="8" s="1"/>
  <c r="L32" i="8"/>
  <c r="W64" i="6"/>
  <c r="S56" i="8" s="1"/>
  <c r="H56" i="8"/>
  <c r="E25" i="8"/>
  <c r="J27" i="8"/>
  <c r="U35" i="6"/>
  <c r="Q27" i="8" s="1"/>
  <c r="J6" i="8"/>
  <c r="U14" i="6"/>
  <c r="Q6" i="8" s="1"/>
  <c r="F73" i="8"/>
  <c r="N11" i="8"/>
  <c r="K96" i="8"/>
  <c r="K99" i="8"/>
  <c r="E68" i="8"/>
  <c r="N67" i="8"/>
  <c r="I93" i="8"/>
  <c r="V101" i="6"/>
  <c r="R93" i="8" s="1"/>
  <c r="M61" i="8"/>
  <c r="L111" i="8"/>
  <c r="I76" i="8"/>
  <c r="V84" i="6"/>
  <c r="R76" i="8" s="1"/>
  <c r="J4" i="8"/>
  <c r="U12" i="6"/>
  <c r="Q4" i="8" s="1"/>
  <c r="M102" i="8"/>
  <c r="O22" i="8"/>
  <c r="W40" i="6"/>
  <c r="S32" i="8" s="1"/>
  <c r="H32" i="8"/>
  <c r="L57" i="8"/>
  <c r="F75" i="8"/>
  <c r="M74" i="8"/>
  <c r="E114" i="8"/>
  <c r="F56" i="8"/>
  <c r="H104" i="8"/>
  <c r="W112" i="6"/>
  <c r="S104" i="8" s="1"/>
  <c r="U126" i="6"/>
  <c r="Q118" i="8" s="1"/>
  <c r="J118" i="8"/>
  <c r="P70" i="8"/>
  <c r="X39" i="6"/>
  <c r="T31" i="8" s="1"/>
  <c r="G31" i="8"/>
  <c r="E9" i="8"/>
  <c r="P25" i="8"/>
  <c r="W67" i="6"/>
  <c r="S59" i="8" s="1"/>
  <c r="H59" i="8"/>
  <c r="P12" i="8"/>
  <c r="M110" i="8"/>
  <c r="M30" i="8"/>
  <c r="W105" i="6"/>
  <c r="S97" i="8" s="1"/>
  <c r="H97" i="8"/>
  <c r="K11" i="8"/>
  <c r="K94" i="8"/>
  <c r="L88" i="8"/>
  <c r="K41" i="8"/>
  <c r="L60" i="8"/>
  <c r="I2" i="8"/>
  <c r="V10" i="6"/>
  <c r="R2" i="8" s="1"/>
  <c r="E107" i="8"/>
  <c r="X84" i="6"/>
  <c r="T76" i="8" s="1"/>
  <c r="G76" i="8"/>
  <c r="O133" i="8"/>
  <c r="N38" i="8"/>
  <c r="E126" i="8"/>
  <c r="J116" i="8"/>
  <c r="U124" i="6"/>
  <c r="Q116" i="8" s="1"/>
  <c r="K42" i="8"/>
  <c r="I31" i="8"/>
  <c r="V39" i="6"/>
  <c r="R31" i="8" s="1"/>
  <c r="N53" i="8"/>
  <c r="G95" i="8"/>
  <c r="X103" i="6"/>
  <c r="T95" i="8" s="1"/>
  <c r="L119" i="8"/>
  <c r="V78" i="6"/>
  <c r="R70" i="8" s="1"/>
  <c r="I70" i="8"/>
  <c r="K68" i="8"/>
  <c r="M120" i="8"/>
  <c r="R89" i="6"/>
  <c r="N81" i="8" s="1"/>
  <c r="N85" i="8"/>
  <c r="I120" i="8"/>
  <c r="V128" i="6"/>
  <c r="R120" i="8" s="1"/>
  <c r="K50" i="8"/>
  <c r="K65" i="8"/>
  <c r="W106" i="6"/>
  <c r="S98" i="8" s="1"/>
  <c r="H98" i="8"/>
  <c r="J105" i="8"/>
  <c r="U113" i="6"/>
  <c r="Q105" i="8" s="1"/>
  <c r="F61" i="8"/>
  <c r="O127" i="8"/>
  <c r="P29" i="8"/>
  <c r="I50" i="8"/>
  <c r="V58" i="6"/>
  <c r="R50" i="8" s="1"/>
  <c r="I36" i="8"/>
  <c r="V44" i="6"/>
  <c r="R36" i="8" s="1"/>
  <c r="N115" i="8"/>
  <c r="P78" i="8"/>
  <c r="M109" i="8"/>
  <c r="M11" i="8"/>
  <c r="K69" i="8"/>
  <c r="F67" i="8"/>
  <c r="N119" i="8"/>
  <c r="F13" i="8"/>
  <c r="J25" i="6"/>
  <c r="F17" i="8" s="1"/>
  <c r="O115" i="8"/>
  <c r="O128" i="8"/>
  <c r="O119" i="8"/>
  <c r="X123" i="6"/>
  <c r="T115" i="8" s="1"/>
  <c r="G115" i="8"/>
  <c r="P75" i="8"/>
  <c r="P19" i="8"/>
  <c r="T23" i="6"/>
  <c r="P15" i="8" s="1"/>
  <c r="E88" i="8"/>
  <c r="F127" i="8"/>
  <c r="K45" i="8"/>
  <c r="W96" i="6"/>
  <c r="S88" i="8" s="1"/>
  <c r="H88" i="8"/>
  <c r="P110" i="8"/>
  <c r="W135" i="6"/>
  <c r="S127" i="8" s="1"/>
  <c r="H127" i="8"/>
  <c r="L50" i="8"/>
  <c r="V99" i="6"/>
  <c r="R91" i="8" s="1"/>
  <c r="I91" i="8"/>
  <c r="H44" i="8"/>
  <c r="W52" i="6"/>
  <c r="S44" i="8" s="1"/>
  <c r="M97" i="8"/>
  <c r="X12" i="6"/>
  <c r="T4" i="8" s="1"/>
  <c r="G4" i="8"/>
  <c r="E28" i="8"/>
  <c r="L46" i="8"/>
  <c r="L116" i="8"/>
  <c r="O124" i="8"/>
  <c r="W84" i="6"/>
  <c r="S76" i="8" s="1"/>
  <c r="H76" i="8"/>
  <c r="E111" i="8"/>
  <c r="J31" i="8"/>
  <c r="U39" i="6"/>
  <c r="Q31" i="8" s="1"/>
  <c r="O121" i="8"/>
  <c r="E106" i="8"/>
  <c r="X51" i="6"/>
  <c r="T43" i="8" s="1"/>
  <c r="G43" i="8"/>
  <c r="O31" i="8"/>
  <c r="O2" i="8"/>
  <c r="W56" i="6"/>
  <c r="S48" i="8" s="1"/>
  <c r="H48" i="8"/>
  <c r="K127" i="8"/>
  <c r="P105" i="8"/>
  <c r="L40" i="8"/>
  <c r="H120" i="8"/>
  <c r="W128" i="6"/>
  <c r="S120" i="8" s="1"/>
  <c r="P27" i="8"/>
  <c r="M91" i="8"/>
  <c r="I124" i="8"/>
  <c r="V132" i="6"/>
  <c r="R124" i="8" s="1"/>
  <c r="J73" i="8"/>
  <c r="U81" i="6"/>
  <c r="Q73" i="8" s="1"/>
  <c r="O100" i="8"/>
  <c r="G89" i="8"/>
  <c r="X97" i="6"/>
  <c r="T89" i="8" s="1"/>
  <c r="O126" i="8"/>
  <c r="E121" i="8"/>
  <c r="P122" i="8"/>
  <c r="H49" i="8"/>
  <c r="W57" i="6"/>
  <c r="S49" i="8" s="1"/>
  <c r="L44" i="8"/>
  <c r="F62" i="8"/>
  <c r="G7" i="8"/>
  <c r="X15" i="6"/>
  <c r="T7" i="8" s="1"/>
  <c r="L3" i="8"/>
  <c r="L89" i="6"/>
  <c r="H81" i="8" s="1"/>
  <c r="W93" i="6"/>
  <c r="S85" i="8" s="1"/>
  <c r="H85" i="8"/>
  <c r="V100" i="6"/>
  <c r="R92" i="8" s="1"/>
  <c r="I92" i="8"/>
  <c r="K110" i="8"/>
  <c r="L49" i="8"/>
  <c r="H122" i="8"/>
  <c r="W130" i="6"/>
  <c r="S122" i="8" s="1"/>
  <c r="H74" i="8"/>
  <c r="W82" i="6"/>
  <c r="S74" i="8" s="1"/>
  <c r="L91" i="6"/>
  <c r="H83" i="8" s="1"/>
  <c r="W87" i="6"/>
  <c r="W91" i="6" s="1"/>
  <c r="S83" i="8" s="1"/>
  <c r="H79" i="8"/>
  <c r="E62" i="8"/>
  <c r="U51" i="6"/>
  <c r="Q43" i="8" s="1"/>
  <c r="J43" i="8"/>
  <c r="L128" i="8"/>
  <c r="L24" i="8"/>
  <c r="P24" i="6"/>
  <c r="L16" i="8" s="1"/>
  <c r="M96" i="8"/>
  <c r="K128" i="8"/>
  <c r="L26" i="8"/>
  <c r="G71" i="8"/>
  <c r="X79" i="6"/>
  <c r="T71" i="8" s="1"/>
  <c r="K113" i="8"/>
  <c r="L36" i="8"/>
  <c r="M39" i="8"/>
  <c r="X34" i="6"/>
  <c r="T26" i="8" s="1"/>
  <c r="G26" i="8"/>
  <c r="G24" i="8"/>
  <c r="X32" i="6"/>
  <c r="K24" i="6"/>
  <c r="G16" i="8" s="1"/>
  <c r="J133" i="8"/>
  <c r="U141" i="6"/>
  <c r="Q133" i="8" s="1"/>
  <c r="P77" i="8"/>
  <c r="N91" i="6"/>
  <c r="J83" i="8" s="1"/>
  <c r="U87" i="6"/>
  <c r="Q79" i="8" s="1"/>
  <c r="J79" i="8"/>
  <c r="J93" i="8"/>
  <c r="U101" i="6"/>
  <c r="Q93" i="8" s="1"/>
  <c r="E102" i="8"/>
  <c r="W58" i="6"/>
  <c r="S50" i="8" s="1"/>
  <c r="H50" i="8"/>
  <c r="J25" i="8"/>
  <c r="U33" i="6"/>
  <c r="Q25" i="8" s="1"/>
  <c r="H26" i="8"/>
  <c r="W34" i="6"/>
  <c r="S26" i="8" s="1"/>
  <c r="X82" i="6"/>
  <c r="T74" i="8" s="1"/>
  <c r="G74" i="8"/>
  <c r="L13" i="8"/>
  <c r="P25" i="6"/>
  <c r="L17" i="8" s="1"/>
  <c r="V133" i="6"/>
  <c r="R125" i="8" s="1"/>
  <c r="I125" i="8"/>
  <c r="O87" i="8"/>
  <c r="N18" i="8"/>
  <c r="R22" i="6"/>
  <c r="N14" i="8" s="1"/>
  <c r="M65" i="8"/>
  <c r="V12" i="6"/>
  <c r="R4" i="8" s="1"/>
  <c r="I4" i="8"/>
  <c r="H21" i="8"/>
  <c r="W29" i="6"/>
  <c r="S21" i="8" s="1"/>
  <c r="W31" i="6"/>
  <c r="S23" i="8" s="1"/>
  <c r="H23" i="8"/>
  <c r="K57" i="8"/>
  <c r="N88" i="8"/>
  <c r="F87" i="8"/>
  <c r="V113" i="6"/>
  <c r="R105" i="8" s="1"/>
  <c r="I105" i="8"/>
  <c r="P63" i="8"/>
  <c r="L71" i="8"/>
  <c r="V97" i="6"/>
  <c r="R89" i="8" s="1"/>
  <c r="I89" i="8"/>
  <c r="M125" i="8"/>
  <c r="G92" i="8"/>
  <c r="X100" i="6"/>
  <c r="T92" i="8" s="1"/>
  <c r="O12" i="8"/>
  <c r="X104" i="6"/>
  <c r="T96" i="8" s="1"/>
  <c r="G96" i="8"/>
  <c r="X65" i="6"/>
  <c r="T57" i="8" s="1"/>
  <c r="G57" i="8"/>
  <c r="K2" i="8"/>
  <c r="P84" i="8"/>
  <c r="T88" i="6"/>
  <c r="P80" i="8" s="1"/>
  <c r="G36" i="8"/>
  <c r="X44" i="6"/>
  <c r="T36" i="8" s="1"/>
  <c r="M108" i="8"/>
  <c r="P117" i="8"/>
  <c r="H121" i="8"/>
  <c r="W129" i="6"/>
  <c r="S121" i="8" s="1"/>
  <c r="V81" i="6"/>
  <c r="R73" i="8" s="1"/>
  <c r="I73" i="8"/>
  <c r="O3" i="8"/>
  <c r="F10" i="8"/>
  <c r="X136" i="6"/>
  <c r="T128" i="8" s="1"/>
  <c r="G128" i="8"/>
  <c r="V75" i="6"/>
  <c r="R67" i="8" s="1"/>
  <c r="I67" i="8"/>
  <c r="O113" i="8"/>
  <c r="K34" i="8"/>
  <c r="J38" i="8"/>
  <c r="U46" i="6"/>
  <c r="Q38" i="8" s="1"/>
  <c r="X11" i="6"/>
  <c r="T3" i="8" s="1"/>
  <c r="G3" i="8"/>
  <c r="K129" i="8"/>
  <c r="L29" i="8"/>
  <c r="O111" i="8"/>
  <c r="E78" i="8"/>
  <c r="O63" i="8"/>
  <c r="F28" i="8"/>
  <c r="P126" i="8"/>
  <c r="P41" i="8"/>
  <c r="P20" i="8"/>
  <c r="U82" i="6"/>
  <c r="Q74" i="8" s="1"/>
  <c r="J74" i="8"/>
  <c r="H115" i="8"/>
  <c r="W123" i="6"/>
  <c r="S115" i="8" s="1"/>
  <c r="K100" i="8"/>
  <c r="J20" i="8"/>
  <c r="U28" i="6"/>
  <c r="Q20" i="8" s="1"/>
  <c r="F96" i="8"/>
  <c r="J114" i="8"/>
  <c r="U122" i="6"/>
  <c r="Q114" i="8" s="1"/>
  <c r="X77" i="6"/>
  <c r="T69" i="8" s="1"/>
  <c r="G69" i="8"/>
  <c r="F4" i="8"/>
  <c r="M47" i="8"/>
  <c r="V21" i="6"/>
  <c r="R13" i="8" s="1"/>
  <c r="I13" i="8"/>
  <c r="M25" i="6"/>
  <c r="I17" i="8" s="1"/>
  <c r="W119" i="6"/>
  <c r="S111" i="8" s="1"/>
  <c r="H111" i="8"/>
  <c r="M69" i="8"/>
  <c r="E48" i="8"/>
  <c r="M77" i="8"/>
  <c r="V138" i="6"/>
  <c r="R130" i="8" s="1"/>
  <c r="I130" i="8"/>
  <c r="E46" i="8"/>
  <c r="E47" i="8"/>
  <c r="X92" i="6"/>
  <c r="T84" i="8" s="1"/>
  <c r="K88" i="6"/>
  <c r="G80" i="8" s="1"/>
  <c r="G84" i="8"/>
  <c r="K48" i="8"/>
  <c r="O28" i="8"/>
  <c r="W70" i="6"/>
  <c r="S62" i="8" s="1"/>
  <c r="H62" i="8"/>
  <c r="K36" i="8"/>
  <c r="J125" i="8"/>
  <c r="U133" i="6"/>
  <c r="Q125" i="8" s="1"/>
  <c r="O49" i="8"/>
  <c r="P50" i="8"/>
  <c r="K85" i="8"/>
  <c r="O89" i="6"/>
  <c r="K81" i="8" s="1"/>
  <c r="U68" i="6"/>
  <c r="Q60" i="8" s="1"/>
  <c r="J60" i="8"/>
  <c r="E72" i="8"/>
  <c r="I101" i="8"/>
  <c r="V109" i="6"/>
  <c r="R101" i="8" s="1"/>
  <c r="G48" i="8"/>
  <c r="X56" i="6"/>
  <c r="T48" i="8" s="1"/>
  <c r="M56" i="8"/>
  <c r="E4" i="8"/>
  <c r="L47" i="8"/>
  <c r="U53" i="6"/>
  <c r="Q45" i="8" s="1"/>
  <c r="J45" i="8"/>
  <c r="E11" i="8"/>
  <c r="K32" i="8"/>
  <c r="O57" i="8"/>
  <c r="H125" i="8"/>
  <c r="W133" i="6"/>
  <c r="S125" i="8" s="1"/>
  <c r="L93" i="8"/>
  <c r="V42" i="6"/>
  <c r="R34" i="8" s="1"/>
  <c r="I34" i="8"/>
  <c r="W38" i="6"/>
  <c r="S30" i="8" s="1"/>
  <c r="H30" i="8"/>
  <c r="G103" i="8"/>
  <c r="X111" i="6"/>
  <c r="T103" i="8" s="1"/>
  <c r="O89" i="8"/>
  <c r="L105" i="8"/>
  <c r="N86" i="8"/>
  <c r="N37" i="8"/>
  <c r="U125" i="6"/>
  <c r="Q117" i="8" s="1"/>
  <c r="J117" i="8"/>
  <c r="L62" i="8"/>
  <c r="X86" i="6"/>
  <c r="T78" i="8" s="1"/>
  <c r="G78" i="8"/>
  <c r="G62" i="8"/>
  <c r="X70" i="6"/>
  <c r="T62" i="8" s="1"/>
  <c r="K74" i="8"/>
  <c r="P24" i="8"/>
  <c r="T24" i="6"/>
  <c r="P16" i="8" s="1"/>
  <c r="H106" i="8"/>
  <c r="W114" i="6"/>
  <c r="S106" i="8" s="1"/>
  <c r="M86" i="8"/>
  <c r="X50" i="6"/>
  <c r="T42" i="8" s="1"/>
  <c r="G42" i="8"/>
  <c r="V57" i="6"/>
  <c r="R49" i="8" s="1"/>
  <c r="I49" i="8"/>
  <c r="P131" i="8"/>
  <c r="E57" i="8"/>
  <c r="G27" i="8"/>
  <c r="X35" i="6"/>
  <c r="T27" i="8" s="1"/>
  <c r="U100" i="6"/>
  <c r="Q92" i="8" s="1"/>
  <c r="J92" i="8"/>
  <c r="K72" i="8"/>
  <c r="N59" i="8"/>
  <c r="I33" i="8"/>
  <c r="V41" i="6"/>
  <c r="R33" i="8" s="1"/>
  <c r="K23" i="8"/>
  <c r="V103" i="6"/>
  <c r="R95" i="8" s="1"/>
  <c r="I95" i="8"/>
  <c r="W139" i="6"/>
  <c r="S131" i="8" s="1"/>
  <c r="H131" i="8"/>
  <c r="I98" i="8"/>
  <c r="V106" i="6"/>
  <c r="R98" i="8" s="1"/>
  <c r="W76" i="6"/>
  <c r="S68" i="8" s="1"/>
  <c r="H68" i="8"/>
  <c r="I8" i="8"/>
  <c r="V16" i="6"/>
  <c r="R8" i="8" s="1"/>
  <c r="L22" i="8"/>
  <c r="N41" i="8"/>
  <c r="M67" i="8"/>
  <c r="O64" i="8"/>
  <c r="O11" i="8"/>
  <c r="X43" i="6"/>
  <c r="T35" i="8" s="1"/>
  <c r="G35" i="8"/>
  <c r="K108" i="8"/>
  <c r="L61" i="8"/>
  <c r="P115" i="8"/>
  <c r="P109" i="8"/>
  <c r="N113" i="8"/>
  <c r="X73" i="6"/>
  <c r="T65" i="8" s="1"/>
  <c r="G65" i="8"/>
  <c r="V87" i="6"/>
  <c r="V91" i="6" s="1"/>
  <c r="R83" i="8" s="1"/>
  <c r="M91" i="6"/>
  <c r="I83" i="8" s="1"/>
  <c r="I79" i="8"/>
  <c r="H118" i="8"/>
  <c r="W126" i="6"/>
  <c r="S118" i="8" s="1"/>
  <c r="U80" i="6"/>
  <c r="Q72" i="8" s="1"/>
  <c r="J72" i="8"/>
  <c r="X114" i="6"/>
  <c r="T106" i="8" s="1"/>
  <c r="G106" i="8"/>
  <c r="E59" i="8"/>
  <c r="J54" i="8"/>
  <c r="U62" i="6"/>
  <c r="Q54" i="8" s="1"/>
  <c r="O10" i="8"/>
  <c r="G108" i="8"/>
  <c r="X116" i="6"/>
  <c r="T108" i="8" s="1"/>
  <c r="W113" i="6"/>
  <c r="S105" i="8" s="1"/>
  <c r="H105" i="8"/>
  <c r="X105" i="6"/>
  <c r="T97" i="8" s="1"/>
  <c r="G97" i="8"/>
  <c r="G68" i="8"/>
  <c r="X76" i="6"/>
  <c r="T68" i="8" s="1"/>
  <c r="K63" i="8"/>
  <c r="K3" i="8"/>
  <c r="I58" i="8"/>
  <c r="V66" i="6"/>
  <c r="R58" i="8" s="1"/>
  <c r="F45" i="8"/>
  <c r="I39" i="8"/>
  <c r="V47" i="6"/>
  <c r="R39" i="8" s="1"/>
  <c r="M129" i="8"/>
  <c r="S88" i="6"/>
  <c r="O80" i="8" s="1"/>
  <c r="O84" i="8"/>
  <c r="W49" i="6"/>
  <c r="S41" i="8" s="1"/>
  <c r="H41" i="8"/>
  <c r="X46" i="6"/>
  <c r="T38" i="8" s="1"/>
  <c r="G38" i="8"/>
  <c r="J58" i="8"/>
  <c r="U66" i="6"/>
  <c r="Q58" i="8" s="1"/>
  <c r="L107" i="8"/>
  <c r="I48" i="8"/>
  <c r="V56" i="6"/>
  <c r="R48" i="8" s="1"/>
  <c r="L96" i="8"/>
  <c r="O26" i="8"/>
  <c r="O5" i="8"/>
  <c r="O45" i="8"/>
  <c r="O40" i="8"/>
  <c r="X112" i="6"/>
  <c r="T104" i="8" s="1"/>
  <c r="G104" i="8"/>
  <c r="L97" i="8"/>
  <c r="F30" i="8"/>
  <c r="O39" i="8"/>
  <c r="M87" i="8"/>
  <c r="K86" i="8"/>
  <c r="G88" i="8"/>
  <c r="X96" i="6"/>
  <c r="T88" i="8" s="1"/>
  <c r="J108" i="8"/>
  <c r="U116" i="6"/>
  <c r="Q108" i="8" s="1"/>
  <c r="J119" i="8"/>
  <c r="U127" i="6"/>
  <c r="Q119" i="8" s="1"/>
  <c r="M62" i="8"/>
  <c r="E7" i="8"/>
  <c r="G123" i="8"/>
  <c r="X131" i="6"/>
  <c r="T123" i="8" s="1"/>
  <c r="F25" i="8"/>
  <c r="L63" i="8"/>
  <c r="K53" i="8"/>
  <c r="X31" i="6"/>
  <c r="T23" i="8" s="1"/>
  <c r="G23" i="8"/>
  <c r="L67" i="8"/>
  <c r="E133" i="8"/>
  <c r="M46" i="8"/>
  <c r="L115" i="8"/>
  <c r="X139" i="6"/>
  <c r="T131" i="8" s="1"/>
  <c r="G131" i="8"/>
  <c r="P89" i="6"/>
  <c r="L81" i="8" s="1"/>
  <c r="L85" i="8"/>
  <c r="H38" i="8"/>
  <c r="W46" i="6"/>
  <c r="S38" i="8" s="1"/>
  <c r="F3" i="8"/>
  <c r="F125" i="8"/>
  <c r="U128" i="6"/>
  <c r="Q120" i="8" s="1"/>
  <c r="J120" i="8"/>
  <c r="L86" i="8"/>
  <c r="N73" i="8"/>
  <c r="F77" i="8"/>
  <c r="O53" i="8"/>
  <c r="W94" i="6"/>
  <c r="S86" i="8" s="1"/>
  <c r="H86" i="8"/>
  <c r="O86" i="8"/>
  <c r="F123" i="8"/>
  <c r="P53" i="8"/>
  <c r="K43" i="8"/>
  <c r="J46" i="8"/>
  <c r="U54" i="6"/>
  <c r="Q46" i="8" s="1"/>
  <c r="F130" i="8"/>
  <c r="M21" i="8"/>
  <c r="I27" i="8"/>
  <c r="V35" i="6"/>
  <c r="R27" i="8" s="1"/>
  <c r="K10" i="8"/>
  <c r="K4" i="8"/>
  <c r="K109" i="8"/>
  <c r="F18" i="8"/>
  <c r="J22" i="6"/>
  <c r="F14" i="8" s="1"/>
  <c r="O59" i="8"/>
  <c r="P26" i="8"/>
  <c r="S23" i="6"/>
  <c r="O15" i="8" s="1"/>
  <c r="O19" i="8"/>
  <c r="K105" i="8"/>
  <c r="F48" i="8"/>
  <c r="W60" i="6"/>
  <c r="S52" i="8" s="1"/>
  <c r="H52" i="8"/>
  <c r="O44" i="8"/>
  <c r="X48" i="6"/>
  <c r="T40" i="8" s="1"/>
  <c r="G40" i="8"/>
  <c r="L52" i="8"/>
  <c r="J85" i="8"/>
  <c r="N89" i="6"/>
  <c r="J81" i="8" s="1"/>
  <c r="U93" i="6"/>
  <c r="Q85" i="8" s="1"/>
  <c r="H61" i="8"/>
  <c r="W69" i="6"/>
  <c r="S61" i="8" s="1"/>
  <c r="L7" i="8"/>
  <c r="K28" i="8"/>
  <c r="O118" i="8"/>
  <c r="F88" i="8"/>
  <c r="P59" i="8"/>
  <c r="I3" i="8"/>
  <c r="V11" i="6"/>
  <c r="R3" i="8" s="1"/>
  <c r="T22" i="6"/>
  <c r="P14" i="8" s="1"/>
  <c r="P18" i="8"/>
  <c r="K52" i="8"/>
  <c r="E54" i="8"/>
  <c r="M112" i="8"/>
  <c r="N107" i="8"/>
  <c r="K21" i="8"/>
  <c r="N116" i="8"/>
  <c r="P111" i="8"/>
  <c r="S84" i="8"/>
  <c r="Q24" i="8"/>
  <c r="R19" i="8"/>
  <c r="X88" i="6"/>
  <c r="T80" i="8" s="1"/>
  <c r="S79" i="8"/>
  <c r="Q90" i="8"/>
  <c r="X90" i="6"/>
  <c r="T82" i="8" s="1"/>
  <c r="T90" i="8"/>
  <c r="T18" i="8"/>
  <c r="X22" i="6"/>
  <c r="T14" i="8" s="1"/>
  <c r="R24" i="8"/>
  <c r="S90" i="8"/>
  <c r="A17" i="6"/>
  <c r="B8" i="8"/>
  <c r="V25" i="6" l="1"/>
  <c r="R17" i="8" s="1"/>
  <c r="S19" i="8"/>
  <c r="X91" i="6"/>
  <c r="T83" i="8" s="1"/>
  <c r="S13" i="8"/>
  <c r="V88" i="6"/>
  <c r="R80" i="8" s="1"/>
  <c r="W22" i="6"/>
  <c r="S14" i="8" s="1"/>
  <c r="U23" i="6"/>
  <c r="Q15" i="8" s="1"/>
  <c r="R79" i="8"/>
  <c r="Q13" i="8"/>
  <c r="U25" i="6"/>
  <c r="Q17" i="8" s="1"/>
  <c r="Q84" i="8"/>
  <c r="U88" i="6"/>
  <c r="Q80" i="8" s="1"/>
  <c r="T13" i="8"/>
  <c r="U91" i="6"/>
  <c r="Q83" i="8" s="1"/>
  <c r="T19" i="8"/>
  <c r="W89" i="6"/>
  <c r="S81" i="8" s="1"/>
  <c r="U22" i="6"/>
  <c r="Q14" i="8" s="1"/>
  <c r="Q18" i="8"/>
  <c r="U89" i="6"/>
  <c r="Q81" i="8" s="1"/>
  <c r="V22" i="6"/>
  <c r="R14" i="8" s="1"/>
  <c r="X24" i="6"/>
  <c r="T16" i="8" s="1"/>
  <c r="T24" i="8"/>
  <c r="X89" i="6"/>
  <c r="T81" i="8" s="1"/>
  <c r="T85" i="8"/>
  <c r="V89" i="6"/>
  <c r="R81" i="8" s="1"/>
  <c r="R85" i="8"/>
  <c r="V90" i="6"/>
  <c r="R82" i="8" s="1"/>
  <c r="R90" i="8"/>
  <c r="W24" i="6"/>
  <c r="S16" i="8" s="1"/>
  <c r="S24" i="8"/>
  <c r="A18" i="6"/>
  <c r="B9" i="8"/>
  <c r="B7" i="5"/>
  <c r="A19" i="6" l="1"/>
  <c r="B10" i="8"/>
  <c r="A20" i="6" l="1"/>
  <c r="B11" i="8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21" i="6" l="1"/>
  <c r="B12" i="8"/>
  <c r="AQ21" i="1"/>
  <c r="AP21" i="1"/>
  <c r="A22" i="6" l="1"/>
  <c r="B13" i="8"/>
  <c r="AQ22" i="1"/>
  <c r="AS21" i="1"/>
  <c r="AR21" i="1"/>
  <c r="A23" i="6" l="1"/>
  <c r="B14" i="8"/>
  <c r="AS22" i="1"/>
  <c r="AR22" i="1"/>
  <c r="A24" i="6" l="1"/>
  <c r="B15" i="8"/>
  <c r="A11" i="1"/>
  <c r="A25" i="6" l="1"/>
  <c r="B16" i="8"/>
  <c r="A12" i="1"/>
  <c r="B3" i="4"/>
  <c r="AU8" i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BJ8" i="1" s="1"/>
  <c r="BK8" i="1" s="1"/>
  <c r="B50" i="1"/>
  <c r="C41" i="4" s="1"/>
  <c r="B49" i="1"/>
  <c r="C40" i="4" s="1"/>
  <c r="A26" i="6" l="1"/>
  <c r="B17" i="8"/>
  <c r="A13" i="1"/>
  <c r="B4" i="4"/>
  <c r="A27" i="6" l="1"/>
  <c r="B18" i="8"/>
  <c r="A14" i="1"/>
  <c r="B5" i="4"/>
  <c r="A28" i="6" l="1"/>
  <c r="B19" i="8"/>
  <c r="A15" i="1"/>
  <c r="B6" i="4"/>
  <c r="A29" i="6" l="1"/>
  <c r="B20" i="8"/>
  <c r="A16" i="1"/>
  <c r="B7" i="4"/>
  <c r="A30" i="6" l="1"/>
  <c r="B21" i="8"/>
  <c r="A17" i="1"/>
  <c r="B8" i="4"/>
  <c r="A31" i="6" l="1"/>
  <c r="B22" i="8"/>
  <c r="A18" i="1"/>
  <c r="B9" i="4"/>
  <c r="A32" i="6" l="1"/>
  <c r="B23" i="8"/>
  <c r="A19" i="1"/>
  <c r="B10" i="4"/>
  <c r="A33" i="6" l="1"/>
  <c r="B24" i="8"/>
  <c r="A20" i="1"/>
  <c r="B11" i="4"/>
  <c r="A34" i="6" l="1"/>
  <c r="B25" i="8"/>
  <c r="A21" i="1"/>
  <c r="B12" i="4"/>
  <c r="B47" i="1"/>
  <c r="C39" i="4" s="1"/>
  <c r="B46" i="1"/>
  <c r="C38" i="4" s="1"/>
  <c r="B45" i="1"/>
  <c r="C37" i="4" s="1"/>
  <c r="B44" i="1"/>
  <c r="C36" i="4" s="1"/>
  <c r="B39" i="1"/>
  <c r="C31" i="4" s="1"/>
  <c r="B38" i="1"/>
  <c r="C30" i="4" s="1"/>
  <c r="B37" i="1"/>
  <c r="C29" i="4" s="1"/>
  <c r="B36" i="1"/>
  <c r="C28" i="4" s="1"/>
  <c r="B35" i="1"/>
  <c r="C27" i="4" s="1"/>
  <c r="B34" i="1"/>
  <c r="C26" i="4" s="1"/>
  <c r="B33" i="1"/>
  <c r="C25" i="4" s="1"/>
  <c r="B32" i="1"/>
  <c r="C24" i="4" s="1"/>
  <c r="B31" i="1"/>
  <c r="C23" i="4" s="1"/>
  <c r="B30" i="1"/>
  <c r="C22" i="4" s="1"/>
  <c r="B29" i="1"/>
  <c r="C21" i="4" s="1"/>
  <c r="B28" i="1"/>
  <c r="C20" i="4" s="1"/>
  <c r="B27" i="1"/>
  <c r="C19" i="4" s="1"/>
  <c r="B26" i="1"/>
  <c r="C18" i="4" s="1"/>
  <c r="B25" i="1"/>
  <c r="C17" i="4" s="1"/>
  <c r="B24" i="1"/>
  <c r="C16" i="4" s="1"/>
  <c r="B23" i="1"/>
  <c r="C15" i="4" s="1"/>
  <c r="B22" i="1"/>
  <c r="C14" i="4" s="1"/>
  <c r="B21" i="1"/>
  <c r="C13" i="4" s="1"/>
  <c r="B20" i="1"/>
  <c r="C12" i="4" s="1"/>
  <c r="B19" i="1"/>
  <c r="C11" i="4" s="1"/>
  <c r="B18" i="1"/>
  <c r="C10" i="4" s="1"/>
  <c r="B17" i="1"/>
  <c r="C9" i="4" s="1"/>
  <c r="B16" i="1"/>
  <c r="C8" i="4" s="1"/>
  <c r="B15" i="1"/>
  <c r="C7" i="4" s="1"/>
  <c r="B14" i="1"/>
  <c r="C6" i="4" s="1"/>
  <c r="B13" i="1"/>
  <c r="C5" i="4" s="1"/>
  <c r="B12" i="1"/>
  <c r="C4" i="4" s="1"/>
  <c r="B11" i="1"/>
  <c r="C3" i="4" s="1"/>
  <c r="B10" i="1"/>
  <c r="C2" i="4" s="1"/>
  <c r="A35" i="6" l="1"/>
  <c r="B26" i="8"/>
  <c r="A22" i="1"/>
  <c r="B13" i="4"/>
  <c r="A36" i="6" l="1"/>
  <c r="B27" i="8"/>
  <c r="A23" i="1"/>
  <c r="B14" i="4"/>
  <c r="AA47" i="1"/>
  <c r="A37" i="6" l="1"/>
  <c r="B28" i="8"/>
  <c r="A24" i="1"/>
  <c r="B15" i="4"/>
  <c r="AS47" i="1"/>
  <c r="AR47" i="1"/>
  <c r="AQ47" i="1"/>
  <c r="AP47" i="1"/>
  <c r="AJ47" i="1"/>
  <c r="AM47" i="1"/>
  <c r="AI47" i="1"/>
  <c r="AE47" i="1"/>
  <c r="AH47" i="1"/>
  <c r="AN47" i="1"/>
  <c r="AO47" i="1"/>
  <c r="AG47" i="1"/>
  <c r="AF47" i="1"/>
  <c r="AL47" i="1"/>
  <c r="AK47" i="1"/>
  <c r="A38" i="6" l="1"/>
  <c r="B29" i="8"/>
  <c r="A25" i="1"/>
  <c r="B16" i="4"/>
  <c r="A39" i="6" l="1"/>
  <c r="B30" i="8"/>
  <c r="A26" i="1"/>
  <c r="B17" i="4"/>
  <c r="A40" i="6" l="1"/>
  <c r="B31" i="8"/>
  <c r="A27" i="1"/>
  <c r="B18" i="4"/>
  <c r="A41" i="6" l="1"/>
  <c r="B32" i="8"/>
  <c r="A28" i="1"/>
  <c r="B19" i="4"/>
  <c r="AA13" i="1"/>
  <c r="AH13" i="1" s="1"/>
  <c r="AA36" i="1"/>
  <c r="AJ36" i="1" s="1"/>
  <c r="AA11" i="1"/>
  <c r="AM11" i="1" s="1"/>
  <c r="AA23" i="1"/>
  <c r="AO23" i="1" s="1"/>
  <c r="AA38" i="1"/>
  <c r="AD38" i="1" s="1"/>
  <c r="AA17" i="1"/>
  <c r="AO17" i="1" s="1"/>
  <c r="AA42" i="1"/>
  <c r="AD42" i="1" s="1"/>
  <c r="AA27" i="1"/>
  <c r="AE27" i="1" s="1"/>
  <c r="AA45" i="1"/>
  <c r="AK45" i="1" s="1"/>
  <c r="AA24" i="1"/>
  <c r="AN24" i="1" s="1"/>
  <c r="AA44" i="1"/>
  <c r="AM44" i="1" s="1"/>
  <c r="AA34" i="1"/>
  <c r="AG34" i="1" s="1"/>
  <c r="AA41" i="1"/>
  <c r="AJ41" i="1" s="1"/>
  <c r="AA26" i="1"/>
  <c r="AH26" i="1" s="1"/>
  <c r="AA16" i="1"/>
  <c r="AE16" i="1" s="1"/>
  <c r="AA10" i="1"/>
  <c r="AJ10" i="1" s="1"/>
  <c r="AA37" i="1"/>
  <c r="AL37" i="1" s="1"/>
  <c r="AA35" i="1"/>
  <c r="AE35" i="1" s="1"/>
  <c r="AA29" i="1"/>
  <c r="AG29" i="1" s="1"/>
  <c r="AA32" i="1"/>
  <c r="AD32" i="1" s="1"/>
  <c r="AA12" i="1"/>
  <c r="AN12" i="1" s="1"/>
  <c r="AA15" i="1"/>
  <c r="AG15" i="1" s="1"/>
  <c r="AA25" i="1"/>
  <c r="AL25" i="1" s="1"/>
  <c r="AA14" i="1"/>
  <c r="AK14" i="1" s="1"/>
  <c r="AA31" i="1"/>
  <c r="AA43" i="1"/>
  <c r="AI43" i="1" s="1"/>
  <c r="AA20" i="1"/>
  <c r="AE20" i="1" s="1"/>
  <c r="AA30" i="1"/>
  <c r="AO30" i="1" s="1"/>
  <c r="AD47" i="1"/>
  <c r="AA33" i="1"/>
  <c r="AG33" i="1" s="1"/>
  <c r="AA28" i="1"/>
  <c r="AK28" i="1" s="1"/>
  <c r="AA18" i="1"/>
  <c r="AO18" i="1" s="1"/>
  <c r="AA40" i="1"/>
  <c r="AE40" i="1" s="1"/>
  <c r="AA39" i="1"/>
  <c r="AJ39" i="1" s="1"/>
  <c r="AA19" i="1"/>
  <c r="AF19" i="1" s="1"/>
  <c r="AA46" i="1"/>
  <c r="AK46" i="1" s="1"/>
  <c r="AS13" i="1" l="1"/>
  <c r="AR38" i="1"/>
  <c r="A42" i="6"/>
  <c r="B33" i="8"/>
  <c r="AH29" i="1"/>
  <c r="AG40" i="1"/>
  <c r="AF13" i="1"/>
  <c r="AM13" i="1"/>
  <c r="AF10" i="1"/>
  <c r="AJ40" i="1"/>
  <c r="AH40" i="1"/>
  <c r="AJ23" i="1"/>
  <c r="AK23" i="1"/>
  <c r="AE29" i="1"/>
  <c r="A29" i="1"/>
  <c r="B20" i="4"/>
  <c r="AH23" i="1"/>
  <c r="AD23" i="1"/>
  <c r="AD40" i="1"/>
  <c r="AM10" i="1"/>
  <c r="AD29" i="1"/>
  <c r="AK29" i="1"/>
  <c r="AI29" i="1"/>
  <c r="AK10" i="1"/>
  <c r="AF30" i="1"/>
  <c r="AK13" i="1"/>
  <c r="AE46" i="1"/>
  <c r="AM40" i="1"/>
  <c r="AE23" i="1"/>
  <c r="AI23" i="1"/>
  <c r="AM23" i="1"/>
  <c r="AG23" i="1"/>
  <c r="AF23" i="1"/>
  <c r="AF29" i="1"/>
  <c r="AO29" i="1"/>
  <c r="AL29" i="1"/>
  <c r="AJ29" i="1"/>
  <c r="AL10" i="1"/>
  <c r="AN29" i="1"/>
  <c r="AL23" i="1"/>
  <c r="AN23" i="1"/>
  <c r="AJ30" i="1"/>
  <c r="AM30" i="1"/>
  <c r="AI46" i="1"/>
  <c r="AK30" i="1"/>
  <c r="AM29" i="1"/>
  <c r="AD30" i="1"/>
  <c r="AG25" i="1"/>
  <c r="AI30" i="1"/>
  <c r="AG30" i="1"/>
  <c r="AL43" i="1"/>
  <c r="AR29" i="1"/>
  <c r="AJ43" i="1"/>
  <c r="AH43" i="1"/>
  <c r="AL46" i="1"/>
  <c r="AE25" i="1"/>
  <c r="AQ24" i="1"/>
  <c r="AG42" i="1"/>
  <c r="AJ25" i="1"/>
  <c r="AI27" i="1"/>
  <c r="AH25" i="1"/>
  <c r="AI25" i="1"/>
  <c r="AF25" i="1"/>
  <c r="AK35" i="1"/>
  <c r="AR17" i="1"/>
  <c r="AD46" i="1"/>
  <c r="AO46" i="1"/>
  <c r="AG46" i="1"/>
  <c r="AH46" i="1"/>
  <c r="AN36" i="1"/>
  <c r="AJ42" i="1"/>
  <c r="AG24" i="1"/>
  <c r="AH24" i="1"/>
  <c r="AM42" i="1"/>
  <c r="AF24" i="1"/>
  <c r="AH15" i="1"/>
  <c r="AR36" i="1"/>
  <c r="AI24" i="1"/>
  <c r="AP34" i="1"/>
  <c r="AO42" i="1"/>
  <c r="AK25" i="1"/>
  <c r="AN42" i="1"/>
  <c r="AF43" i="1"/>
  <c r="AG32" i="1"/>
  <c r="AH36" i="1"/>
  <c r="AI36" i="1"/>
  <c r="AJ24" i="1"/>
  <c r="AL27" i="1"/>
  <c r="AO43" i="1"/>
  <c r="AJ27" i="1"/>
  <c r="AO44" i="1"/>
  <c r="AH12" i="1"/>
  <c r="AH35" i="1"/>
  <c r="AS36" i="1"/>
  <c r="AM36" i="1"/>
  <c r="AL36" i="1"/>
  <c r="AM24" i="1"/>
  <c r="AN43" i="1"/>
  <c r="AG43" i="1"/>
  <c r="AQ34" i="1"/>
  <c r="AL17" i="1"/>
  <c r="AM16" i="1"/>
  <c r="AJ16" i="1"/>
  <c r="AJ32" i="1"/>
  <c r="AL24" i="1"/>
  <c r="AF42" i="1"/>
  <c r="AN25" i="1"/>
  <c r="AF32" i="1"/>
  <c r="AS26" i="1"/>
  <c r="AS35" i="1"/>
  <c r="AS27" i="1"/>
  <c r="AI40" i="1"/>
  <c r="AE38" i="1"/>
  <c r="AF40" i="1"/>
  <c r="AO36" i="1"/>
  <c r="AN13" i="1"/>
  <c r="AD10" i="1"/>
  <c r="AR13" i="1"/>
  <c r="AN40" i="1"/>
  <c r="AK40" i="1"/>
  <c r="AD36" i="1"/>
  <c r="AL38" i="1"/>
  <c r="AE10" i="1"/>
  <c r="AG13" i="1"/>
  <c r="AP33" i="1"/>
  <c r="AF36" i="1"/>
  <c r="AI38" i="1"/>
  <c r="AN10" i="1"/>
  <c r="AO13" i="1"/>
  <c r="AO26" i="1"/>
  <c r="AS46" i="1"/>
  <c r="AM38" i="1"/>
  <c r="AO10" i="1"/>
  <c r="AI13" i="1"/>
  <c r="AQ32" i="1"/>
  <c r="AR10" i="1"/>
  <c r="AL40" i="1"/>
  <c r="AI10" i="1"/>
  <c r="AH10" i="1"/>
  <c r="AG10" i="1"/>
  <c r="AL13" i="1"/>
  <c r="AQ31" i="1"/>
  <c r="AJ38" i="1"/>
  <c r="AO40" i="1"/>
  <c r="AP13" i="1"/>
  <c r="AE13" i="1"/>
  <c r="AD13" i="1"/>
  <c r="AJ46" i="1"/>
  <c r="AS10" i="1"/>
  <c r="AM19" i="1"/>
  <c r="AE15" i="1"/>
  <c r="AF27" i="1"/>
  <c r="AN18" i="1"/>
  <c r="AN27" i="1"/>
  <c r="AS38" i="1"/>
  <c r="AR35" i="1"/>
  <c r="AD44" i="1"/>
  <c r="AK15" i="1"/>
  <c r="AO24" i="1"/>
  <c r="AK12" i="1"/>
  <c r="AH38" i="1"/>
  <c r="AP36" i="1"/>
  <c r="AD24" i="1"/>
  <c r="AI26" i="1"/>
  <c r="AP10" i="1"/>
  <c r="AM43" i="1"/>
  <c r="AR16" i="1"/>
  <c r="AD27" i="1"/>
  <c r="AD31" i="1"/>
  <c r="AS29" i="1"/>
  <c r="AP29" i="1"/>
  <c r="AL44" i="1"/>
  <c r="AG38" i="1"/>
  <c r="AL42" i="1"/>
  <c r="AE42" i="1"/>
  <c r="AD15" i="1"/>
  <c r="AI34" i="1"/>
  <c r="AK34" i="1"/>
  <c r="AI33" i="1"/>
  <c r="AQ46" i="1"/>
  <c r="AG18" i="1"/>
  <c r="AP15" i="1"/>
  <c r="AN38" i="1"/>
  <c r="AP11" i="1"/>
  <c r="AR18" i="1"/>
  <c r="AP17" i="1"/>
  <c r="AP16" i="1"/>
  <c r="AE26" i="1"/>
  <c r="AJ33" i="1"/>
  <c r="AQ26" i="1"/>
  <c r="AG19" i="1"/>
  <c r="AS17" i="1"/>
  <c r="AR31" i="1"/>
  <c r="AF44" i="1"/>
  <c r="AG36" i="1"/>
  <c r="AN34" i="1"/>
  <c r="AL16" i="1"/>
  <c r="AP18" i="1"/>
  <c r="AK37" i="1"/>
  <c r="AH18" i="1"/>
  <c r="AQ35" i="1"/>
  <c r="AQ27" i="1"/>
  <c r="AS30" i="1"/>
  <c r="AN11" i="1"/>
  <c r="AP44" i="1"/>
  <c r="AQ38" i="1"/>
  <c r="AF18" i="1"/>
  <c r="AE36" i="1"/>
  <c r="AF31" i="1"/>
  <c r="AR26" i="1"/>
  <c r="AO31" i="1"/>
  <c r="AK44" i="1"/>
  <c r="AQ29" i="1"/>
  <c r="AQ44" i="1"/>
  <c r="AP38" i="1"/>
  <c r="AJ18" i="1"/>
  <c r="AH16" i="1"/>
  <c r="AD34" i="1"/>
  <c r="AQ10" i="1"/>
  <c r="AP43" i="1"/>
  <c r="AD19" i="1"/>
  <c r="AQ23" i="1"/>
  <c r="AM12" i="1"/>
  <c r="AE12" i="1"/>
  <c r="AL12" i="1"/>
  <c r="AF12" i="1"/>
  <c r="AI12" i="1"/>
  <c r="AD17" i="1"/>
  <c r="AN17" i="1"/>
  <c r="AP42" i="1"/>
  <c r="AS16" i="1"/>
  <c r="AS44" i="1"/>
  <c r="AJ44" i="1"/>
  <c r="AM15" i="1"/>
  <c r="AG12" i="1"/>
  <c r="AM18" i="1"/>
  <c r="AJ12" i="1"/>
  <c r="AE44" i="1"/>
  <c r="AD12" i="1"/>
  <c r="AM34" i="1"/>
  <c r="AI17" i="1"/>
  <c r="AF16" i="1"/>
  <c r="AL34" i="1"/>
  <c r="AG35" i="1"/>
  <c r="AQ17" i="1"/>
  <c r="AE19" i="1"/>
  <c r="AN33" i="1"/>
  <c r="AR20" i="1"/>
  <c r="AJ31" i="1"/>
  <c r="AE17" i="1"/>
  <c r="AH17" i="1"/>
  <c r="AP23" i="1"/>
  <c r="AJ17" i="1"/>
  <c r="AP31" i="1"/>
  <c r="AE41" i="1"/>
  <c r="AJ34" i="1"/>
  <c r="AH34" i="1"/>
  <c r="AL31" i="1"/>
  <c r="AH19" i="1"/>
  <c r="AJ19" i="1"/>
  <c r="AK19" i="1"/>
  <c r="AO19" i="1"/>
  <c r="AK18" i="1"/>
  <c r="AI18" i="1"/>
  <c r="AE18" i="1"/>
  <c r="AL18" i="1"/>
  <c r="AD18" i="1"/>
  <c r="AO33" i="1"/>
  <c r="AH33" i="1"/>
  <c r="AF33" i="1"/>
  <c r="AD33" i="1"/>
  <c r="AK33" i="1"/>
  <c r="AM33" i="1"/>
  <c r="AQ33" i="1"/>
  <c r="AP25" i="1"/>
  <c r="AS40" i="1"/>
  <c r="AR40" i="1"/>
  <c r="AF41" i="1"/>
  <c r="AR41" i="1"/>
  <c r="AL28" i="1"/>
  <c r="AE28" i="1"/>
  <c r="AR19" i="1"/>
  <c r="AN32" i="1"/>
  <c r="AL32" i="1"/>
  <c r="AM35" i="1"/>
  <c r="AD35" i="1"/>
  <c r="AJ35" i="1"/>
  <c r="AH27" i="1"/>
  <c r="AG27" i="1"/>
  <c r="AR27" i="1"/>
  <c r="AP27" i="1"/>
  <c r="AR46" i="1"/>
  <c r="AR33" i="1"/>
  <c r="AM27" i="1"/>
  <c r="AJ15" i="1"/>
  <c r="AH44" i="1"/>
  <c r="AN44" i="1"/>
  <c r="AI11" i="1"/>
  <c r="AF17" i="1"/>
  <c r="AK27" i="1"/>
  <c r="AK17" i="1"/>
  <c r="AO27" i="1"/>
  <c r="AS43" i="1"/>
  <c r="AN15" i="1"/>
  <c r="AE33" i="1"/>
  <c r="AG31" i="1"/>
  <c r="AL19" i="1"/>
  <c r="AS34" i="1"/>
  <c r="AE31" i="1"/>
  <c r="AO12" i="1"/>
  <c r="AO15" i="1"/>
  <c r="AG17" i="1"/>
  <c r="AM17" i="1"/>
  <c r="AN28" i="1"/>
  <c r="AP35" i="1"/>
  <c r="AO32" i="1"/>
  <c r="AM31" i="1"/>
  <c r="AN19" i="1"/>
  <c r="AL33" i="1"/>
  <c r="AH32" i="1"/>
  <c r="AI19" i="1"/>
  <c r="AM32" i="1"/>
  <c r="AP12" i="1"/>
  <c r="AI31" i="1"/>
  <c r="AH31" i="1"/>
  <c r="AN31" i="1"/>
  <c r="AQ15" i="1"/>
  <c r="AD16" i="1"/>
  <c r="AO16" i="1"/>
  <c r="AI16" i="1"/>
  <c r="AK16" i="1"/>
  <c r="AO34" i="1"/>
  <c r="AE34" i="1"/>
  <c r="AR34" i="1"/>
  <c r="AF34" i="1"/>
  <c r="AG44" i="1"/>
  <c r="AI44" i="1"/>
  <c r="AR37" i="1"/>
  <c r="AS32" i="1"/>
  <c r="AS33" i="1"/>
  <c r="AS31" i="1"/>
  <c r="AM25" i="1"/>
  <c r="AI42" i="1"/>
  <c r="AF38" i="1"/>
  <c r="AK38" i="1"/>
  <c r="AE43" i="1"/>
  <c r="AJ26" i="1"/>
  <c r="AH42" i="1"/>
  <c r="AK36" i="1"/>
  <c r="AO25" i="1"/>
  <c r="AO38" i="1"/>
  <c r="AK24" i="1"/>
  <c r="AE24" i="1"/>
  <c r="AK42" i="1"/>
  <c r="AQ36" i="1"/>
  <c r="AF26" i="1"/>
  <c r="AL26" i="1"/>
  <c r="AQ16" i="1"/>
  <c r="AI15" i="1"/>
  <c r="AL35" i="1"/>
  <c r="AF46" i="1"/>
  <c r="AO35" i="1"/>
  <c r="AK26" i="1"/>
  <c r="AP26" i="1"/>
  <c r="AI32" i="1"/>
  <c r="AK32" i="1"/>
  <c r="AG16" i="1"/>
  <c r="AH41" i="1"/>
  <c r="AN26" i="1"/>
  <c r="AG26" i="1"/>
  <c r="AM26" i="1"/>
  <c r="AK20" i="1"/>
  <c r="AL15" i="1"/>
  <c r="AP32" i="1"/>
  <c r="AF15" i="1"/>
  <c r="AD25" i="1"/>
  <c r="AF35" i="1"/>
  <c r="AI35" i="1"/>
  <c r="AD43" i="1"/>
  <c r="AN35" i="1"/>
  <c r="AN16" i="1"/>
  <c r="AR32" i="1"/>
  <c r="AL30" i="1"/>
  <c r="AN30" i="1"/>
  <c r="AD26" i="1"/>
  <c r="AK43" i="1"/>
  <c r="AH30" i="1"/>
  <c r="AQ45" i="1"/>
  <c r="AR28" i="1"/>
  <c r="AO41" i="1"/>
  <c r="AP19" i="1"/>
  <c r="AS19" i="1"/>
  <c r="AK11" i="1"/>
  <c r="AS39" i="1"/>
  <c r="AP24" i="1"/>
  <c r="AO28" i="1"/>
  <c r="AM37" i="1"/>
  <c r="AG28" i="1"/>
  <c r="AH28" i="1"/>
  <c r="AN37" i="1"/>
  <c r="AG39" i="1"/>
  <c r="AF14" i="1"/>
  <c r="AE14" i="1"/>
  <c r="AH14" i="1"/>
  <c r="AL14" i="1"/>
  <c r="AQ13" i="1"/>
  <c r="AQ37" i="1"/>
  <c r="AE30" i="1"/>
  <c r="AF39" i="1"/>
  <c r="AP30" i="1"/>
  <c r="AQ19" i="1"/>
  <c r="AE32" i="1"/>
  <c r="AD45" i="1"/>
  <c r="AS20" i="1"/>
  <c r="AJ11" i="1"/>
  <c r="AQ40" i="1"/>
  <c r="AP28" i="1"/>
  <c r="AH11" i="1"/>
  <c r="AS24" i="1"/>
  <c r="AM28" i="1"/>
  <c r="AD41" i="1"/>
  <c r="AF37" i="1"/>
  <c r="AI41" i="1"/>
  <c r="AK39" i="1"/>
  <c r="AO39" i="1"/>
  <c r="AH39" i="1"/>
  <c r="AE45" i="1"/>
  <c r="AP14" i="1"/>
  <c r="AG37" i="1"/>
  <c r="AD37" i="1"/>
  <c r="AL39" i="1"/>
  <c r="AH45" i="1"/>
  <c r="AN39" i="1"/>
  <c r="AG14" i="1"/>
  <c r="AN14" i="1"/>
  <c r="AM46" i="1"/>
  <c r="AN45" i="1"/>
  <c r="AG45" i="1"/>
  <c r="AQ14" i="1"/>
  <c r="AN20" i="1"/>
  <c r="AD39" i="1"/>
  <c r="AK41" i="1"/>
  <c r="AS41" i="1"/>
  <c r="AG20" i="1"/>
  <c r="AJ37" i="1"/>
  <c r="AN41" i="1"/>
  <c r="AF11" i="1"/>
  <c r="AE39" i="1"/>
  <c r="AI14" i="1"/>
  <c r="AI39" i="1"/>
  <c r="AP46" i="1"/>
  <c r="AE11" i="1"/>
  <c r="AR11" i="1"/>
  <c r="AO11" i="1"/>
  <c r="AO20" i="1"/>
  <c r="AP39" i="1"/>
  <c r="AQ20" i="1"/>
  <c r="AQ11" i="1"/>
  <c r="AD20" i="1"/>
  <c r="AP37" i="1"/>
  <c r="AD28" i="1"/>
  <c r="AO37" i="1"/>
  <c r="AI37" i="1"/>
  <c r="AD11" i="1"/>
  <c r="AG11" i="1"/>
  <c r="AM14" i="1"/>
  <c r="AO14" i="1"/>
  <c r="AG41" i="1"/>
  <c r="AL41" i="1"/>
  <c r="AR14" i="1"/>
  <c r="AK31" i="1"/>
  <c r="AI28" i="1"/>
  <c r="AM41" i="1"/>
  <c r="AN46" i="1"/>
  <c r="AP45" i="1"/>
  <c r="AJ13" i="1"/>
  <c r="AO45" i="1"/>
  <c r="AJ28" i="1"/>
  <c r="AS11" i="1"/>
  <c r="AI20" i="1"/>
  <c r="AH20" i="1"/>
  <c r="AJ20" i="1"/>
  <c r="AP20" i="1"/>
  <c r="AH37" i="1"/>
  <c r="AP41" i="1"/>
  <c r="AD14" i="1"/>
  <c r="AF28" i="1"/>
  <c r="AE37" i="1"/>
  <c r="AM39" i="1"/>
  <c r="AM45" i="1"/>
  <c r="AJ45" i="1"/>
  <c r="AL20" i="1"/>
  <c r="AQ39" i="1"/>
  <c r="AM20" i="1"/>
  <c r="AR39" i="1"/>
  <c r="AF20" i="1"/>
  <c r="AP40" i="1"/>
  <c r="AL11" i="1"/>
  <c r="AQ28" i="1"/>
  <c r="AQ41" i="1"/>
  <c r="AJ14" i="1"/>
  <c r="AS45" i="1"/>
  <c r="AI45" i="1"/>
  <c r="AL45" i="1"/>
  <c r="AF45" i="1"/>
  <c r="AR45" i="1"/>
  <c r="AS28" i="1"/>
  <c r="AS14" i="1"/>
  <c r="AS37" i="1"/>
  <c r="AQ18" i="1"/>
  <c r="AS18" i="1"/>
  <c r="AR30" i="1"/>
  <c r="AQ30" i="1"/>
  <c r="A43" i="6" l="1"/>
  <c r="B34" i="8"/>
  <c r="A30" i="1"/>
  <c r="B21" i="4"/>
  <c r="AR24" i="1"/>
  <c r="AQ43" i="1"/>
  <c r="AR44" i="1"/>
  <c r="AQ42" i="1"/>
  <c r="AS23" i="1"/>
  <c r="AR23" i="1"/>
  <c r="AR43" i="1"/>
  <c r="AS15" i="1"/>
  <c r="AR15" i="1"/>
  <c r="AQ12" i="1"/>
  <c r="AQ25" i="1"/>
  <c r="A44" i="6" l="1"/>
  <c r="B35" i="8"/>
  <c r="A31" i="1"/>
  <c r="B22" i="4"/>
  <c r="AS12" i="1"/>
  <c r="AR12" i="1"/>
  <c r="AS25" i="1"/>
  <c r="AR25" i="1"/>
  <c r="AR42" i="1"/>
  <c r="AS42" i="1"/>
  <c r="A45" i="6" l="1"/>
  <c r="B36" i="8"/>
  <c r="A32" i="1"/>
  <c r="B23" i="4"/>
  <c r="A46" i="6" l="1"/>
  <c r="B37" i="8"/>
  <c r="A33" i="1"/>
  <c r="B24" i="4"/>
  <c r="A47" i="6" l="1"/>
  <c r="B38" i="8"/>
  <c r="A34" i="1"/>
  <c r="A35" i="1" s="1"/>
  <c r="B25" i="4"/>
  <c r="A48" i="6" l="1"/>
  <c r="B39" i="8"/>
  <c r="B26" i="4"/>
  <c r="A49" i="6" l="1"/>
  <c r="B40" i="8"/>
  <c r="A36" i="1"/>
  <c r="B27" i="4"/>
  <c r="A50" i="6" l="1"/>
  <c r="B41" i="8"/>
  <c r="A37" i="1"/>
  <c r="B28" i="4"/>
  <c r="A51" i="6" l="1"/>
  <c r="B42" i="8"/>
  <c r="A38" i="1"/>
  <c r="B29" i="4"/>
  <c r="A52" i="6" l="1"/>
  <c r="B43" i="8"/>
  <c r="A39" i="1"/>
  <c r="B30" i="4"/>
  <c r="A53" i="6" l="1"/>
  <c r="B44" i="8"/>
  <c r="A40" i="1"/>
  <c r="B31" i="4"/>
  <c r="A54" i="6" l="1"/>
  <c r="B45" i="8"/>
  <c r="A41" i="1"/>
  <c r="B32" i="4"/>
  <c r="A55" i="6" l="1"/>
  <c r="B46" i="8"/>
  <c r="A42" i="1"/>
  <c r="B33" i="4"/>
  <c r="A56" i="6" l="1"/>
  <c r="B47" i="8"/>
  <c r="A43" i="1"/>
  <c r="B34" i="4"/>
  <c r="A57" i="6" l="1"/>
  <c r="B48" i="8"/>
  <c r="A44" i="1"/>
  <c r="B35" i="4"/>
  <c r="A58" i="6" l="1"/>
  <c r="B49" i="8"/>
  <c r="A45" i="1"/>
  <c r="B36" i="4"/>
  <c r="A59" i="6" l="1"/>
  <c r="B50" i="8"/>
  <c r="A46" i="1"/>
  <c r="B37" i="4"/>
  <c r="A60" i="6" l="1"/>
  <c r="B51" i="8"/>
  <c r="A47" i="1"/>
  <c r="B38" i="4"/>
  <c r="A61" i="6" l="1"/>
  <c r="B52" i="8"/>
  <c r="A49" i="1"/>
  <c r="B39" i="4"/>
  <c r="A62" i="6" l="1"/>
  <c r="B53" i="8"/>
  <c r="A50" i="1"/>
  <c r="B40" i="4"/>
  <c r="A63" i="6" l="1"/>
  <c r="B54" i="8"/>
  <c r="B41" i="4"/>
  <c r="A51" i="1"/>
  <c r="B42" i="4" s="1"/>
  <c r="A64" i="6" l="1"/>
  <c r="B55" i="8"/>
  <c r="A65" i="6" l="1"/>
  <c r="B56" i="8"/>
  <c r="A66" i="6" l="1"/>
  <c r="B57" i="8"/>
  <c r="A67" i="6" l="1"/>
  <c r="B58" i="8"/>
  <c r="A68" i="6" l="1"/>
  <c r="B59" i="8"/>
  <c r="A69" i="6" l="1"/>
  <c r="B60" i="8"/>
  <c r="A70" i="6" l="1"/>
  <c r="B61" i="8"/>
  <c r="A71" i="6" l="1"/>
  <c r="B62" i="8"/>
  <c r="A72" i="6" l="1"/>
  <c r="B63" i="8"/>
  <c r="A73" i="6" l="1"/>
  <c r="B64" i="8"/>
  <c r="A74" i="6" l="1"/>
  <c r="B65" i="8"/>
  <c r="A75" i="6" l="1"/>
  <c r="B66" i="8"/>
  <c r="B67" i="8" l="1"/>
  <c r="A76" i="6"/>
  <c r="B68" i="8" l="1"/>
  <c r="A77" i="6"/>
  <c r="A78" i="6" l="1"/>
  <c r="B69" i="8"/>
  <c r="A79" i="6" l="1"/>
  <c r="B70" i="8"/>
  <c r="A80" i="6" l="1"/>
  <c r="B71" i="8"/>
  <c r="A81" i="6" l="1"/>
  <c r="B72" i="8"/>
  <c r="A82" i="6" l="1"/>
  <c r="B73" i="8"/>
  <c r="A83" i="6" l="1"/>
  <c r="B74" i="8"/>
  <c r="A84" i="6" l="1"/>
  <c r="B75" i="8"/>
  <c r="A85" i="6" l="1"/>
  <c r="B76" i="8"/>
  <c r="A86" i="6" l="1"/>
  <c r="B77" i="8"/>
  <c r="A87" i="6" l="1"/>
  <c r="B78" i="8"/>
  <c r="A88" i="6" l="1"/>
  <c r="B79" i="8"/>
  <c r="A89" i="6" l="1"/>
  <c r="B80" i="8"/>
  <c r="A90" i="6" l="1"/>
  <c r="B81" i="8"/>
  <c r="A91" i="6" l="1"/>
  <c r="B82" i="8"/>
  <c r="A92" i="6" l="1"/>
  <c r="B83" i="8"/>
  <c r="AX21" i="1"/>
  <c r="H13" i="4" s="1"/>
  <c r="BB21" i="1"/>
  <c r="L13" i="4" s="1"/>
  <c r="BG21" i="1"/>
  <c r="Q13" i="4" s="1"/>
  <c r="AW21" i="1"/>
  <c r="G13" i="4" s="1"/>
  <c r="AZ21" i="1"/>
  <c r="J13" i="4" s="1"/>
  <c r="BF21" i="1"/>
  <c r="P13" i="4" s="1"/>
  <c r="BI21" i="1"/>
  <c r="S13" i="4" s="1"/>
  <c r="BJ21" i="1"/>
  <c r="T13" i="4" s="1"/>
  <c r="AU21" i="1"/>
  <c r="E13" i="4" s="1"/>
  <c r="BA21" i="1"/>
  <c r="K13" i="4" s="1"/>
  <c r="BE21" i="1"/>
  <c r="O13" i="4" s="1"/>
  <c r="BC21" i="1"/>
  <c r="M13" i="4" s="1"/>
  <c r="BD21" i="1"/>
  <c r="N13" i="4" s="1"/>
  <c r="AY21" i="1"/>
  <c r="I13" i="4" s="1"/>
  <c r="BH21" i="1"/>
  <c r="R13" i="4" s="1"/>
  <c r="AV21" i="1"/>
  <c r="F13" i="4" s="1"/>
  <c r="BC22" i="1"/>
  <c r="M14" i="4" s="1"/>
  <c r="BF22" i="1"/>
  <c r="P14" i="4" s="1"/>
  <c r="BG22" i="1"/>
  <c r="Q14" i="4" s="1"/>
  <c r="BB22" i="1"/>
  <c r="L14" i="4" s="1"/>
  <c r="AV22" i="1"/>
  <c r="F14" i="4" s="1"/>
  <c r="BH22" i="1"/>
  <c r="R14" i="4" s="1"/>
  <c r="AZ22" i="1"/>
  <c r="J14" i="4" s="1"/>
  <c r="AY22" i="1"/>
  <c r="I14" i="4" s="1"/>
  <c r="BE22" i="1"/>
  <c r="O14" i="4" s="1"/>
  <c r="BI22" i="1"/>
  <c r="S14" i="4" s="1"/>
  <c r="BD22" i="1"/>
  <c r="N14" i="4" s="1"/>
  <c r="BJ22" i="1"/>
  <c r="T14" i="4" s="1"/>
  <c r="AX22" i="1"/>
  <c r="H14" i="4" s="1"/>
  <c r="BA22" i="1"/>
  <c r="K14" i="4" s="1"/>
  <c r="AW22" i="1"/>
  <c r="G14" i="4" s="1"/>
  <c r="AU22" i="1"/>
  <c r="E14" i="4" s="1"/>
  <c r="BL22" i="1" l="1"/>
  <c r="A93" i="6"/>
  <c r="B84" i="8"/>
  <c r="BL21" i="1"/>
  <c r="A94" i="6" l="1"/>
  <c r="B85" i="8"/>
  <c r="A95" i="6" l="1"/>
  <c r="B86" i="8"/>
  <c r="A96" i="6" l="1"/>
  <c r="B87" i="8"/>
  <c r="A97" i="6" l="1"/>
  <c r="B88" i="8"/>
  <c r="A98" i="6" l="1"/>
  <c r="B89" i="8"/>
  <c r="A99" i="6" l="1"/>
  <c r="B90" i="8"/>
  <c r="A100" i="6" l="1"/>
  <c r="B91" i="8"/>
  <c r="A101" i="6" l="1"/>
  <c r="B92" i="8"/>
  <c r="A102" i="6" l="1"/>
  <c r="B93" i="8"/>
  <c r="A103" i="6" l="1"/>
  <c r="B94" i="8"/>
  <c r="A104" i="6" l="1"/>
  <c r="B95" i="8"/>
  <c r="A105" i="6" l="1"/>
  <c r="B96" i="8"/>
  <c r="A106" i="6" l="1"/>
  <c r="B97" i="8"/>
  <c r="A107" i="6" l="1"/>
  <c r="B98" i="8"/>
  <c r="A108" i="6" l="1"/>
  <c r="B99" i="8"/>
  <c r="A109" i="6" l="1"/>
  <c r="B100" i="8"/>
  <c r="A110" i="6" l="1"/>
  <c r="B101" i="8"/>
  <c r="A111" i="6" l="1"/>
  <c r="B102" i="8"/>
  <c r="A112" i="6" l="1"/>
  <c r="B103" i="8"/>
  <c r="A113" i="6" l="1"/>
  <c r="B104" i="8"/>
  <c r="A114" i="6" l="1"/>
  <c r="B105" i="8"/>
  <c r="A115" i="6" l="1"/>
  <c r="B106" i="8"/>
  <c r="A116" i="6" l="1"/>
  <c r="B107" i="8"/>
  <c r="A117" i="6" l="1"/>
  <c r="B108" i="8"/>
  <c r="A118" i="6" l="1"/>
  <c r="B109" i="8"/>
  <c r="A119" i="6" l="1"/>
  <c r="B110" i="8"/>
  <c r="A120" i="6" l="1"/>
  <c r="B111" i="8"/>
  <c r="A121" i="6" l="1"/>
  <c r="B112" i="8"/>
  <c r="A122" i="6" l="1"/>
  <c r="B113" i="8"/>
  <c r="A123" i="6" l="1"/>
  <c r="B114" i="8"/>
  <c r="A124" i="6" l="1"/>
  <c r="B115" i="8"/>
  <c r="A125" i="6" l="1"/>
  <c r="B116" i="8"/>
  <c r="A126" i="6" l="1"/>
  <c r="B117" i="8"/>
  <c r="A127" i="6" l="1"/>
  <c r="B118" i="8"/>
  <c r="A128" i="6" l="1"/>
  <c r="B119" i="8"/>
  <c r="A129" i="6" l="1"/>
  <c r="B120" i="8"/>
  <c r="A130" i="6" l="1"/>
  <c r="B121" i="8"/>
  <c r="A131" i="6" l="1"/>
  <c r="B122" i="8"/>
  <c r="A132" i="6" l="1"/>
  <c r="B123" i="8"/>
  <c r="A133" i="6" l="1"/>
  <c r="B124" i="8"/>
  <c r="A134" i="6" l="1"/>
  <c r="B125" i="8"/>
  <c r="A135" i="6" l="1"/>
  <c r="B126" i="8"/>
  <c r="A136" i="6" l="1"/>
  <c r="B127" i="8"/>
  <c r="A137" i="6" l="1"/>
  <c r="B128" i="8"/>
  <c r="A138" i="6" l="1"/>
  <c r="B129" i="8"/>
  <c r="A139" i="6" l="1"/>
  <c r="B130" i="8"/>
  <c r="A140" i="6" l="1"/>
  <c r="B131" i="8"/>
  <c r="A141" i="6" l="1"/>
  <c r="B133" i="8" s="1"/>
  <c r="B132" i="8"/>
  <c r="B17" i="5" l="1"/>
  <c r="B23" i="5"/>
  <c r="B20" i="5"/>
  <c r="B9" i="5"/>
  <c r="B14" i="5"/>
  <c r="B10" i="5"/>
  <c r="B18" i="5"/>
  <c r="B15" i="5"/>
  <c r="B21" i="5"/>
  <c r="B12" i="5"/>
  <c r="B22" i="5"/>
  <c r="B24" i="5"/>
  <c r="B13" i="5"/>
  <c r="B11" i="5"/>
  <c r="B8" i="5"/>
  <c r="B16" i="5"/>
  <c r="B19" i="5"/>
  <c r="C8" i="5" l="1"/>
  <c r="D8" i="5"/>
  <c r="AA50" i="1"/>
  <c r="AF50" i="1" s="1"/>
  <c r="AW50" i="1" s="1"/>
  <c r="G41" i="4" s="1"/>
  <c r="D10" i="5"/>
  <c r="C10" i="5"/>
  <c r="AA49" i="1"/>
  <c r="AG49" i="1" s="1"/>
  <c r="AX49" i="1" s="1"/>
  <c r="H40" i="4" s="1"/>
  <c r="AA51" i="1"/>
  <c r="AQ51" i="1" s="1"/>
  <c r="BH51" i="1" s="1"/>
  <c r="R42" i="4" s="1"/>
  <c r="AD50" i="1" l="1"/>
  <c r="AU50" i="1" s="1"/>
  <c r="E41" i="4" s="1"/>
  <c r="AJ50" i="1"/>
  <c r="BA50" i="1" s="1"/>
  <c r="K41" i="4" s="1"/>
  <c r="AK50" i="1"/>
  <c r="BB50" i="1" s="1"/>
  <c r="L41" i="4" s="1"/>
  <c r="AL50" i="1"/>
  <c r="BC50" i="1" s="1"/>
  <c r="M41" i="4" s="1"/>
  <c r="AH50" i="1"/>
  <c r="AY50" i="1" s="1"/>
  <c r="I41" i="4" s="1"/>
  <c r="AN50" i="1"/>
  <c r="BE50" i="1" s="1"/>
  <c r="O41" i="4" s="1"/>
  <c r="AO51" i="1"/>
  <c r="BF51" i="1" s="1"/>
  <c r="P42" i="4" s="1"/>
  <c r="AG50" i="1"/>
  <c r="AX50" i="1" s="1"/>
  <c r="H41" i="4" s="1"/>
  <c r="AP50" i="1"/>
  <c r="BG50" i="1" s="1"/>
  <c r="Q41" i="4" s="1"/>
  <c r="AR50" i="1"/>
  <c r="BI50" i="1" s="1"/>
  <c r="S41" i="4" s="1"/>
  <c r="AQ50" i="1"/>
  <c r="BH50" i="1" s="1"/>
  <c r="R41" i="4" s="1"/>
  <c r="AS50" i="1"/>
  <c r="BJ50" i="1" s="1"/>
  <c r="T41" i="4" s="1"/>
  <c r="AM51" i="1"/>
  <c r="BD51" i="1" s="1"/>
  <c r="N42" i="4" s="1"/>
  <c r="AE50" i="1"/>
  <c r="AV50" i="1" s="1"/>
  <c r="F41" i="4" s="1"/>
  <c r="AO49" i="1"/>
  <c r="BF49" i="1" s="1"/>
  <c r="P40" i="4" s="1"/>
  <c r="AP49" i="1"/>
  <c r="BG49" i="1" s="1"/>
  <c r="Q40" i="4" s="1"/>
  <c r="AR49" i="1"/>
  <c r="BI49" i="1" s="1"/>
  <c r="S40" i="4" s="1"/>
  <c r="AJ51" i="1"/>
  <c r="BA51" i="1" s="1"/>
  <c r="K42" i="4" s="1"/>
  <c r="AN51" i="1"/>
  <c r="BE51" i="1" s="1"/>
  <c r="O42" i="4" s="1"/>
  <c r="AQ49" i="1"/>
  <c r="BH49" i="1" s="1"/>
  <c r="R40" i="4" s="1"/>
  <c r="AN49" i="1"/>
  <c r="BE49" i="1" s="1"/>
  <c r="O40" i="4" s="1"/>
  <c r="AL51" i="1"/>
  <c r="BC51" i="1" s="1"/>
  <c r="M42" i="4" s="1"/>
  <c r="AS49" i="1"/>
  <c r="BJ49" i="1" s="1"/>
  <c r="T40" i="4" s="1"/>
  <c r="AK51" i="1"/>
  <c r="BB51" i="1" s="1"/>
  <c r="AE51" i="1"/>
  <c r="AV51" i="1" s="1"/>
  <c r="F42" i="4" s="1"/>
  <c r="AD49" i="1"/>
  <c r="AU49" i="1" s="1"/>
  <c r="E40" i="4" s="1"/>
  <c r="AR51" i="1"/>
  <c r="BI51" i="1" s="1"/>
  <c r="S42" i="4" s="1"/>
  <c r="AF51" i="1"/>
  <c r="AW51" i="1" s="1"/>
  <c r="G42" i="4" s="1"/>
  <c r="AI51" i="1"/>
  <c r="AZ51" i="1" s="1"/>
  <c r="J42" i="4" s="1"/>
  <c r="AH49" i="1"/>
  <c r="AY49" i="1" s="1"/>
  <c r="I40" i="4" s="1"/>
  <c r="AM49" i="1"/>
  <c r="BD49" i="1" s="1"/>
  <c r="N40" i="4" s="1"/>
  <c r="AG51" i="1"/>
  <c r="AX51" i="1" s="1"/>
  <c r="H42" i="4" s="1"/>
  <c r="AD51" i="1"/>
  <c r="AU51" i="1" s="1"/>
  <c r="E42" i="4" s="1"/>
  <c r="AP51" i="1"/>
  <c r="BG51" i="1" s="1"/>
  <c r="Q42" i="4" s="1"/>
  <c r="AI49" i="1"/>
  <c r="AZ49" i="1" s="1"/>
  <c r="J40" i="4" s="1"/>
  <c r="AF49" i="1"/>
  <c r="AW49" i="1" s="1"/>
  <c r="G40" i="4" s="1"/>
  <c r="AS51" i="1"/>
  <c r="BJ51" i="1" s="1"/>
  <c r="T42" i="4" s="1"/>
  <c r="AE49" i="1"/>
  <c r="AV49" i="1" s="1"/>
  <c r="F40" i="4" s="1"/>
  <c r="AJ49" i="1"/>
  <c r="BA49" i="1" s="1"/>
  <c r="K40" i="4" s="1"/>
  <c r="AL49" i="1"/>
  <c r="BC49" i="1" s="1"/>
  <c r="M40" i="4" s="1"/>
  <c r="AH51" i="1"/>
  <c r="AY51" i="1" s="1"/>
  <c r="I42" i="4" s="1"/>
  <c r="AK49" i="1"/>
  <c r="BB49" i="1" s="1"/>
  <c r="AO50" i="1"/>
  <c r="BF50" i="1" s="1"/>
  <c r="P41" i="4" s="1"/>
  <c r="AM50" i="1"/>
  <c r="BD50" i="1" s="1"/>
  <c r="N41" i="4" s="1"/>
  <c r="AI50" i="1"/>
  <c r="AZ50" i="1" s="1"/>
  <c r="J41" i="4" s="1"/>
  <c r="BL50" i="1" l="1"/>
  <c r="L40" i="4"/>
  <c r="BL49" i="1"/>
  <c r="L42" i="4"/>
  <c r="BL51" i="1"/>
  <c r="AA53" i="1" l="1"/>
  <c r="AG53" i="1" s="1"/>
  <c r="AA52" i="1"/>
  <c r="AF52" i="1" s="1"/>
  <c r="AL53" i="1" l="1"/>
  <c r="AQ53" i="1"/>
  <c r="AR53" i="1"/>
  <c r="AS53" i="1"/>
  <c r="AP53" i="1"/>
  <c r="AD53" i="1"/>
  <c r="AK53" i="1"/>
  <c r="AP52" i="1"/>
  <c r="AJ52" i="1"/>
  <c r="AQ52" i="1"/>
  <c r="AN52" i="1"/>
  <c r="AS52" i="1"/>
  <c r="AE52" i="1"/>
  <c r="AK52" i="1"/>
  <c r="AH52" i="1"/>
  <c r="AN53" i="1"/>
  <c r="AJ53" i="1"/>
  <c r="AI52" i="1"/>
  <c r="AR52" i="1"/>
  <c r="AG52" i="1"/>
  <c r="AD52" i="1"/>
  <c r="AL52" i="1"/>
  <c r="AI53" i="1"/>
  <c r="AO52" i="1"/>
  <c r="AM53" i="1"/>
  <c r="AF53" i="1"/>
  <c r="AO53" i="1"/>
  <c r="AM52" i="1"/>
  <c r="AH53" i="1"/>
  <c r="AE53" i="1"/>
  <c r="B33" i="5" l="1"/>
  <c r="B31" i="5"/>
  <c r="B27" i="5"/>
  <c r="B28" i="5"/>
  <c r="B30" i="5"/>
  <c r="B26" i="5"/>
  <c r="B35" i="5"/>
  <c r="B36" i="5"/>
  <c r="B37" i="5"/>
  <c r="B25" i="5"/>
  <c r="B38" i="5"/>
  <c r="B39" i="5"/>
  <c r="B34" i="5"/>
  <c r="B29" i="5"/>
  <c r="B32" i="5"/>
  <c r="D25" i="5" l="1"/>
  <c r="C25" i="5"/>
  <c r="AB52" i="1" l="1"/>
  <c r="AW52" i="1" l="1"/>
  <c r="G43" i="4" s="1"/>
  <c r="BI52" i="1"/>
  <c r="S43" i="4" s="1"/>
  <c r="BB52" i="1"/>
  <c r="BC52" i="1"/>
  <c r="M43" i="4" s="1"/>
  <c r="AX52" i="1"/>
  <c r="H43" i="4" s="1"/>
  <c r="AY52" i="1"/>
  <c r="I43" i="4" s="1"/>
  <c r="BH52" i="1"/>
  <c r="R43" i="4" s="1"/>
  <c r="AV52" i="1"/>
  <c r="F43" i="4" s="1"/>
  <c r="BJ52" i="1"/>
  <c r="T43" i="4" s="1"/>
  <c r="BE52" i="1"/>
  <c r="O43" i="4" s="1"/>
  <c r="AU52" i="1"/>
  <c r="E43" i="4" s="1"/>
  <c r="BD52" i="1"/>
  <c r="N43" i="4" s="1"/>
  <c r="BF52" i="1"/>
  <c r="P43" i="4" s="1"/>
  <c r="BG52" i="1"/>
  <c r="Q43" i="4" s="1"/>
  <c r="AZ52" i="1"/>
  <c r="J43" i="4" s="1"/>
  <c r="BA52" i="1"/>
  <c r="K43" i="4" s="1"/>
  <c r="BL52" i="1" l="1"/>
  <c r="L43" i="4"/>
  <c r="AB35" i="1" l="1"/>
  <c r="AW35" i="1" l="1"/>
  <c r="G27" i="4" s="1"/>
  <c r="AZ35" i="1"/>
  <c r="J27" i="4" s="1"/>
  <c r="AY35" i="1"/>
  <c r="I27" i="4" s="1"/>
  <c r="AV35" i="1"/>
  <c r="F27" i="4" s="1"/>
  <c r="BJ35" i="1"/>
  <c r="T27" i="4" s="1"/>
  <c r="BB35" i="1"/>
  <c r="BD35" i="1"/>
  <c r="N27" i="4" s="1"/>
  <c r="BH35" i="1"/>
  <c r="R27" i="4" s="1"/>
  <c r="BI35" i="1"/>
  <c r="S27" i="4" s="1"/>
  <c r="BA35" i="1"/>
  <c r="K27" i="4" s="1"/>
  <c r="AX35" i="1"/>
  <c r="H27" i="4" s="1"/>
  <c r="AU35" i="1"/>
  <c r="E27" i="4" s="1"/>
  <c r="BE35" i="1"/>
  <c r="O27" i="4" s="1"/>
  <c r="BG35" i="1"/>
  <c r="Q27" i="4" s="1"/>
  <c r="BF35" i="1"/>
  <c r="P27" i="4" s="1"/>
  <c r="BC35" i="1"/>
  <c r="M27" i="4" s="1"/>
  <c r="L27" i="4" l="1"/>
  <c r="BL35" i="1"/>
  <c r="AB19" i="1" l="1"/>
  <c r="AB20" i="1"/>
  <c r="BE20" i="1" l="1"/>
  <c r="O12" i="4" s="1"/>
  <c r="AY20" i="1"/>
  <c r="I12" i="4" s="1"/>
  <c r="BI20" i="1"/>
  <c r="S12" i="4" s="1"/>
  <c r="BB20" i="1"/>
  <c r="AU20" i="1"/>
  <c r="E12" i="4" s="1"/>
  <c r="BA20" i="1"/>
  <c r="K12" i="4" s="1"/>
  <c r="AZ20" i="1"/>
  <c r="J12" i="4" s="1"/>
  <c r="BH20" i="1"/>
  <c r="R12" i="4" s="1"/>
  <c r="BD20" i="1"/>
  <c r="N12" i="4" s="1"/>
  <c r="BC20" i="1"/>
  <c r="M12" i="4" s="1"/>
  <c r="BF20" i="1"/>
  <c r="P12" i="4" s="1"/>
  <c r="AX20" i="1"/>
  <c r="H12" i="4" s="1"/>
  <c r="BJ20" i="1"/>
  <c r="T12" i="4" s="1"/>
  <c r="AW20" i="1"/>
  <c r="G12" i="4" s="1"/>
  <c r="AV20" i="1"/>
  <c r="F12" i="4" s="1"/>
  <c r="BG20" i="1"/>
  <c r="Q12" i="4" s="1"/>
  <c r="BF19" i="1"/>
  <c r="P11" i="4" s="1"/>
  <c r="BA19" i="1"/>
  <c r="K11" i="4" s="1"/>
  <c r="BH19" i="1"/>
  <c r="R11" i="4" s="1"/>
  <c r="BC19" i="1"/>
  <c r="M11" i="4" s="1"/>
  <c r="BE19" i="1"/>
  <c r="O11" i="4" s="1"/>
  <c r="BG19" i="1"/>
  <c r="Q11" i="4" s="1"/>
  <c r="BB19" i="1"/>
  <c r="BJ19" i="1"/>
  <c r="T11" i="4" s="1"/>
  <c r="AU19" i="1"/>
  <c r="E11" i="4" s="1"/>
  <c r="BI19" i="1"/>
  <c r="S11" i="4" s="1"/>
  <c r="AZ19" i="1"/>
  <c r="J11" i="4" s="1"/>
  <c r="BD19" i="1"/>
  <c r="N11" i="4" s="1"/>
  <c r="AV19" i="1"/>
  <c r="F11" i="4" s="1"/>
  <c r="AX19" i="1"/>
  <c r="H11" i="4" s="1"/>
  <c r="AW19" i="1"/>
  <c r="G11" i="4" s="1"/>
  <c r="AY19" i="1"/>
  <c r="I11" i="4" s="1"/>
  <c r="AB18" i="1"/>
  <c r="AB23" i="1"/>
  <c r="BH18" i="1" l="1"/>
  <c r="R10" i="4" s="1"/>
  <c r="BD18" i="1"/>
  <c r="N10" i="4" s="1"/>
  <c r="AW18" i="1"/>
  <c r="G10" i="4" s="1"/>
  <c r="AZ18" i="1"/>
  <c r="J10" i="4" s="1"/>
  <c r="AX18" i="1"/>
  <c r="H10" i="4" s="1"/>
  <c r="BB18" i="1"/>
  <c r="BG18" i="1"/>
  <c r="Q10" i="4" s="1"/>
  <c r="AU18" i="1"/>
  <c r="E10" i="4" s="1"/>
  <c r="BI18" i="1"/>
  <c r="S10" i="4" s="1"/>
  <c r="BE18" i="1"/>
  <c r="O10" i="4" s="1"/>
  <c r="AY18" i="1"/>
  <c r="I10" i="4" s="1"/>
  <c r="BJ18" i="1"/>
  <c r="T10" i="4" s="1"/>
  <c r="BC18" i="1"/>
  <c r="M10" i="4" s="1"/>
  <c r="BF18" i="1"/>
  <c r="P10" i="4" s="1"/>
  <c r="BA18" i="1"/>
  <c r="K10" i="4" s="1"/>
  <c r="AV18" i="1"/>
  <c r="F10" i="4" s="1"/>
  <c r="L11" i="4"/>
  <c r="BL19" i="1"/>
  <c r="L12" i="4"/>
  <c r="BL20" i="1"/>
  <c r="AZ23" i="1"/>
  <c r="J15" i="4" s="1"/>
  <c r="AY23" i="1"/>
  <c r="I15" i="4" s="1"/>
  <c r="AW23" i="1"/>
  <c r="G15" i="4" s="1"/>
  <c r="BI23" i="1"/>
  <c r="S15" i="4" s="1"/>
  <c r="BF23" i="1"/>
  <c r="P15" i="4" s="1"/>
  <c r="AV23" i="1"/>
  <c r="F15" i="4" s="1"/>
  <c r="AX23" i="1"/>
  <c r="H15" i="4" s="1"/>
  <c r="BD23" i="1"/>
  <c r="N15" i="4" s="1"/>
  <c r="BH23" i="1"/>
  <c r="R15" i="4" s="1"/>
  <c r="BB23" i="1"/>
  <c r="AU23" i="1"/>
  <c r="E15" i="4" s="1"/>
  <c r="BA23" i="1"/>
  <c r="K15" i="4" s="1"/>
  <c r="BG23" i="1"/>
  <c r="Q15" i="4" s="1"/>
  <c r="BJ23" i="1"/>
  <c r="T15" i="4" s="1"/>
  <c r="BC23" i="1"/>
  <c r="M15" i="4" s="1"/>
  <c r="BE23" i="1"/>
  <c r="O15" i="4" s="1"/>
  <c r="L15" i="4" l="1"/>
  <c r="BL23" i="1"/>
  <c r="L10" i="4"/>
  <c r="BL18" i="1"/>
  <c r="AB37" i="1"/>
  <c r="AB36" i="1"/>
  <c r="AB24" i="1"/>
  <c r="BB24" i="1" l="1"/>
  <c r="AZ24" i="1"/>
  <c r="J16" i="4" s="1"/>
  <c r="AX24" i="1"/>
  <c r="H16" i="4" s="1"/>
  <c r="BE24" i="1"/>
  <c r="O16" i="4" s="1"/>
  <c r="BI24" i="1"/>
  <c r="S16" i="4" s="1"/>
  <c r="BF24" i="1"/>
  <c r="P16" i="4" s="1"/>
  <c r="BJ24" i="1"/>
  <c r="T16" i="4" s="1"/>
  <c r="BD24" i="1"/>
  <c r="N16" i="4" s="1"/>
  <c r="AW24" i="1"/>
  <c r="G16" i="4" s="1"/>
  <c r="BA24" i="1"/>
  <c r="K16" i="4" s="1"/>
  <c r="AU24" i="1"/>
  <c r="E16" i="4" s="1"/>
  <c r="BG24" i="1"/>
  <c r="Q16" i="4" s="1"/>
  <c r="BH24" i="1"/>
  <c r="R16" i="4" s="1"/>
  <c r="AV24" i="1"/>
  <c r="F16" i="4" s="1"/>
  <c r="AY24" i="1"/>
  <c r="I16" i="4" s="1"/>
  <c r="BC24" i="1"/>
  <c r="M16" i="4" s="1"/>
  <c r="AZ36" i="1"/>
  <c r="J28" i="4" s="1"/>
  <c r="AU36" i="1"/>
  <c r="E28" i="4" s="1"/>
  <c r="BJ36" i="1"/>
  <c r="T28" i="4" s="1"/>
  <c r="BF36" i="1"/>
  <c r="P28" i="4" s="1"/>
  <c r="BH36" i="1"/>
  <c r="R28" i="4" s="1"/>
  <c r="AW36" i="1"/>
  <c r="G28" i="4" s="1"/>
  <c r="BA36" i="1"/>
  <c r="K28" i="4" s="1"/>
  <c r="BE36" i="1"/>
  <c r="O28" i="4" s="1"/>
  <c r="BG36" i="1"/>
  <c r="Q28" i="4" s="1"/>
  <c r="BD36" i="1"/>
  <c r="N28" i="4" s="1"/>
  <c r="AX36" i="1"/>
  <c r="H28" i="4" s="1"/>
  <c r="AV36" i="1"/>
  <c r="F28" i="4" s="1"/>
  <c r="AY36" i="1"/>
  <c r="I28" i="4" s="1"/>
  <c r="BC36" i="1"/>
  <c r="M28" i="4" s="1"/>
  <c r="BI36" i="1"/>
  <c r="S28" i="4" s="1"/>
  <c r="BB36" i="1"/>
  <c r="BG37" i="1"/>
  <c r="Q29" i="4" s="1"/>
  <c r="AY37" i="1"/>
  <c r="I29" i="4" s="1"/>
  <c r="BB37" i="1"/>
  <c r="AX37" i="1"/>
  <c r="H29" i="4" s="1"/>
  <c r="BC37" i="1"/>
  <c r="M29" i="4" s="1"/>
  <c r="BH37" i="1"/>
  <c r="R29" i="4" s="1"/>
  <c r="BF37" i="1"/>
  <c r="P29" i="4" s="1"/>
  <c r="BI37" i="1"/>
  <c r="S29" i="4" s="1"/>
  <c r="AV37" i="1"/>
  <c r="F29" i="4" s="1"/>
  <c r="AW37" i="1"/>
  <c r="G29" i="4" s="1"/>
  <c r="BE37" i="1"/>
  <c r="O29" i="4" s="1"/>
  <c r="BD37" i="1"/>
  <c r="N29" i="4" s="1"/>
  <c r="BJ37" i="1"/>
  <c r="T29" i="4" s="1"/>
  <c r="BA37" i="1"/>
  <c r="K29" i="4" s="1"/>
  <c r="AZ37" i="1"/>
  <c r="J29" i="4" s="1"/>
  <c r="AU37" i="1"/>
  <c r="E29" i="4" s="1"/>
  <c r="L28" i="4" l="1"/>
  <c r="BL36" i="1"/>
  <c r="L29" i="4"/>
  <c r="BL37" i="1"/>
  <c r="L16" i="4"/>
  <c r="BL24" i="1"/>
  <c r="AB25" i="1"/>
  <c r="BA25" i="1" l="1"/>
  <c r="K17" i="4" s="1"/>
  <c r="BG25" i="1"/>
  <c r="Q17" i="4" s="1"/>
  <c r="AZ25" i="1"/>
  <c r="J17" i="4" s="1"/>
  <c r="BF25" i="1"/>
  <c r="P17" i="4" s="1"/>
  <c r="BD25" i="1"/>
  <c r="N17" i="4" s="1"/>
  <c r="BC25" i="1"/>
  <c r="M17" i="4" s="1"/>
  <c r="AY25" i="1"/>
  <c r="I17" i="4" s="1"/>
  <c r="BE25" i="1"/>
  <c r="O17" i="4" s="1"/>
  <c r="AX25" i="1"/>
  <c r="H17" i="4" s="1"/>
  <c r="AW25" i="1"/>
  <c r="G17" i="4" s="1"/>
  <c r="AU25" i="1"/>
  <c r="E17" i="4" s="1"/>
  <c r="BJ25" i="1"/>
  <c r="T17" i="4" s="1"/>
  <c r="BI25" i="1"/>
  <c r="S17" i="4" s="1"/>
  <c r="AV25" i="1"/>
  <c r="F17" i="4" s="1"/>
  <c r="BH25" i="1"/>
  <c r="R17" i="4" s="1"/>
  <c r="BB25" i="1"/>
  <c r="AB26" i="1"/>
  <c r="BL25" i="1" l="1"/>
  <c r="L17" i="4"/>
  <c r="BE26" i="1"/>
  <c r="O18" i="4" s="1"/>
  <c r="AY26" i="1"/>
  <c r="I18" i="4" s="1"/>
  <c r="BG26" i="1"/>
  <c r="Q18" i="4" s="1"/>
  <c r="AW26" i="1"/>
  <c r="G18" i="4" s="1"/>
  <c r="BH26" i="1"/>
  <c r="R18" i="4" s="1"/>
  <c r="BD26" i="1"/>
  <c r="N18" i="4" s="1"/>
  <c r="AU26" i="1"/>
  <c r="E18" i="4" s="1"/>
  <c r="BB26" i="1"/>
  <c r="BA26" i="1"/>
  <c r="K18" i="4" s="1"/>
  <c r="AX26" i="1"/>
  <c r="H18" i="4" s="1"/>
  <c r="AZ26" i="1"/>
  <c r="J18" i="4" s="1"/>
  <c r="BF26" i="1"/>
  <c r="P18" i="4" s="1"/>
  <c r="AV26" i="1"/>
  <c r="F18" i="4" s="1"/>
  <c r="BI26" i="1"/>
  <c r="S18" i="4" s="1"/>
  <c r="BC26" i="1"/>
  <c r="M18" i="4" s="1"/>
  <c r="BJ26" i="1"/>
  <c r="T18" i="4" s="1"/>
  <c r="AB27" i="1"/>
  <c r="BB27" i="1" l="1"/>
  <c r="BA27" i="1"/>
  <c r="K19" i="4" s="1"/>
  <c r="BI27" i="1"/>
  <c r="S19" i="4" s="1"/>
  <c r="BE27" i="1"/>
  <c r="O19" i="4" s="1"/>
  <c r="BJ27" i="1"/>
  <c r="T19" i="4" s="1"/>
  <c r="BC27" i="1"/>
  <c r="M19" i="4" s="1"/>
  <c r="AV27" i="1"/>
  <c r="F19" i="4" s="1"/>
  <c r="AX27" i="1"/>
  <c r="H19" i="4" s="1"/>
  <c r="BG27" i="1"/>
  <c r="Q19" i="4" s="1"/>
  <c r="BF27" i="1"/>
  <c r="P19" i="4" s="1"/>
  <c r="AY27" i="1"/>
  <c r="I19" i="4" s="1"/>
  <c r="BD27" i="1"/>
  <c r="N19" i="4" s="1"/>
  <c r="AW27" i="1"/>
  <c r="G19" i="4" s="1"/>
  <c r="AU27" i="1"/>
  <c r="E19" i="4" s="1"/>
  <c r="AZ27" i="1"/>
  <c r="J19" i="4" s="1"/>
  <c r="BH27" i="1"/>
  <c r="R19" i="4" s="1"/>
  <c r="L18" i="4"/>
  <c r="BL26" i="1"/>
  <c r="L19" i="4" l="1"/>
  <c r="BL27" i="1"/>
  <c r="AB28" i="1"/>
  <c r="AZ28" i="1" l="1"/>
  <c r="J20" i="4" s="1"/>
  <c r="AY28" i="1"/>
  <c r="I20" i="4" s="1"/>
  <c r="BF28" i="1"/>
  <c r="P20" i="4" s="1"/>
  <c r="AU28" i="1"/>
  <c r="E20" i="4" s="1"/>
  <c r="BA28" i="1"/>
  <c r="K20" i="4" s="1"/>
  <c r="BI28" i="1"/>
  <c r="S20" i="4" s="1"/>
  <c r="BB28" i="1"/>
  <c r="BG28" i="1"/>
  <c r="Q20" i="4" s="1"/>
  <c r="AV28" i="1"/>
  <c r="F20" i="4" s="1"/>
  <c r="BE28" i="1"/>
  <c r="O20" i="4" s="1"/>
  <c r="AW28" i="1"/>
  <c r="G20" i="4" s="1"/>
  <c r="BC28" i="1"/>
  <c r="M20" i="4" s="1"/>
  <c r="BD28" i="1"/>
  <c r="N20" i="4" s="1"/>
  <c r="BH28" i="1"/>
  <c r="R20" i="4" s="1"/>
  <c r="AX28" i="1"/>
  <c r="H20" i="4" s="1"/>
  <c r="BJ28" i="1"/>
  <c r="T20" i="4" s="1"/>
  <c r="L20" i="4" l="1"/>
  <c r="BL28" i="1"/>
  <c r="AB29" i="1"/>
  <c r="BI29" i="1" l="1"/>
  <c r="S21" i="4" s="1"/>
  <c r="AX29" i="1"/>
  <c r="H21" i="4" s="1"/>
  <c r="BB29" i="1"/>
  <c r="BC29" i="1"/>
  <c r="M21" i="4" s="1"/>
  <c r="BH29" i="1"/>
  <c r="R21" i="4" s="1"/>
  <c r="AU29" i="1"/>
  <c r="E21" i="4" s="1"/>
  <c r="AV29" i="1"/>
  <c r="F21" i="4" s="1"/>
  <c r="AY29" i="1"/>
  <c r="I21" i="4" s="1"/>
  <c r="BE29" i="1"/>
  <c r="O21" i="4" s="1"/>
  <c r="BA29" i="1"/>
  <c r="K21" i="4" s="1"/>
  <c r="BG29" i="1"/>
  <c r="Q21" i="4" s="1"/>
  <c r="AZ29" i="1"/>
  <c r="J21" i="4" s="1"/>
  <c r="BJ29" i="1"/>
  <c r="T21" i="4" s="1"/>
  <c r="BF29" i="1"/>
  <c r="P21" i="4" s="1"/>
  <c r="AW29" i="1"/>
  <c r="G21" i="4" s="1"/>
  <c r="BD29" i="1"/>
  <c r="N21" i="4" s="1"/>
  <c r="L21" i="4" l="1"/>
  <c r="BL29" i="1"/>
  <c r="AB30" i="1"/>
  <c r="AB31" i="1" l="1"/>
  <c r="BE30" i="1"/>
  <c r="O22" i="4" s="1"/>
  <c r="BG30" i="1"/>
  <c r="Q22" i="4" s="1"/>
  <c r="AZ30" i="1"/>
  <c r="J22" i="4" s="1"/>
  <c r="BC30" i="1"/>
  <c r="M22" i="4" s="1"/>
  <c r="AY30" i="1"/>
  <c r="I22" i="4" s="1"/>
  <c r="BD30" i="1"/>
  <c r="N22" i="4" s="1"/>
  <c r="BI30" i="1"/>
  <c r="S22" i="4" s="1"/>
  <c r="BF30" i="1"/>
  <c r="P22" i="4" s="1"/>
  <c r="BA30" i="1"/>
  <c r="K22" i="4" s="1"/>
  <c r="AU30" i="1"/>
  <c r="E22" i="4" s="1"/>
  <c r="AV30" i="1"/>
  <c r="F22" i="4" s="1"/>
  <c r="BH30" i="1"/>
  <c r="R22" i="4" s="1"/>
  <c r="AX30" i="1"/>
  <c r="H22" i="4" s="1"/>
  <c r="BB30" i="1"/>
  <c r="BJ30" i="1"/>
  <c r="T22" i="4" s="1"/>
  <c r="AW30" i="1"/>
  <c r="G22" i="4" s="1"/>
  <c r="BE31" i="1" l="1"/>
  <c r="O23" i="4" s="1"/>
  <c r="BF31" i="1"/>
  <c r="P23" i="4" s="1"/>
  <c r="AY31" i="1"/>
  <c r="I23" i="4" s="1"/>
  <c r="BI31" i="1"/>
  <c r="S23" i="4" s="1"/>
  <c r="AX31" i="1"/>
  <c r="H23" i="4" s="1"/>
  <c r="BC31" i="1"/>
  <c r="M23" i="4" s="1"/>
  <c r="BB31" i="1"/>
  <c r="BJ31" i="1"/>
  <c r="T23" i="4" s="1"/>
  <c r="AV31" i="1"/>
  <c r="F23" i="4" s="1"/>
  <c r="BG31" i="1"/>
  <c r="Q23" i="4" s="1"/>
  <c r="BA31" i="1"/>
  <c r="K23" i="4" s="1"/>
  <c r="BH31" i="1"/>
  <c r="R23" i="4" s="1"/>
  <c r="BD31" i="1"/>
  <c r="N23" i="4" s="1"/>
  <c r="AU31" i="1"/>
  <c r="E23" i="4" s="1"/>
  <c r="AW31" i="1"/>
  <c r="G23" i="4" s="1"/>
  <c r="AZ31" i="1"/>
  <c r="J23" i="4" s="1"/>
  <c r="L22" i="4"/>
  <c r="BL30" i="1"/>
  <c r="AB32" i="1" l="1"/>
  <c r="L23" i="4"/>
  <c r="BL31" i="1"/>
  <c r="AZ32" i="1" l="1"/>
  <c r="J24" i="4" s="1"/>
  <c r="BE32" i="1"/>
  <c r="O24" i="4" s="1"/>
  <c r="AX32" i="1"/>
  <c r="H24" i="4" s="1"/>
  <c r="AU32" i="1"/>
  <c r="E24" i="4" s="1"/>
  <c r="AY32" i="1"/>
  <c r="I24" i="4" s="1"/>
  <c r="BJ32" i="1"/>
  <c r="T24" i="4" s="1"/>
  <c r="BA32" i="1"/>
  <c r="K24" i="4" s="1"/>
  <c r="AV32" i="1"/>
  <c r="F24" i="4" s="1"/>
  <c r="BI32" i="1"/>
  <c r="S24" i="4" s="1"/>
  <c r="BH32" i="1"/>
  <c r="R24" i="4" s="1"/>
  <c r="BB32" i="1"/>
  <c r="BD32" i="1"/>
  <c r="N24" i="4" s="1"/>
  <c r="BC32" i="1"/>
  <c r="M24" i="4" s="1"/>
  <c r="BG32" i="1"/>
  <c r="Q24" i="4" s="1"/>
  <c r="AW32" i="1"/>
  <c r="G24" i="4" s="1"/>
  <c r="BF32" i="1"/>
  <c r="P24" i="4" s="1"/>
  <c r="L24" i="4" l="1"/>
  <c r="BL32" i="1"/>
  <c r="AB34" i="1" l="1"/>
  <c r="AB33" i="1"/>
  <c r="BH33" i="1" l="1"/>
  <c r="R25" i="4" s="1"/>
  <c r="BA33" i="1"/>
  <c r="K25" i="4" s="1"/>
  <c r="BD33" i="1"/>
  <c r="N25" i="4" s="1"/>
  <c r="BJ33" i="1"/>
  <c r="T25" i="4" s="1"/>
  <c r="BI33" i="1"/>
  <c r="S25" i="4" s="1"/>
  <c r="AV33" i="1"/>
  <c r="F25" i="4" s="1"/>
  <c r="AZ33" i="1"/>
  <c r="J25" i="4" s="1"/>
  <c r="BE33" i="1"/>
  <c r="O25" i="4" s="1"/>
  <c r="BG33" i="1"/>
  <c r="Q25" i="4" s="1"/>
  <c r="AU33" i="1"/>
  <c r="E25" i="4" s="1"/>
  <c r="BF33" i="1"/>
  <c r="P25" i="4" s="1"/>
  <c r="BB33" i="1"/>
  <c r="AW33" i="1"/>
  <c r="G25" i="4" s="1"/>
  <c r="AX33" i="1"/>
  <c r="H25" i="4" s="1"/>
  <c r="AY33" i="1"/>
  <c r="I25" i="4" s="1"/>
  <c r="BC33" i="1"/>
  <c r="M25" i="4" s="1"/>
  <c r="BH34" i="1"/>
  <c r="R26" i="4" s="1"/>
  <c r="AU34" i="1"/>
  <c r="E26" i="4" s="1"/>
  <c r="BI34" i="1"/>
  <c r="S26" i="4" s="1"/>
  <c r="AV34" i="1"/>
  <c r="F26" i="4" s="1"/>
  <c r="AZ34" i="1"/>
  <c r="J26" i="4" s="1"/>
  <c r="BE34" i="1"/>
  <c r="O26" i="4" s="1"/>
  <c r="BA34" i="1"/>
  <c r="K26" i="4" s="1"/>
  <c r="BB34" i="1"/>
  <c r="BJ34" i="1"/>
  <c r="T26" i="4" s="1"/>
  <c r="AY34" i="1"/>
  <c r="I26" i="4" s="1"/>
  <c r="AX34" i="1"/>
  <c r="H26" i="4" s="1"/>
  <c r="BF34" i="1"/>
  <c r="P26" i="4" s="1"/>
  <c r="BC34" i="1"/>
  <c r="M26" i="4" s="1"/>
  <c r="BG34" i="1"/>
  <c r="Q26" i="4" s="1"/>
  <c r="BD34" i="1"/>
  <c r="N26" i="4" s="1"/>
  <c r="AW34" i="1"/>
  <c r="G26" i="4" s="1"/>
  <c r="BL34" i="1" l="1"/>
  <c r="L26" i="4"/>
  <c r="L25" i="4"/>
  <c r="BL33" i="1"/>
  <c r="AB39" i="1" l="1"/>
  <c r="BF39" i="1" l="1"/>
  <c r="P31" i="4" s="1"/>
  <c r="BJ39" i="1"/>
  <c r="T31" i="4" s="1"/>
  <c r="AX39" i="1"/>
  <c r="H31" i="4" s="1"/>
  <c r="BD39" i="1"/>
  <c r="N31" i="4" s="1"/>
  <c r="AY39" i="1"/>
  <c r="I31" i="4" s="1"/>
  <c r="BH39" i="1"/>
  <c r="R31" i="4" s="1"/>
  <c r="BB39" i="1"/>
  <c r="BC39" i="1"/>
  <c r="M31" i="4" s="1"/>
  <c r="AZ39" i="1"/>
  <c r="J31" i="4" s="1"/>
  <c r="AW39" i="1"/>
  <c r="G31" i="4" s="1"/>
  <c r="BA39" i="1"/>
  <c r="K31" i="4" s="1"/>
  <c r="AV39" i="1"/>
  <c r="F31" i="4" s="1"/>
  <c r="BE39" i="1"/>
  <c r="O31" i="4" s="1"/>
  <c r="BG39" i="1"/>
  <c r="Q31" i="4" s="1"/>
  <c r="BI39" i="1"/>
  <c r="S31" i="4" s="1"/>
  <c r="AU39" i="1"/>
  <c r="E31" i="4" s="1"/>
  <c r="L31" i="4" l="1"/>
  <c r="BL39" i="1"/>
  <c r="AB43" i="1" l="1"/>
  <c r="AB41" i="1"/>
  <c r="BC41" i="1" l="1"/>
  <c r="M33" i="4" s="1"/>
  <c r="BB41" i="1"/>
  <c r="BI41" i="1"/>
  <c r="S33" i="4" s="1"/>
  <c r="BA41" i="1"/>
  <c r="K33" i="4" s="1"/>
  <c r="AZ41" i="1"/>
  <c r="J33" i="4" s="1"/>
  <c r="BH41" i="1"/>
  <c r="R33" i="4" s="1"/>
  <c r="BG41" i="1"/>
  <c r="Q33" i="4" s="1"/>
  <c r="AW41" i="1"/>
  <c r="G33" i="4" s="1"/>
  <c r="AU41" i="1"/>
  <c r="E33" i="4" s="1"/>
  <c r="BJ41" i="1"/>
  <c r="T33" i="4" s="1"/>
  <c r="AV41" i="1"/>
  <c r="F33" i="4" s="1"/>
  <c r="BF41" i="1"/>
  <c r="P33" i="4" s="1"/>
  <c r="BD41" i="1"/>
  <c r="N33" i="4" s="1"/>
  <c r="BE41" i="1"/>
  <c r="O33" i="4" s="1"/>
  <c r="AX41" i="1"/>
  <c r="H33" i="4" s="1"/>
  <c r="AY41" i="1"/>
  <c r="I33" i="4" s="1"/>
  <c r="BE43" i="1"/>
  <c r="O35" i="4" s="1"/>
  <c r="AU43" i="1"/>
  <c r="E35" i="4" s="1"/>
  <c r="BG43" i="1"/>
  <c r="Q35" i="4" s="1"/>
  <c r="AX43" i="1"/>
  <c r="H35" i="4" s="1"/>
  <c r="AV43" i="1"/>
  <c r="F35" i="4" s="1"/>
  <c r="AZ43" i="1"/>
  <c r="J35" i="4" s="1"/>
  <c r="BB43" i="1"/>
  <c r="BA43" i="1"/>
  <c r="K35" i="4" s="1"/>
  <c r="BF43" i="1"/>
  <c r="P35" i="4" s="1"/>
  <c r="AY43" i="1"/>
  <c r="I35" i="4" s="1"/>
  <c r="BD43" i="1"/>
  <c r="N35" i="4" s="1"/>
  <c r="BC43" i="1"/>
  <c r="M35" i="4" s="1"/>
  <c r="BI43" i="1"/>
  <c r="S35" i="4" s="1"/>
  <c r="BJ43" i="1"/>
  <c r="T35" i="4" s="1"/>
  <c r="AW43" i="1"/>
  <c r="G35" i="4" s="1"/>
  <c r="BH43" i="1"/>
  <c r="R35" i="4" s="1"/>
  <c r="AB46" i="1"/>
  <c r="L35" i="4" l="1"/>
  <c r="BL43" i="1"/>
  <c r="BL41" i="1"/>
  <c r="L33" i="4"/>
  <c r="BJ46" i="1"/>
  <c r="T38" i="4" s="1"/>
  <c r="AY46" i="1"/>
  <c r="I38" i="4" s="1"/>
  <c r="AU46" i="1"/>
  <c r="E38" i="4" s="1"/>
  <c r="BG46" i="1"/>
  <c r="Q38" i="4" s="1"/>
  <c r="AZ46" i="1"/>
  <c r="J38" i="4" s="1"/>
  <c r="BH46" i="1"/>
  <c r="R38" i="4" s="1"/>
  <c r="BC46" i="1"/>
  <c r="M38" i="4" s="1"/>
  <c r="BF46" i="1"/>
  <c r="P38" i="4" s="1"/>
  <c r="BI46" i="1"/>
  <c r="S38" i="4" s="1"/>
  <c r="BD46" i="1"/>
  <c r="N38" i="4" s="1"/>
  <c r="AV46" i="1"/>
  <c r="F38" i="4" s="1"/>
  <c r="BB46" i="1"/>
  <c r="AW46" i="1"/>
  <c r="G38" i="4" s="1"/>
  <c r="BE46" i="1"/>
  <c r="O38" i="4" s="1"/>
  <c r="BA46" i="1"/>
  <c r="K38" i="4" s="1"/>
  <c r="AX46" i="1"/>
  <c r="H38" i="4" s="1"/>
  <c r="BL46" i="1" l="1"/>
  <c r="L38" i="4"/>
  <c r="AB53" i="1" l="1"/>
  <c r="AX53" i="1" l="1"/>
  <c r="H44" i="4" s="1"/>
  <c r="AW53" i="1"/>
  <c r="G44" i="4" s="1"/>
  <c r="BI53" i="1"/>
  <c r="S44" i="4" s="1"/>
  <c r="AU53" i="1"/>
  <c r="E44" i="4" s="1"/>
  <c r="BC53" i="1"/>
  <c r="M44" i="4" s="1"/>
  <c r="BF53" i="1"/>
  <c r="P44" i="4" s="1"/>
  <c r="BH53" i="1"/>
  <c r="R44" i="4" s="1"/>
  <c r="AY53" i="1"/>
  <c r="I44" i="4" s="1"/>
  <c r="BE53" i="1"/>
  <c r="O44" i="4" s="1"/>
  <c r="AZ53" i="1"/>
  <c r="J44" i="4" s="1"/>
  <c r="BD53" i="1"/>
  <c r="N44" i="4" s="1"/>
  <c r="BA53" i="1"/>
  <c r="K44" i="4" s="1"/>
  <c r="BJ53" i="1"/>
  <c r="T44" i="4" s="1"/>
  <c r="BB53" i="1"/>
  <c r="AV53" i="1"/>
  <c r="F44" i="4" s="1"/>
  <c r="BG53" i="1"/>
  <c r="Q44" i="4" s="1"/>
  <c r="L44" i="4" l="1"/>
  <c r="BL53" i="1"/>
  <c r="AB17" i="1" l="1"/>
  <c r="AY17" i="1" l="1"/>
  <c r="I9" i="4" s="1"/>
  <c r="AZ17" i="1"/>
  <c r="J9" i="4" s="1"/>
  <c r="AW17" i="1"/>
  <c r="G9" i="4" s="1"/>
  <c r="BE17" i="1"/>
  <c r="O9" i="4" s="1"/>
  <c r="BB17" i="1"/>
  <c r="BH17" i="1"/>
  <c r="R9" i="4" s="1"/>
  <c r="BG17" i="1"/>
  <c r="Q9" i="4" s="1"/>
  <c r="AV17" i="1"/>
  <c r="F9" i="4" s="1"/>
  <c r="BI17" i="1"/>
  <c r="S9" i="4" s="1"/>
  <c r="AU17" i="1"/>
  <c r="E9" i="4" s="1"/>
  <c r="BF17" i="1"/>
  <c r="P9" i="4" s="1"/>
  <c r="BJ17" i="1"/>
  <c r="T9" i="4" s="1"/>
  <c r="BA17" i="1"/>
  <c r="K9" i="4" s="1"/>
  <c r="BD17" i="1"/>
  <c r="N9" i="4" s="1"/>
  <c r="BC17" i="1"/>
  <c r="M9" i="4" s="1"/>
  <c r="AX17" i="1"/>
  <c r="H9" i="4" s="1"/>
  <c r="L9" i="4" l="1"/>
  <c r="BL17" i="1"/>
  <c r="AB15" i="1"/>
  <c r="AB16" i="1"/>
  <c r="BH16" i="1" l="1"/>
  <c r="R8" i="4" s="1"/>
  <c r="AW16" i="1"/>
  <c r="G8" i="4" s="1"/>
  <c r="AU16" i="1"/>
  <c r="E8" i="4" s="1"/>
  <c r="BA16" i="1"/>
  <c r="K8" i="4" s="1"/>
  <c r="BJ16" i="1"/>
  <c r="T8" i="4" s="1"/>
  <c r="BF16" i="1"/>
  <c r="P8" i="4" s="1"/>
  <c r="BG16" i="1"/>
  <c r="Q8" i="4" s="1"/>
  <c r="BC16" i="1"/>
  <c r="M8" i="4" s="1"/>
  <c r="BB16" i="1"/>
  <c r="BE16" i="1"/>
  <c r="O8" i="4" s="1"/>
  <c r="AY16" i="1"/>
  <c r="I8" i="4" s="1"/>
  <c r="AZ16" i="1"/>
  <c r="J8" i="4" s="1"/>
  <c r="BI16" i="1"/>
  <c r="S8" i="4" s="1"/>
  <c r="BD16" i="1"/>
  <c r="N8" i="4" s="1"/>
  <c r="AV16" i="1"/>
  <c r="F8" i="4" s="1"/>
  <c r="AX16" i="1"/>
  <c r="H8" i="4" s="1"/>
  <c r="BB15" i="1"/>
  <c r="BA15" i="1"/>
  <c r="K7" i="4" s="1"/>
  <c r="AZ15" i="1"/>
  <c r="J7" i="4" s="1"/>
  <c r="BE15" i="1"/>
  <c r="O7" i="4" s="1"/>
  <c r="BI15" i="1"/>
  <c r="S7" i="4" s="1"/>
  <c r="BF15" i="1"/>
  <c r="P7" i="4" s="1"/>
  <c r="BJ15" i="1"/>
  <c r="T7" i="4" s="1"/>
  <c r="BH15" i="1"/>
  <c r="R7" i="4" s="1"/>
  <c r="BD15" i="1"/>
  <c r="N7" i="4" s="1"/>
  <c r="AX15" i="1"/>
  <c r="H7" i="4" s="1"/>
  <c r="AU15" i="1"/>
  <c r="E7" i="4" s="1"/>
  <c r="AY15" i="1"/>
  <c r="I7" i="4" s="1"/>
  <c r="AW15" i="1"/>
  <c r="G7" i="4" s="1"/>
  <c r="BG15" i="1"/>
  <c r="Q7" i="4" s="1"/>
  <c r="AV15" i="1"/>
  <c r="F7" i="4" s="1"/>
  <c r="BC15" i="1"/>
  <c r="M7" i="4" s="1"/>
  <c r="L7" i="4" l="1"/>
  <c r="BL15" i="1"/>
  <c r="L8" i="4"/>
  <c r="BL16" i="1"/>
  <c r="AB13" i="1"/>
  <c r="AB14" i="1"/>
  <c r="BA13" i="1" l="1"/>
  <c r="K5" i="4" s="1"/>
  <c r="AU13" i="1"/>
  <c r="E5" i="4" s="1"/>
  <c r="BJ13" i="1"/>
  <c r="T5" i="4" s="1"/>
  <c r="BC13" i="1"/>
  <c r="M5" i="4" s="1"/>
  <c r="BH13" i="1"/>
  <c r="R5" i="4" s="1"/>
  <c r="AY13" i="1"/>
  <c r="I5" i="4" s="1"/>
  <c r="BF13" i="1"/>
  <c r="P5" i="4" s="1"/>
  <c r="AZ13" i="1"/>
  <c r="J5" i="4" s="1"/>
  <c r="AV13" i="1"/>
  <c r="F5" i="4" s="1"/>
  <c r="BG13" i="1"/>
  <c r="Q5" i="4" s="1"/>
  <c r="BB13" i="1"/>
  <c r="BD13" i="1"/>
  <c r="N5" i="4" s="1"/>
  <c r="BE13" i="1"/>
  <c r="O5" i="4" s="1"/>
  <c r="AW13" i="1"/>
  <c r="G5" i="4" s="1"/>
  <c r="BI13" i="1"/>
  <c r="S5" i="4" s="1"/>
  <c r="AX13" i="1"/>
  <c r="H5" i="4" s="1"/>
  <c r="BJ14" i="1"/>
  <c r="T6" i="4" s="1"/>
  <c r="BI14" i="1"/>
  <c r="S6" i="4" s="1"/>
  <c r="BE14" i="1"/>
  <c r="O6" i="4" s="1"/>
  <c r="BB14" i="1"/>
  <c r="BC14" i="1"/>
  <c r="M6" i="4" s="1"/>
  <c r="BD14" i="1"/>
  <c r="N6" i="4" s="1"/>
  <c r="AY14" i="1"/>
  <c r="I6" i="4" s="1"/>
  <c r="BF14" i="1"/>
  <c r="P6" i="4" s="1"/>
  <c r="BA14" i="1"/>
  <c r="K6" i="4" s="1"/>
  <c r="AZ14" i="1"/>
  <c r="J6" i="4" s="1"/>
  <c r="BG14" i="1"/>
  <c r="Q6" i="4" s="1"/>
  <c r="BH14" i="1"/>
  <c r="R6" i="4" s="1"/>
  <c r="AX14" i="1"/>
  <c r="H6" i="4" s="1"/>
  <c r="AU14" i="1"/>
  <c r="E6" i="4" s="1"/>
  <c r="AV14" i="1"/>
  <c r="F6" i="4" s="1"/>
  <c r="AW14" i="1"/>
  <c r="G6" i="4" s="1"/>
  <c r="BL14" i="1" l="1"/>
  <c r="L6" i="4"/>
  <c r="BL13" i="1"/>
  <c r="L5" i="4"/>
  <c r="AB12" i="1"/>
  <c r="BD12" i="1" l="1"/>
  <c r="N4" i="4" s="1"/>
  <c r="BF12" i="1"/>
  <c r="P4" i="4" s="1"/>
  <c r="BG12" i="1"/>
  <c r="Q4" i="4" s="1"/>
  <c r="AY12" i="1"/>
  <c r="I4" i="4" s="1"/>
  <c r="BJ12" i="1"/>
  <c r="T4" i="4" s="1"/>
  <c r="AU12" i="1"/>
  <c r="E4" i="4" s="1"/>
  <c r="AV12" i="1"/>
  <c r="F4" i="4" s="1"/>
  <c r="AW12" i="1"/>
  <c r="G4" i="4" s="1"/>
  <c r="BA12" i="1"/>
  <c r="K4" i="4" s="1"/>
  <c r="BH12" i="1"/>
  <c r="R4" i="4" s="1"/>
  <c r="AZ12" i="1"/>
  <c r="J4" i="4" s="1"/>
  <c r="BB12" i="1"/>
  <c r="BI12" i="1"/>
  <c r="S4" i="4" s="1"/>
  <c r="AX12" i="1"/>
  <c r="H4" i="4" s="1"/>
  <c r="BE12" i="1"/>
  <c r="O4" i="4" s="1"/>
  <c r="BC12" i="1"/>
  <c r="M4" i="4" s="1"/>
  <c r="L4" i="4" l="1"/>
  <c r="BL12" i="1"/>
  <c r="AB10" i="1"/>
  <c r="BE10" i="1" l="1"/>
  <c r="O2" i="4" s="1"/>
  <c r="AV10" i="1"/>
  <c r="F2" i="4" s="1"/>
  <c r="AX10" i="1"/>
  <c r="H2" i="4" s="1"/>
  <c r="BH10" i="1"/>
  <c r="R2" i="4" s="1"/>
  <c r="AZ10" i="1"/>
  <c r="J2" i="4" s="1"/>
  <c r="BA10" i="1"/>
  <c r="K2" i="4" s="1"/>
  <c r="BI10" i="1"/>
  <c r="S2" i="4" s="1"/>
  <c r="AW10" i="1"/>
  <c r="G2" i="4" s="1"/>
  <c r="BJ10" i="1"/>
  <c r="T2" i="4" s="1"/>
  <c r="BD10" i="1"/>
  <c r="N2" i="4" s="1"/>
  <c r="BB10" i="1"/>
  <c r="BF10" i="1"/>
  <c r="P2" i="4" s="1"/>
  <c r="BG10" i="1"/>
  <c r="Q2" i="4" s="1"/>
  <c r="E2" i="4"/>
  <c r="BC10" i="1"/>
  <c r="M2" i="4" s="1"/>
  <c r="AY10" i="1"/>
  <c r="I2" i="4" s="1"/>
  <c r="AB11" i="1"/>
  <c r="AU11" i="1" l="1"/>
  <c r="E3" i="4" s="1"/>
  <c r="AV11" i="1"/>
  <c r="F3" i="4" s="1"/>
  <c r="BH11" i="1"/>
  <c r="R3" i="4" s="1"/>
  <c r="BC11" i="1"/>
  <c r="M3" i="4" s="1"/>
  <c r="AW11" i="1"/>
  <c r="G3" i="4" s="1"/>
  <c r="BJ11" i="1"/>
  <c r="T3" i="4" s="1"/>
  <c r="BI11" i="1"/>
  <c r="S3" i="4" s="1"/>
  <c r="AX11" i="1"/>
  <c r="H3" i="4" s="1"/>
  <c r="AZ11" i="1"/>
  <c r="J3" i="4" s="1"/>
  <c r="BE11" i="1"/>
  <c r="O3" i="4" s="1"/>
  <c r="BF11" i="1"/>
  <c r="P3" i="4" s="1"/>
  <c r="BG11" i="1"/>
  <c r="Q3" i="4" s="1"/>
  <c r="BD11" i="1"/>
  <c r="N3" i="4" s="1"/>
  <c r="BA11" i="1"/>
  <c r="K3" i="4" s="1"/>
  <c r="BB11" i="1"/>
  <c r="AY11" i="1"/>
  <c r="I3" i="4" s="1"/>
  <c r="L2" i="4"/>
  <c r="BL10" i="1"/>
  <c r="L3" i="4" l="1"/>
  <c r="BL11" i="1"/>
  <c r="AB38" i="1" l="1"/>
  <c r="BG38" i="1" l="1"/>
  <c r="Q30" i="4" s="1"/>
  <c r="AU38" i="1"/>
  <c r="E30" i="4" s="1"/>
  <c r="BI38" i="1"/>
  <c r="S30" i="4" s="1"/>
  <c r="AY38" i="1"/>
  <c r="I30" i="4" s="1"/>
  <c r="BF38" i="1"/>
  <c r="P30" i="4" s="1"/>
  <c r="BJ38" i="1"/>
  <c r="T30" i="4" s="1"/>
  <c r="AV38" i="1"/>
  <c r="F30" i="4" s="1"/>
  <c r="AW38" i="1"/>
  <c r="G30" i="4" s="1"/>
  <c r="BA38" i="1"/>
  <c r="K30" i="4" s="1"/>
  <c r="BE38" i="1"/>
  <c r="O30" i="4" s="1"/>
  <c r="BB38" i="1"/>
  <c r="AZ38" i="1"/>
  <c r="J30" i="4" s="1"/>
  <c r="BD38" i="1"/>
  <c r="N30" i="4" s="1"/>
  <c r="BC38" i="1"/>
  <c r="M30" i="4" s="1"/>
  <c r="AX38" i="1"/>
  <c r="H30" i="4" s="1"/>
  <c r="BH38" i="1"/>
  <c r="R30" i="4" s="1"/>
  <c r="L30" i="4" l="1"/>
  <c r="BL38" i="1"/>
  <c r="AB45" i="1"/>
  <c r="AB44" i="1"/>
  <c r="AB40" i="1"/>
  <c r="AB42" i="1"/>
  <c r="AX40" i="1" l="1"/>
  <c r="H32" i="4" s="1"/>
  <c r="AZ40" i="1"/>
  <c r="J32" i="4" s="1"/>
  <c r="BC40" i="1"/>
  <c r="M32" i="4" s="1"/>
  <c r="AW40" i="1"/>
  <c r="G32" i="4" s="1"/>
  <c r="BG40" i="1"/>
  <c r="Q32" i="4" s="1"/>
  <c r="BA40" i="1"/>
  <c r="K32" i="4" s="1"/>
  <c r="BE40" i="1"/>
  <c r="O32" i="4" s="1"/>
  <c r="AU40" i="1"/>
  <c r="E32" i="4" s="1"/>
  <c r="BI40" i="1"/>
  <c r="S32" i="4" s="1"/>
  <c r="AY40" i="1"/>
  <c r="I32" i="4" s="1"/>
  <c r="AV40" i="1"/>
  <c r="F32" i="4" s="1"/>
  <c r="BD40" i="1"/>
  <c r="N32" i="4" s="1"/>
  <c r="BF40" i="1"/>
  <c r="P32" i="4" s="1"/>
  <c r="BJ40" i="1"/>
  <c r="T32" i="4" s="1"/>
  <c r="BH40" i="1"/>
  <c r="R32" i="4" s="1"/>
  <c r="BB40" i="1"/>
  <c r="BG45" i="1"/>
  <c r="Q37" i="4" s="1"/>
  <c r="BD45" i="1"/>
  <c r="N37" i="4" s="1"/>
  <c r="AY45" i="1"/>
  <c r="I37" i="4" s="1"/>
  <c r="AX45" i="1"/>
  <c r="H37" i="4" s="1"/>
  <c r="AU45" i="1"/>
  <c r="E37" i="4" s="1"/>
  <c r="BA45" i="1"/>
  <c r="K37" i="4" s="1"/>
  <c r="BI45" i="1"/>
  <c r="S37" i="4" s="1"/>
  <c r="AW45" i="1"/>
  <c r="G37" i="4" s="1"/>
  <c r="BJ45" i="1"/>
  <c r="T37" i="4" s="1"/>
  <c r="AZ45" i="1"/>
  <c r="J37" i="4" s="1"/>
  <c r="BH45" i="1"/>
  <c r="R37" i="4" s="1"/>
  <c r="BB45" i="1"/>
  <c r="BF45" i="1"/>
  <c r="P37" i="4" s="1"/>
  <c r="AV45" i="1"/>
  <c r="F37" i="4" s="1"/>
  <c r="BC45" i="1"/>
  <c r="M37" i="4" s="1"/>
  <c r="BE45" i="1"/>
  <c r="O37" i="4" s="1"/>
  <c r="BH42" i="1"/>
  <c r="R34" i="4" s="1"/>
  <c r="BA42" i="1"/>
  <c r="K34" i="4" s="1"/>
  <c r="AZ42" i="1"/>
  <c r="J34" i="4" s="1"/>
  <c r="AU42" i="1"/>
  <c r="E34" i="4" s="1"/>
  <c r="BI42" i="1"/>
  <c r="S34" i="4" s="1"/>
  <c r="AV42" i="1"/>
  <c r="F34" i="4" s="1"/>
  <c r="BJ42" i="1"/>
  <c r="T34" i="4" s="1"/>
  <c r="BG42" i="1"/>
  <c r="Q34" i="4" s="1"/>
  <c r="AW42" i="1"/>
  <c r="G34" i="4" s="1"/>
  <c r="BF42" i="1"/>
  <c r="P34" i="4" s="1"/>
  <c r="AY42" i="1"/>
  <c r="I34" i="4" s="1"/>
  <c r="BD42" i="1"/>
  <c r="N34" i="4" s="1"/>
  <c r="BE42" i="1"/>
  <c r="O34" i="4" s="1"/>
  <c r="BB42" i="1"/>
  <c r="AX42" i="1"/>
  <c r="H34" i="4" s="1"/>
  <c r="BC42" i="1"/>
  <c r="M34" i="4" s="1"/>
  <c r="BH44" i="1"/>
  <c r="R36" i="4" s="1"/>
  <c r="AV44" i="1"/>
  <c r="F36" i="4" s="1"/>
  <c r="AY44" i="1"/>
  <c r="I36" i="4" s="1"/>
  <c r="AW44" i="1"/>
  <c r="G36" i="4" s="1"/>
  <c r="BI44" i="1"/>
  <c r="S36" i="4" s="1"/>
  <c r="BD44" i="1"/>
  <c r="N36" i="4" s="1"/>
  <c r="AX44" i="1"/>
  <c r="H36" i="4" s="1"/>
  <c r="AU44" i="1"/>
  <c r="E36" i="4" s="1"/>
  <c r="BC44" i="1"/>
  <c r="M36" i="4" s="1"/>
  <c r="BJ44" i="1"/>
  <c r="T36" i="4" s="1"/>
  <c r="BB44" i="1"/>
  <c r="AZ44" i="1"/>
  <c r="J36" i="4" s="1"/>
  <c r="BF44" i="1"/>
  <c r="P36" i="4" s="1"/>
  <c r="BE44" i="1"/>
  <c r="O36" i="4" s="1"/>
  <c r="BA44" i="1"/>
  <c r="K36" i="4" s="1"/>
  <c r="BG44" i="1"/>
  <c r="Q36" i="4" s="1"/>
  <c r="BL45" i="1" l="1"/>
  <c r="L37" i="4"/>
  <c r="BL40" i="1"/>
  <c r="L32" i="4"/>
  <c r="L34" i="4"/>
  <c r="BL42" i="1"/>
  <c r="L36" i="4"/>
  <c r="BL44" i="1"/>
  <c r="AB47" i="1"/>
  <c r="BG47" i="1" l="1"/>
  <c r="Q39" i="4" s="1"/>
  <c r="BE47" i="1"/>
  <c r="O39" i="4" s="1"/>
  <c r="BA47" i="1"/>
  <c r="K39" i="4" s="1"/>
  <c r="AW47" i="1"/>
  <c r="G39" i="4" s="1"/>
  <c r="AZ47" i="1"/>
  <c r="J39" i="4" s="1"/>
  <c r="BB47" i="1"/>
  <c r="BC47" i="1"/>
  <c r="M39" i="4" s="1"/>
  <c r="AY47" i="1"/>
  <c r="I39" i="4" s="1"/>
  <c r="BD47" i="1"/>
  <c r="N39" i="4" s="1"/>
  <c r="BH47" i="1"/>
  <c r="R39" i="4" s="1"/>
  <c r="AV47" i="1"/>
  <c r="F39" i="4" s="1"/>
  <c r="BI47" i="1"/>
  <c r="S39" i="4" s="1"/>
  <c r="AX47" i="1"/>
  <c r="H39" i="4" s="1"/>
  <c r="BF47" i="1"/>
  <c r="P39" i="4" s="1"/>
  <c r="BJ47" i="1"/>
  <c r="T39" i="4" s="1"/>
  <c r="AU47" i="1"/>
  <c r="E39" i="4" s="1"/>
  <c r="L39" i="4" l="1"/>
  <c r="BL47" i="1"/>
</calcChain>
</file>

<file path=xl/sharedStrings.xml><?xml version="1.0" encoding="utf-8"?>
<sst xmlns="http://schemas.openxmlformats.org/spreadsheetml/2006/main" count="889" uniqueCount="131">
  <si>
    <t>VISSIM Input ID</t>
  </si>
  <si>
    <t>Location</t>
  </si>
  <si>
    <t>VISSIM Link Number</t>
  </si>
  <si>
    <t>Ramp/Mainline or TMC?</t>
  </si>
  <si>
    <t>TMC</t>
  </si>
  <si>
    <t>I-208</t>
  </si>
  <si>
    <t>SB</t>
  </si>
  <si>
    <t>I-209</t>
  </si>
  <si>
    <t>NB</t>
  </si>
  <si>
    <t>I-101</t>
  </si>
  <si>
    <t>I-102</t>
  </si>
  <si>
    <t>I-103</t>
  </si>
  <si>
    <t>I-210</t>
  </si>
  <si>
    <t>WB</t>
  </si>
  <si>
    <t>EB</t>
  </si>
  <si>
    <t>I-105</t>
  </si>
  <si>
    <t>I-106</t>
  </si>
  <si>
    <t>I-107</t>
  </si>
  <si>
    <t>I-108</t>
  </si>
  <si>
    <t>I-213</t>
  </si>
  <si>
    <t>I-214</t>
  </si>
  <si>
    <t>I-215</t>
  </si>
  <si>
    <t>I-216</t>
  </si>
  <si>
    <t>I-218</t>
  </si>
  <si>
    <t>I-316</t>
  </si>
  <si>
    <t>I-212</t>
  </si>
  <si>
    <t>I-314</t>
  </si>
  <si>
    <t>I-311</t>
  </si>
  <si>
    <t>I-310</t>
  </si>
  <si>
    <t>Unbalanced Peak-Hour Volume</t>
  </si>
  <si>
    <t>Balanced Peak-Hour Volume</t>
  </si>
  <si>
    <t>Balanced Peak-Hour Volume Check</t>
  </si>
  <si>
    <t>15-Minute HOURLY flow rates from raw counts</t>
  </si>
  <si>
    <t>15-Minute ratios vs. unbalanced peak-hour volume</t>
  </si>
  <si>
    <t>TMC Database Extension</t>
  </si>
  <si>
    <t>'[Benning Road_TMC_Database.xlsx]</t>
  </si>
  <si>
    <t>I-217b</t>
  </si>
  <si>
    <t>I-217a</t>
  </si>
  <si>
    <t>I-315_5Legs</t>
  </si>
  <si>
    <t>44th SB Approach</t>
  </si>
  <si>
    <t>Hunt EB Approach</t>
  </si>
  <si>
    <t>NHB WB Approach</t>
  </si>
  <si>
    <t>44th NB Approach</t>
  </si>
  <si>
    <t>M-1a</t>
  </si>
  <si>
    <t>M-1b</t>
  </si>
  <si>
    <t>R-5</t>
  </si>
  <si>
    <t>Mainline</t>
  </si>
  <si>
    <t>Freeway Database Extension</t>
  </si>
  <si>
    <t>'[Benning Road_CountDatabase_Freeway.xlsm]</t>
  </si>
  <si>
    <t>*Pulling from raw 15-min counts</t>
  </si>
  <si>
    <t>Nannie Helen Burroughs Avenue NE at 44th Street NE and Hunt Place NE</t>
  </si>
  <si>
    <t>* Directly referencing "Data Summary Spreadsheet" for consistency in naming</t>
  </si>
  <si>
    <t>Unbalanced Volume Lookup</t>
  </si>
  <si>
    <t>Balanced Volume Lookup</t>
  </si>
  <si>
    <t>F-1</t>
  </si>
  <si>
    <t>F-6</t>
  </si>
  <si>
    <t>I-315</t>
  </si>
  <si>
    <t>Unbalanced Volume Approach</t>
  </si>
  <si>
    <t>Balanced Volume Approach</t>
  </si>
  <si>
    <t>Link ID</t>
  </si>
  <si>
    <t>Zone</t>
  </si>
  <si>
    <t>Name</t>
  </si>
  <si>
    <t>Composition</t>
  </si>
  <si>
    <t>0-900</t>
  </si>
  <si>
    <t>900-1800</t>
  </si>
  <si>
    <t>1800-2700</t>
  </si>
  <si>
    <t>2700-3600</t>
  </si>
  <si>
    <t>3600-4500</t>
  </si>
  <si>
    <t>4500-5400</t>
  </si>
  <si>
    <t>5400-6300</t>
  </si>
  <si>
    <t>6300-7200</t>
  </si>
  <si>
    <t>7200-8100</t>
  </si>
  <si>
    <t>8100-9000</t>
  </si>
  <si>
    <t>9000-9900</t>
  </si>
  <si>
    <t>9900-10800</t>
  </si>
  <si>
    <t>10800-11700</t>
  </si>
  <si>
    <t>11700-12600</t>
  </si>
  <si>
    <t>12600-13500</t>
  </si>
  <si>
    <t>13500-14400</t>
  </si>
  <si>
    <t>* Copy and paste into TXT file</t>
  </si>
  <si>
    <t>Pulling from:</t>
  </si>
  <si>
    <t>Hvy Veh %</t>
  </si>
  <si>
    <t>Ave</t>
  </si>
  <si>
    <t>Stdev</t>
  </si>
  <si>
    <t>'\\kimley-horn.com\AT_NVA\NVA_Transit\110293002_Benning_Streetcar\Production\2b_Traffic\Data Collection\[Benning Road_CountDatabase_Freeway.xlsm]</t>
  </si>
  <si>
    <t>'\\kimley-horn.com\AT_NVA\NVA_Transit\110293002_Benning_Streetcar\Production\2b_Traffic\Data Collection\[Benning Road_CountDatabase_Arterial.xlsm]</t>
  </si>
  <si>
    <t>Lookup</t>
  </si>
  <si>
    <t>Approach</t>
  </si>
  <si>
    <t>South Leg</t>
  </si>
  <si>
    <t>East Leg</t>
  </si>
  <si>
    <t>North Leg</t>
  </si>
  <si>
    <t>Signalized Crosswalk on Benning Road NE Ramp to DC-295 East of 36th Street</t>
  </si>
  <si>
    <t>I-104</t>
  </si>
  <si>
    <t>West Leg</t>
  </si>
  <si>
    <t>I-211</t>
  </si>
  <si>
    <t>I-312</t>
  </si>
  <si>
    <t>I-313</t>
  </si>
  <si>
    <t>44th South</t>
  </si>
  <si>
    <t>NHB East</t>
  </si>
  <si>
    <t>44th North</t>
  </si>
  <si>
    <t>NHB West</t>
  </si>
  <si>
    <t>Hunt West</t>
  </si>
  <si>
    <t>Leg</t>
  </si>
  <si>
    <t>West Leg-2</t>
  </si>
  <si>
    <t>Arterial Mainline</t>
  </si>
  <si>
    <t>NA</t>
  </si>
  <si>
    <t>Kenilworth Avenue SB North of Ramp 4</t>
  </si>
  <si>
    <t>East Capitol Street NE EB</t>
  </si>
  <si>
    <t>East Capitol Street NE WB</t>
  </si>
  <si>
    <t>A-8a</t>
  </si>
  <si>
    <t>A-8b</t>
  </si>
  <si>
    <t>Intersection</t>
  </si>
  <si>
    <t>I-308</t>
  </si>
  <si>
    <t>I-309</t>
  </si>
  <si>
    <t>AVG</t>
  </si>
  <si>
    <t>AM Hvy Veh %</t>
  </si>
  <si>
    <t>A-1a</t>
  </si>
  <si>
    <t>A-1b</t>
  </si>
  <si>
    <t>A-2a</t>
  </si>
  <si>
    <t>A-2b</t>
  </si>
  <si>
    <t>A-3a</t>
  </si>
  <si>
    <t>A-3b</t>
  </si>
  <si>
    <t>A-4</t>
  </si>
  <si>
    <t>A-5a</t>
  </si>
  <si>
    <t>A-5b</t>
  </si>
  <si>
    <t>A-7a</t>
  </si>
  <si>
    <t>A-7b</t>
  </si>
  <si>
    <t>Light Duty Veh %</t>
  </si>
  <si>
    <t>Bus %</t>
  </si>
  <si>
    <t>Single Unit Truck %</t>
  </si>
  <si>
    <t>Combo Unit Truck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</si>
</sst>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[$-409]h:mm\ AM/PM;@"/>
    <numFmt numFmtId="166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0" fillId="0" borderId="0" xfId="0" quotePrefix="1"/>
    <xf numFmtId="0" fontId="0" fillId="0" borderId="1" xfId="0" applyNumberFormat="1" applyBorder="1" applyAlignment="1">
      <alignment horizontal="center"/>
    </xf>
    <xf numFmtId="0" fontId="0" fillId="4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1" fillId="5" borderId="0" xfId="0" applyFont="1" applyFill="1" applyAlignment="1">
      <alignment horizontal="left" vertical="center"/>
    </xf>
    <xf numFmtId="0" fontId="1" fillId="0" borderId="0" xfId="0" applyFont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0" xfId="0" applyFill="1"/>
    <xf numFmtId="0" fontId="0" fillId="7" borderId="1" xfId="0" applyNumberFormat="1" applyFill="1" applyBorder="1" applyAlignment="1">
      <alignment horizontal="center"/>
    </xf>
    <xf numFmtId="0" fontId="0" fillId="7" borderId="0" xfId="0" applyFill="1" applyAlignment="1">
      <alignment horizontal="center"/>
    </xf>
    <xf numFmtId="1" fontId="0" fillId="7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9" fontId="0" fillId="0" borderId="1" xfId="1" applyNumberFormat="1" applyFont="1" applyBorder="1" applyAlignment="1">
      <alignment horizontal="center"/>
    </xf>
    <xf numFmtId="9" fontId="0" fillId="4" borderId="1" xfId="1" applyNumberFormat="1" applyFont="1" applyFill="1" applyBorder="1" applyAlignment="1">
      <alignment horizontal="center"/>
    </xf>
    <xf numFmtId="9" fontId="0" fillId="7" borderId="1" xfId="1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6" fillId="9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0" fillId="2" borderId="1" xfId="0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6" borderId="0" xfId="0" applyFill="1"/>
    <xf numFmtId="0" fontId="0" fillId="10" borderId="1" xfId="0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8" borderId="1" xfId="0" applyNumberFormat="1" applyFill="1" applyBorder="1" applyAlignment="1">
      <alignment horizontal="center"/>
    </xf>
    <xf numFmtId="1" fontId="4" fillId="11" borderId="1" xfId="0" applyNumberFormat="1" applyFont="1" applyFill="1" applyBorder="1" applyAlignment="1">
      <alignment horizontal="center"/>
    </xf>
    <xf numFmtId="1" fontId="0" fillId="8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0" fillId="0" borderId="0" xfId="0" applyFill="1"/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4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3" borderId="1" xfId="0" applyNumberFormat="1" applyFill="1" applyBorder="1" applyAlignment="1">
      <alignment horizontal="center"/>
    </xf>
    <xf numFmtId="1" fontId="0" fillId="13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7" xfId="0" applyFill="1" applyBorder="1" applyAlignment="1">
      <alignment horizontal="center"/>
    </xf>
    <xf numFmtId="0" fontId="1" fillId="0" borderId="0" xfId="0" applyFont="1" applyBorder="1" applyAlignment="1">
      <alignment horizontal="right"/>
    </xf>
    <xf numFmtId="166" fontId="0" fillId="0" borderId="1" xfId="1" applyNumberFormat="1" applyFon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66" fontId="0" fillId="0" borderId="0" xfId="0" applyNumberFormat="1" applyAlignment="1">
      <alignment horizontal="center"/>
    </xf>
    <xf numFmtId="3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1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../../../Data%20Collection/Benning%20Road_TMC_Database.xls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309955</xdr:colOff>
      <xdr:row>23</xdr:row>
      <xdr:rowOff>73520</xdr:rowOff>
    </xdr:from>
    <xdr:to>
      <xdr:col>19</xdr:col>
      <xdr:colOff>478023</xdr:colOff>
      <xdr:row>32</xdr:row>
      <xdr:rowOff>103909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3DF7D30-E9D3-42FC-8196-772F5981B40F}"/>
            </a:ext>
          </a:extLst>
        </xdr:cNvPr>
        <xdr:cNvSpPr txBox="1"/>
      </xdr:nvSpPr>
      <xdr:spPr>
        <a:xfrm>
          <a:off x="15376773" y="4836020"/>
          <a:ext cx="4428341" cy="1744889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/>
            <a:t>These values are generally linked to the TMC and other count database with underlying traffic counts</a:t>
          </a:r>
        </a:p>
      </xdr:txBody>
    </xdr:sp>
    <xdr:clientData/>
  </xdr:twoCellAnchor>
  <xdr:twoCellAnchor>
    <xdr:from>
      <xdr:col>25</xdr:col>
      <xdr:colOff>122464</xdr:colOff>
      <xdr:row>28</xdr:row>
      <xdr:rowOff>27214</xdr:rowOff>
    </xdr:from>
    <xdr:to>
      <xdr:col>25</xdr:col>
      <xdr:colOff>1104845</xdr:colOff>
      <xdr:row>29</xdr:row>
      <xdr:rowOff>174946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3F7F7129-B6D7-463A-B3B8-F619064F38C5}"/>
            </a:ext>
          </a:extLst>
        </xdr:cNvPr>
        <xdr:cNvSpPr/>
      </xdr:nvSpPr>
      <xdr:spPr>
        <a:xfrm>
          <a:off x="25499785" y="5742214"/>
          <a:ext cx="982381" cy="3382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45</xdr:col>
      <xdr:colOff>108857</xdr:colOff>
      <xdr:row>29</xdr:row>
      <xdr:rowOff>27214</xdr:rowOff>
    </xdr:from>
    <xdr:to>
      <xdr:col>45</xdr:col>
      <xdr:colOff>1091238</xdr:colOff>
      <xdr:row>30</xdr:row>
      <xdr:rowOff>174946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794EFB6A-50AE-43A8-80A2-0BA1FF562F05}"/>
            </a:ext>
          </a:extLst>
        </xdr:cNvPr>
        <xdr:cNvSpPr/>
      </xdr:nvSpPr>
      <xdr:spPr>
        <a:xfrm>
          <a:off x="40862250" y="5932714"/>
          <a:ext cx="982381" cy="3382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357186</xdr:colOff>
      <xdr:row>0</xdr:row>
      <xdr:rowOff>119063</xdr:rowOff>
    </xdr:from>
    <xdr:to>
      <xdr:col>7</xdr:col>
      <xdr:colOff>201477</xdr:colOff>
      <xdr:row>7</xdr:row>
      <xdr:rowOff>54738</xdr:rowOff>
    </xdr:to>
    <xdr:sp macro="" textlink="">
      <xdr:nvSpPr>
        <xdr:cNvPr id="2" name="TextBox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FE4AD9-81F2-4105-B91A-52B06274A84E}"/>
            </a:ext>
          </a:extLst>
        </xdr:cNvPr>
        <xdr:cNvSpPr txBox="1"/>
      </xdr:nvSpPr>
      <xdr:spPr>
        <a:xfrm>
          <a:off x="9310686" y="119063"/>
          <a:ext cx="4452010" cy="1269175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/>
            <a:t>Requires</a:t>
          </a:r>
          <a:r>
            <a:rPr lang="en-US" sz="2400" baseline="0"/>
            <a:t> TMC Database to be open - </a:t>
          </a:r>
          <a:r>
            <a:rPr lang="en-US" sz="2400" b="1" baseline="0"/>
            <a:t>Click here to open.</a:t>
          </a:r>
          <a:endParaRPr lang="en-US" sz="2400" b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NVA_Transit\110293002_Benning_Streetcar\Production\2b_Traffic\Data%20Collection\Benning%20Road_CountDatabase_Freeway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NVA_Transit\110293002_Benning_Streetcar\Production\2b_Traffic\Data%20Collection\Benning%20Road_TMC_Databas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NVA_Transit\110293002_Benning_Streetcar\Production\2b_Traffic\Data%20Collection\Benning%20Road_CountDatabase_Arterial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NVA_Transit\110293002_Benning_Streetcar\Production\2b_Traffic\Data%20Collection\Benning%20Road_Data_Summary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NVA_Transit\110293002_Benning_Streetcar\Production\2b_Traffic\Volume\2%20-%202045%20No-Build%20Streetcar\3-BenningRoad_VolBal_TMC_AM_Scenario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NVA_Transit\110293002_Benning_Streetcar\Production\2b_Traffic\Volume\Existing%20Conditions%20Volume%20Balancing\BenningRoad_VolBal_R295_ExistingConds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NVA_Transit\110293002_Benning_Streetcar\Production\2b_Traffic\Volume\2%20-%202045%20No-Build%20Streetcar\1-BenningRoad_VolBal_R295_Scenario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MAP"/>
      <sheetName val="Mainline List"/>
      <sheetName val="LookUpTables"/>
      <sheetName val="AWDT_15min - ALL"/>
      <sheetName val="AWDT_15min - Car"/>
      <sheetName val="AWDT_15min - Med"/>
      <sheetName val="AWDT_15min - Hvy"/>
      <sheetName val="AWDT_1hr - ALL -graphics Tues"/>
      <sheetName val="AWDT_1hr - ALL -graphics"/>
      <sheetName val="AWDT_1hr - ALL"/>
      <sheetName val="AWDT_1hr - Car"/>
      <sheetName val="AWDT_1hr - Med"/>
      <sheetName val="AWDT_1hr - Hvy"/>
      <sheetName val="Truck% of All_1hr"/>
      <sheetName val="M-1a"/>
      <sheetName val="M-1b"/>
      <sheetName val="R-1"/>
      <sheetName val="R-2"/>
      <sheetName val="R-3"/>
      <sheetName val="R-4"/>
      <sheetName val="R-5"/>
      <sheetName val="R-6"/>
      <sheetName val="R-7"/>
      <sheetName val="R-8"/>
      <sheetName val="R-9"/>
      <sheetName val="R-10"/>
      <sheetName val="R-11"/>
      <sheetName val="R-12"/>
      <sheetName val="R-13"/>
      <sheetName val="R-14"/>
      <sheetName val="R-15"/>
      <sheetName val="_M-1a"/>
      <sheetName val="_M-1b"/>
      <sheetName val="_R-1"/>
      <sheetName val="_R-2"/>
      <sheetName val="_R-3"/>
      <sheetName val="_R-4"/>
      <sheetName val="_R-5"/>
      <sheetName val="_R-6"/>
      <sheetName val="_R-7"/>
      <sheetName val="_R-8"/>
      <sheetName val="_R-9"/>
      <sheetName val="_R-10"/>
      <sheetName val="_R-11"/>
      <sheetName val="_R-12"/>
      <sheetName val="_R-13"/>
      <sheetName val="_R-14"/>
      <sheetName val="_R-15"/>
    </sheetNames>
    <sheetDataSet>
      <sheetData sheetId="0"/>
      <sheetData sheetId="1"/>
      <sheetData sheetId="2">
        <row r="2">
          <cell r="C2" t="str">
            <v>* Directly referencing "Data Summary Spreadsheet for consistency in naming</v>
          </cell>
        </row>
      </sheetData>
      <sheetData sheetId="3"/>
      <sheetData sheetId="4">
        <row r="2">
          <cell r="C2" t="str">
            <v xml:space="preserve">NB DC-295 between SB ramps to/from Kenilworth Avenue NE (C-D Road) 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4">
          <cell r="H4" t="str">
            <v>M-1a</v>
          </cell>
          <cell r="I4" t="str">
            <v>M-1b</v>
          </cell>
          <cell r="J4" t="str">
            <v>R-1</v>
          </cell>
          <cell r="K4" t="str">
            <v>R-2</v>
          </cell>
          <cell r="L4" t="str">
            <v>R-3</v>
          </cell>
          <cell r="M4" t="str">
            <v>R-4</v>
          </cell>
          <cell r="N4" t="str">
            <v>R-5</v>
          </cell>
          <cell r="O4" t="str">
            <v>R-6</v>
          </cell>
          <cell r="P4" t="str">
            <v>R-7</v>
          </cell>
          <cell r="Q4" t="str">
            <v>R-8</v>
          </cell>
          <cell r="R4" t="str">
            <v>R-9</v>
          </cell>
          <cell r="S4" t="str">
            <v>R-10</v>
          </cell>
          <cell r="T4" t="str">
            <v>R-11</v>
          </cell>
          <cell r="U4" t="str">
            <v>R-12</v>
          </cell>
          <cell r="V4" t="str">
            <v>R-13</v>
          </cell>
          <cell r="W4" t="str">
            <v>R-14</v>
          </cell>
          <cell r="X4" t="str">
            <v>R-15</v>
          </cell>
        </row>
        <row r="36">
          <cell r="G36">
            <v>0.32291666666666702</v>
          </cell>
          <cell r="H36">
            <v>4.0843621399176959E-2</v>
          </cell>
          <cell r="I36">
            <v>5.9333637608397993E-2</v>
          </cell>
          <cell r="J36">
            <v>2.3255813953488375E-2</v>
          </cell>
          <cell r="K36">
            <v>1.5625E-2</v>
          </cell>
          <cell r="L36">
            <v>2.3099850968703425E-2</v>
          </cell>
          <cell r="M36">
            <v>4.0281030444964873E-2</v>
          </cell>
          <cell r="N36">
            <v>2.8688524590163939E-2</v>
          </cell>
          <cell r="O36">
            <v>4.7331319234642497E-2</v>
          </cell>
          <cell r="P36">
            <v>3.5211267605633804E-2</v>
          </cell>
          <cell r="Q36">
            <v>0.10112359550561797</v>
          </cell>
          <cell r="R36">
            <v>8.2742316784869985E-2</v>
          </cell>
          <cell r="S36">
            <v>4.9653579676674366E-2</v>
          </cell>
          <cell r="T36">
            <v>6.0975609756097553E-2</v>
          </cell>
          <cell r="U36">
            <v>3.7533512064343168E-2</v>
          </cell>
          <cell r="V36">
            <v>2.0742358078602623E-2</v>
          </cell>
          <cell r="W36">
            <v>1.3698630136986302E-2</v>
          </cell>
          <cell r="X36">
            <v>6.6746126340881992E-2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300">
          <cell r="I300">
            <v>0.72493695405869674</v>
          </cell>
          <cell r="J300">
            <v>5.2702752092394285E-2</v>
          </cell>
          <cell r="K300">
            <v>0.14162494060889588</v>
          </cell>
          <cell r="L300">
            <v>8.0735353240013158E-2</v>
          </cell>
        </row>
      </sheetData>
      <sheetData sheetId="33">
        <row r="300">
          <cell r="I300">
            <v>0.75044810898010395</v>
          </cell>
          <cell r="J300">
            <v>4.7096253808926333E-2</v>
          </cell>
          <cell r="K300">
            <v>0.10297544362789031</v>
          </cell>
          <cell r="L300">
            <v>9.9480193583079399E-2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section ID"/>
      <sheetName val="Peak Hour TMC Summary Sheet"/>
      <sheetName val="Peak Period TMC Summary Sheet"/>
      <sheetName val="Bike Ped Volume Graphs"/>
      <sheetName val="I-101"/>
      <sheetName val="I-102"/>
      <sheetName val="I-103"/>
      <sheetName val="I-104"/>
      <sheetName val="I-106"/>
      <sheetName val="I-107"/>
      <sheetName val="I-108"/>
      <sheetName val="I-208"/>
      <sheetName val="I-209"/>
      <sheetName val="I-210"/>
      <sheetName val="I-211"/>
      <sheetName val="I-212"/>
      <sheetName val="I-213"/>
      <sheetName val="I-214"/>
      <sheetName val="I-215"/>
      <sheetName val="I-216"/>
      <sheetName val="I-217a"/>
      <sheetName val="I-217b"/>
      <sheetName val="I-218"/>
      <sheetName val="I-308"/>
      <sheetName val="I-309"/>
      <sheetName val="I-310"/>
      <sheetName val="I-311"/>
      <sheetName val="I-312"/>
      <sheetName val="I-313"/>
      <sheetName val="I-314"/>
      <sheetName val="I-315"/>
      <sheetName val="I-315_5Legs"/>
      <sheetName val="I-316"/>
      <sheetName val="I-C19"/>
      <sheetName val="I-C17"/>
      <sheetName val="I-GC"/>
      <sheetName val="2018Peak Hour TMC Summary Sheet"/>
      <sheetName val="I-101-2018"/>
      <sheetName val="I-102-2018"/>
      <sheetName val="I-103-2018"/>
      <sheetName val="I-104-2018"/>
      <sheetName val="I-106-2018"/>
      <sheetName val="I-107-2018"/>
      <sheetName val="I-108-2018"/>
      <sheetName val="I-208-2018"/>
      <sheetName val="I-209-2018"/>
      <sheetName val="I-210-2018"/>
      <sheetName val="I-211-2018"/>
      <sheetName val="I-212-2018"/>
      <sheetName val="I-213-2018"/>
      <sheetName val="I-214-2018"/>
      <sheetName val="I-215-2018"/>
      <sheetName val="I-216-2018"/>
      <sheetName val="I-217-2018"/>
    </sheetNames>
    <sheetDataSet>
      <sheetData sheetId="0"/>
      <sheetData sheetId="1"/>
      <sheetData sheetId="2"/>
      <sheetData sheetId="3"/>
      <sheetData sheetId="4">
        <row r="8">
          <cell r="CS8">
            <v>5.0041271151465123E-2</v>
          </cell>
        </row>
      </sheetData>
      <sheetData sheetId="5">
        <row r="8">
          <cell r="CS8">
            <v>4.8773584905660375E-2</v>
          </cell>
        </row>
      </sheetData>
      <sheetData sheetId="6">
        <row r="8">
          <cell r="CS8">
            <v>8.5543199315654406E-2</v>
          </cell>
        </row>
      </sheetData>
      <sheetData sheetId="7">
        <row r="8">
          <cell r="CS8">
            <v>5.7075076751325705E-2</v>
          </cell>
        </row>
      </sheetData>
      <sheetData sheetId="8">
        <row r="8">
          <cell r="CS8">
            <v>3.6594861147158056E-2</v>
          </cell>
        </row>
      </sheetData>
      <sheetData sheetId="9">
        <row r="8">
          <cell r="CS8">
            <v>3.0310559006211182E-2</v>
          </cell>
        </row>
      </sheetData>
      <sheetData sheetId="10">
        <row r="8">
          <cell r="CS8">
            <v>2.5680421422300263E-2</v>
          </cell>
        </row>
      </sheetData>
      <sheetData sheetId="11">
        <row r="8">
          <cell r="CS8">
            <v>4.9274667306078407E-2</v>
          </cell>
        </row>
      </sheetData>
      <sheetData sheetId="12">
        <row r="8">
          <cell r="CS8">
            <v>4.6615914068203153E-2</v>
          </cell>
        </row>
      </sheetData>
      <sheetData sheetId="13">
        <row r="8">
          <cell r="CS8">
            <v>4.4720138488170802E-2</v>
          </cell>
        </row>
      </sheetData>
      <sheetData sheetId="14">
        <row r="8">
          <cell r="CS8">
            <v>0.1257955821789592</v>
          </cell>
        </row>
      </sheetData>
      <sheetData sheetId="15">
        <row r="8">
          <cell r="CS8">
            <v>0.10426716141001856</v>
          </cell>
        </row>
      </sheetData>
      <sheetData sheetId="16">
        <row r="8">
          <cell r="CS8">
            <v>3.1992955679483417E-2</v>
          </cell>
        </row>
      </sheetData>
      <sheetData sheetId="17">
        <row r="8">
          <cell r="CS8">
            <v>2.9167601525689927E-2</v>
          </cell>
        </row>
      </sheetData>
      <sheetData sheetId="18">
        <row r="8">
          <cell r="CS8">
            <v>2.6078479161589081E-2</v>
          </cell>
        </row>
      </sheetData>
      <sheetData sheetId="19">
        <row r="8">
          <cell r="CS8">
            <v>3.3014112903225805E-2</v>
          </cell>
        </row>
      </sheetData>
      <sheetData sheetId="20">
        <row r="8">
          <cell r="CS8">
            <v>2.6603897525728049E-2</v>
          </cell>
        </row>
      </sheetData>
      <sheetData sheetId="21">
        <row r="8">
          <cell r="CS8">
            <v>3.8248949812071636E-2</v>
          </cell>
        </row>
      </sheetData>
      <sheetData sheetId="22">
        <row r="8">
          <cell r="CS8">
            <v>3.8748832866479926E-2</v>
          </cell>
        </row>
      </sheetData>
      <sheetData sheetId="23">
        <row r="8">
          <cell r="CS8">
            <v>0.05</v>
          </cell>
        </row>
      </sheetData>
      <sheetData sheetId="24">
        <row r="8">
          <cell r="CS8">
            <v>1.9510111079464539E-2</v>
          </cell>
        </row>
      </sheetData>
      <sheetData sheetId="25">
        <row r="8">
          <cell r="CS8">
            <v>7.4738415545590429E-3</v>
          </cell>
        </row>
      </sheetData>
      <sheetData sheetId="26">
        <row r="8">
          <cell r="CS8">
            <v>2.7610282450015868E-2</v>
          </cell>
        </row>
      </sheetData>
      <sheetData sheetId="27">
        <row r="8">
          <cell r="CS8">
            <v>3.1643002028397565E-2</v>
          </cell>
        </row>
      </sheetData>
      <sheetData sheetId="28">
        <row r="8">
          <cell r="CS8">
            <v>3.1567764455911369E-2</v>
          </cell>
        </row>
      </sheetData>
      <sheetData sheetId="29">
        <row r="8">
          <cell r="CS8">
            <v>4.0141676505312869E-2</v>
          </cell>
        </row>
      </sheetData>
      <sheetData sheetId="30"/>
      <sheetData sheetId="31">
        <row r="7">
          <cell r="BC7">
            <v>2.8645221883071142E-2</v>
          </cell>
        </row>
      </sheetData>
      <sheetData sheetId="32">
        <row r="8">
          <cell r="CS8">
            <v>2.8571428571428571E-2</v>
          </cell>
        </row>
      </sheetData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MAP"/>
      <sheetName val="Mainline List"/>
      <sheetName val="LookUpTables"/>
      <sheetName val="AWDT_15min - ALL"/>
      <sheetName val="AWDT_15min - Car"/>
      <sheetName val="AWDT_15min - Med"/>
      <sheetName val="AWDT_15min - Hvy"/>
      <sheetName val="AWDT_1hr - ALL"/>
      <sheetName val="AWDT_1hr - Car"/>
      <sheetName val="AWDT_1hr - Med"/>
      <sheetName val="AWDT_1hr - Hvy"/>
      <sheetName val="Truck% of All_1hr"/>
      <sheetName val="A-1a"/>
      <sheetName val="A-1b"/>
      <sheetName val="A-2a"/>
      <sheetName val="A-2b"/>
      <sheetName val="A-3a"/>
      <sheetName val="A-3b"/>
      <sheetName val="A-4"/>
      <sheetName val="A-5a"/>
      <sheetName val="A-5b"/>
      <sheetName val="A-6a"/>
      <sheetName val="A-6b"/>
      <sheetName val="A-7a"/>
      <sheetName val="A-7b"/>
      <sheetName val="A-8a"/>
      <sheetName val="A-8b"/>
      <sheetName val="_A-1a"/>
      <sheetName val="_A-1b"/>
      <sheetName val="_A-2a"/>
      <sheetName val="_A-2b"/>
      <sheetName val="_A-3a"/>
      <sheetName val="_A-3b"/>
      <sheetName val="_A-4"/>
      <sheetName val="_A-5a"/>
      <sheetName val="_A-5b"/>
      <sheetName val="_A-6a"/>
      <sheetName val="_A-6b"/>
      <sheetName val="_A-7a"/>
      <sheetName val="_A-7b"/>
      <sheetName val="_A-8a"/>
      <sheetName val="_A-8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H4" t="str">
            <v>A-1a</v>
          </cell>
          <cell r="I4" t="str">
            <v>A-1b</v>
          </cell>
          <cell r="J4" t="str">
            <v>A-2a</v>
          </cell>
          <cell r="K4" t="str">
            <v>A-2b</v>
          </cell>
          <cell r="L4" t="str">
            <v>A-3a</v>
          </cell>
          <cell r="M4" t="str">
            <v>A-3b</v>
          </cell>
          <cell r="N4" t="str">
            <v>A-4</v>
          </cell>
          <cell r="O4" t="str">
            <v>A-5a</v>
          </cell>
          <cell r="P4" t="str">
            <v>A-5b</v>
          </cell>
          <cell r="Q4" t="str">
            <v>A-6a</v>
          </cell>
          <cell r="R4" t="str">
            <v>A-6b</v>
          </cell>
          <cell r="S4" t="str">
            <v>A-7a</v>
          </cell>
          <cell r="T4" t="str">
            <v>A-7b</v>
          </cell>
          <cell r="U4" t="str">
            <v>A-8a</v>
          </cell>
          <cell r="V4" t="str">
            <v>A-8b</v>
          </cell>
        </row>
        <row r="36">
          <cell r="H36">
            <v>5.1224105461393589E-2</v>
          </cell>
          <cell r="I36">
            <v>3.1777805579882405E-2</v>
          </cell>
          <cell r="J36">
            <v>5.9304703476482611E-2</v>
          </cell>
          <cell r="K36">
            <v>5.8325912733748889E-2</v>
          </cell>
          <cell r="L36">
            <v>2.8077753779697623E-2</v>
          </cell>
          <cell r="M36">
            <v>1.6556291390728482E-2</v>
          </cell>
          <cell r="N36">
            <v>2.7370948379351744E-2</v>
          </cell>
          <cell r="O36">
            <v>0.10375816993464052</v>
          </cell>
          <cell r="P36">
            <v>8.4180790960451973E-2</v>
          </cell>
          <cell r="Q36">
            <v>5.186590765338394E-2</v>
          </cell>
          <cell r="R36">
            <v>6.8441064638783272E-2</v>
          </cell>
          <cell r="S36">
            <v>1.6255267910897053E-2</v>
          </cell>
          <cell r="T36">
            <v>2.4098785102569204E-2</v>
          </cell>
          <cell r="U36">
            <v>4.1762276273519965E-2</v>
          </cell>
          <cell r="V36">
            <v>4.0972222222222222E-2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00">
          <cell r="I300">
            <v>0.66876885111050177</v>
          </cell>
          <cell r="J300">
            <v>9.8985467507540448E-2</v>
          </cell>
          <cell r="K300">
            <v>0.12626816561557444</v>
          </cell>
          <cell r="L300">
            <v>0.10597751576638333</v>
          </cell>
        </row>
      </sheetData>
      <sheetData sheetId="29">
        <row r="300">
          <cell r="I300">
            <v>0.67469305042317318</v>
          </cell>
          <cell r="J300">
            <v>8.8568363332935982E-2</v>
          </cell>
          <cell r="K300">
            <v>0.12540231255215162</v>
          </cell>
          <cell r="L300">
            <v>0.11133627369173918</v>
          </cell>
        </row>
      </sheetData>
      <sheetData sheetId="30">
        <row r="300">
          <cell r="I300">
            <v>0.67594879856276668</v>
          </cell>
          <cell r="J300">
            <v>0.17808219178082191</v>
          </cell>
          <cell r="K300">
            <v>9.6339546373231527E-2</v>
          </cell>
          <cell r="L300">
            <v>4.9629463283179881E-2</v>
          </cell>
        </row>
      </sheetData>
      <sheetData sheetId="31">
        <row r="300">
          <cell r="I300">
            <v>0.61270270270270266</v>
          </cell>
          <cell r="J300">
            <v>0.21081081081081082</v>
          </cell>
          <cell r="K300">
            <v>0.11540540540540541</v>
          </cell>
          <cell r="L300">
            <v>6.1081081081081082E-2</v>
          </cell>
        </row>
      </sheetData>
      <sheetData sheetId="32">
        <row r="300">
          <cell r="I300">
            <v>0.73616103522645582</v>
          </cell>
          <cell r="J300">
            <v>0.11430625449317038</v>
          </cell>
          <cell r="K300">
            <v>0.10891445003594537</v>
          </cell>
          <cell r="L300">
            <v>4.0618260244428467E-2</v>
          </cell>
        </row>
      </sheetData>
      <sheetData sheetId="33">
        <row r="300">
          <cell r="I300">
            <v>0.68604246432300731</v>
          </cell>
          <cell r="J300">
            <v>0.14932126696832579</v>
          </cell>
          <cell r="K300">
            <v>0.12460842325095718</v>
          </cell>
          <cell r="L300">
            <v>4.002784545770971E-2</v>
          </cell>
        </row>
      </sheetData>
      <sheetData sheetId="34">
        <row r="300">
          <cell r="I300">
            <v>0.73707924728332896</v>
          </cell>
          <cell r="J300">
            <v>3.1274847601378213E-2</v>
          </cell>
          <cell r="K300">
            <v>0.14285714285714285</v>
          </cell>
          <cell r="L300">
            <v>8.8788762258150009E-2</v>
          </cell>
        </row>
      </sheetData>
      <sheetData sheetId="35">
        <row r="300">
          <cell r="I300">
            <v>0.45834388452772856</v>
          </cell>
          <cell r="J300">
            <v>0.43935173461635857</v>
          </cell>
          <cell r="K300">
            <v>7.2676626994175736E-2</v>
          </cell>
          <cell r="L300">
            <v>2.962775386173715E-2</v>
          </cell>
        </row>
      </sheetData>
      <sheetData sheetId="36">
        <row r="300">
          <cell r="I300">
            <v>0.42992168512017281</v>
          </cell>
          <cell r="J300">
            <v>0.45611666216581148</v>
          </cell>
          <cell r="K300">
            <v>8.9116932217121247E-2</v>
          </cell>
          <cell r="L300">
            <v>2.4844720496894408E-2</v>
          </cell>
        </row>
      </sheetData>
      <sheetData sheetId="37"/>
      <sheetData sheetId="38"/>
      <sheetData sheetId="39">
        <row r="300">
          <cell r="I300">
            <v>0.81718618365627638</v>
          </cell>
          <cell r="J300">
            <v>6.8520078629598427E-2</v>
          </cell>
          <cell r="K300">
            <v>7.5821398483572028E-2</v>
          </cell>
          <cell r="L300">
            <v>3.8472339230553217E-2</v>
          </cell>
        </row>
      </sheetData>
      <sheetData sheetId="40">
        <row r="300">
          <cell r="I300">
            <v>0.80597014925373134</v>
          </cell>
          <cell r="J300">
            <v>6.3093622795115337E-2</v>
          </cell>
          <cell r="K300">
            <v>8.5707824513794661E-2</v>
          </cell>
          <cell r="L300">
            <v>4.5228403437358664E-2</v>
          </cell>
        </row>
      </sheetData>
      <sheetData sheetId="41"/>
      <sheetData sheetId="4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sections"/>
      <sheetName val="Arterial Mainlines"/>
      <sheetName val="Freeway Counts"/>
    </sheetNames>
    <sheetDataSet>
      <sheetData sheetId="0">
        <row r="1">
          <cell r="A1" t="str">
            <v>Intersections</v>
          </cell>
        </row>
        <row r="3">
          <cell r="A3" t="str">
            <v>Index</v>
          </cell>
          <cell r="B3" t="str">
            <v>Description</v>
          </cell>
          <cell r="C3" t="str">
            <v>Signalized/Unsignalized</v>
          </cell>
          <cell r="D3" t="str">
            <v>Notes</v>
          </cell>
        </row>
        <row r="4">
          <cell r="A4" t="str">
            <v>I-101</v>
          </cell>
          <cell r="B4" t="str">
            <v>Benning Road NE at Anacostia Avenue NE</v>
          </cell>
          <cell r="C4" t="str">
            <v>Signalized</v>
          </cell>
        </row>
        <row r="5">
          <cell r="A5" t="str">
            <v>I-102</v>
          </cell>
          <cell r="B5" t="str">
            <v>Benning Road NE at 34th Street NE</v>
          </cell>
          <cell r="C5" t="str">
            <v>Signalized</v>
          </cell>
        </row>
        <row r="6">
          <cell r="A6" t="str">
            <v>I-103</v>
          </cell>
          <cell r="B6" t="str">
            <v>Benning Road NE Ramp to DC-295 at 36th Street NE</v>
          </cell>
          <cell r="C6" t="str">
            <v>Unsignalized</v>
          </cell>
        </row>
        <row r="7">
          <cell r="A7" t="str">
            <v>I-104</v>
          </cell>
          <cell r="B7" t="str">
            <v>Benning Road NE at Minnesota Avenue NE</v>
          </cell>
          <cell r="C7" t="str">
            <v>Signalized</v>
          </cell>
          <cell r="D7" t="str">
            <v>Modeling Existing as Field Conditions, Future no build with current construction of EB RT</v>
          </cell>
        </row>
        <row r="8">
          <cell r="A8" t="str">
            <v>I-105</v>
          </cell>
          <cell r="B8" t="str">
            <v>Benning Road NB at 39th Street NE/Driveway</v>
          </cell>
          <cell r="C8" t="str">
            <v>Signalized</v>
          </cell>
          <cell r="D8" t="str">
            <v>This intersection wasn't included in the Data Collection Plan</v>
          </cell>
        </row>
        <row r="9">
          <cell r="A9" t="str">
            <v>I-106</v>
          </cell>
          <cell r="B9" t="str">
            <v>Benning Road NE at 40th Street NE</v>
          </cell>
          <cell r="C9" t="str">
            <v>Unsignalized</v>
          </cell>
        </row>
        <row r="10">
          <cell r="A10" t="str">
            <v>I-107</v>
          </cell>
          <cell r="B10" t="str">
            <v>Benning Road NE at 41st Street NE</v>
          </cell>
          <cell r="C10" t="str">
            <v>Unsignalized</v>
          </cell>
        </row>
        <row r="11">
          <cell r="A11" t="str">
            <v>I-108</v>
          </cell>
          <cell r="B11" t="str">
            <v>Benning Road NE at 42nd Street NE</v>
          </cell>
          <cell r="C11" t="str">
            <v>Signalized</v>
          </cell>
        </row>
        <row r="12">
          <cell r="A12" t="str">
            <v>I-208</v>
          </cell>
          <cell r="B12" t="str">
            <v>Benning Road NE at 26th Street NE</v>
          </cell>
          <cell r="C12" t="str">
            <v>Signalized</v>
          </cell>
        </row>
        <row r="13">
          <cell r="A13" t="str">
            <v>I-209</v>
          </cell>
          <cell r="B13" t="str">
            <v>Benning Road NE at Oklahoma Avenue NE</v>
          </cell>
          <cell r="C13" t="str">
            <v>Signalized</v>
          </cell>
        </row>
        <row r="14">
          <cell r="A14" t="str">
            <v>I-210</v>
          </cell>
          <cell r="B14" t="str">
            <v>Minnesota Avenue NE at Dix Street NE</v>
          </cell>
          <cell r="C14" t="str">
            <v>Signalized</v>
          </cell>
        </row>
        <row r="15">
          <cell r="A15" t="str">
            <v>I-211</v>
          </cell>
          <cell r="B15" t="str">
            <v>Minnesota Avenue NE at Bus Exit South</v>
          </cell>
          <cell r="C15" t="str">
            <v>Signalized</v>
          </cell>
        </row>
        <row r="16">
          <cell r="A16" t="str">
            <v>I-212</v>
          </cell>
          <cell r="B16" t="str">
            <v>Minnesota Avenue NE at Grant Street NE and Bus Entrance North</v>
          </cell>
          <cell r="C16" t="str">
            <v>Signalized</v>
          </cell>
        </row>
        <row r="17">
          <cell r="A17" t="str">
            <v>I-213</v>
          </cell>
          <cell r="B17" t="str">
            <v>Benning Road NE at Blaine Street NE</v>
          </cell>
          <cell r="C17" t="str">
            <v>Unsignalized</v>
          </cell>
        </row>
        <row r="18">
          <cell r="A18" t="str">
            <v>I-214</v>
          </cell>
          <cell r="B18" t="str">
            <v>Benning Road NE at 44th Street NE</v>
          </cell>
          <cell r="C18" t="str">
            <v>Signalized</v>
          </cell>
        </row>
        <row r="19">
          <cell r="A19" t="str">
            <v>I-215</v>
          </cell>
          <cell r="B19" t="str">
            <v>Benning Road NE at 45th Street NE</v>
          </cell>
          <cell r="C19" t="str">
            <v>Unsignalized</v>
          </cell>
        </row>
        <row r="20">
          <cell r="A20" t="str">
            <v>I-216</v>
          </cell>
          <cell r="B20" t="str">
            <v>Benning Road NE at Central Avenue NE</v>
          </cell>
          <cell r="C20" t="str">
            <v>Unsignalized</v>
          </cell>
        </row>
        <row r="21">
          <cell r="A21" t="str">
            <v>I-217a</v>
          </cell>
          <cell r="B21" t="str">
            <v>Benning Road NE at East Capitol Street SE (North Intersection)</v>
          </cell>
          <cell r="C21" t="str">
            <v>Signalized</v>
          </cell>
        </row>
        <row r="22">
          <cell r="A22" t="str">
            <v>I-217b</v>
          </cell>
          <cell r="B22" t="str">
            <v>Benning Road NE at East Capitol Street SE (South Intersection)</v>
          </cell>
          <cell r="C22" t="str">
            <v>Signalized</v>
          </cell>
        </row>
        <row r="23">
          <cell r="A23" t="str">
            <v>I-218</v>
          </cell>
          <cell r="B23" t="str">
            <v>East Capitol Street SE at Texas Avenue SE</v>
          </cell>
          <cell r="C23" t="str">
            <v>Signalized</v>
          </cell>
        </row>
        <row r="24">
          <cell r="A24" t="str">
            <v>I-308</v>
          </cell>
          <cell r="B24" t="str">
            <v>Independence Avenue SE at 19th Street SE</v>
          </cell>
          <cell r="C24" t="str">
            <v>Signalized</v>
          </cell>
        </row>
        <row r="25">
          <cell r="A25" t="str">
            <v>I-309</v>
          </cell>
          <cell r="B25" t="str">
            <v>C Street NE at 21st Street NE</v>
          </cell>
          <cell r="C25" t="str">
            <v>Signalized</v>
          </cell>
        </row>
        <row r="26">
          <cell r="A26" t="str">
            <v>I-310</v>
          </cell>
          <cell r="B26" t="str">
            <v>Deane Avenue NE at Lee St NE</v>
          </cell>
          <cell r="C26" t="str">
            <v>Roundabout/Traffic Circle</v>
          </cell>
        </row>
        <row r="27">
          <cell r="A27" t="str">
            <v>I-311</v>
          </cell>
          <cell r="B27" t="str">
            <v>Deane Avenue NE at Kenilworth Terrace NE</v>
          </cell>
          <cell r="C27" t="str">
            <v>Signalized</v>
          </cell>
        </row>
        <row r="28">
          <cell r="A28" t="str">
            <v>I-312</v>
          </cell>
          <cell r="B28" t="str">
            <v>Deane Avenue NE at Kenilworth Avenue NE</v>
          </cell>
          <cell r="C28" t="str">
            <v>Signalized</v>
          </cell>
        </row>
        <row r="29">
          <cell r="A29" t="str">
            <v>I-313</v>
          </cell>
          <cell r="B29" t="str">
            <v>Nannie Helen Burroughs Avenue NE at Kenilworth Avenue NE and DC-295 U-Turns</v>
          </cell>
          <cell r="C29" t="str">
            <v>Signalized</v>
          </cell>
        </row>
        <row r="30">
          <cell r="A30" t="str">
            <v>I-314</v>
          </cell>
          <cell r="B30" t="str">
            <v>Nannie Helen Burroughs Avenue NE at Minnesota Avenue NE</v>
          </cell>
          <cell r="C30" t="str">
            <v>Signalized</v>
          </cell>
        </row>
        <row r="31">
          <cell r="A31" t="str">
            <v>I-315</v>
          </cell>
          <cell r="B31" t="str">
            <v>Nannie Helen Burroughs Avenue NE at 44th Street NE and Hunt Place NE</v>
          </cell>
          <cell r="C31" t="str">
            <v>Signalized</v>
          </cell>
        </row>
        <row r="32">
          <cell r="A32" t="str">
            <v>I-316</v>
          </cell>
          <cell r="B32" t="str">
            <v>Kenilworth Avenue NE at Foote Street NE</v>
          </cell>
          <cell r="C32" t="str">
            <v>Unsignalized</v>
          </cell>
        </row>
        <row r="33">
          <cell r="A33" t="str">
            <v>I-C19</v>
          </cell>
          <cell r="B33" t="str">
            <v>C Street NE at 19th Street NE</v>
          </cell>
          <cell r="C33" t="str">
            <v>Signalized</v>
          </cell>
          <cell r="D33" t="str">
            <v>Not included in original list of intersections, but AMT provided data</v>
          </cell>
        </row>
        <row r="34">
          <cell r="A34" t="str">
            <v>I-C17</v>
          </cell>
          <cell r="B34" t="str">
            <v>C Street NE at 17th Street NE</v>
          </cell>
          <cell r="C34" t="str">
            <v>Signalized</v>
          </cell>
          <cell r="D34" t="str">
            <v>Not included in original list of intersections, but AMT provided data</v>
          </cell>
        </row>
        <row r="35">
          <cell r="A35" t="str">
            <v>I-GC</v>
          </cell>
          <cell r="B35" t="str">
            <v>Benning Road NE at Golf Course Driving Range Entrance</v>
          </cell>
          <cell r="C35" t="str">
            <v>Unsignalized</v>
          </cell>
          <cell r="D35" t="str">
            <v>Not included in original list of intersections, but AMT provided data</v>
          </cell>
        </row>
        <row r="36">
          <cell r="A36" t="str">
            <v>I-101-2018</v>
          </cell>
          <cell r="B36" t="str">
            <v>Benning Road NE at Anacostia Avenue NE (2018)</v>
          </cell>
          <cell r="C36" t="str">
            <v>Signalized</v>
          </cell>
        </row>
        <row r="37">
          <cell r="A37" t="str">
            <v>I-102-2018</v>
          </cell>
          <cell r="B37" t="str">
            <v>Benning Road NE at 34th Street NE (2018)</v>
          </cell>
          <cell r="C37" t="str">
            <v>Signalized</v>
          </cell>
        </row>
        <row r="38">
          <cell r="A38" t="str">
            <v>I-103-2018</v>
          </cell>
          <cell r="B38" t="str">
            <v>Benning Road NE Ramp to DC-295 at 36th Street NE (2018)</v>
          </cell>
          <cell r="C38" t="str">
            <v>Unsignalized</v>
          </cell>
        </row>
        <row r="39">
          <cell r="A39" t="str">
            <v>I-104-2018</v>
          </cell>
          <cell r="B39" t="str">
            <v>Benning Road NE at Minnesota Avenue NE (2018)</v>
          </cell>
          <cell r="C39" t="str">
            <v>Signalized</v>
          </cell>
        </row>
        <row r="40">
          <cell r="A40" t="str">
            <v>I-105-2018</v>
          </cell>
          <cell r="B40" t="str">
            <v>Benning Road NE at 40th Street NE (2018)</v>
          </cell>
          <cell r="C40" t="str">
            <v>Unsignalized</v>
          </cell>
        </row>
        <row r="41">
          <cell r="A41" t="str">
            <v>I-106-2018</v>
          </cell>
          <cell r="B41" t="str">
            <v>Benning Road NE at 41st Street NE (2018)</v>
          </cell>
          <cell r="C41" t="str">
            <v>Unsignalized</v>
          </cell>
        </row>
        <row r="42">
          <cell r="A42" t="str">
            <v>I-107-2018</v>
          </cell>
          <cell r="B42" t="str">
            <v>Benning Road NE at 42nd Street NE (2018)</v>
          </cell>
          <cell r="C42" t="str">
            <v>Signalized</v>
          </cell>
        </row>
        <row r="43">
          <cell r="A43" t="str">
            <v>I-208-2018</v>
          </cell>
          <cell r="B43" t="str">
            <v>Benning Road NE at 26th Street NE (2018)</v>
          </cell>
          <cell r="C43" t="str">
            <v>Signalized</v>
          </cell>
        </row>
        <row r="44">
          <cell r="A44" t="str">
            <v>I-209-2018</v>
          </cell>
          <cell r="B44" t="str">
            <v>Benning Road NE at Oklahoma Avenue NE (2018)</v>
          </cell>
          <cell r="C44" t="str">
            <v>Signalized</v>
          </cell>
        </row>
        <row r="45">
          <cell r="A45" t="str">
            <v>I-210-2018</v>
          </cell>
          <cell r="B45" t="str">
            <v>Minnesota Avenue NE at Dix Street NE (2018)</v>
          </cell>
          <cell r="C45" t="str">
            <v>Signalized</v>
          </cell>
        </row>
        <row r="46">
          <cell r="A46" t="str">
            <v>I-211-2018</v>
          </cell>
          <cell r="B46" t="str">
            <v>Minnesota Avenue NE at Bus Exit South (2018)</v>
          </cell>
          <cell r="C46" t="str">
            <v>Signalized</v>
          </cell>
        </row>
        <row r="47">
          <cell r="A47" t="str">
            <v>I-212-2018</v>
          </cell>
          <cell r="B47" t="str">
            <v>Minnesota Avenue NE at Grant Street NE and Bus Entrance North (2018)</v>
          </cell>
          <cell r="C47" t="str">
            <v>Signalized</v>
          </cell>
        </row>
        <row r="48">
          <cell r="A48" t="str">
            <v>I-213-2018</v>
          </cell>
          <cell r="B48" t="str">
            <v>Benning Road NE at Blaine Street NE (2018)</v>
          </cell>
          <cell r="C48" t="str">
            <v>Unsignalized</v>
          </cell>
        </row>
        <row r="49">
          <cell r="A49" t="str">
            <v>I-214-2018</v>
          </cell>
          <cell r="B49" t="str">
            <v>Benning Road NE at 44th Street NE (2018)</v>
          </cell>
          <cell r="C49" t="str">
            <v>Signalized</v>
          </cell>
        </row>
        <row r="50">
          <cell r="A50" t="str">
            <v>I-215-2018</v>
          </cell>
          <cell r="B50" t="str">
            <v>Benning Road NE at 45th Street NE (2018)</v>
          </cell>
          <cell r="C50" t="str">
            <v>Unsignalized</v>
          </cell>
        </row>
        <row r="51">
          <cell r="A51" t="str">
            <v>I-216-2018</v>
          </cell>
          <cell r="B51" t="str">
            <v>Benning Road NE at Central Avenue NE (2018)</v>
          </cell>
          <cell r="C51" t="str">
            <v>Unsignalized</v>
          </cell>
        </row>
        <row r="52">
          <cell r="A52" t="str">
            <v>I-217-2018</v>
          </cell>
          <cell r="B52" t="str">
            <v>Benning Road NE at East Capitol Street NE (2018)</v>
          </cell>
          <cell r="C52" t="str">
            <v>Signalized</v>
          </cell>
        </row>
        <row r="53">
          <cell r="A53" t="str">
            <v>I-218-2018</v>
          </cell>
          <cell r="B53" t="str">
            <v>East Capitol Street SE at Texas Avenue SE (2018)</v>
          </cell>
          <cell r="C53" t="str">
            <v>Signalized</v>
          </cell>
        </row>
        <row r="54">
          <cell r="A54" t="str">
            <v>I-308-2018</v>
          </cell>
          <cell r="B54" t="str">
            <v>Independence Avenue SE at 19th Street SE (2018)</v>
          </cell>
          <cell r="C54" t="str">
            <v>Signalized</v>
          </cell>
        </row>
        <row r="55">
          <cell r="A55" t="str">
            <v>I-309-2018</v>
          </cell>
          <cell r="B55" t="str">
            <v>C Street NE at 21st Street NE (2018)</v>
          </cell>
          <cell r="C55" t="str">
            <v>Signalized</v>
          </cell>
        </row>
        <row r="56">
          <cell r="A56" t="str">
            <v>I-310-2018</v>
          </cell>
          <cell r="B56" t="str">
            <v>Deane Avenue NE at Lee St NE (2018)</v>
          </cell>
          <cell r="C56" t="str">
            <v>Roundabout/Traffic Circle</v>
          </cell>
        </row>
        <row r="57">
          <cell r="A57" t="str">
            <v>I-311-2018</v>
          </cell>
          <cell r="B57" t="str">
            <v>Deane Avenue NE at Kenilworth Terrace NE (2018)</v>
          </cell>
          <cell r="C57" t="str">
            <v>Signalized</v>
          </cell>
        </row>
        <row r="58">
          <cell r="A58" t="str">
            <v>I-312-2018</v>
          </cell>
          <cell r="B58" t="str">
            <v>Deane Avenue NE at North Kenilworth Avenue NE (West) [2018]</v>
          </cell>
          <cell r="C58" t="str">
            <v>Signalized</v>
          </cell>
        </row>
        <row r="59">
          <cell r="A59" t="str">
            <v>I-313-2018</v>
          </cell>
          <cell r="B59" t="str">
            <v>Deane Avenue NE at North Kenilworth Avenue NE (East) [2018]</v>
          </cell>
          <cell r="C59" t="str">
            <v>Signalized</v>
          </cell>
        </row>
        <row r="60">
          <cell r="A60" t="str">
            <v>I-314-2018</v>
          </cell>
          <cell r="B60" t="str">
            <v>Nannie Helen Burroughs Avenue NE at Minnesota Avenue NE (2018)</v>
          </cell>
          <cell r="C60" t="str">
            <v>Signalized</v>
          </cell>
        </row>
        <row r="61">
          <cell r="A61" t="str">
            <v>I-315-2018</v>
          </cell>
          <cell r="B61" t="str">
            <v>Nannie Helen Burroughs Avenue NE at 44th Street NE and Hunt Place NE (2018)</v>
          </cell>
          <cell r="C61" t="str">
            <v>Signalized</v>
          </cell>
        </row>
        <row r="62">
          <cell r="A62" t="str">
            <v>I-316-2018</v>
          </cell>
          <cell r="B62" t="str">
            <v>Kenilworth Avenue NE at Foote Street NE (2018)</v>
          </cell>
          <cell r="C62" t="str">
            <v>Unsignalized</v>
          </cell>
        </row>
        <row r="67">
          <cell r="A67" t="str">
            <v xml:space="preserve">* Numbering system - </v>
          </cell>
        </row>
        <row r="68">
          <cell r="A68" t="str">
            <v>First number</v>
          </cell>
          <cell r="B68" t="str">
            <v>1: BOTH Streetcar Base Scenario and IMR</v>
          </cell>
        </row>
        <row r="69">
          <cell r="B69" t="str">
            <v>2: Streetcar Base Scenario Only</v>
          </cell>
        </row>
        <row r="70">
          <cell r="B70" t="str">
            <v>3: IMR Only</v>
          </cell>
        </row>
        <row r="71">
          <cell r="A71" t="str">
            <v>Second/Third numbers combined = Index</v>
          </cell>
        </row>
      </sheetData>
      <sheetData sheetId="1">
        <row r="1">
          <cell r="A1" t="str">
            <v>Arterial Mainlines</v>
          </cell>
        </row>
      </sheetData>
      <sheetData sheetId="2">
        <row r="1">
          <cell r="A1" t="str">
            <v>Arterial Mainlines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d AM Peak TMCs"/>
      <sheetName val="Synchro Bal Counts - AM"/>
      <sheetName val="Balanced AM Counts"/>
      <sheetName val="Benning Road - AM"/>
      <sheetName val="East Cap - AM"/>
      <sheetName val="Deane-NannieHelen - AM"/>
      <sheetName val="Sheet1"/>
      <sheetName val="Benning Road - Diagram - Final"/>
      <sheetName val="Benning Road - Diagram - Bal"/>
      <sheetName val="AM NHB - Diagram"/>
      <sheetName val="Raw Forecasts AM"/>
      <sheetName val="Raw Forecasts AM - Reformatted"/>
      <sheetName val="Template Intersection"/>
    </sheetNames>
    <sheetDataSet>
      <sheetData sheetId="0">
        <row r="36">
          <cell r="A36" t="str">
            <v>Map ID</v>
          </cell>
          <cell r="B36">
            <v>101</v>
          </cell>
          <cell r="E36">
            <v>102</v>
          </cell>
          <cell r="H36">
            <v>103</v>
          </cell>
          <cell r="K36">
            <v>104</v>
          </cell>
          <cell r="N36">
            <v>105</v>
          </cell>
          <cell r="Q36">
            <v>106</v>
          </cell>
          <cell r="T36">
            <v>107</v>
          </cell>
          <cell r="W36">
            <v>108</v>
          </cell>
          <cell r="Z36">
            <v>208</v>
          </cell>
          <cell r="AC36">
            <v>209</v>
          </cell>
          <cell r="AF36">
            <v>210</v>
          </cell>
          <cell r="AI36">
            <v>211</v>
          </cell>
          <cell r="AL36">
            <v>212</v>
          </cell>
          <cell r="AO36">
            <v>213</v>
          </cell>
          <cell r="AR36">
            <v>214</v>
          </cell>
          <cell r="AU36">
            <v>215</v>
          </cell>
          <cell r="AX36">
            <v>216</v>
          </cell>
          <cell r="BA36">
            <v>2171</v>
          </cell>
          <cell r="BD36">
            <v>2172</v>
          </cell>
          <cell r="BG36">
            <v>218</v>
          </cell>
          <cell r="BJ36">
            <v>316</v>
          </cell>
          <cell r="BM36">
            <v>308</v>
          </cell>
          <cell r="BP36">
            <v>309</v>
          </cell>
          <cell r="BS36">
            <v>310</v>
          </cell>
          <cell r="BV36">
            <v>311</v>
          </cell>
          <cell r="BY36">
            <v>312</v>
          </cell>
          <cell r="CB36">
            <v>313</v>
          </cell>
          <cell r="CE36">
            <v>314</v>
          </cell>
          <cell r="CH36">
            <v>315</v>
          </cell>
        </row>
        <row r="37">
          <cell r="B37" t="str">
            <v>Balanced</v>
          </cell>
          <cell r="C37" t="str">
            <v>Unbalanced</v>
          </cell>
          <cell r="D37" t="str">
            <v>Veh Diff</v>
          </cell>
          <cell r="E37" t="str">
            <v>Balanced</v>
          </cell>
          <cell r="F37" t="str">
            <v>Unbalanced</v>
          </cell>
          <cell r="G37" t="str">
            <v>Veh Diff</v>
          </cell>
          <cell r="H37" t="str">
            <v>Balanced</v>
          </cell>
          <cell r="I37" t="str">
            <v>Unbalanced</v>
          </cell>
          <cell r="J37" t="str">
            <v>Veh Diff</v>
          </cell>
          <cell r="K37" t="str">
            <v>Balanced</v>
          </cell>
          <cell r="L37" t="str">
            <v>Unbalanced</v>
          </cell>
          <cell r="M37" t="str">
            <v>Veh Diff</v>
          </cell>
          <cell r="N37" t="str">
            <v>Balanced</v>
          </cell>
          <cell r="O37" t="str">
            <v>Unbalanced</v>
          </cell>
          <cell r="P37" t="str">
            <v>Veh Diff</v>
          </cell>
          <cell r="Q37" t="str">
            <v>Balanced</v>
          </cell>
          <cell r="R37" t="str">
            <v>Unbalanced</v>
          </cell>
          <cell r="S37" t="str">
            <v>Veh Diff</v>
          </cell>
          <cell r="T37" t="str">
            <v>Balanced</v>
          </cell>
          <cell r="U37" t="str">
            <v>Unbalanced</v>
          </cell>
          <cell r="V37" t="str">
            <v>Veh Diff</v>
          </cell>
          <cell r="W37" t="str">
            <v>Balanced</v>
          </cell>
          <cell r="X37" t="str">
            <v>Unbalanced</v>
          </cell>
          <cell r="Y37" t="str">
            <v>Veh Diff</v>
          </cell>
          <cell r="Z37" t="str">
            <v>Balanced</v>
          </cell>
          <cell r="AA37" t="str">
            <v>Unbalanced</v>
          </cell>
          <cell r="AB37" t="str">
            <v>Veh Diff</v>
          </cell>
          <cell r="AC37" t="str">
            <v>Balanced</v>
          </cell>
          <cell r="AD37" t="str">
            <v>Unbalanced</v>
          </cell>
          <cell r="AE37" t="str">
            <v>Veh Diff</v>
          </cell>
          <cell r="AF37" t="str">
            <v>Balanced</v>
          </cell>
          <cell r="AG37" t="str">
            <v>Unbalanced</v>
          </cell>
          <cell r="AH37" t="str">
            <v>Veh Diff</v>
          </cell>
          <cell r="AI37" t="str">
            <v>Balanced</v>
          </cell>
          <cell r="AJ37" t="str">
            <v>Unbalanced</v>
          </cell>
          <cell r="AK37" t="str">
            <v>Veh Diff</v>
          </cell>
          <cell r="AL37" t="str">
            <v>Balanced</v>
          </cell>
          <cell r="AM37" t="str">
            <v>Unbalanced</v>
          </cell>
          <cell r="AN37" t="str">
            <v>Veh Diff</v>
          </cell>
          <cell r="AO37" t="str">
            <v>Balanced</v>
          </cell>
          <cell r="AP37" t="str">
            <v>Unbalanced</v>
          </cell>
          <cell r="AQ37" t="str">
            <v>Veh Diff</v>
          </cell>
          <cell r="AR37" t="str">
            <v>Balanced</v>
          </cell>
          <cell r="AS37" t="str">
            <v>Unbalanced</v>
          </cell>
          <cell r="AT37" t="str">
            <v>Veh Diff</v>
          </cell>
          <cell r="AU37" t="str">
            <v>Balanced</v>
          </cell>
          <cell r="AV37" t="str">
            <v>Unbalanced</v>
          </cell>
          <cell r="AW37" t="str">
            <v>Veh Diff</v>
          </cell>
          <cell r="AX37" t="str">
            <v>Balanced</v>
          </cell>
          <cell r="AY37" t="str">
            <v>Unbalanced</v>
          </cell>
          <cell r="AZ37" t="str">
            <v>Veh Diff</v>
          </cell>
          <cell r="BA37" t="str">
            <v>Balanced</v>
          </cell>
          <cell r="BB37" t="str">
            <v>Unbalanced</v>
          </cell>
          <cell r="BC37" t="str">
            <v>Veh Diff</v>
          </cell>
          <cell r="BD37" t="str">
            <v>Balanced</v>
          </cell>
          <cell r="BE37" t="str">
            <v>Unbalanced</v>
          </cell>
          <cell r="BF37" t="str">
            <v>Veh Diff</v>
          </cell>
          <cell r="BG37" t="str">
            <v>Balanced</v>
          </cell>
          <cell r="BH37" t="str">
            <v>Unbalanced</v>
          </cell>
          <cell r="BI37" t="str">
            <v>Veh Diff</v>
          </cell>
          <cell r="BJ37" t="str">
            <v>Balanced</v>
          </cell>
          <cell r="BK37" t="str">
            <v>Unbalanced</v>
          </cell>
          <cell r="BL37" t="str">
            <v>Veh Diff</v>
          </cell>
          <cell r="BM37" t="str">
            <v>Balanced</v>
          </cell>
          <cell r="BN37" t="str">
            <v>Unbalanced</v>
          </cell>
          <cell r="BO37" t="str">
            <v>Veh Diff</v>
          </cell>
          <cell r="BP37" t="str">
            <v>Balanced</v>
          </cell>
          <cell r="BQ37" t="str">
            <v>Unbalanced</v>
          </cell>
          <cell r="BR37" t="str">
            <v>Veh Diff</v>
          </cell>
          <cell r="BS37" t="str">
            <v>Balanced</v>
          </cell>
          <cell r="BT37" t="str">
            <v>Unbalanced</v>
          </cell>
          <cell r="BU37" t="str">
            <v>Veh Diff</v>
          </cell>
          <cell r="BV37" t="str">
            <v>Balanced</v>
          </cell>
          <cell r="BW37" t="str">
            <v>Unbalanced</v>
          </cell>
          <cell r="BX37" t="str">
            <v>Veh Diff</v>
          </cell>
          <cell r="BY37" t="str">
            <v>Balanced</v>
          </cell>
          <cell r="BZ37" t="str">
            <v>Unbalanced</v>
          </cell>
          <cell r="CA37" t="str">
            <v>Veh Diff</v>
          </cell>
          <cell r="CB37" t="str">
            <v>Balanced</v>
          </cell>
          <cell r="CC37" t="str">
            <v>Unbalanced</v>
          </cell>
          <cell r="CD37" t="str">
            <v>Veh Diff</v>
          </cell>
          <cell r="CE37" t="str">
            <v>Balanced</v>
          </cell>
          <cell r="CF37" t="str">
            <v>Unbalanced</v>
          </cell>
          <cell r="CG37" t="str">
            <v>Veh Diff</v>
          </cell>
          <cell r="CH37" t="str">
            <v>Balanced</v>
          </cell>
          <cell r="CI37" t="str">
            <v>Unbalanced</v>
          </cell>
          <cell r="CJ37" t="str">
            <v>Veh Diff</v>
          </cell>
        </row>
        <row r="38">
          <cell r="B38" t="str">
            <v>101B</v>
          </cell>
          <cell r="C38" t="str">
            <v>101U</v>
          </cell>
          <cell r="D38" t="str">
            <v>101E</v>
          </cell>
          <cell r="E38" t="str">
            <v>102B</v>
          </cell>
          <cell r="F38" t="str">
            <v>102U</v>
          </cell>
          <cell r="G38" t="str">
            <v>102E</v>
          </cell>
          <cell r="H38" t="str">
            <v>103B</v>
          </cell>
          <cell r="I38" t="str">
            <v>103U</v>
          </cell>
          <cell r="J38" t="str">
            <v>103E</v>
          </cell>
          <cell r="K38" t="str">
            <v>104B</v>
          </cell>
          <cell r="L38" t="str">
            <v>104U</v>
          </cell>
          <cell r="M38" t="str">
            <v>104E</v>
          </cell>
          <cell r="N38" t="str">
            <v>105B</v>
          </cell>
          <cell r="O38" t="str">
            <v>105U</v>
          </cell>
          <cell r="P38" t="str">
            <v>105E</v>
          </cell>
          <cell r="Q38" t="str">
            <v>106B</v>
          </cell>
          <cell r="R38" t="str">
            <v>106U</v>
          </cell>
          <cell r="S38" t="str">
            <v>106E</v>
          </cell>
          <cell r="T38" t="str">
            <v>107B</v>
          </cell>
          <cell r="U38" t="str">
            <v>107U</v>
          </cell>
          <cell r="V38" t="str">
            <v>107E</v>
          </cell>
          <cell r="W38" t="str">
            <v>108B</v>
          </cell>
          <cell r="X38" t="str">
            <v>108U</v>
          </cell>
          <cell r="Y38" t="str">
            <v>108E</v>
          </cell>
          <cell r="Z38" t="str">
            <v>208B</v>
          </cell>
          <cell r="AA38" t="str">
            <v>208U</v>
          </cell>
          <cell r="AB38" t="str">
            <v>208E</v>
          </cell>
          <cell r="AC38" t="str">
            <v>209B</v>
          </cell>
          <cell r="AD38" t="str">
            <v>209U</v>
          </cell>
          <cell r="AE38" t="str">
            <v>209E</v>
          </cell>
          <cell r="AF38" t="str">
            <v>210B</v>
          </cell>
          <cell r="AG38" t="str">
            <v>210U</v>
          </cell>
          <cell r="AH38" t="str">
            <v>210E</v>
          </cell>
          <cell r="AI38" t="str">
            <v>211B</v>
          </cell>
          <cell r="AJ38" t="str">
            <v>211U</v>
          </cell>
          <cell r="AK38" t="str">
            <v>211E</v>
          </cell>
          <cell r="AL38" t="str">
            <v>212B</v>
          </cell>
          <cell r="AM38" t="str">
            <v>212U</v>
          </cell>
          <cell r="AN38" t="str">
            <v>212E</v>
          </cell>
          <cell r="AO38" t="str">
            <v>213B</v>
          </cell>
          <cell r="AP38" t="str">
            <v>213U</v>
          </cell>
          <cell r="AQ38" t="str">
            <v>213E</v>
          </cell>
          <cell r="AR38" t="str">
            <v>214B</v>
          </cell>
          <cell r="AS38" t="str">
            <v>214U</v>
          </cell>
          <cell r="AT38" t="str">
            <v>214E</v>
          </cell>
          <cell r="AU38" t="str">
            <v>215B</v>
          </cell>
          <cell r="AV38" t="str">
            <v>215U</v>
          </cell>
          <cell r="AW38" t="str">
            <v>215E</v>
          </cell>
          <cell r="AX38" t="str">
            <v>216B</v>
          </cell>
          <cell r="AY38" t="str">
            <v>216U</v>
          </cell>
          <cell r="AZ38" t="str">
            <v>216E</v>
          </cell>
          <cell r="BA38" t="str">
            <v>2171B</v>
          </cell>
          <cell r="BB38" t="str">
            <v>2171U</v>
          </cell>
          <cell r="BC38" t="str">
            <v>2171E</v>
          </cell>
          <cell r="BD38" t="str">
            <v>2172B</v>
          </cell>
          <cell r="BE38" t="str">
            <v>2172U</v>
          </cell>
          <cell r="BF38" t="str">
            <v>2172E</v>
          </cell>
          <cell r="BG38" t="str">
            <v>218B</v>
          </cell>
          <cell r="BH38" t="str">
            <v>218U</v>
          </cell>
          <cell r="BI38" t="str">
            <v>218E</v>
          </cell>
          <cell r="BJ38" t="str">
            <v>316B</v>
          </cell>
          <cell r="BK38" t="str">
            <v>316U</v>
          </cell>
          <cell r="BL38" t="str">
            <v>316E</v>
          </cell>
          <cell r="BM38" t="str">
            <v>308B</v>
          </cell>
          <cell r="BN38" t="str">
            <v>308U</v>
          </cell>
          <cell r="BO38" t="str">
            <v>308E</v>
          </cell>
          <cell r="BP38" t="str">
            <v>309B</v>
          </cell>
          <cell r="BQ38" t="str">
            <v>309U</v>
          </cell>
          <cell r="BR38" t="str">
            <v>309E</v>
          </cell>
          <cell r="BS38" t="str">
            <v>310B</v>
          </cell>
          <cell r="BT38" t="str">
            <v>310U</v>
          </cell>
          <cell r="BU38" t="str">
            <v>310E</v>
          </cell>
          <cell r="BV38" t="str">
            <v>311B</v>
          </cell>
          <cell r="BW38" t="str">
            <v>311U</v>
          </cell>
          <cell r="BX38" t="str">
            <v>311E</v>
          </cell>
          <cell r="BY38" t="str">
            <v>312B</v>
          </cell>
          <cell r="BZ38" t="str">
            <v>312U</v>
          </cell>
          <cell r="CA38" t="str">
            <v>312E</v>
          </cell>
          <cell r="CB38" t="str">
            <v>313B</v>
          </cell>
          <cell r="CC38" t="str">
            <v>313U</v>
          </cell>
          <cell r="CD38" t="str">
            <v>313E</v>
          </cell>
          <cell r="CE38" t="str">
            <v>314B</v>
          </cell>
          <cell r="CF38" t="str">
            <v>314U</v>
          </cell>
          <cell r="CG38" t="str">
            <v>314E</v>
          </cell>
          <cell r="CH38" t="str">
            <v>315B</v>
          </cell>
          <cell r="CI38" t="str">
            <v>315U</v>
          </cell>
          <cell r="CJ38" t="str">
            <v>315E</v>
          </cell>
        </row>
        <row r="39">
          <cell r="A39" t="str">
            <v>Intersection Name</v>
          </cell>
          <cell r="B39" t="str">
            <v>Benning Road NE at Anacostia Avenue NE</v>
          </cell>
          <cell r="E39" t="str">
            <v>Benning Road NE at 34th Street NE</v>
          </cell>
          <cell r="H39" t="str">
            <v>Benning Road NE Ramp to DC-295 at 36th Street NE</v>
          </cell>
          <cell r="K39" t="str">
            <v>Benning Road NE at Minnesota Avenue NE</v>
          </cell>
          <cell r="N39" t="str">
            <v>Benning Road NE at 39th Street NE/Driveway</v>
          </cell>
          <cell r="Q39" t="str">
            <v>Benning Road NE at 40th Street NE</v>
          </cell>
          <cell r="T39" t="str">
            <v>Benning Road NE at 41st Street NE</v>
          </cell>
          <cell r="W39" t="str">
            <v>Benning Road NE at 42nd Street NE</v>
          </cell>
          <cell r="Z39" t="str">
            <v>Benning Road NE at 26th Street NE</v>
          </cell>
          <cell r="AC39" t="str">
            <v>Benning Road NE at Oklahoma Avenue NE</v>
          </cell>
          <cell r="AF39" t="str">
            <v>Minnesota Avenue NE at Dix Street NE</v>
          </cell>
          <cell r="AI39" t="str">
            <v>Minnesota Avenue NE at Bus Exit South</v>
          </cell>
          <cell r="AL39" t="str">
            <v>Minnesota Avenue NE at Grant Street NE and Bus Entrance North</v>
          </cell>
          <cell r="AO39" t="str">
            <v>Benning Road NE at Blaine Street NE</v>
          </cell>
          <cell r="AR39" t="str">
            <v>Benning Road NE at 44th Street NE</v>
          </cell>
          <cell r="AU39" t="str">
            <v>Benning Road NE at 45th Street NE</v>
          </cell>
          <cell r="AX39" t="str">
            <v>Benning Road NE at Central Avenue NE</v>
          </cell>
          <cell r="BA39" t="str">
            <v>Benning Road NE at East Capitol Street SE (North Intersection)</v>
          </cell>
          <cell r="BD39" t="str">
            <v>Benning Road NE at East Capitol Street SE (South Intersection)</v>
          </cell>
          <cell r="BG39" t="str">
            <v>East Capitol Street SE at Texas Avenue SE</v>
          </cell>
          <cell r="BJ39" t="str">
            <v>Kenilworth Avenue NE at Foote Street NE</v>
          </cell>
          <cell r="BM39" t="e">
            <v>#N/A</v>
          </cell>
          <cell r="BP39" t="e">
            <v>#N/A</v>
          </cell>
          <cell r="BS39" t="str">
            <v>Deane Avenue NE at Lee St NE</v>
          </cell>
          <cell r="BV39" t="str">
            <v>Deane Avenue NE at Kenilworth Terrace NE</v>
          </cell>
          <cell r="BY39" t="str">
            <v>Deane Avenue NE at Kenilworth Avenue NE</v>
          </cell>
          <cell r="CB39" t="str">
            <v>Nannie Helen Burroughs Avenue NE at Kenilworth Avenue NE and DC-295 U-Turns</v>
          </cell>
          <cell r="CE39" t="str">
            <v>Nannie Helen Burroughs Avenue NE at Minnesota Avenue NE</v>
          </cell>
          <cell r="CH39" t="str">
            <v>Nannie Helen Burroughs Avenue NE at 44th Street NE and Hunt Place NE</v>
          </cell>
        </row>
        <row r="40">
          <cell r="A40" t="str">
            <v>NBU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 t="str">
            <v>--</v>
          </cell>
          <cell r="P40" t="str">
            <v>--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 t="str">
            <v>--</v>
          </cell>
          <cell r="BN40" t="str">
            <v>--</v>
          </cell>
          <cell r="BO40" t="str">
            <v>--</v>
          </cell>
          <cell r="BP40" t="str">
            <v>--</v>
          </cell>
          <cell r="BQ40" t="str">
            <v>--</v>
          </cell>
          <cell r="BR40" t="str">
            <v>--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130</v>
          </cell>
          <cell r="CC40">
            <v>125</v>
          </cell>
          <cell r="CD40">
            <v>5</v>
          </cell>
          <cell r="CE40">
            <v>0</v>
          </cell>
          <cell r="CF40">
            <v>0</v>
          </cell>
          <cell r="CG40">
            <v>0</v>
          </cell>
          <cell r="CH40">
            <v>0</v>
          </cell>
          <cell r="CI40">
            <v>0</v>
          </cell>
          <cell r="CJ40">
            <v>0</v>
          </cell>
        </row>
        <row r="41">
          <cell r="A41" t="str">
            <v>NBL</v>
          </cell>
          <cell r="B41">
            <v>120</v>
          </cell>
          <cell r="C41">
            <v>220</v>
          </cell>
          <cell r="D41">
            <v>-100</v>
          </cell>
          <cell r="E41">
            <v>20</v>
          </cell>
          <cell r="F41">
            <v>15</v>
          </cell>
          <cell r="G41">
            <v>5</v>
          </cell>
          <cell r="H41">
            <v>0</v>
          </cell>
          <cell r="I41">
            <v>0</v>
          </cell>
          <cell r="J41">
            <v>0</v>
          </cell>
          <cell r="K41">
            <v>325</v>
          </cell>
          <cell r="L41">
            <v>325</v>
          </cell>
          <cell r="M41">
            <v>0</v>
          </cell>
          <cell r="N41">
            <v>25</v>
          </cell>
          <cell r="O41" t="str">
            <v>--</v>
          </cell>
          <cell r="P41" t="str">
            <v>--</v>
          </cell>
          <cell r="Q41">
            <v>5</v>
          </cell>
          <cell r="R41">
            <v>5</v>
          </cell>
          <cell r="S41">
            <v>0</v>
          </cell>
          <cell r="T41">
            <v>5</v>
          </cell>
          <cell r="U41">
            <v>5</v>
          </cell>
          <cell r="V41">
            <v>0</v>
          </cell>
          <cell r="W41">
            <v>25</v>
          </cell>
          <cell r="X41">
            <v>25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90</v>
          </cell>
          <cell r="AD41">
            <v>90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25</v>
          </cell>
          <cell r="AM41">
            <v>30</v>
          </cell>
          <cell r="AN41">
            <v>-5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215</v>
          </cell>
          <cell r="BE41">
            <v>495</v>
          </cell>
          <cell r="BF41">
            <v>-280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 t="str">
            <v>--</v>
          </cell>
          <cell r="BN41" t="str">
            <v>--</v>
          </cell>
          <cell r="BO41" t="str">
            <v>--</v>
          </cell>
          <cell r="BP41" t="str">
            <v>--</v>
          </cell>
          <cell r="BQ41" t="str">
            <v>--</v>
          </cell>
          <cell r="BR41" t="str">
            <v>--</v>
          </cell>
          <cell r="BS41">
            <v>0</v>
          </cell>
          <cell r="BT41">
            <v>0</v>
          </cell>
          <cell r="BU41">
            <v>0</v>
          </cell>
          <cell r="BV41">
            <v>10</v>
          </cell>
          <cell r="BW41">
            <v>10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60</v>
          </cell>
          <cell r="CC41">
            <v>60</v>
          </cell>
          <cell r="CD41">
            <v>0</v>
          </cell>
          <cell r="CE41">
            <v>330</v>
          </cell>
          <cell r="CF41">
            <v>290</v>
          </cell>
          <cell r="CG41">
            <v>40</v>
          </cell>
          <cell r="CH41">
            <v>165</v>
          </cell>
          <cell r="CI41">
            <v>150</v>
          </cell>
          <cell r="CJ41">
            <v>15</v>
          </cell>
        </row>
        <row r="42">
          <cell r="A42" t="str">
            <v>NBT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435</v>
          </cell>
          <cell r="L42">
            <v>390</v>
          </cell>
          <cell r="M42">
            <v>45</v>
          </cell>
          <cell r="N42">
            <v>0</v>
          </cell>
          <cell r="O42" t="str">
            <v>--</v>
          </cell>
          <cell r="P42" t="str">
            <v>--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70</v>
          </cell>
          <cell r="X42">
            <v>70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645</v>
          </cell>
          <cell r="AG42">
            <v>630</v>
          </cell>
          <cell r="AH42">
            <v>15</v>
          </cell>
          <cell r="AI42">
            <v>575</v>
          </cell>
          <cell r="AJ42">
            <v>640</v>
          </cell>
          <cell r="AK42">
            <v>-65</v>
          </cell>
          <cell r="AL42">
            <v>505</v>
          </cell>
          <cell r="AM42">
            <v>560</v>
          </cell>
          <cell r="AN42">
            <v>-55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295</v>
          </cell>
          <cell r="BE42">
            <v>295</v>
          </cell>
          <cell r="BF42">
            <v>0</v>
          </cell>
          <cell r="BG42">
            <v>510</v>
          </cell>
          <cell r="BH42">
            <v>565</v>
          </cell>
          <cell r="BI42">
            <v>-55</v>
          </cell>
          <cell r="BJ42">
            <v>0</v>
          </cell>
          <cell r="BK42">
            <v>0</v>
          </cell>
          <cell r="BL42">
            <v>0</v>
          </cell>
          <cell r="BM42" t="str">
            <v>--</v>
          </cell>
          <cell r="BN42" t="str">
            <v>--</v>
          </cell>
          <cell r="BO42" t="str">
            <v>--</v>
          </cell>
          <cell r="BP42" t="str">
            <v>--</v>
          </cell>
          <cell r="BQ42" t="str">
            <v>--</v>
          </cell>
          <cell r="BR42" t="str">
            <v>--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50</v>
          </cell>
          <cell r="CC42">
            <v>50</v>
          </cell>
          <cell r="CD42">
            <v>0</v>
          </cell>
          <cell r="CE42">
            <v>185</v>
          </cell>
          <cell r="CF42">
            <v>185</v>
          </cell>
          <cell r="CG42">
            <v>0</v>
          </cell>
          <cell r="CH42">
            <v>80</v>
          </cell>
          <cell r="CI42">
            <v>80</v>
          </cell>
          <cell r="CJ42">
            <v>0</v>
          </cell>
        </row>
        <row r="43">
          <cell r="A43" t="str">
            <v>NBR</v>
          </cell>
          <cell r="B43">
            <v>75</v>
          </cell>
          <cell r="C43">
            <v>80</v>
          </cell>
          <cell r="D43">
            <v>-5</v>
          </cell>
          <cell r="E43">
            <v>60</v>
          </cell>
          <cell r="F43">
            <v>65</v>
          </cell>
          <cell r="G43">
            <v>-5</v>
          </cell>
          <cell r="H43">
            <v>160</v>
          </cell>
          <cell r="I43">
            <v>165</v>
          </cell>
          <cell r="J43">
            <v>-5</v>
          </cell>
          <cell r="K43">
            <v>35</v>
          </cell>
          <cell r="L43">
            <v>30</v>
          </cell>
          <cell r="M43">
            <v>5</v>
          </cell>
          <cell r="N43">
            <v>85</v>
          </cell>
          <cell r="O43" t="str">
            <v>--</v>
          </cell>
          <cell r="P43" t="str">
            <v>--</v>
          </cell>
          <cell r="Q43">
            <v>85</v>
          </cell>
          <cell r="R43">
            <v>140</v>
          </cell>
          <cell r="S43">
            <v>-55</v>
          </cell>
          <cell r="T43">
            <v>30</v>
          </cell>
          <cell r="U43">
            <v>30</v>
          </cell>
          <cell r="V43">
            <v>0</v>
          </cell>
          <cell r="W43">
            <v>5</v>
          </cell>
          <cell r="X43">
            <v>5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60</v>
          </cell>
          <cell r="AD43">
            <v>65</v>
          </cell>
          <cell r="AE43">
            <v>-5</v>
          </cell>
          <cell r="AF43">
            <v>120</v>
          </cell>
          <cell r="AG43">
            <v>45</v>
          </cell>
          <cell r="AH43">
            <v>75</v>
          </cell>
          <cell r="AI43">
            <v>0</v>
          </cell>
          <cell r="AJ43">
            <v>0</v>
          </cell>
          <cell r="AK43">
            <v>0</v>
          </cell>
          <cell r="AL43">
            <v>70</v>
          </cell>
          <cell r="AM43">
            <v>75</v>
          </cell>
          <cell r="AN43">
            <v>-5</v>
          </cell>
          <cell r="AO43">
            <v>60</v>
          </cell>
          <cell r="AP43">
            <v>60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10</v>
          </cell>
          <cell r="AV43">
            <v>0</v>
          </cell>
          <cell r="AW43">
            <v>10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140</v>
          </cell>
          <cell r="BE43">
            <v>140</v>
          </cell>
          <cell r="BF43">
            <v>0</v>
          </cell>
          <cell r="BG43">
            <v>15</v>
          </cell>
          <cell r="BH43">
            <v>15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 t="str">
            <v>--</v>
          </cell>
          <cell r="BN43" t="str">
            <v>--</v>
          </cell>
          <cell r="BO43" t="str">
            <v>--</v>
          </cell>
          <cell r="BP43" t="str">
            <v>--</v>
          </cell>
          <cell r="BQ43" t="str">
            <v>--</v>
          </cell>
          <cell r="BR43" t="str">
            <v>--</v>
          </cell>
          <cell r="BS43">
            <v>0</v>
          </cell>
          <cell r="BT43">
            <v>0</v>
          </cell>
          <cell r="BU43">
            <v>0</v>
          </cell>
          <cell r="BV43">
            <v>385</v>
          </cell>
          <cell r="BW43">
            <v>385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440</v>
          </cell>
          <cell r="CC43">
            <v>425</v>
          </cell>
          <cell r="CD43">
            <v>15</v>
          </cell>
          <cell r="CE43">
            <v>65</v>
          </cell>
          <cell r="CF43">
            <v>65</v>
          </cell>
          <cell r="CG43">
            <v>0</v>
          </cell>
          <cell r="CH43">
            <v>55</v>
          </cell>
          <cell r="CI43">
            <v>55</v>
          </cell>
          <cell r="CJ43">
            <v>0</v>
          </cell>
        </row>
        <row r="44">
          <cell r="A44" t="str">
            <v>NB Approach</v>
          </cell>
          <cell r="B44">
            <v>195</v>
          </cell>
          <cell r="C44">
            <v>300</v>
          </cell>
          <cell r="D44">
            <v>-105</v>
          </cell>
          <cell r="E44">
            <v>80</v>
          </cell>
          <cell r="F44">
            <v>80</v>
          </cell>
          <cell r="G44">
            <v>0</v>
          </cell>
          <cell r="H44">
            <v>160</v>
          </cell>
          <cell r="I44">
            <v>165</v>
          </cell>
          <cell r="J44">
            <v>-5</v>
          </cell>
          <cell r="K44">
            <v>795</v>
          </cell>
          <cell r="L44">
            <v>745</v>
          </cell>
          <cell r="M44">
            <v>50</v>
          </cell>
          <cell r="N44">
            <v>105</v>
          </cell>
          <cell r="O44" t="str">
            <v>--</v>
          </cell>
          <cell r="P44" t="str">
            <v>--</v>
          </cell>
          <cell r="Q44">
            <v>90</v>
          </cell>
          <cell r="R44">
            <v>145</v>
          </cell>
          <cell r="S44">
            <v>-55</v>
          </cell>
          <cell r="T44">
            <v>35</v>
          </cell>
          <cell r="U44">
            <v>35</v>
          </cell>
          <cell r="V44">
            <v>0</v>
          </cell>
          <cell r="W44">
            <v>100</v>
          </cell>
          <cell r="X44">
            <v>100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150</v>
          </cell>
          <cell r="AD44">
            <v>155</v>
          </cell>
          <cell r="AE44">
            <v>-5</v>
          </cell>
          <cell r="AF44">
            <v>765</v>
          </cell>
          <cell r="AG44">
            <v>675</v>
          </cell>
          <cell r="AH44">
            <v>90</v>
          </cell>
          <cell r="AI44">
            <v>575</v>
          </cell>
          <cell r="AJ44">
            <v>640</v>
          </cell>
          <cell r="AK44">
            <v>-65</v>
          </cell>
          <cell r="AL44">
            <v>600</v>
          </cell>
          <cell r="AM44">
            <v>665</v>
          </cell>
          <cell r="AN44">
            <v>-65</v>
          </cell>
          <cell r="AO44">
            <v>60</v>
          </cell>
          <cell r="AP44">
            <v>60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10</v>
          </cell>
          <cell r="AV44">
            <v>0</v>
          </cell>
          <cell r="AW44">
            <v>10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650</v>
          </cell>
          <cell r="BE44">
            <v>930</v>
          </cell>
          <cell r="BF44">
            <v>-280</v>
          </cell>
          <cell r="BG44">
            <v>525</v>
          </cell>
          <cell r="BH44">
            <v>580</v>
          </cell>
          <cell r="BI44">
            <v>-55</v>
          </cell>
          <cell r="BJ44">
            <v>0</v>
          </cell>
          <cell r="BK44">
            <v>0</v>
          </cell>
          <cell r="BL44">
            <v>0</v>
          </cell>
          <cell r="BM44" t="str">
            <v>--</v>
          </cell>
          <cell r="BN44" t="str">
            <v>--</v>
          </cell>
          <cell r="BO44" t="str">
            <v>--</v>
          </cell>
          <cell r="BP44" t="str">
            <v>--</v>
          </cell>
          <cell r="BQ44" t="str">
            <v>--</v>
          </cell>
          <cell r="BR44" t="str">
            <v>--</v>
          </cell>
          <cell r="BS44">
            <v>0</v>
          </cell>
          <cell r="BT44">
            <v>0</v>
          </cell>
          <cell r="BU44">
            <v>0</v>
          </cell>
          <cell r="BV44">
            <v>395</v>
          </cell>
          <cell r="BW44">
            <v>395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680</v>
          </cell>
          <cell r="CC44">
            <v>660</v>
          </cell>
          <cell r="CD44">
            <v>20</v>
          </cell>
          <cell r="CE44">
            <v>580</v>
          </cell>
          <cell r="CF44">
            <v>540</v>
          </cell>
          <cell r="CG44">
            <v>40</v>
          </cell>
          <cell r="CH44">
            <v>300</v>
          </cell>
          <cell r="CI44">
            <v>285</v>
          </cell>
          <cell r="CJ44">
            <v>15</v>
          </cell>
        </row>
        <row r="45">
          <cell r="A45" t="str">
            <v>NB Departure</v>
          </cell>
          <cell r="B45">
            <v>35</v>
          </cell>
          <cell r="C45">
            <v>35</v>
          </cell>
          <cell r="D45">
            <v>0</v>
          </cell>
          <cell r="E45">
            <v>80</v>
          </cell>
          <cell r="F45">
            <v>80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685</v>
          </cell>
          <cell r="L45">
            <v>640</v>
          </cell>
          <cell r="M45">
            <v>45</v>
          </cell>
          <cell r="N45">
            <v>20</v>
          </cell>
          <cell r="O45" t="str">
            <v>--</v>
          </cell>
          <cell r="P45" t="str">
            <v>--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240</v>
          </cell>
          <cell r="X45">
            <v>235</v>
          </cell>
          <cell r="Y45">
            <v>5</v>
          </cell>
          <cell r="Z45">
            <v>615</v>
          </cell>
          <cell r="AA45">
            <v>610</v>
          </cell>
          <cell r="AB45">
            <v>5</v>
          </cell>
          <cell r="AC45">
            <v>0</v>
          </cell>
          <cell r="AD45">
            <v>0</v>
          </cell>
          <cell r="AE45">
            <v>0</v>
          </cell>
          <cell r="AF45">
            <v>795</v>
          </cell>
          <cell r="AG45">
            <v>795</v>
          </cell>
          <cell r="AH45">
            <v>0</v>
          </cell>
          <cell r="AI45">
            <v>600</v>
          </cell>
          <cell r="AJ45">
            <v>665</v>
          </cell>
          <cell r="AK45">
            <v>-65</v>
          </cell>
          <cell r="AL45">
            <v>550</v>
          </cell>
          <cell r="AM45">
            <v>605</v>
          </cell>
          <cell r="AN45">
            <v>-55</v>
          </cell>
          <cell r="AO45">
            <v>0</v>
          </cell>
          <cell r="AP45">
            <v>0</v>
          </cell>
          <cell r="AQ45">
            <v>0</v>
          </cell>
          <cell r="AR45">
            <v>275</v>
          </cell>
          <cell r="AS45">
            <v>265</v>
          </cell>
          <cell r="AT45">
            <v>10</v>
          </cell>
          <cell r="AU45">
            <v>115</v>
          </cell>
          <cell r="AV45">
            <v>115</v>
          </cell>
          <cell r="AW45">
            <v>0</v>
          </cell>
          <cell r="AX45">
            <v>25</v>
          </cell>
          <cell r="AY45">
            <v>25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400</v>
          </cell>
          <cell r="BE45">
            <v>385</v>
          </cell>
          <cell r="BF45">
            <v>15</v>
          </cell>
          <cell r="BG45">
            <v>650</v>
          </cell>
          <cell r="BH45">
            <v>1035</v>
          </cell>
          <cell r="BI45">
            <v>-385</v>
          </cell>
          <cell r="BJ45">
            <v>0</v>
          </cell>
          <cell r="BK45">
            <v>0</v>
          </cell>
          <cell r="BL45">
            <v>0</v>
          </cell>
          <cell r="BM45" t="str">
            <v>--</v>
          </cell>
          <cell r="BN45" t="str">
            <v>--</v>
          </cell>
          <cell r="BO45" t="str">
            <v>--</v>
          </cell>
          <cell r="BP45" t="str">
            <v>--</v>
          </cell>
          <cell r="BQ45" t="str">
            <v>--</v>
          </cell>
          <cell r="BR45" t="str">
            <v>--</v>
          </cell>
          <cell r="BS45">
            <v>80</v>
          </cell>
          <cell r="BT45">
            <v>85</v>
          </cell>
          <cell r="BU45">
            <v>-5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805</v>
          </cell>
          <cell r="CC45">
            <v>740</v>
          </cell>
          <cell r="CD45">
            <v>65</v>
          </cell>
          <cell r="CE45">
            <v>300</v>
          </cell>
          <cell r="CF45">
            <v>290</v>
          </cell>
          <cell r="CG45">
            <v>10</v>
          </cell>
          <cell r="CH45">
            <v>115</v>
          </cell>
          <cell r="CI45">
            <v>115</v>
          </cell>
          <cell r="CJ45">
            <v>0</v>
          </cell>
        </row>
        <row r="46">
          <cell r="A46" t="str">
            <v>SBU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 t="str">
            <v>--</v>
          </cell>
          <cell r="P46" t="str">
            <v>--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5</v>
          </cell>
          <cell r="BI46">
            <v>-5</v>
          </cell>
          <cell r="BJ46">
            <v>0</v>
          </cell>
          <cell r="BK46">
            <v>0</v>
          </cell>
          <cell r="BL46">
            <v>0</v>
          </cell>
          <cell r="BM46" t="str">
            <v>--</v>
          </cell>
          <cell r="BN46" t="str">
            <v>--</v>
          </cell>
          <cell r="BO46" t="str">
            <v>--</v>
          </cell>
          <cell r="BP46" t="str">
            <v>--</v>
          </cell>
          <cell r="BQ46" t="str">
            <v>--</v>
          </cell>
          <cell r="BR46" t="str">
            <v>--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</row>
        <row r="47">
          <cell r="A47" t="str">
            <v>SBL</v>
          </cell>
          <cell r="B47">
            <v>25</v>
          </cell>
          <cell r="C47">
            <v>25</v>
          </cell>
          <cell r="D47">
            <v>0</v>
          </cell>
          <cell r="E47">
            <v>40</v>
          </cell>
          <cell r="F47">
            <v>45</v>
          </cell>
          <cell r="G47">
            <v>-5</v>
          </cell>
          <cell r="H47">
            <v>0</v>
          </cell>
          <cell r="I47">
            <v>0</v>
          </cell>
          <cell r="J47">
            <v>0</v>
          </cell>
          <cell r="K47">
            <v>50</v>
          </cell>
          <cell r="L47">
            <v>45</v>
          </cell>
          <cell r="M47">
            <v>5</v>
          </cell>
          <cell r="N47">
            <v>5</v>
          </cell>
          <cell r="O47" t="str">
            <v>--</v>
          </cell>
          <cell r="P47" t="str">
            <v>--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10</v>
          </cell>
          <cell r="X47">
            <v>10</v>
          </cell>
          <cell r="Y47">
            <v>0</v>
          </cell>
          <cell r="Z47">
            <v>205</v>
          </cell>
          <cell r="AA47">
            <v>215</v>
          </cell>
          <cell r="AB47">
            <v>-10</v>
          </cell>
          <cell r="AC47">
            <v>0</v>
          </cell>
          <cell r="AD47">
            <v>0</v>
          </cell>
          <cell r="AE47">
            <v>0</v>
          </cell>
          <cell r="AF47">
            <v>55</v>
          </cell>
          <cell r="AG47">
            <v>50</v>
          </cell>
          <cell r="AH47">
            <v>5</v>
          </cell>
          <cell r="AI47">
            <v>0</v>
          </cell>
          <cell r="AJ47">
            <v>0</v>
          </cell>
          <cell r="AK47">
            <v>0</v>
          </cell>
          <cell r="AL47">
            <v>20</v>
          </cell>
          <cell r="AM47">
            <v>20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140</v>
          </cell>
          <cell r="AS47">
            <v>140</v>
          </cell>
          <cell r="AT47">
            <v>0</v>
          </cell>
          <cell r="AU47">
            <v>60</v>
          </cell>
          <cell r="AV47">
            <v>60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15</v>
          </cell>
          <cell r="BB47">
            <v>0</v>
          </cell>
          <cell r="BC47">
            <v>15</v>
          </cell>
          <cell r="BD47">
            <v>0</v>
          </cell>
          <cell r="BE47">
            <v>0</v>
          </cell>
          <cell r="BF47">
            <v>0</v>
          </cell>
          <cell r="BG47">
            <v>90</v>
          </cell>
          <cell r="BH47">
            <v>90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 t="str">
            <v>--</v>
          </cell>
          <cell r="BN47" t="str">
            <v>--</v>
          </cell>
          <cell r="BO47" t="str">
            <v>--</v>
          </cell>
          <cell r="BP47" t="str">
            <v>--</v>
          </cell>
          <cell r="BQ47" t="str">
            <v>--</v>
          </cell>
          <cell r="BR47" t="str">
            <v>--</v>
          </cell>
          <cell r="BS47">
            <v>305</v>
          </cell>
          <cell r="BT47">
            <v>320</v>
          </cell>
          <cell r="BU47">
            <v>-15</v>
          </cell>
          <cell r="BV47">
            <v>595</v>
          </cell>
          <cell r="BW47">
            <v>595</v>
          </cell>
          <cell r="BX47">
            <v>0</v>
          </cell>
          <cell r="BY47">
            <v>135</v>
          </cell>
          <cell r="BZ47">
            <v>110</v>
          </cell>
          <cell r="CA47">
            <v>25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5</v>
          </cell>
          <cell r="CI47">
            <v>5</v>
          </cell>
          <cell r="CJ47">
            <v>0</v>
          </cell>
        </row>
        <row r="48">
          <cell r="A48" t="str">
            <v>SBT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500</v>
          </cell>
          <cell r="L48">
            <v>485</v>
          </cell>
          <cell r="M48">
            <v>15</v>
          </cell>
          <cell r="N48">
            <v>0</v>
          </cell>
          <cell r="O48" t="str">
            <v>--</v>
          </cell>
          <cell r="P48" t="str">
            <v>--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160</v>
          </cell>
          <cell r="X48">
            <v>160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635</v>
          </cell>
          <cell r="AG48">
            <v>595</v>
          </cell>
          <cell r="AH48">
            <v>40</v>
          </cell>
          <cell r="AI48">
            <v>920</v>
          </cell>
          <cell r="AJ48">
            <v>900</v>
          </cell>
          <cell r="AK48">
            <v>20</v>
          </cell>
          <cell r="AL48">
            <v>730</v>
          </cell>
          <cell r="AM48">
            <v>720</v>
          </cell>
          <cell r="AN48">
            <v>10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1515</v>
          </cell>
          <cell r="BB48">
            <v>1525</v>
          </cell>
          <cell r="BC48">
            <v>-10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1380</v>
          </cell>
          <cell r="BK48">
            <v>1380</v>
          </cell>
          <cell r="BL48">
            <v>0</v>
          </cell>
          <cell r="BM48" t="str">
            <v>--</v>
          </cell>
          <cell r="BN48" t="str">
            <v>--</v>
          </cell>
          <cell r="BO48" t="str">
            <v>--</v>
          </cell>
          <cell r="BP48" t="str">
            <v>--</v>
          </cell>
          <cell r="BQ48" t="str">
            <v>--</v>
          </cell>
          <cell r="BR48" t="str">
            <v>--</v>
          </cell>
          <cell r="BS48">
            <v>0</v>
          </cell>
          <cell r="BT48">
            <v>0</v>
          </cell>
          <cell r="BU48">
            <v>0</v>
          </cell>
          <cell r="BV48">
            <v>145</v>
          </cell>
          <cell r="BW48">
            <v>100</v>
          </cell>
          <cell r="BX48">
            <v>45</v>
          </cell>
          <cell r="BY48">
            <v>135</v>
          </cell>
          <cell r="BZ48">
            <v>135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355</v>
          </cell>
          <cell r="CF48">
            <v>355</v>
          </cell>
          <cell r="CG48">
            <v>0</v>
          </cell>
          <cell r="CH48">
            <v>215</v>
          </cell>
          <cell r="CI48">
            <v>215</v>
          </cell>
          <cell r="CJ48">
            <v>0</v>
          </cell>
        </row>
        <row r="49">
          <cell r="A49" t="str">
            <v>SBR</v>
          </cell>
          <cell r="B49">
            <v>10</v>
          </cell>
          <cell r="C49">
            <v>10</v>
          </cell>
          <cell r="D49">
            <v>0</v>
          </cell>
          <cell r="E49">
            <v>40</v>
          </cell>
          <cell r="F49">
            <v>40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385</v>
          </cell>
          <cell r="L49">
            <v>385</v>
          </cell>
          <cell r="M49">
            <v>0</v>
          </cell>
          <cell r="N49">
            <v>5</v>
          </cell>
          <cell r="O49" t="str">
            <v>--</v>
          </cell>
          <cell r="P49" t="str">
            <v>--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385</v>
          </cell>
          <cell r="X49">
            <v>390</v>
          </cell>
          <cell r="Y49">
            <v>-5</v>
          </cell>
          <cell r="Z49">
            <v>65</v>
          </cell>
          <cell r="AA49">
            <v>65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30</v>
          </cell>
          <cell r="AG49">
            <v>30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20</v>
          </cell>
          <cell r="AM49">
            <v>20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355</v>
          </cell>
          <cell r="AS49">
            <v>355</v>
          </cell>
          <cell r="AT49">
            <v>0</v>
          </cell>
          <cell r="AU49">
            <v>55</v>
          </cell>
          <cell r="AV49">
            <v>55</v>
          </cell>
          <cell r="AW49">
            <v>0</v>
          </cell>
          <cell r="AX49">
            <v>405</v>
          </cell>
          <cell r="AY49">
            <v>395</v>
          </cell>
          <cell r="AZ49">
            <v>10</v>
          </cell>
          <cell r="BA49">
            <v>15</v>
          </cell>
          <cell r="BB49">
            <v>15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55</v>
          </cell>
          <cell r="BK49">
            <v>55</v>
          </cell>
          <cell r="BL49">
            <v>0</v>
          </cell>
          <cell r="BM49" t="str">
            <v>--</v>
          </cell>
          <cell r="BN49" t="str">
            <v>--</v>
          </cell>
          <cell r="BO49" t="str">
            <v>--</v>
          </cell>
          <cell r="BP49" t="str">
            <v>--</v>
          </cell>
          <cell r="BQ49" t="str">
            <v>--</v>
          </cell>
          <cell r="BR49" t="str">
            <v>--</v>
          </cell>
          <cell r="BS49">
            <v>0</v>
          </cell>
          <cell r="BT49">
            <v>0</v>
          </cell>
          <cell r="BU49">
            <v>0</v>
          </cell>
          <cell r="BV49">
            <v>5</v>
          </cell>
          <cell r="BW49">
            <v>5</v>
          </cell>
          <cell r="BX49">
            <v>0</v>
          </cell>
          <cell r="BY49">
            <v>35</v>
          </cell>
          <cell r="BZ49">
            <v>35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395</v>
          </cell>
          <cell r="CF49">
            <v>390</v>
          </cell>
          <cell r="CG49">
            <v>5</v>
          </cell>
          <cell r="CH49">
            <v>50</v>
          </cell>
          <cell r="CI49">
            <v>50</v>
          </cell>
          <cell r="CJ49">
            <v>0</v>
          </cell>
        </row>
        <row r="50">
          <cell r="A50" t="str">
            <v>SB Approach</v>
          </cell>
          <cell r="B50">
            <v>35</v>
          </cell>
          <cell r="C50">
            <v>35</v>
          </cell>
          <cell r="D50">
            <v>0</v>
          </cell>
          <cell r="E50">
            <v>80</v>
          </cell>
          <cell r="F50">
            <v>85</v>
          </cell>
          <cell r="G50">
            <v>-5</v>
          </cell>
          <cell r="H50">
            <v>0</v>
          </cell>
          <cell r="I50">
            <v>0</v>
          </cell>
          <cell r="J50">
            <v>0</v>
          </cell>
          <cell r="K50">
            <v>935</v>
          </cell>
          <cell r="L50">
            <v>915</v>
          </cell>
          <cell r="M50">
            <v>20</v>
          </cell>
          <cell r="N50">
            <v>10</v>
          </cell>
          <cell r="O50" t="str">
            <v>--</v>
          </cell>
          <cell r="P50" t="str">
            <v>--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555</v>
          </cell>
          <cell r="X50">
            <v>560</v>
          </cell>
          <cell r="Y50">
            <v>-5</v>
          </cell>
          <cell r="Z50">
            <v>270</v>
          </cell>
          <cell r="AA50">
            <v>280</v>
          </cell>
          <cell r="AB50">
            <v>-10</v>
          </cell>
          <cell r="AC50">
            <v>0</v>
          </cell>
          <cell r="AD50">
            <v>0</v>
          </cell>
          <cell r="AE50">
            <v>0</v>
          </cell>
          <cell r="AF50">
            <v>720</v>
          </cell>
          <cell r="AG50">
            <v>675</v>
          </cell>
          <cell r="AH50">
            <v>45</v>
          </cell>
          <cell r="AI50">
            <v>920</v>
          </cell>
          <cell r="AJ50">
            <v>900</v>
          </cell>
          <cell r="AK50">
            <v>20</v>
          </cell>
          <cell r="AL50">
            <v>770</v>
          </cell>
          <cell r="AM50">
            <v>760</v>
          </cell>
          <cell r="AN50">
            <v>10</v>
          </cell>
          <cell r="AO50">
            <v>0</v>
          </cell>
          <cell r="AP50">
            <v>0</v>
          </cell>
          <cell r="AQ50">
            <v>0</v>
          </cell>
          <cell r="AR50">
            <v>495</v>
          </cell>
          <cell r="AS50">
            <v>495</v>
          </cell>
          <cell r="AT50">
            <v>0</v>
          </cell>
          <cell r="AU50">
            <v>115</v>
          </cell>
          <cell r="AV50">
            <v>115</v>
          </cell>
          <cell r="AW50">
            <v>0</v>
          </cell>
          <cell r="AX50">
            <v>405</v>
          </cell>
          <cell r="AY50">
            <v>395</v>
          </cell>
          <cell r="AZ50">
            <v>10</v>
          </cell>
          <cell r="BA50">
            <v>1545</v>
          </cell>
          <cell r="BB50">
            <v>1540</v>
          </cell>
          <cell r="BC50">
            <v>5</v>
          </cell>
          <cell r="BD50">
            <v>0</v>
          </cell>
          <cell r="BE50">
            <v>0</v>
          </cell>
          <cell r="BF50">
            <v>0</v>
          </cell>
          <cell r="BG50">
            <v>90</v>
          </cell>
          <cell r="BH50">
            <v>95</v>
          </cell>
          <cell r="BI50">
            <v>-5</v>
          </cell>
          <cell r="BJ50">
            <v>1435</v>
          </cell>
          <cell r="BK50">
            <v>1435</v>
          </cell>
          <cell r="BL50">
            <v>0</v>
          </cell>
          <cell r="BM50" t="str">
            <v>--</v>
          </cell>
          <cell r="BN50" t="str">
            <v>--</v>
          </cell>
          <cell r="BO50" t="str">
            <v>--</v>
          </cell>
          <cell r="BP50" t="str">
            <v>--</v>
          </cell>
          <cell r="BQ50" t="str">
            <v>--</v>
          </cell>
          <cell r="BR50" t="str">
            <v>--</v>
          </cell>
          <cell r="BS50">
            <v>305</v>
          </cell>
          <cell r="BT50">
            <v>320</v>
          </cell>
          <cell r="BU50">
            <v>-15</v>
          </cell>
          <cell r="BV50">
            <v>745</v>
          </cell>
          <cell r="BW50">
            <v>700</v>
          </cell>
          <cell r="BX50">
            <v>45</v>
          </cell>
          <cell r="BY50">
            <v>305</v>
          </cell>
          <cell r="BZ50">
            <v>280</v>
          </cell>
          <cell r="CA50">
            <v>25</v>
          </cell>
          <cell r="CB50">
            <v>0</v>
          </cell>
          <cell r="CC50">
            <v>0</v>
          </cell>
          <cell r="CD50">
            <v>0</v>
          </cell>
          <cell r="CE50">
            <v>750</v>
          </cell>
          <cell r="CF50">
            <v>745</v>
          </cell>
          <cell r="CG50">
            <v>5</v>
          </cell>
          <cell r="CH50">
            <v>270</v>
          </cell>
          <cell r="CI50">
            <v>270</v>
          </cell>
          <cell r="CJ50">
            <v>0</v>
          </cell>
        </row>
        <row r="51">
          <cell r="A51" t="str">
            <v>SB Departure</v>
          </cell>
          <cell r="B51">
            <v>60</v>
          </cell>
          <cell r="C51">
            <v>60</v>
          </cell>
          <cell r="D51">
            <v>0</v>
          </cell>
          <cell r="E51">
            <v>315</v>
          </cell>
          <cell r="F51">
            <v>310</v>
          </cell>
          <cell r="G51">
            <v>5</v>
          </cell>
          <cell r="H51">
            <v>5</v>
          </cell>
          <cell r="I51">
            <v>5</v>
          </cell>
          <cell r="J51">
            <v>0</v>
          </cell>
          <cell r="K51">
            <v>720</v>
          </cell>
          <cell r="L51">
            <v>705</v>
          </cell>
          <cell r="M51">
            <v>15</v>
          </cell>
          <cell r="N51">
            <v>165</v>
          </cell>
          <cell r="O51" t="str">
            <v>--</v>
          </cell>
          <cell r="P51" t="str">
            <v>--</v>
          </cell>
          <cell r="Q51">
            <v>225</v>
          </cell>
          <cell r="R51">
            <v>340</v>
          </cell>
          <cell r="S51">
            <v>-115</v>
          </cell>
          <cell r="T51">
            <v>165</v>
          </cell>
          <cell r="U51">
            <v>165</v>
          </cell>
          <cell r="V51">
            <v>0</v>
          </cell>
          <cell r="W51">
            <v>210</v>
          </cell>
          <cell r="X51">
            <v>200</v>
          </cell>
          <cell r="Y51">
            <v>10</v>
          </cell>
          <cell r="Z51">
            <v>0</v>
          </cell>
          <cell r="AA51">
            <v>0</v>
          </cell>
          <cell r="AB51">
            <v>0</v>
          </cell>
          <cell r="AC51">
            <v>685</v>
          </cell>
          <cell r="AD51">
            <v>680</v>
          </cell>
          <cell r="AE51">
            <v>5</v>
          </cell>
          <cell r="AF51">
            <v>825</v>
          </cell>
          <cell r="AG51">
            <v>785</v>
          </cell>
          <cell r="AH51">
            <v>40</v>
          </cell>
          <cell r="AI51">
            <v>945</v>
          </cell>
          <cell r="AJ51">
            <v>925</v>
          </cell>
          <cell r="AK51">
            <v>20</v>
          </cell>
          <cell r="AL51">
            <v>920</v>
          </cell>
          <cell r="AM51">
            <v>910</v>
          </cell>
          <cell r="AN51">
            <v>10</v>
          </cell>
          <cell r="AO51">
            <v>280</v>
          </cell>
          <cell r="AP51">
            <v>280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10</v>
          </cell>
          <cell r="AV51">
            <v>0</v>
          </cell>
          <cell r="AW51">
            <v>10</v>
          </cell>
          <cell r="AX51">
            <v>0</v>
          </cell>
          <cell r="AY51">
            <v>0</v>
          </cell>
          <cell r="AZ51">
            <v>0</v>
          </cell>
          <cell r="BA51">
            <v>2005</v>
          </cell>
          <cell r="BB51">
            <v>2315</v>
          </cell>
          <cell r="BC51">
            <v>-310</v>
          </cell>
          <cell r="BD51">
            <v>0</v>
          </cell>
          <cell r="BE51">
            <v>0</v>
          </cell>
          <cell r="BF51">
            <v>0</v>
          </cell>
          <cell r="BG51">
            <v>310</v>
          </cell>
          <cell r="BH51">
            <v>0</v>
          </cell>
          <cell r="BI51">
            <v>310</v>
          </cell>
          <cell r="BJ51">
            <v>1625</v>
          </cell>
          <cell r="BK51">
            <v>1625</v>
          </cell>
          <cell r="BL51">
            <v>0</v>
          </cell>
          <cell r="BM51" t="str">
            <v>--</v>
          </cell>
          <cell r="BN51" t="str">
            <v>--</v>
          </cell>
          <cell r="BO51" t="str">
            <v>--</v>
          </cell>
          <cell r="BP51" t="str">
            <v>--</v>
          </cell>
          <cell r="BQ51" t="str">
            <v>--</v>
          </cell>
          <cell r="BR51" t="str">
            <v>--</v>
          </cell>
          <cell r="BS51">
            <v>0</v>
          </cell>
          <cell r="BT51">
            <v>0</v>
          </cell>
          <cell r="BU51">
            <v>0</v>
          </cell>
          <cell r="BV51">
            <v>545</v>
          </cell>
          <cell r="BW51">
            <v>530</v>
          </cell>
          <cell r="BX51">
            <v>15</v>
          </cell>
          <cell r="BY51">
            <v>1205</v>
          </cell>
          <cell r="BZ51">
            <v>1130</v>
          </cell>
          <cell r="CA51">
            <v>75</v>
          </cell>
          <cell r="CB51">
            <v>130</v>
          </cell>
          <cell r="CC51">
            <v>125</v>
          </cell>
          <cell r="CD51">
            <v>5</v>
          </cell>
          <cell r="CE51">
            <v>825</v>
          </cell>
          <cell r="CF51">
            <v>785</v>
          </cell>
          <cell r="CG51">
            <v>40</v>
          </cell>
          <cell r="CH51">
            <v>440</v>
          </cell>
          <cell r="CI51">
            <v>430</v>
          </cell>
          <cell r="CJ51">
            <v>10</v>
          </cell>
        </row>
        <row r="52">
          <cell r="A52" t="str">
            <v>EBU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 t="str">
            <v>--</v>
          </cell>
          <cell r="P52" t="str">
            <v>--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 t="str">
            <v>--</v>
          </cell>
          <cell r="BN52" t="str">
            <v>--</v>
          </cell>
          <cell r="BO52" t="str">
            <v>--</v>
          </cell>
          <cell r="BP52" t="str">
            <v>--</v>
          </cell>
          <cell r="BQ52" t="str">
            <v>--</v>
          </cell>
          <cell r="BR52" t="str">
            <v>--</v>
          </cell>
          <cell r="BS52">
            <v>0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</row>
        <row r="53">
          <cell r="A53" t="str">
            <v>EBL</v>
          </cell>
          <cell r="B53">
            <v>15</v>
          </cell>
          <cell r="C53">
            <v>15</v>
          </cell>
          <cell r="D53">
            <v>0</v>
          </cell>
          <cell r="E53">
            <v>10</v>
          </cell>
          <cell r="F53">
            <v>10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205</v>
          </cell>
          <cell r="L53">
            <v>205</v>
          </cell>
          <cell r="M53">
            <v>0</v>
          </cell>
          <cell r="N53">
            <v>10</v>
          </cell>
          <cell r="O53" t="str">
            <v>--</v>
          </cell>
          <cell r="P53" t="str">
            <v>--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120</v>
          </cell>
          <cell r="X53">
            <v>115</v>
          </cell>
          <cell r="Y53">
            <v>5</v>
          </cell>
          <cell r="Z53">
            <v>85</v>
          </cell>
          <cell r="AA53">
            <v>85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35</v>
          </cell>
          <cell r="AG53">
            <v>35</v>
          </cell>
          <cell r="AH53">
            <v>0</v>
          </cell>
          <cell r="AI53">
            <v>25</v>
          </cell>
          <cell r="AJ53">
            <v>25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115</v>
          </cell>
          <cell r="AS53">
            <v>110</v>
          </cell>
          <cell r="AT53">
            <v>5</v>
          </cell>
          <cell r="AU53">
            <v>35</v>
          </cell>
          <cell r="AV53">
            <v>35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90</v>
          </cell>
          <cell r="BE53">
            <v>75</v>
          </cell>
          <cell r="BF53">
            <v>15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 t="str">
            <v>--</v>
          </cell>
          <cell r="BN53" t="str">
            <v>--</v>
          </cell>
          <cell r="BO53" t="str">
            <v>--</v>
          </cell>
          <cell r="BP53" t="str">
            <v>--</v>
          </cell>
          <cell r="BQ53" t="str">
            <v>--</v>
          </cell>
          <cell r="BR53" t="str">
            <v>--</v>
          </cell>
          <cell r="BS53">
            <v>0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225</v>
          </cell>
          <cell r="CC53">
            <v>225</v>
          </cell>
          <cell r="CD53">
            <v>0</v>
          </cell>
          <cell r="CE53">
            <v>115</v>
          </cell>
          <cell r="CF53">
            <v>105</v>
          </cell>
          <cell r="CG53">
            <v>10</v>
          </cell>
          <cell r="CH53">
            <v>20</v>
          </cell>
          <cell r="CI53">
            <v>20</v>
          </cell>
          <cell r="CJ53">
            <v>0</v>
          </cell>
        </row>
        <row r="54">
          <cell r="A54" t="str">
            <v>EBT</v>
          </cell>
          <cell r="B54">
            <v>1085</v>
          </cell>
          <cell r="C54">
            <v>1140</v>
          </cell>
          <cell r="D54">
            <v>-55</v>
          </cell>
          <cell r="E54">
            <v>1155</v>
          </cell>
          <cell r="F54">
            <v>1260</v>
          </cell>
          <cell r="G54">
            <v>-105</v>
          </cell>
          <cell r="H54">
            <v>585</v>
          </cell>
          <cell r="I54">
            <v>610</v>
          </cell>
          <cell r="J54">
            <v>-25</v>
          </cell>
          <cell r="K54">
            <v>320</v>
          </cell>
          <cell r="L54">
            <v>320</v>
          </cell>
          <cell r="M54">
            <v>0</v>
          </cell>
          <cell r="N54">
            <v>375</v>
          </cell>
          <cell r="O54" t="str">
            <v>--</v>
          </cell>
          <cell r="P54" t="str">
            <v>--</v>
          </cell>
          <cell r="Q54">
            <v>430</v>
          </cell>
          <cell r="R54">
            <v>340</v>
          </cell>
          <cell r="S54">
            <v>90</v>
          </cell>
          <cell r="T54">
            <v>495</v>
          </cell>
          <cell r="U54">
            <v>460</v>
          </cell>
          <cell r="V54">
            <v>35</v>
          </cell>
          <cell r="W54">
            <v>360</v>
          </cell>
          <cell r="X54">
            <v>345</v>
          </cell>
          <cell r="Y54">
            <v>15</v>
          </cell>
          <cell r="Z54">
            <v>965</v>
          </cell>
          <cell r="AA54">
            <v>1015</v>
          </cell>
          <cell r="AB54">
            <v>-50</v>
          </cell>
          <cell r="AC54">
            <v>1075</v>
          </cell>
          <cell r="AD54">
            <v>1145</v>
          </cell>
          <cell r="AE54">
            <v>-70</v>
          </cell>
          <cell r="AF54">
            <v>35</v>
          </cell>
          <cell r="AG54">
            <v>35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375</v>
          </cell>
          <cell r="AP54">
            <v>350</v>
          </cell>
          <cell r="AQ54">
            <v>25</v>
          </cell>
          <cell r="AR54">
            <v>320</v>
          </cell>
          <cell r="AS54">
            <v>300</v>
          </cell>
          <cell r="AT54">
            <v>20</v>
          </cell>
          <cell r="AU54">
            <v>425</v>
          </cell>
          <cell r="AV54">
            <v>410</v>
          </cell>
          <cell r="AW54">
            <v>15</v>
          </cell>
          <cell r="AX54">
            <v>495</v>
          </cell>
          <cell r="AY54">
            <v>475</v>
          </cell>
          <cell r="AZ54">
            <v>20</v>
          </cell>
          <cell r="BA54">
            <v>405</v>
          </cell>
          <cell r="BB54">
            <v>350</v>
          </cell>
          <cell r="BC54">
            <v>55</v>
          </cell>
          <cell r="BD54">
            <v>330</v>
          </cell>
          <cell r="BE54">
            <v>275</v>
          </cell>
          <cell r="BF54">
            <v>55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 t="str">
            <v>--</v>
          </cell>
          <cell r="BN54" t="str">
            <v>--</v>
          </cell>
          <cell r="BO54" t="str">
            <v>--</v>
          </cell>
          <cell r="BP54" t="str">
            <v>--</v>
          </cell>
          <cell r="BQ54" t="str">
            <v>--</v>
          </cell>
          <cell r="BR54" t="str">
            <v>--</v>
          </cell>
          <cell r="BS54">
            <v>5</v>
          </cell>
          <cell r="BT54">
            <v>0</v>
          </cell>
          <cell r="BU54">
            <v>5</v>
          </cell>
          <cell r="BV54">
            <v>250</v>
          </cell>
          <cell r="BW54">
            <v>250</v>
          </cell>
          <cell r="BX54">
            <v>0</v>
          </cell>
          <cell r="BY54">
            <v>755</v>
          </cell>
          <cell r="BZ54">
            <v>730</v>
          </cell>
          <cell r="CA54">
            <v>25</v>
          </cell>
          <cell r="CB54">
            <v>665</v>
          </cell>
          <cell r="CC54">
            <v>590</v>
          </cell>
          <cell r="CD54">
            <v>75</v>
          </cell>
          <cell r="CE54">
            <v>575</v>
          </cell>
          <cell r="CF54">
            <v>520</v>
          </cell>
          <cell r="CG54">
            <v>55</v>
          </cell>
          <cell r="CH54">
            <v>460</v>
          </cell>
          <cell r="CI54">
            <v>430</v>
          </cell>
          <cell r="CJ54">
            <v>30</v>
          </cell>
        </row>
        <row r="55">
          <cell r="A55" t="str">
            <v>EBR</v>
          </cell>
          <cell r="B55">
            <v>35</v>
          </cell>
          <cell r="C55">
            <v>35</v>
          </cell>
          <cell r="D55">
            <v>0</v>
          </cell>
          <cell r="E55">
            <v>20</v>
          </cell>
          <cell r="F55">
            <v>20</v>
          </cell>
          <cell r="G55">
            <v>0</v>
          </cell>
          <cell r="H55">
            <v>5</v>
          </cell>
          <cell r="I55">
            <v>5</v>
          </cell>
          <cell r="J55">
            <v>0</v>
          </cell>
          <cell r="K55">
            <v>220</v>
          </cell>
          <cell r="L55">
            <v>220</v>
          </cell>
          <cell r="M55">
            <v>0</v>
          </cell>
          <cell r="N55">
            <v>20</v>
          </cell>
          <cell r="O55" t="str">
            <v>--</v>
          </cell>
          <cell r="P55" t="str">
            <v>--</v>
          </cell>
          <cell r="Q55">
            <v>30</v>
          </cell>
          <cell r="R55">
            <v>25</v>
          </cell>
          <cell r="S55">
            <v>5</v>
          </cell>
          <cell r="T55">
            <v>15</v>
          </cell>
          <cell r="U55">
            <v>15</v>
          </cell>
          <cell r="V55">
            <v>0</v>
          </cell>
          <cell r="W55">
            <v>45</v>
          </cell>
          <cell r="X55">
            <v>35</v>
          </cell>
          <cell r="Y55">
            <v>10</v>
          </cell>
          <cell r="Z55">
            <v>0</v>
          </cell>
          <cell r="AA55">
            <v>0</v>
          </cell>
          <cell r="AB55">
            <v>0</v>
          </cell>
          <cell r="AC55">
            <v>95</v>
          </cell>
          <cell r="AD55">
            <v>95</v>
          </cell>
          <cell r="AE55">
            <v>0</v>
          </cell>
          <cell r="AF55">
            <v>70</v>
          </cell>
          <cell r="AG55">
            <v>70</v>
          </cell>
          <cell r="AH55">
            <v>0</v>
          </cell>
          <cell r="AI55">
            <v>25</v>
          </cell>
          <cell r="AJ55">
            <v>25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85</v>
          </cell>
          <cell r="BB55">
            <v>75</v>
          </cell>
          <cell r="BC55">
            <v>10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245</v>
          </cell>
          <cell r="BK55">
            <v>245</v>
          </cell>
          <cell r="BL55">
            <v>0</v>
          </cell>
          <cell r="BM55" t="str">
            <v>--</v>
          </cell>
          <cell r="BN55" t="str">
            <v>--</v>
          </cell>
          <cell r="BO55" t="str">
            <v>--</v>
          </cell>
          <cell r="BP55" t="str">
            <v>--</v>
          </cell>
          <cell r="BQ55" t="str">
            <v>--</v>
          </cell>
          <cell r="BR55" t="str">
            <v>--</v>
          </cell>
          <cell r="BS55">
            <v>0</v>
          </cell>
          <cell r="BT55">
            <v>0</v>
          </cell>
          <cell r="BU55">
            <v>0</v>
          </cell>
          <cell r="BV55">
            <v>65</v>
          </cell>
          <cell r="BW55">
            <v>55</v>
          </cell>
          <cell r="BX55">
            <v>10</v>
          </cell>
          <cell r="BY55">
            <v>470</v>
          </cell>
          <cell r="BZ55">
            <v>470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415</v>
          </cell>
          <cell r="CF55">
            <v>375</v>
          </cell>
          <cell r="CG55">
            <v>40</v>
          </cell>
          <cell r="CH55">
            <v>155</v>
          </cell>
          <cell r="CI55">
            <v>145</v>
          </cell>
          <cell r="CJ55">
            <v>10</v>
          </cell>
        </row>
        <row r="56">
          <cell r="A56" t="str">
            <v>EB Approach</v>
          </cell>
          <cell r="B56">
            <v>1135</v>
          </cell>
          <cell r="C56">
            <v>1190</v>
          </cell>
          <cell r="D56">
            <v>-55</v>
          </cell>
          <cell r="E56">
            <v>1185</v>
          </cell>
          <cell r="F56">
            <v>1290</v>
          </cell>
          <cell r="G56">
            <v>-105</v>
          </cell>
          <cell r="H56">
            <v>590</v>
          </cell>
          <cell r="I56">
            <v>615</v>
          </cell>
          <cell r="J56">
            <v>-25</v>
          </cell>
          <cell r="K56">
            <v>745</v>
          </cell>
          <cell r="L56">
            <v>745</v>
          </cell>
          <cell r="M56">
            <v>0</v>
          </cell>
          <cell r="N56">
            <v>405</v>
          </cell>
          <cell r="O56" t="str">
            <v>--</v>
          </cell>
          <cell r="P56" t="str">
            <v>--</v>
          </cell>
          <cell r="Q56">
            <v>460</v>
          </cell>
          <cell r="R56">
            <v>365</v>
          </cell>
          <cell r="S56">
            <v>95</v>
          </cell>
          <cell r="T56">
            <v>510</v>
          </cell>
          <cell r="U56">
            <v>475</v>
          </cell>
          <cell r="V56">
            <v>35</v>
          </cell>
          <cell r="W56">
            <v>525</v>
          </cell>
          <cell r="X56">
            <v>495</v>
          </cell>
          <cell r="Y56">
            <v>30</v>
          </cell>
          <cell r="Z56">
            <v>1050</v>
          </cell>
          <cell r="AA56">
            <v>1100</v>
          </cell>
          <cell r="AB56">
            <v>-50</v>
          </cell>
          <cell r="AC56">
            <v>1170</v>
          </cell>
          <cell r="AD56">
            <v>1240</v>
          </cell>
          <cell r="AE56">
            <v>-70</v>
          </cell>
          <cell r="AF56">
            <v>140</v>
          </cell>
          <cell r="AG56">
            <v>140</v>
          </cell>
          <cell r="AH56">
            <v>0</v>
          </cell>
          <cell r="AI56">
            <v>50</v>
          </cell>
          <cell r="AJ56">
            <v>50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375</v>
          </cell>
          <cell r="AP56">
            <v>350</v>
          </cell>
          <cell r="AQ56">
            <v>25</v>
          </cell>
          <cell r="AR56">
            <v>435</v>
          </cell>
          <cell r="AS56">
            <v>410</v>
          </cell>
          <cell r="AT56">
            <v>25</v>
          </cell>
          <cell r="AU56">
            <v>460</v>
          </cell>
          <cell r="AV56">
            <v>445</v>
          </cell>
          <cell r="AW56">
            <v>15</v>
          </cell>
          <cell r="AX56">
            <v>495</v>
          </cell>
          <cell r="AY56">
            <v>475</v>
          </cell>
          <cell r="AZ56">
            <v>20</v>
          </cell>
          <cell r="BA56">
            <v>495</v>
          </cell>
          <cell r="BB56">
            <v>425</v>
          </cell>
          <cell r="BC56">
            <v>70</v>
          </cell>
          <cell r="BD56">
            <v>420</v>
          </cell>
          <cell r="BE56">
            <v>350</v>
          </cell>
          <cell r="BF56">
            <v>70</v>
          </cell>
          <cell r="BG56">
            <v>0</v>
          </cell>
          <cell r="BH56">
            <v>0</v>
          </cell>
          <cell r="BI56">
            <v>0</v>
          </cell>
          <cell r="BJ56">
            <v>245</v>
          </cell>
          <cell r="BK56">
            <v>245</v>
          </cell>
          <cell r="BL56">
            <v>0</v>
          </cell>
          <cell r="BM56" t="str">
            <v>--</v>
          </cell>
          <cell r="BN56" t="str">
            <v>--</v>
          </cell>
          <cell r="BO56" t="str">
            <v>--</v>
          </cell>
          <cell r="BP56" t="str">
            <v>--</v>
          </cell>
          <cell r="BQ56" t="str">
            <v>--</v>
          </cell>
          <cell r="BR56" t="str">
            <v>--</v>
          </cell>
          <cell r="BS56">
            <v>5</v>
          </cell>
          <cell r="BT56">
            <v>0</v>
          </cell>
          <cell r="BU56">
            <v>5</v>
          </cell>
          <cell r="BV56">
            <v>315</v>
          </cell>
          <cell r="BW56">
            <v>305</v>
          </cell>
          <cell r="BX56">
            <v>10</v>
          </cell>
          <cell r="BY56">
            <v>1225</v>
          </cell>
          <cell r="BZ56">
            <v>1200</v>
          </cell>
          <cell r="CA56">
            <v>25</v>
          </cell>
          <cell r="CB56">
            <v>890</v>
          </cell>
          <cell r="CC56">
            <v>815</v>
          </cell>
          <cell r="CD56">
            <v>75</v>
          </cell>
          <cell r="CE56">
            <v>1105</v>
          </cell>
          <cell r="CF56">
            <v>1000</v>
          </cell>
          <cell r="CG56">
            <v>105</v>
          </cell>
          <cell r="CH56">
            <v>640</v>
          </cell>
          <cell r="CI56">
            <v>595</v>
          </cell>
          <cell r="CJ56">
            <v>45</v>
          </cell>
        </row>
        <row r="57">
          <cell r="A57" t="str">
            <v>EB Departure</v>
          </cell>
          <cell r="B57">
            <v>1185</v>
          </cell>
          <cell r="C57">
            <v>1245</v>
          </cell>
          <cell r="D57">
            <v>-60</v>
          </cell>
          <cell r="E57">
            <v>1335</v>
          </cell>
          <cell r="F57">
            <v>1450</v>
          </cell>
          <cell r="G57">
            <v>-115</v>
          </cell>
          <cell r="H57">
            <v>745</v>
          </cell>
          <cell r="I57">
            <v>775</v>
          </cell>
          <cell r="J57">
            <v>-30</v>
          </cell>
          <cell r="K57">
            <v>405</v>
          </cell>
          <cell r="L57">
            <v>395</v>
          </cell>
          <cell r="M57">
            <v>10</v>
          </cell>
          <cell r="N57">
            <v>460</v>
          </cell>
          <cell r="O57" t="str">
            <v>--</v>
          </cell>
          <cell r="P57" t="str">
            <v>--</v>
          </cell>
          <cell r="Q57">
            <v>510</v>
          </cell>
          <cell r="R57">
            <v>480</v>
          </cell>
          <cell r="S57">
            <v>30</v>
          </cell>
          <cell r="T57">
            <v>525</v>
          </cell>
          <cell r="U57">
            <v>490</v>
          </cell>
          <cell r="V57">
            <v>35</v>
          </cell>
          <cell r="W57">
            <v>375</v>
          </cell>
          <cell r="X57">
            <v>360</v>
          </cell>
          <cell r="Y57">
            <v>15</v>
          </cell>
          <cell r="Z57">
            <v>1170</v>
          </cell>
          <cell r="AA57">
            <v>1230</v>
          </cell>
          <cell r="AB57">
            <v>-60</v>
          </cell>
          <cell r="AC57">
            <v>1135</v>
          </cell>
          <cell r="AD57">
            <v>1210</v>
          </cell>
          <cell r="AE57">
            <v>-75</v>
          </cell>
          <cell r="AF57">
            <v>210</v>
          </cell>
          <cell r="AG57">
            <v>130</v>
          </cell>
          <cell r="AH57">
            <v>80</v>
          </cell>
          <cell r="AI57">
            <v>0</v>
          </cell>
          <cell r="AJ57">
            <v>0</v>
          </cell>
          <cell r="AK57">
            <v>0</v>
          </cell>
          <cell r="AL57">
            <v>90</v>
          </cell>
          <cell r="AM57">
            <v>95</v>
          </cell>
          <cell r="AN57">
            <v>-5</v>
          </cell>
          <cell r="AO57">
            <v>435</v>
          </cell>
          <cell r="AP57">
            <v>410</v>
          </cell>
          <cell r="AQ57">
            <v>25</v>
          </cell>
          <cell r="AR57">
            <v>460</v>
          </cell>
          <cell r="AS57">
            <v>440</v>
          </cell>
          <cell r="AT57">
            <v>20</v>
          </cell>
          <cell r="AU57">
            <v>495</v>
          </cell>
          <cell r="AV57">
            <v>470</v>
          </cell>
          <cell r="AW57">
            <v>25</v>
          </cell>
          <cell r="AX57">
            <v>495</v>
          </cell>
          <cell r="AY57">
            <v>475</v>
          </cell>
          <cell r="AZ57">
            <v>20</v>
          </cell>
          <cell r="BA57">
            <v>420</v>
          </cell>
          <cell r="BB57">
            <v>350</v>
          </cell>
          <cell r="BC57">
            <v>70</v>
          </cell>
          <cell r="BD57">
            <v>470</v>
          </cell>
          <cell r="BE57">
            <v>415</v>
          </cell>
          <cell r="BF57">
            <v>55</v>
          </cell>
          <cell r="BG57">
            <v>105</v>
          </cell>
          <cell r="BH57">
            <v>105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 t="str">
            <v>--</v>
          </cell>
          <cell r="BN57" t="str">
            <v>--</v>
          </cell>
          <cell r="BO57" t="str">
            <v>--</v>
          </cell>
          <cell r="BP57" t="str">
            <v>--</v>
          </cell>
          <cell r="BQ57" t="str">
            <v>--</v>
          </cell>
          <cell r="BR57" t="str">
            <v>--</v>
          </cell>
          <cell r="BS57">
            <v>315</v>
          </cell>
          <cell r="BT57">
            <v>325</v>
          </cell>
          <cell r="BU57">
            <v>-10</v>
          </cell>
          <cell r="BV57">
            <v>1225</v>
          </cell>
          <cell r="BW57">
            <v>1230</v>
          </cell>
          <cell r="BX57">
            <v>-5</v>
          </cell>
          <cell r="BY57">
            <v>890</v>
          </cell>
          <cell r="BZ57">
            <v>840</v>
          </cell>
          <cell r="CA57">
            <v>50</v>
          </cell>
          <cell r="CB57">
            <v>1105</v>
          </cell>
          <cell r="CC57">
            <v>1015</v>
          </cell>
          <cell r="CD57">
            <v>90</v>
          </cell>
          <cell r="CE57">
            <v>640</v>
          </cell>
          <cell r="CF57">
            <v>585</v>
          </cell>
          <cell r="CG57">
            <v>55</v>
          </cell>
          <cell r="CH57">
            <v>520</v>
          </cell>
          <cell r="CI57">
            <v>490</v>
          </cell>
          <cell r="CJ57">
            <v>30</v>
          </cell>
        </row>
        <row r="58">
          <cell r="A58" t="str">
            <v>WBU</v>
          </cell>
          <cell r="B58">
            <v>0</v>
          </cell>
          <cell r="C58">
            <v>0</v>
          </cell>
          <cell r="D58">
            <v>0</v>
          </cell>
          <cell r="E58">
            <v>80</v>
          </cell>
          <cell r="F58">
            <v>80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 t="str">
            <v>--</v>
          </cell>
          <cell r="P58" t="str">
            <v>--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 t="str">
            <v>--</v>
          </cell>
          <cell r="BN58" t="str">
            <v>--</v>
          </cell>
          <cell r="BO58" t="str">
            <v>--</v>
          </cell>
          <cell r="BP58" t="str">
            <v>--</v>
          </cell>
          <cell r="BQ58" t="str">
            <v>--</v>
          </cell>
          <cell r="BR58" t="str">
            <v>--</v>
          </cell>
          <cell r="BS58">
            <v>5</v>
          </cell>
          <cell r="BT58">
            <v>5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</row>
        <row r="59">
          <cell r="A59" t="str">
            <v>WBL</v>
          </cell>
          <cell r="B59">
            <v>25</v>
          </cell>
          <cell r="C59">
            <v>25</v>
          </cell>
          <cell r="D59">
            <v>0</v>
          </cell>
          <cell r="E59">
            <v>295</v>
          </cell>
          <cell r="F59">
            <v>290</v>
          </cell>
          <cell r="G59">
            <v>5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145</v>
          </cell>
          <cell r="O59" t="str">
            <v>--</v>
          </cell>
          <cell r="P59" t="str">
            <v>--</v>
          </cell>
          <cell r="Q59">
            <v>195</v>
          </cell>
          <cell r="R59">
            <v>315</v>
          </cell>
          <cell r="S59">
            <v>-120</v>
          </cell>
          <cell r="T59">
            <v>150</v>
          </cell>
          <cell r="U59">
            <v>150</v>
          </cell>
          <cell r="V59">
            <v>0</v>
          </cell>
          <cell r="W59">
            <v>5</v>
          </cell>
          <cell r="X59">
            <v>5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590</v>
          </cell>
          <cell r="AD59">
            <v>585</v>
          </cell>
          <cell r="AE59">
            <v>5</v>
          </cell>
          <cell r="AF59">
            <v>120</v>
          </cell>
          <cell r="AG59">
            <v>120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190</v>
          </cell>
          <cell r="AM59">
            <v>190</v>
          </cell>
          <cell r="AN59">
            <v>0</v>
          </cell>
          <cell r="AO59">
            <v>280</v>
          </cell>
          <cell r="AP59">
            <v>280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10</v>
          </cell>
          <cell r="AV59">
            <v>0</v>
          </cell>
          <cell r="AW59">
            <v>10</v>
          </cell>
          <cell r="AX59">
            <v>0</v>
          </cell>
          <cell r="AY59">
            <v>0</v>
          </cell>
          <cell r="AZ59">
            <v>0</v>
          </cell>
          <cell r="BA59">
            <v>405</v>
          </cell>
          <cell r="BB59">
            <v>715</v>
          </cell>
          <cell r="BC59">
            <v>-310</v>
          </cell>
          <cell r="BD59">
            <v>0</v>
          </cell>
          <cell r="BE59">
            <v>0</v>
          </cell>
          <cell r="BF59">
            <v>0</v>
          </cell>
          <cell r="BG59">
            <v>310</v>
          </cell>
          <cell r="BH59">
            <v>0</v>
          </cell>
          <cell r="BI59">
            <v>310</v>
          </cell>
          <cell r="BJ59">
            <v>0</v>
          </cell>
          <cell r="BK59">
            <v>0</v>
          </cell>
          <cell r="BL59">
            <v>0</v>
          </cell>
          <cell r="BM59" t="str">
            <v>--</v>
          </cell>
          <cell r="BN59" t="str">
            <v>--</v>
          </cell>
          <cell r="BO59" t="str">
            <v>--</v>
          </cell>
          <cell r="BP59" t="str">
            <v>--</v>
          </cell>
          <cell r="BQ59" t="str">
            <v>--</v>
          </cell>
          <cell r="BR59" t="str">
            <v>--</v>
          </cell>
          <cell r="BS59">
            <v>0</v>
          </cell>
          <cell r="BT59">
            <v>0</v>
          </cell>
          <cell r="BU59">
            <v>0</v>
          </cell>
          <cell r="BV59">
            <v>335</v>
          </cell>
          <cell r="BW59">
            <v>375</v>
          </cell>
          <cell r="BX59">
            <v>-40</v>
          </cell>
          <cell r="BY59">
            <v>600</v>
          </cell>
          <cell r="BZ59">
            <v>525</v>
          </cell>
          <cell r="CA59">
            <v>75</v>
          </cell>
          <cell r="CB59">
            <v>0</v>
          </cell>
          <cell r="CC59">
            <v>0</v>
          </cell>
          <cell r="CD59">
            <v>0</v>
          </cell>
          <cell r="CE59">
            <v>55</v>
          </cell>
          <cell r="CF59">
            <v>55</v>
          </cell>
          <cell r="CG59">
            <v>0</v>
          </cell>
          <cell r="CH59">
            <v>70</v>
          </cell>
          <cell r="CI59">
            <v>70</v>
          </cell>
          <cell r="CJ59">
            <v>0</v>
          </cell>
        </row>
        <row r="60">
          <cell r="A60" t="str">
            <v>WBT</v>
          </cell>
          <cell r="B60">
            <v>2925</v>
          </cell>
          <cell r="C60">
            <v>2845</v>
          </cell>
          <cell r="D60">
            <v>80</v>
          </cell>
          <cell r="E60">
            <v>2910</v>
          </cell>
          <cell r="F60">
            <v>2870</v>
          </cell>
          <cell r="G60">
            <v>40</v>
          </cell>
          <cell r="H60">
            <v>0</v>
          </cell>
          <cell r="I60">
            <v>0</v>
          </cell>
          <cell r="J60">
            <v>0</v>
          </cell>
          <cell r="K60">
            <v>805</v>
          </cell>
          <cell r="L60">
            <v>805</v>
          </cell>
          <cell r="M60">
            <v>0</v>
          </cell>
          <cell r="N60">
            <v>820</v>
          </cell>
          <cell r="O60" t="str">
            <v>--</v>
          </cell>
          <cell r="P60" t="str">
            <v>--</v>
          </cell>
          <cell r="Q60">
            <v>970</v>
          </cell>
          <cell r="R60">
            <v>870</v>
          </cell>
          <cell r="S60">
            <v>100</v>
          </cell>
          <cell r="T60">
            <v>1160</v>
          </cell>
          <cell r="U60">
            <v>1185</v>
          </cell>
          <cell r="V60">
            <v>-25</v>
          </cell>
          <cell r="W60">
            <v>905</v>
          </cell>
          <cell r="X60">
            <v>920</v>
          </cell>
          <cell r="Y60">
            <v>-15</v>
          </cell>
          <cell r="Z60">
            <v>2020</v>
          </cell>
          <cell r="AA60">
            <v>2000</v>
          </cell>
          <cell r="AB60">
            <v>20</v>
          </cell>
          <cell r="AC60">
            <v>2460</v>
          </cell>
          <cell r="AD60">
            <v>2435</v>
          </cell>
          <cell r="AE60">
            <v>25</v>
          </cell>
          <cell r="AF60">
            <v>20</v>
          </cell>
          <cell r="AG60">
            <v>20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960</v>
          </cell>
          <cell r="AP60">
            <v>970</v>
          </cell>
          <cell r="AQ60">
            <v>-10</v>
          </cell>
          <cell r="AR60">
            <v>880</v>
          </cell>
          <cell r="AS60">
            <v>875</v>
          </cell>
          <cell r="AT60">
            <v>5</v>
          </cell>
          <cell r="AU60">
            <v>985</v>
          </cell>
          <cell r="AV60">
            <v>965</v>
          </cell>
          <cell r="AW60">
            <v>20</v>
          </cell>
          <cell r="AX60">
            <v>670</v>
          </cell>
          <cell r="AY60">
            <v>650</v>
          </cell>
          <cell r="AZ60">
            <v>20</v>
          </cell>
          <cell r="BA60">
            <v>680</v>
          </cell>
          <cell r="BB60">
            <v>670</v>
          </cell>
          <cell r="BC60">
            <v>10</v>
          </cell>
          <cell r="BD60">
            <v>870</v>
          </cell>
          <cell r="BE60">
            <v>915</v>
          </cell>
          <cell r="BF60">
            <v>-45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 t="str">
            <v>--</v>
          </cell>
          <cell r="BN60" t="str">
            <v>--</v>
          </cell>
          <cell r="BO60" t="str">
            <v>--</v>
          </cell>
          <cell r="BP60" t="str">
            <v>--</v>
          </cell>
          <cell r="BQ60" t="str">
            <v>--</v>
          </cell>
          <cell r="BR60" t="str">
            <v>--</v>
          </cell>
          <cell r="BS60">
            <v>0</v>
          </cell>
          <cell r="BT60">
            <v>0</v>
          </cell>
          <cell r="BU60">
            <v>0</v>
          </cell>
          <cell r="BV60">
            <v>70</v>
          </cell>
          <cell r="BW60">
            <v>80</v>
          </cell>
          <cell r="BX60">
            <v>-10</v>
          </cell>
          <cell r="BY60">
            <v>370</v>
          </cell>
          <cell r="BZ60">
            <v>435</v>
          </cell>
          <cell r="CA60">
            <v>-65</v>
          </cell>
          <cell r="CB60">
            <v>910</v>
          </cell>
          <cell r="CC60">
            <v>910</v>
          </cell>
          <cell r="CD60">
            <v>0</v>
          </cell>
          <cell r="CE60">
            <v>715</v>
          </cell>
          <cell r="CF60">
            <v>705</v>
          </cell>
          <cell r="CG60">
            <v>10</v>
          </cell>
          <cell r="CH60">
            <v>555</v>
          </cell>
          <cell r="CI60">
            <v>555</v>
          </cell>
          <cell r="CJ60">
            <v>0</v>
          </cell>
        </row>
        <row r="61">
          <cell r="A61" t="str">
            <v>WBR</v>
          </cell>
          <cell r="B61">
            <v>20</v>
          </cell>
          <cell r="C61">
            <v>20</v>
          </cell>
          <cell r="D61">
            <v>0</v>
          </cell>
          <cell r="E61">
            <v>70</v>
          </cell>
          <cell r="F61">
            <v>70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45</v>
          </cell>
          <cell r="L61">
            <v>45</v>
          </cell>
          <cell r="M61">
            <v>0</v>
          </cell>
          <cell r="N61">
            <v>10</v>
          </cell>
          <cell r="O61" t="str">
            <v>--</v>
          </cell>
          <cell r="P61" t="str">
            <v>--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50</v>
          </cell>
          <cell r="X61">
            <v>50</v>
          </cell>
          <cell r="Y61">
            <v>0</v>
          </cell>
          <cell r="Z61">
            <v>530</v>
          </cell>
          <cell r="AA61">
            <v>525</v>
          </cell>
          <cell r="AB61">
            <v>5</v>
          </cell>
          <cell r="AC61">
            <v>0</v>
          </cell>
          <cell r="AD61">
            <v>0</v>
          </cell>
          <cell r="AE61">
            <v>0</v>
          </cell>
          <cell r="AF61">
            <v>115</v>
          </cell>
          <cell r="AG61">
            <v>130</v>
          </cell>
          <cell r="AH61">
            <v>-15</v>
          </cell>
          <cell r="AI61">
            <v>0</v>
          </cell>
          <cell r="AJ61">
            <v>0</v>
          </cell>
          <cell r="AK61">
            <v>0</v>
          </cell>
          <cell r="AL61">
            <v>45</v>
          </cell>
          <cell r="AM61">
            <v>45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160</v>
          </cell>
          <cell r="AS61">
            <v>155</v>
          </cell>
          <cell r="AT61">
            <v>5</v>
          </cell>
          <cell r="AU61">
            <v>80</v>
          </cell>
          <cell r="AV61">
            <v>80</v>
          </cell>
          <cell r="AW61">
            <v>0</v>
          </cell>
          <cell r="AX61">
            <v>25</v>
          </cell>
          <cell r="AY61">
            <v>25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15</v>
          </cell>
          <cell r="BE61">
            <v>15</v>
          </cell>
          <cell r="BF61">
            <v>0</v>
          </cell>
          <cell r="BG61">
            <v>140</v>
          </cell>
          <cell r="BH61">
            <v>465</v>
          </cell>
          <cell r="BI61">
            <v>-325</v>
          </cell>
          <cell r="BJ61">
            <v>0</v>
          </cell>
          <cell r="BK61">
            <v>0</v>
          </cell>
          <cell r="BL61">
            <v>0</v>
          </cell>
          <cell r="BM61" t="str">
            <v>--</v>
          </cell>
          <cell r="BN61" t="str">
            <v>--</v>
          </cell>
          <cell r="BO61" t="str">
            <v>--</v>
          </cell>
          <cell r="BP61" t="str">
            <v>--</v>
          </cell>
          <cell r="BQ61" t="str">
            <v>--</v>
          </cell>
          <cell r="BR61" t="str">
            <v>--</v>
          </cell>
          <cell r="BS61">
            <v>80</v>
          </cell>
          <cell r="BT61">
            <v>85</v>
          </cell>
          <cell r="BU61">
            <v>-5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530</v>
          </cell>
          <cell r="CC61">
            <v>465</v>
          </cell>
          <cell r="CD61">
            <v>65</v>
          </cell>
          <cell r="CE61">
            <v>0</v>
          </cell>
          <cell r="CF61">
            <v>0</v>
          </cell>
          <cell r="CG61">
            <v>0</v>
          </cell>
          <cell r="CH61">
            <v>15</v>
          </cell>
          <cell r="CI61">
            <v>15</v>
          </cell>
          <cell r="CJ61">
            <v>0</v>
          </cell>
        </row>
        <row r="62">
          <cell r="A62" t="str">
            <v>WB Approach</v>
          </cell>
          <cell r="B62">
            <v>2970</v>
          </cell>
          <cell r="C62">
            <v>2890</v>
          </cell>
          <cell r="D62">
            <v>80</v>
          </cell>
          <cell r="E62">
            <v>3355</v>
          </cell>
          <cell r="F62">
            <v>3310</v>
          </cell>
          <cell r="G62">
            <v>45</v>
          </cell>
          <cell r="H62">
            <v>0</v>
          </cell>
          <cell r="I62">
            <v>0</v>
          </cell>
          <cell r="J62">
            <v>0</v>
          </cell>
          <cell r="K62">
            <v>850</v>
          </cell>
          <cell r="L62">
            <v>850</v>
          </cell>
          <cell r="M62">
            <v>0</v>
          </cell>
          <cell r="N62">
            <v>975</v>
          </cell>
          <cell r="O62" t="str">
            <v>--</v>
          </cell>
          <cell r="P62" t="str">
            <v>--</v>
          </cell>
          <cell r="Q62">
            <v>1165</v>
          </cell>
          <cell r="R62">
            <v>1185</v>
          </cell>
          <cell r="S62">
            <v>-20</v>
          </cell>
          <cell r="T62">
            <v>1310</v>
          </cell>
          <cell r="U62">
            <v>1335</v>
          </cell>
          <cell r="V62">
            <v>-25</v>
          </cell>
          <cell r="W62">
            <v>960</v>
          </cell>
          <cell r="X62">
            <v>975</v>
          </cell>
          <cell r="Y62">
            <v>-15</v>
          </cell>
          <cell r="Z62">
            <v>2550</v>
          </cell>
          <cell r="AA62">
            <v>2525</v>
          </cell>
          <cell r="AB62">
            <v>25</v>
          </cell>
          <cell r="AC62">
            <v>3055</v>
          </cell>
          <cell r="AD62">
            <v>3020</v>
          </cell>
          <cell r="AE62">
            <v>35</v>
          </cell>
          <cell r="AF62">
            <v>255</v>
          </cell>
          <cell r="AG62">
            <v>270</v>
          </cell>
          <cell r="AH62">
            <v>-15</v>
          </cell>
          <cell r="AI62">
            <v>0</v>
          </cell>
          <cell r="AJ62">
            <v>0</v>
          </cell>
          <cell r="AK62">
            <v>0</v>
          </cell>
          <cell r="AL62">
            <v>235</v>
          </cell>
          <cell r="AM62">
            <v>235</v>
          </cell>
          <cell r="AN62">
            <v>0</v>
          </cell>
          <cell r="AO62">
            <v>1240</v>
          </cell>
          <cell r="AP62">
            <v>1250</v>
          </cell>
          <cell r="AQ62">
            <v>-10</v>
          </cell>
          <cell r="AR62">
            <v>1040</v>
          </cell>
          <cell r="AS62">
            <v>1030</v>
          </cell>
          <cell r="AT62">
            <v>10</v>
          </cell>
          <cell r="AU62">
            <v>1075</v>
          </cell>
          <cell r="AV62">
            <v>1045</v>
          </cell>
          <cell r="AW62">
            <v>30</v>
          </cell>
          <cell r="AX62">
            <v>695</v>
          </cell>
          <cell r="AY62">
            <v>675</v>
          </cell>
          <cell r="AZ62">
            <v>20</v>
          </cell>
          <cell r="BA62">
            <v>1085</v>
          </cell>
          <cell r="BB62">
            <v>1385</v>
          </cell>
          <cell r="BC62">
            <v>-300</v>
          </cell>
          <cell r="BD62">
            <v>885</v>
          </cell>
          <cell r="BE62">
            <v>930</v>
          </cell>
          <cell r="BF62">
            <v>-45</v>
          </cell>
          <cell r="BG62">
            <v>450</v>
          </cell>
          <cell r="BH62">
            <v>465</v>
          </cell>
          <cell r="BI62">
            <v>-15</v>
          </cell>
          <cell r="BJ62">
            <v>0</v>
          </cell>
          <cell r="BK62">
            <v>0</v>
          </cell>
          <cell r="BL62">
            <v>0</v>
          </cell>
          <cell r="BM62" t="str">
            <v>--</v>
          </cell>
          <cell r="BN62" t="str">
            <v>--</v>
          </cell>
          <cell r="BO62" t="str">
            <v>--</v>
          </cell>
          <cell r="BP62" t="str">
            <v>--</v>
          </cell>
          <cell r="BQ62" t="str">
            <v>--</v>
          </cell>
          <cell r="BR62" t="str">
            <v>--</v>
          </cell>
          <cell r="BS62">
            <v>85</v>
          </cell>
          <cell r="BT62">
            <v>90</v>
          </cell>
          <cell r="BU62">
            <v>-5</v>
          </cell>
          <cell r="BV62">
            <v>405</v>
          </cell>
          <cell r="BW62">
            <v>455</v>
          </cell>
          <cell r="BX62">
            <v>-50</v>
          </cell>
          <cell r="BY62">
            <v>970</v>
          </cell>
          <cell r="BZ62">
            <v>960</v>
          </cell>
          <cell r="CA62">
            <v>10</v>
          </cell>
          <cell r="CB62">
            <v>1440</v>
          </cell>
          <cell r="CC62">
            <v>1375</v>
          </cell>
          <cell r="CD62">
            <v>65</v>
          </cell>
          <cell r="CE62">
            <v>770</v>
          </cell>
          <cell r="CF62">
            <v>760</v>
          </cell>
          <cell r="CG62">
            <v>10</v>
          </cell>
          <cell r="CH62">
            <v>640</v>
          </cell>
          <cell r="CI62">
            <v>640</v>
          </cell>
          <cell r="CJ62">
            <v>0</v>
          </cell>
        </row>
        <row r="63">
          <cell r="A63" t="str">
            <v>WB Departure</v>
          </cell>
          <cell r="B63">
            <v>3055</v>
          </cell>
          <cell r="C63">
            <v>3075</v>
          </cell>
          <cell r="D63">
            <v>-20</v>
          </cell>
          <cell r="E63">
            <v>2970</v>
          </cell>
          <cell r="F63">
            <v>2925</v>
          </cell>
          <cell r="G63">
            <v>45</v>
          </cell>
          <cell r="H63">
            <v>0</v>
          </cell>
          <cell r="I63">
            <v>0</v>
          </cell>
          <cell r="J63">
            <v>0</v>
          </cell>
          <cell r="K63">
            <v>1515</v>
          </cell>
          <cell r="L63">
            <v>1515</v>
          </cell>
          <cell r="M63">
            <v>0</v>
          </cell>
          <cell r="N63">
            <v>850</v>
          </cell>
          <cell r="O63" t="str">
            <v>--</v>
          </cell>
          <cell r="P63" t="str">
            <v>--</v>
          </cell>
          <cell r="Q63">
            <v>975</v>
          </cell>
          <cell r="R63">
            <v>875</v>
          </cell>
          <cell r="S63">
            <v>100</v>
          </cell>
          <cell r="T63">
            <v>1165</v>
          </cell>
          <cell r="U63">
            <v>1190</v>
          </cell>
          <cell r="V63">
            <v>-25</v>
          </cell>
          <cell r="W63">
            <v>1310</v>
          </cell>
          <cell r="X63">
            <v>1335</v>
          </cell>
          <cell r="Y63">
            <v>-25</v>
          </cell>
          <cell r="Z63">
            <v>2085</v>
          </cell>
          <cell r="AA63">
            <v>2065</v>
          </cell>
          <cell r="AB63">
            <v>20</v>
          </cell>
          <cell r="AC63">
            <v>2550</v>
          </cell>
          <cell r="AD63">
            <v>2525</v>
          </cell>
          <cell r="AE63">
            <v>25</v>
          </cell>
          <cell r="AF63">
            <v>50</v>
          </cell>
          <cell r="AG63">
            <v>50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45</v>
          </cell>
          <cell r="AM63">
            <v>50</v>
          </cell>
          <cell r="AN63">
            <v>-5</v>
          </cell>
          <cell r="AO63">
            <v>960</v>
          </cell>
          <cell r="AP63">
            <v>970</v>
          </cell>
          <cell r="AQ63">
            <v>-10</v>
          </cell>
          <cell r="AR63">
            <v>1240</v>
          </cell>
          <cell r="AS63">
            <v>1230</v>
          </cell>
          <cell r="AT63">
            <v>10</v>
          </cell>
          <cell r="AU63">
            <v>1040</v>
          </cell>
          <cell r="AV63">
            <v>1020</v>
          </cell>
          <cell r="AW63">
            <v>20</v>
          </cell>
          <cell r="AX63">
            <v>1075</v>
          </cell>
          <cell r="AY63">
            <v>1045</v>
          </cell>
          <cell r="AZ63">
            <v>30</v>
          </cell>
          <cell r="BA63">
            <v>695</v>
          </cell>
          <cell r="BB63">
            <v>685</v>
          </cell>
          <cell r="BC63">
            <v>10</v>
          </cell>
          <cell r="BD63">
            <v>1085</v>
          </cell>
          <cell r="BE63">
            <v>1410</v>
          </cell>
          <cell r="BF63">
            <v>-325</v>
          </cell>
          <cell r="BG63">
            <v>0</v>
          </cell>
          <cell r="BH63">
            <v>0</v>
          </cell>
          <cell r="BI63">
            <v>0</v>
          </cell>
          <cell r="BJ63">
            <v>55</v>
          </cell>
          <cell r="BK63">
            <v>55</v>
          </cell>
          <cell r="BL63">
            <v>0</v>
          </cell>
          <cell r="BM63" t="str">
            <v>--</v>
          </cell>
          <cell r="BN63" t="str">
            <v>--</v>
          </cell>
          <cell r="BO63" t="str">
            <v>--</v>
          </cell>
          <cell r="BP63" t="str">
            <v>--</v>
          </cell>
          <cell r="BQ63" t="str">
            <v>--</v>
          </cell>
          <cell r="BR63" t="str">
            <v>--</v>
          </cell>
          <cell r="BS63">
            <v>0</v>
          </cell>
          <cell r="BT63">
            <v>0</v>
          </cell>
          <cell r="BU63">
            <v>0</v>
          </cell>
          <cell r="BV63">
            <v>85</v>
          </cell>
          <cell r="BW63">
            <v>95</v>
          </cell>
          <cell r="BX63">
            <v>-10</v>
          </cell>
          <cell r="BY63">
            <v>405</v>
          </cell>
          <cell r="BZ63">
            <v>470</v>
          </cell>
          <cell r="CA63">
            <v>-65</v>
          </cell>
          <cell r="CB63">
            <v>970</v>
          </cell>
          <cell r="CC63">
            <v>970</v>
          </cell>
          <cell r="CD63">
            <v>0</v>
          </cell>
          <cell r="CE63">
            <v>1440</v>
          </cell>
          <cell r="CF63">
            <v>1385</v>
          </cell>
          <cell r="CG63">
            <v>55</v>
          </cell>
          <cell r="CH63">
            <v>770</v>
          </cell>
          <cell r="CI63">
            <v>755</v>
          </cell>
          <cell r="CJ63">
            <v>15</v>
          </cell>
        </row>
        <row r="64">
          <cell r="A64" t="str">
            <v>Total Approach</v>
          </cell>
          <cell r="B64">
            <v>4335</v>
          </cell>
          <cell r="C64">
            <v>4415</v>
          </cell>
          <cell r="D64">
            <v>-80</v>
          </cell>
          <cell r="E64">
            <v>4700</v>
          </cell>
          <cell r="F64">
            <v>4765</v>
          </cell>
          <cell r="G64">
            <v>-65</v>
          </cell>
          <cell r="H64">
            <v>750</v>
          </cell>
          <cell r="I64">
            <v>780</v>
          </cell>
          <cell r="J64">
            <v>-30</v>
          </cell>
          <cell r="K64">
            <v>3325</v>
          </cell>
          <cell r="L64">
            <v>3255</v>
          </cell>
          <cell r="M64">
            <v>70</v>
          </cell>
          <cell r="N64">
            <v>1495</v>
          </cell>
          <cell r="O64" t="str">
            <v>--</v>
          </cell>
          <cell r="P64" t="str">
            <v>--</v>
          </cell>
          <cell r="Q64">
            <v>1715</v>
          </cell>
          <cell r="R64">
            <v>1695</v>
          </cell>
          <cell r="S64">
            <v>20</v>
          </cell>
          <cell r="T64">
            <v>1855</v>
          </cell>
          <cell r="U64">
            <v>1845</v>
          </cell>
          <cell r="V64">
            <v>10</v>
          </cell>
          <cell r="W64">
            <v>2135</v>
          </cell>
          <cell r="X64">
            <v>2130</v>
          </cell>
          <cell r="Y64">
            <v>5</v>
          </cell>
          <cell r="Z64">
            <v>3870</v>
          </cell>
          <cell r="AA64">
            <v>3905</v>
          </cell>
          <cell r="AB64">
            <v>-35</v>
          </cell>
          <cell r="AC64">
            <v>4370</v>
          </cell>
          <cell r="AD64">
            <v>4415</v>
          </cell>
          <cell r="AE64">
            <v>-45</v>
          </cell>
          <cell r="AF64">
            <v>1880</v>
          </cell>
          <cell r="AG64">
            <v>1760</v>
          </cell>
          <cell r="AH64">
            <v>120</v>
          </cell>
          <cell r="AI64">
            <v>1545</v>
          </cell>
          <cell r="AJ64">
            <v>1590</v>
          </cell>
          <cell r="AK64">
            <v>-45</v>
          </cell>
          <cell r="AL64">
            <v>1605</v>
          </cell>
          <cell r="AM64">
            <v>1660</v>
          </cell>
          <cell r="AN64">
            <v>-55</v>
          </cell>
          <cell r="AO64">
            <v>1675</v>
          </cell>
          <cell r="AP64">
            <v>1660</v>
          </cell>
          <cell r="AQ64">
            <v>15</v>
          </cell>
          <cell r="AR64">
            <v>1975</v>
          </cell>
          <cell r="AS64">
            <v>1935</v>
          </cell>
          <cell r="AT64">
            <v>40</v>
          </cell>
          <cell r="AU64">
            <v>1660</v>
          </cell>
          <cell r="AV64">
            <v>1605</v>
          </cell>
          <cell r="AW64">
            <v>55</v>
          </cell>
          <cell r="AX64">
            <v>1590</v>
          </cell>
          <cell r="AY64">
            <v>1545</v>
          </cell>
          <cell r="AZ64">
            <v>45</v>
          </cell>
          <cell r="BA64">
            <v>3120</v>
          </cell>
          <cell r="BB64">
            <v>3350</v>
          </cell>
          <cell r="BC64">
            <v>-230</v>
          </cell>
          <cell r="BD64">
            <v>1955</v>
          </cell>
          <cell r="BE64">
            <v>2210</v>
          </cell>
          <cell r="BF64">
            <v>-255</v>
          </cell>
          <cell r="BG64">
            <v>1065</v>
          </cell>
          <cell r="BH64">
            <v>1140</v>
          </cell>
          <cell r="BI64">
            <v>-75</v>
          </cell>
          <cell r="BJ64">
            <v>1680</v>
          </cell>
          <cell r="BK64">
            <v>1680</v>
          </cell>
          <cell r="BL64">
            <v>0</v>
          </cell>
          <cell r="BM64" t="str">
            <v>--</v>
          </cell>
          <cell r="BN64" t="str">
            <v>--</v>
          </cell>
          <cell r="BO64" t="str">
            <v>--</v>
          </cell>
          <cell r="BP64" t="str">
            <v>--</v>
          </cell>
          <cell r="BQ64" t="str">
            <v>--</v>
          </cell>
          <cell r="BR64" t="str">
            <v>--</v>
          </cell>
          <cell r="BS64">
            <v>395</v>
          </cell>
          <cell r="BT64">
            <v>410</v>
          </cell>
          <cell r="BU64">
            <v>-15</v>
          </cell>
          <cell r="BV64">
            <v>1855</v>
          </cell>
          <cell r="BW64">
            <v>1855</v>
          </cell>
          <cell r="BX64">
            <v>0</v>
          </cell>
          <cell r="BY64">
            <v>2500</v>
          </cell>
          <cell r="BZ64">
            <v>2440</v>
          </cell>
          <cell r="CA64">
            <v>60</v>
          </cell>
          <cell r="CB64">
            <v>3010</v>
          </cell>
          <cell r="CC64">
            <v>2850</v>
          </cell>
          <cell r="CD64">
            <v>160</v>
          </cell>
          <cell r="CE64">
            <v>3205</v>
          </cell>
          <cell r="CF64">
            <v>3045</v>
          </cell>
          <cell r="CG64">
            <v>160</v>
          </cell>
          <cell r="CH64">
            <v>1850</v>
          </cell>
          <cell r="CI64">
            <v>1790</v>
          </cell>
          <cell r="CJ64">
            <v>60</v>
          </cell>
        </row>
        <row r="65">
          <cell r="A65" t="str">
            <v>Total Depart</v>
          </cell>
          <cell r="B65">
            <v>4335</v>
          </cell>
          <cell r="C65">
            <v>4415</v>
          </cell>
          <cell r="D65">
            <v>-80</v>
          </cell>
          <cell r="E65">
            <v>4700</v>
          </cell>
          <cell r="F65">
            <v>4765</v>
          </cell>
          <cell r="G65">
            <v>-65</v>
          </cell>
          <cell r="H65">
            <v>750</v>
          </cell>
          <cell r="I65">
            <v>780</v>
          </cell>
          <cell r="J65">
            <v>-30</v>
          </cell>
          <cell r="K65">
            <v>3325</v>
          </cell>
          <cell r="L65">
            <v>3255</v>
          </cell>
          <cell r="M65">
            <v>70</v>
          </cell>
          <cell r="N65">
            <v>1500</v>
          </cell>
          <cell r="O65" t="str">
            <v>--</v>
          </cell>
          <cell r="P65" t="str">
            <v>--</v>
          </cell>
          <cell r="Q65">
            <v>1715</v>
          </cell>
          <cell r="R65">
            <v>1695</v>
          </cell>
          <cell r="S65">
            <v>20</v>
          </cell>
          <cell r="T65">
            <v>1855</v>
          </cell>
          <cell r="U65">
            <v>1845</v>
          </cell>
          <cell r="V65">
            <v>10</v>
          </cell>
          <cell r="W65">
            <v>2135</v>
          </cell>
          <cell r="X65">
            <v>2130</v>
          </cell>
          <cell r="Y65">
            <v>5</v>
          </cell>
          <cell r="Z65">
            <v>3870</v>
          </cell>
          <cell r="AA65">
            <v>3905</v>
          </cell>
          <cell r="AB65">
            <v>-35</v>
          </cell>
          <cell r="AC65">
            <v>4370</v>
          </cell>
          <cell r="AD65">
            <v>4415</v>
          </cell>
          <cell r="AE65">
            <v>-45</v>
          </cell>
          <cell r="AF65">
            <v>1880</v>
          </cell>
          <cell r="AG65">
            <v>1760</v>
          </cell>
          <cell r="AH65">
            <v>120</v>
          </cell>
          <cell r="AI65">
            <v>1545</v>
          </cell>
          <cell r="AJ65">
            <v>1590</v>
          </cell>
          <cell r="AK65">
            <v>-45</v>
          </cell>
          <cell r="AL65">
            <v>1605</v>
          </cell>
          <cell r="AM65">
            <v>1660</v>
          </cell>
          <cell r="AN65">
            <v>-55</v>
          </cell>
          <cell r="AO65">
            <v>1675</v>
          </cell>
          <cell r="AP65">
            <v>1660</v>
          </cell>
          <cell r="AQ65">
            <v>15</v>
          </cell>
          <cell r="AR65">
            <v>1975</v>
          </cell>
          <cell r="AS65">
            <v>1935</v>
          </cell>
          <cell r="AT65">
            <v>40</v>
          </cell>
          <cell r="AU65">
            <v>1660</v>
          </cell>
          <cell r="AV65">
            <v>1605</v>
          </cell>
          <cell r="AW65">
            <v>55</v>
          </cell>
          <cell r="AX65">
            <v>1590</v>
          </cell>
          <cell r="AY65">
            <v>1545</v>
          </cell>
          <cell r="AZ65">
            <v>45</v>
          </cell>
          <cell r="BA65">
            <v>3120</v>
          </cell>
          <cell r="BB65">
            <v>3350</v>
          </cell>
          <cell r="BC65">
            <v>-230</v>
          </cell>
          <cell r="BD65">
            <v>1955</v>
          </cell>
          <cell r="BE65">
            <v>2210</v>
          </cell>
          <cell r="BF65">
            <v>-255</v>
          </cell>
          <cell r="BG65">
            <v>1065</v>
          </cell>
          <cell r="BH65">
            <v>1140</v>
          </cell>
          <cell r="BI65">
            <v>-75</v>
          </cell>
          <cell r="BJ65">
            <v>1680</v>
          </cell>
          <cell r="BK65">
            <v>1680</v>
          </cell>
          <cell r="BL65">
            <v>0</v>
          </cell>
          <cell r="BM65" t="str">
            <v>--</v>
          </cell>
          <cell r="BN65" t="str">
            <v>--</v>
          </cell>
          <cell r="BO65" t="str">
            <v>--</v>
          </cell>
          <cell r="BP65" t="str">
            <v>--</v>
          </cell>
          <cell r="BQ65" t="str">
            <v>--</v>
          </cell>
          <cell r="BR65" t="str">
            <v>--</v>
          </cell>
          <cell r="BS65">
            <v>395</v>
          </cell>
          <cell r="BT65">
            <v>410</v>
          </cell>
          <cell r="BU65">
            <v>-15</v>
          </cell>
          <cell r="BV65">
            <v>1855</v>
          </cell>
          <cell r="BW65">
            <v>1855</v>
          </cell>
          <cell r="BX65">
            <v>0</v>
          </cell>
          <cell r="BY65">
            <v>2500</v>
          </cell>
          <cell r="BZ65">
            <v>2440</v>
          </cell>
          <cell r="CA65">
            <v>60</v>
          </cell>
          <cell r="CB65">
            <v>3010</v>
          </cell>
          <cell r="CC65">
            <v>2850</v>
          </cell>
          <cell r="CD65">
            <v>160</v>
          </cell>
          <cell r="CE65">
            <v>3205</v>
          </cell>
          <cell r="CF65">
            <v>3045</v>
          </cell>
          <cell r="CG65">
            <v>160</v>
          </cell>
          <cell r="CH65">
            <v>1850</v>
          </cell>
          <cell r="CI65">
            <v>1790</v>
          </cell>
          <cell r="CJ65">
            <v>60</v>
          </cell>
        </row>
      </sheetData>
      <sheetData sheetId="1" refreshError="1"/>
      <sheetData sheetId="2" refreshError="1"/>
      <sheetData sheetId="3">
        <row r="134">
          <cell r="MI134">
            <v>15</v>
          </cell>
        </row>
        <row r="135">
          <cell r="MG135">
            <v>868.2046400341244</v>
          </cell>
        </row>
        <row r="136">
          <cell r="LH136">
            <v>15.181013920356047</v>
          </cell>
          <cell r="LI136">
            <v>1515</v>
          </cell>
          <cell r="LJ136">
            <v>15</v>
          </cell>
        </row>
      </sheetData>
      <sheetData sheetId="4">
        <row r="90">
          <cell r="AZ90">
            <v>1199.5</v>
          </cell>
        </row>
        <row r="93">
          <cell r="AZ93">
            <v>2041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 Location Map"/>
      <sheetName val="Mainline and Ramp List"/>
      <sheetName val="LookUpTables"/>
      <sheetName val="Stick-Diagrams - Weaving"/>
      <sheetName val="Balanced Volumes"/>
      <sheetName val="Stick-Diagrams - ADT,AM,PM"/>
      <sheetName val="Balanced Volumes-ADT"/>
      <sheetName val="Balanced Volumes-AM"/>
      <sheetName val="Balanced Volumes-PM"/>
      <sheetName val="NB Benning Ramps"/>
      <sheetName val="295 NB"/>
      <sheetName val="295 SB"/>
      <sheetName val="VISUM Output"/>
      <sheetName val="Stick-Diagrams - Counts"/>
    </sheetNames>
    <sheetDataSet>
      <sheetData sheetId="0"/>
      <sheetData sheetId="1">
        <row r="3">
          <cell r="A3" t="str">
            <v>Map ID</v>
          </cell>
          <cell r="B3" t="str">
            <v>Description</v>
          </cell>
          <cell r="C3" t="str">
            <v>Comments</v>
          </cell>
        </row>
        <row r="4">
          <cell r="A4" t="str">
            <v>M-1a</v>
          </cell>
          <cell r="B4" t="str">
            <v xml:space="preserve">NB DC-295 between SB ramps to/from Kenilworth Avenue NE (C-D Road) </v>
          </cell>
          <cell r="C4"/>
        </row>
        <row r="5">
          <cell r="A5" t="str">
            <v>M-1b</v>
          </cell>
          <cell r="B5" t="str">
            <v xml:space="preserve">SB DC-295 between SB ramps to/from Kenilworth Avenue NE (C-D Road) </v>
          </cell>
          <cell r="C5"/>
        </row>
        <row r="6">
          <cell r="A6" t="str">
            <v>R-1</v>
          </cell>
          <cell r="B6" t="str">
            <v>SB off-ramp from DC-295 to Deane Avenue (before junction to Nannie Helen Burroughs Avenue NE and Kenilworth Terrace NE)</v>
          </cell>
          <cell r="C6"/>
        </row>
        <row r="7">
          <cell r="A7" t="str">
            <v>R-2</v>
          </cell>
          <cell r="B7" t="str">
            <v>NB on-ramp from Nannie Helen Burroughs Avenue NE to DC-295 (after junction to Kenilworth Avenue NE frontage Road)</v>
          </cell>
          <cell r="C7"/>
        </row>
        <row r="8">
          <cell r="A8" t="str">
            <v>R-3</v>
          </cell>
          <cell r="B8" t="str">
            <v>NB off-ramp from DC-295 to Nannie Helen Burroughs Avenue NE</v>
          </cell>
          <cell r="C8"/>
        </row>
        <row r="9">
          <cell r="A9" t="str">
            <v>R-4</v>
          </cell>
          <cell r="B9" t="str">
            <v>SB off-ramp from DC-295 to Kenilworth Avenue NE (C-D Road)/Benning Road</v>
          </cell>
          <cell r="C9"/>
        </row>
        <row r="10">
          <cell r="A10" t="str">
            <v>R-5</v>
          </cell>
          <cell r="B10" t="str">
            <v>SB on-ramp from Kenilworth Avenue NE (C-D Road) to DC-295</v>
          </cell>
          <cell r="C10"/>
        </row>
        <row r="11">
          <cell r="A11" t="str">
            <v>R-6</v>
          </cell>
          <cell r="B11" t="str">
            <v xml:space="preserve">NB on-ramp (left-side) from Benning Road to DC-295 </v>
          </cell>
          <cell r="C11"/>
        </row>
        <row r="12">
          <cell r="A12" t="str">
            <v>R-7</v>
          </cell>
          <cell r="B12" t="str">
            <v>U-turn from SB Kenilworth Avenue NE to NB on-ramp to DC-295</v>
          </cell>
          <cell r="C12"/>
        </row>
        <row r="13">
          <cell r="A13" t="str">
            <v>R-8</v>
          </cell>
          <cell r="B13" t="str">
            <v>NB off-ramp from DC 295 to WB Benning Road</v>
          </cell>
          <cell r="C13"/>
        </row>
        <row r="14">
          <cell r="A14" t="str">
            <v>R-9</v>
          </cell>
          <cell r="B14" t="str">
            <v>SB on-ramp from EB Benning Road to DC 295</v>
          </cell>
          <cell r="C14"/>
        </row>
        <row r="15">
          <cell r="A15" t="str">
            <v>R-10</v>
          </cell>
          <cell r="B15" t="str">
            <v>EB Ramp from EB Benning Road to NB DC 295 or WB Benning Road (U-turns)</v>
          </cell>
          <cell r="C15"/>
        </row>
        <row r="16">
          <cell r="A16" t="str">
            <v>R-11</v>
          </cell>
          <cell r="B16" t="str">
            <v>SB off-ramp from DC-295 to Baker Street NE (River Terrace)</v>
          </cell>
          <cell r="C16"/>
        </row>
        <row r="17">
          <cell r="A17" t="str">
            <v>R-12</v>
          </cell>
          <cell r="B17" t="str">
            <v>SB off-ramp from DC-295 to East Capitol Street SE</v>
          </cell>
          <cell r="C17"/>
        </row>
        <row r="18">
          <cell r="A18" t="str">
            <v>R-13</v>
          </cell>
          <cell r="B18" t="str">
            <v>NB on-ramp (left-side) from East Capitol Street SE to DC-295</v>
          </cell>
          <cell r="C18"/>
        </row>
        <row r="19">
          <cell r="A19" t="str">
            <v>R-14</v>
          </cell>
          <cell r="B19" t="str">
            <v>SB on-ramp from East Capitol Street SE to DC-295</v>
          </cell>
          <cell r="C19"/>
        </row>
        <row r="20">
          <cell r="A20" t="str">
            <v>R-15</v>
          </cell>
          <cell r="B20" t="str">
            <v>WB Benning Road Ramp</v>
          </cell>
          <cell r="C20"/>
        </row>
        <row r="21">
          <cell r="A21" t="str">
            <v>F-1</v>
          </cell>
          <cell r="B21" t="str">
            <v>Northbound Route 295 south of East Capitol Street</v>
          </cell>
        </row>
        <row r="22">
          <cell r="A22" t="str">
            <v>F-2</v>
          </cell>
          <cell r="B22" t="str">
            <v>Northbound Route 295 north of East Capitol Street</v>
          </cell>
        </row>
        <row r="23">
          <cell r="A23" t="str">
            <v>F-3</v>
          </cell>
          <cell r="B23" t="str">
            <v>Northbound Route 295 north of Benning Road</v>
          </cell>
        </row>
        <row r="24">
          <cell r="A24" t="str">
            <v>F-4</v>
          </cell>
          <cell r="B24" t="str">
            <v>Northbound Route 295 between Deane Avenue NE/Nannie Helen Burroughs Avenue NE ramps</v>
          </cell>
        </row>
        <row r="25">
          <cell r="A25" t="str">
            <v>F-5</v>
          </cell>
          <cell r="B25" t="str">
            <v>Northbound Route 295 north of Deane Avenue NE/Nannie Helen Burroughs Avenue NE</v>
          </cell>
        </row>
        <row r="26">
          <cell r="A26" t="str">
            <v>F-6</v>
          </cell>
          <cell r="B26" t="str">
            <v>Southbound Route 295 north of Deane Avenue NE</v>
          </cell>
        </row>
        <row r="27">
          <cell r="A27" t="str">
            <v>F-7</v>
          </cell>
          <cell r="B27" t="str">
            <v>Southbound Route 295 south of Deane Avenue NE</v>
          </cell>
        </row>
        <row r="28">
          <cell r="A28" t="str">
            <v>F-8</v>
          </cell>
          <cell r="B28" t="str">
            <v>Southbound Route 295 south of Benning Road</v>
          </cell>
        </row>
        <row r="29">
          <cell r="A29" t="str">
            <v>F-9</v>
          </cell>
          <cell r="B29" t="str">
            <v>Southbound Route 295 south of Baker St NE</v>
          </cell>
        </row>
        <row r="30">
          <cell r="A30" t="str">
            <v>F-10</v>
          </cell>
          <cell r="B30" t="str">
            <v>Southbound Route 295 north of East Capitol Street SE</v>
          </cell>
        </row>
        <row r="31">
          <cell r="A31" t="str">
            <v>F-11</v>
          </cell>
          <cell r="B31" t="str">
            <v>Southbound Route 295 between East Capitol Street SE ramps</v>
          </cell>
        </row>
        <row r="32">
          <cell r="A32" t="str">
            <v>F-12</v>
          </cell>
          <cell r="B32" t="str">
            <v>Southbound Route 295 south of East Capitol Street SE</v>
          </cell>
        </row>
        <row r="33">
          <cell r="A33" t="str">
            <v>F-13</v>
          </cell>
          <cell r="B33" t="str">
            <v>Northbound Route 295 Benning Road off-ramp weaving area between Ramps 10 and 15</v>
          </cell>
        </row>
        <row r="34">
          <cell r="A34" t="str">
            <v>F-14</v>
          </cell>
          <cell r="B34" t="str">
            <v>Northbound Route 295 Benning Road off-ramp weaving area between Ramps 15 and 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 Location Map"/>
      <sheetName val="Mainline and Ramp List"/>
      <sheetName val="LookUpTables"/>
      <sheetName val="Stick-Diagrams - Key"/>
      <sheetName val="Stick-Diagrams - Weaving"/>
      <sheetName val="Balanced Volumes"/>
      <sheetName val="Stick-Diagrams - AM,PM_agr"/>
      <sheetName val="Balanced Volumes-ADT"/>
      <sheetName val="Stick-Diagrams - AM,PM_delta"/>
      <sheetName val="Balanced Volumes-AM"/>
      <sheetName val="Balanced Volumes-PM"/>
      <sheetName val="NB Benning Ramps"/>
      <sheetName val="295 NB"/>
      <sheetName val="295 SB"/>
      <sheetName val="Stick-Diagrams - Counts"/>
      <sheetName val="VISUM_Outputs"/>
      <sheetName val="1-BenningRoad_VolBal_R295_Scen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B1"/>
        </row>
        <row r="23">
          <cell r="H23">
            <v>2895</v>
          </cell>
        </row>
        <row r="28">
          <cell r="H28">
            <v>3290</v>
          </cell>
        </row>
      </sheetData>
      <sheetData sheetId="10">
        <row r="6">
          <cell r="B6" t="str">
            <v xml:space="preserve">NB DC-295 between SB ramps to/from Kenilworth Avenue NE (C-D Road) </v>
          </cell>
        </row>
      </sheetData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DBFE1-B279-42EC-AC5B-3A408DFCA758}">
  <sheetPr>
    <tabColor rgb="FF00B0F0"/>
  </sheetPr>
  <dimension ref="A2:V73"/>
  <sheetViews>
    <sheetView workbookViewId="0">
      <selection activeCell="J24" sqref="J24"/>
    </sheetView>
  </sheetViews>
  <sheetFormatPr defaultRowHeight="15" x14ac:dyDescent="0.25"/>
  <cols>
    <col min="1" max="1" width="13.7109375" customWidth="1"/>
    <col min="2" max="2" width="12.7109375" customWidth="1"/>
    <col min="5" max="5" width="10.7109375" customWidth="1"/>
    <col min="6" max="6" width="9.5703125" customWidth="1"/>
    <col min="7" max="7" width="12.85546875" customWidth="1"/>
    <col min="8" max="8" width="14" customWidth="1"/>
    <col min="9" max="9" width="10.28515625" customWidth="1"/>
    <col min="10" max="10" width="9.5703125" customWidth="1"/>
    <col min="11" max="11" width="11.7109375" customWidth="1"/>
    <col min="12" max="12" width="16.140625" customWidth="1"/>
    <col min="13" max="13" width="9.140625" customWidth="1"/>
    <col min="14" max="14" width="17.7109375" customWidth="1"/>
    <col min="15" max="15" width="18.85546875" customWidth="1"/>
  </cols>
  <sheetData>
    <row r="2" spans="1:22" x14ac:dyDescent="0.25">
      <c r="A2" t="s">
        <v>80</v>
      </c>
      <c r="B2" t="s">
        <v>84</v>
      </c>
    </row>
    <row r="3" spans="1:22" x14ac:dyDescent="0.25">
      <c r="B3" t="s">
        <v>85</v>
      </c>
    </row>
    <row r="7" spans="1:22" x14ac:dyDescent="0.25">
      <c r="A7" s="32" t="s">
        <v>81</v>
      </c>
      <c r="B7" s="33">
        <f>'[1]Truck% of All_1hr'!$G$36</f>
        <v>0.32291666666666702</v>
      </c>
      <c r="C7" s="32" t="s">
        <v>82</v>
      </c>
      <c r="D7" s="32" t="s">
        <v>83</v>
      </c>
      <c r="G7" s="32" t="s">
        <v>111</v>
      </c>
      <c r="H7" s="32" t="s">
        <v>115</v>
      </c>
      <c r="K7" s="32" t="s">
        <v>1</v>
      </c>
      <c r="L7" s="32" t="s">
        <v>127</v>
      </c>
      <c r="M7" s="32" t="s">
        <v>128</v>
      </c>
      <c r="N7" s="32" t="s">
        <v>129</v>
      </c>
      <c r="O7" s="32" t="s">
        <v>130</v>
      </c>
      <c r="P7" s="3"/>
      <c r="Q7" s="3"/>
      <c r="R7" s="3"/>
      <c r="S7" s="3"/>
      <c r="T7" s="3"/>
      <c r="U7" s="3"/>
      <c r="V7" s="3"/>
    </row>
    <row r="8" spans="1:22" x14ac:dyDescent="0.25">
      <c r="A8" s="4" t="str">
        <f>'[1]Truck% of All_1hr'!H$4</f>
        <v>M-1a</v>
      </c>
      <c r="B8" s="34">
        <f>'[1]Truck% of All_1hr'!H$36</f>
        <v>4.0843621399176959E-2</v>
      </c>
      <c r="C8" s="72">
        <f>AVERAGE(B8:B9)</f>
        <v>5.008862950378748E-2</v>
      </c>
      <c r="D8" s="74">
        <f>_xlfn.STDEV.P(B8:B9)</f>
        <v>9.2450081046105102E-3</v>
      </c>
      <c r="G8" s="4" t="s">
        <v>9</v>
      </c>
      <c r="H8" s="67">
        <f>'[2]I-101'!$CS$8</f>
        <v>5.0041271151465123E-2</v>
      </c>
      <c r="K8" s="4" t="s">
        <v>43</v>
      </c>
      <c r="L8" s="67">
        <f>'[1]_M-1a'!$I$300</f>
        <v>0.72493695405869674</v>
      </c>
      <c r="M8" s="67">
        <f>'[1]_M-1a'!$J$300</f>
        <v>5.2702752092394285E-2</v>
      </c>
      <c r="N8" s="67">
        <f>'[1]_M-1a'!$K$300</f>
        <v>0.14162494060889588</v>
      </c>
      <c r="O8" s="67">
        <f>'[1]_M-1a'!$L$300</f>
        <v>8.0735353240013158E-2</v>
      </c>
      <c r="P8" s="3"/>
      <c r="Q8" s="3"/>
      <c r="R8" s="3"/>
      <c r="S8" s="3"/>
      <c r="T8" s="3"/>
      <c r="U8" s="3"/>
      <c r="V8" s="3"/>
    </row>
    <row r="9" spans="1:22" x14ac:dyDescent="0.25">
      <c r="A9" s="4" t="str">
        <f>'[1]Truck% of All_1hr'!I$4</f>
        <v>M-1b</v>
      </c>
      <c r="B9" s="34">
        <f>'[1]Truck% of All_1hr'!I$36</f>
        <v>5.9333637608397993E-2</v>
      </c>
      <c r="C9" s="73"/>
      <c r="D9" s="74"/>
      <c r="G9" s="4" t="s">
        <v>10</v>
      </c>
      <c r="H9" s="67">
        <f>'[2]I-102'!$CS$8</f>
        <v>4.8773584905660375E-2</v>
      </c>
      <c r="K9" s="4" t="s">
        <v>44</v>
      </c>
      <c r="L9" s="67">
        <f>'[1]_M-1b'!$I$300</f>
        <v>0.75044810898010395</v>
      </c>
      <c r="M9" s="67">
        <f>'[1]_M-1b'!$J$300</f>
        <v>4.7096253808926333E-2</v>
      </c>
      <c r="N9" s="67">
        <f>'[1]_M-1b'!$K$300</f>
        <v>0.10297544362789031</v>
      </c>
      <c r="O9" s="67">
        <f>'[1]_M-1b'!$L$300</f>
        <v>9.9480193583079399E-2</v>
      </c>
      <c r="P9" s="3"/>
      <c r="Q9" s="3"/>
      <c r="R9" s="3"/>
      <c r="S9" s="3"/>
      <c r="T9" s="3"/>
      <c r="U9" s="3"/>
      <c r="V9" s="3"/>
    </row>
    <row r="10" spans="1:22" x14ac:dyDescent="0.25">
      <c r="A10" s="4" t="str">
        <f>'[1]Truck% of All_1hr'!J$4</f>
        <v>R-1</v>
      </c>
      <c r="B10" s="34">
        <f>'[1]Truck% of All_1hr'!J$36</f>
        <v>2.3255813953488375E-2</v>
      </c>
      <c r="C10" s="72">
        <f>AVERAGE(B10:B24)</f>
        <v>4.3113902342778052E-2</v>
      </c>
      <c r="D10" s="74">
        <f>_xlfn.STDEV.P(B10:B24)</f>
        <v>2.4630078235452699E-2</v>
      </c>
      <c r="G10" s="4" t="s">
        <v>11</v>
      </c>
      <c r="H10" s="67">
        <f>'[2]I-103'!$CS$8</f>
        <v>8.5543199315654406E-2</v>
      </c>
      <c r="K10" s="4" t="s">
        <v>116</v>
      </c>
      <c r="L10" s="67">
        <f>'[3]_A-1a'!$I$300</f>
        <v>0.66876885111050177</v>
      </c>
      <c r="M10" s="67">
        <f>'[3]_A-1a'!$J$300</f>
        <v>9.8985467507540448E-2</v>
      </c>
      <c r="N10" s="67">
        <f>'[3]_A-1a'!$K$300</f>
        <v>0.12626816561557444</v>
      </c>
      <c r="O10" s="67">
        <f>'[3]_A-1a'!$L$300</f>
        <v>0.10597751576638333</v>
      </c>
      <c r="P10" s="3"/>
      <c r="Q10" s="3"/>
      <c r="R10" s="3"/>
      <c r="S10" s="3"/>
      <c r="T10" s="3"/>
      <c r="U10" s="3"/>
      <c r="V10" s="3"/>
    </row>
    <row r="11" spans="1:22" x14ac:dyDescent="0.25">
      <c r="A11" s="4" t="str">
        <f>'[1]Truck% of All_1hr'!K$4</f>
        <v>R-2</v>
      </c>
      <c r="B11" s="34">
        <f>'[1]Truck% of All_1hr'!K$36</f>
        <v>1.5625E-2</v>
      </c>
      <c r="C11" s="73"/>
      <c r="D11" s="74"/>
      <c r="G11" s="4" t="s">
        <v>92</v>
      </c>
      <c r="H11" s="67">
        <f>'[2]I-104'!$CS$8</f>
        <v>5.7075076751325705E-2</v>
      </c>
      <c r="K11" s="4" t="s">
        <v>117</v>
      </c>
      <c r="L11" s="67">
        <f>'[3]_A-1b'!$I$300</f>
        <v>0.67469305042317318</v>
      </c>
      <c r="M11" s="67">
        <f>'[3]_A-1b'!$J$300</f>
        <v>8.8568363332935982E-2</v>
      </c>
      <c r="N11" s="67">
        <f>'[3]_A-1b'!$K$300</f>
        <v>0.12540231255215162</v>
      </c>
      <c r="O11" s="67">
        <f>'[3]_A-1b'!$L$300</f>
        <v>0.11133627369173918</v>
      </c>
      <c r="P11" s="3"/>
      <c r="Q11" s="3"/>
      <c r="R11" s="3"/>
      <c r="S11" s="3"/>
      <c r="T11" s="3"/>
      <c r="U11" s="3"/>
      <c r="V11" s="3"/>
    </row>
    <row r="12" spans="1:22" x14ac:dyDescent="0.25">
      <c r="A12" s="4" t="str">
        <f>'[1]Truck% of All_1hr'!L$4</f>
        <v>R-3</v>
      </c>
      <c r="B12" s="34">
        <f>'[1]Truck% of All_1hr'!L$36</f>
        <v>2.3099850968703425E-2</v>
      </c>
      <c r="C12" s="73"/>
      <c r="D12" s="74"/>
      <c r="G12" s="4" t="s">
        <v>16</v>
      </c>
      <c r="H12" s="67">
        <f>'[2]I-106'!$CS$8</f>
        <v>3.6594861147158056E-2</v>
      </c>
      <c r="K12" s="4" t="s">
        <v>118</v>
      </c>
      <c r="L12" s="67">
        <f>'[3]_A-2a'!$I$300</f>
        <v>0.67594879856276668</v>
      </c>
      <c r="M12" s="67">
        <f>'[3]_A-2a'!$J$300</f>
        <v>0.17808219178082191</v>
      </c>
      <c r="N12" s="67">
        <f>'[3]_A-2a'!$K$300</f>
        <v>9.6339546373231527E-2</v>
      </c>
      <c r="O12" s="67">
        <f>'[3]_A-2a'!$L$300</f>
        <v>4.9629463283179881E-2</v>
      </c>
      <c r="P12" s="3"/>
      <c r="Q12" s="3"/>
      <c r="R12" s="3"/>
      <c r="S12" s="3"/>
      <c r="T12" s="3"/>
      <c r="U12" s="3"/>
      <c r="V12" s="3"/>
    </row>
    <row r="13" spans="1:22" x14ac:dyDescent="0.25">
      <c r="A13" s="4" t="str">
        <f>'[1]Truck% of All_1hr'!M$4</f>
        <v>R-4</v>
      </c>
      <c r="B13" s="34">
        <f>'[1]Truck% of All_1hr'!M$36</f>
        <v>4.0281030444964873E-2</v>
      </c>
      <c r="C13" s="73"/>
      <c r="D13" s="74"/>
      <c r="G13" s="4" t="s">
        <v>17</v>
      </c>
      <c r="H13" s="67">
        <f>'[2]I-107'!$CS$8</f>
        <v>3.0310559006211182E-2</v>
      </c>
      <c r="K13" s="4" t="s">
        <v>119</v>
      </c>
      <c r="L13" s="67">
        <f>'[3]_A-2b'!$I$300</f>
        <v>0.61270270270270266</v>
      </c>
      <c r="M13" s="67">
        <f>'[3]_A-2b'!$J$300</f>
        <v>0.21081081081081082</v>
      </c>
      <c r="N13" s="67">
        <f>'[3]_A-2b'!$K$300</f>
        <v>0.11540540540540541</v>
      </c>
      <c r="O13" s="67">
        <f>'[3]_A-2b'!$L$300</f>
        <v>6.1081081081081082E-2</v>
      </c>
      <c r="P13" s="3"/>
      <c r="Q13" s="3"/>
      <c r="R13" s="3"/>
      <c r="S13" s="3"/>
      <c r="T13" s="3"/>
      <c r="U13" s="3"/>
      <c r="V13" s="3"/>
    </row>
    <row r="14" spans="1:22" x14ac:dyDescent="0.25">
      <c r="A14" s="4" t="str">
        <f>'[1]Truck% of All_1hr'!N$4</f>
        <v>R-5</v>
      </c>
      <c r="B14" s="34">
        <f>'[1]Truck% of All_1hr'!N$36</f>
        <v>2.8688524590163939E-2</v>
      </c>
      <c r="C14" s="73"/>
      <c r="D14" s="74"/>
      <c r="G14" s="4" t="s">
        <v>18</v>
      </c>
      <c r="H14" s="67">
        <f>'[2]I-108'!$CS$8</f>
        <v>2.5680421422300263E-2</v>
      </c>
      <c r="K14" s="4" t="s">
        <v>120</v>
      </c>
      <c r="L14" s="67">
        <f>'[3]_A-3a'!$I$300</f>
        <v>0.73616103522645582</v>
      </c>
      <c r="M14" s="67">
        <f>'[3]_A-3a'!$J$300</f>
        <v>0.11430625449317038</v>
      </c>
      <c r="N14" s="67">
        <f>'[3]_A-3a'!$K$300</f>
        <v>0.10891445003594537</v>
      </c>
      <c r="O14" s="67">
        <f>'[3]_A-3a'!$L$300</f>
        <v>4.0618260244428467E-2</v>
      </c>
      <c r="P14" s="3"/>
      <c r="Q14" s="3"/>
      <c r="R14" s="3"/>
      <c r="S14" s="3"/>
      <c r="T14" s="3"/>
      <c r="U14" s="3"/>
      <c r="V14" s="3"/>
    </row>
    <row r="15" spans="1:22" x14ac:dyDescent="0.25">
      <c r="A15" s="4" t="str">
        <f>'[1]Truck% of All_1hr'!O$4</f>
        <v>R-6</v>
      </c>
      <c r="B15" s="34">
        <f>'[1]Truck% of All_1hr'!O$36</f>
        <v>4.7331319234642497E-2</v>
      </c>
      <c r="C15" s="73"/>
      <c r="D15" s="74"/>
      <c r="G15" s="4" t="s">
        <v>5</v>
      </c>
      <c r="H15" s="67">
        <f>'[2]I-208'!$CS$8</f>
        <v>4.9274667306078407E-2</v>
      </c>
      <c r="K15" s="4" t="s">
        <v>121</v>
      </c>
      <c r="L15" s="67">
        <f>'[3]_A-3b'!$I$300</f>
        <v>0.68604246432300731</v>
      </c>
      <c r="M15" s="67">
        <f>'[3]_A-3b'!$J$300</f>
        <v>0.14932126696832579</v>
      </c>
      <c r="N15" s="67">
        <f>'[3]_A-3b'!$K$300</f>
        <v>0.12460842325095718</v>
      </c>
      <c r="O15" s="67">
        <f>'[3]_A-3b'!$L$300</f>
        <v>4.002784545770971E-2</v>
      </c>
      <c r="P15" s="3"/>
      <c r="Q15" s="3"/>
      <c r="R15" s="3"/>
      <c r="S15" s="3"/>
      <c r="T15" s="3"/>
      <c r="U15" s="3"/>
      <c r="V15" s="3"/>
    </row>
    <row r="16" spans="1:22" x14ac:dyDescent="0.25">
      <c r="A16" s="4" t="str">
        <f>'[1]Truck% of All_1hr'!P$4</f>
        <v>R-7</v>
      </c>
      <c r="B16" s="34">
        <f>'[1]Truck% of All_1hr'!P$36</f>
        <v>3.5211267605633804E-2</v>
      </c>
      <c r="C16" s="73"/>
      <c r="D16" s="74"/>
      <c r="G16" s="4" t="s">
        <v>7</v>
      </c>
      <c r="H16" s="67">
        <f>'[2]I-209'!$CS$8</f>
        <v>4.6615914068203153E-2</v>
      </c>
      <c r="K16" s="4" t="s">
        <v>122</v>
      </c>
      <c r="L16" s="67">
        <f>'[3]_A-4'!$I$300</f>
        <v>0.73707924728332896</v>
      </c>
      <c r="M16" s="67">
        <f>'[3]_A-4'!$J$300</f>
        <v>3.1274847601378213E-2</v>
      </c>
      <c r="N16" s="67">
        <f>'[3]_A-4'!$K$300</f>
        <v>0.14285714285714285</v>
      </c>
      <c r="O16" s="67">
        <f>'[3]_A-4'!$L$300</f>
        <v>8.8788762258150009E-2</v>
      </c>
      <c r="P16" s="3"/>
      <c r="Q16" s="3"/>
      <c r="R16" s="3"/>
      <c r="S16" s="3"/>
      <c r="T16" s="3"/>
      <c r="U16" s="3"/>
      <c r="V16" s="3"/>
    </row>
    <row r="17" spans="1:22" x14ac:dyDescent="0.25">
      <c r="A17" s="4" t="str">
        <f>'[1]Truck% of All_1hr'!Q$4</f>
        <v>R-8</v>
      </c>
      <c r="B17" s="34">
        <f>'[1]Truck% of All_1hr'!Q$36</f>
        <v>0.10112359550561797</v>
      </c>
      <c r="C17" s="73"/>
      <c r="D17" s="74"/>
      <c r="G17" s="4" t="s">
        <v>12</v>
      </c>
      <c r="H17" s="67">
        <f>'[2]I-210'!$CS$8</f>
        <v>4.4720138488170802E-2</v>
      </c>
      <c r="K17" s="4" t="s">
        <v>123</v>
      </c>
      <c r="L17" s="67">
        <f>'[3]_A-5a'!$I$300</f>
        <v>0.45834388452772856</v>
      </c>
      <c r="M17" s="67">
        <f>'[3]_A-5a'!$J$300</f>
        <v>0.43935173461635857</v>
      </c>
      <c r="N17" s="67">
        <f>'[3]_A-5a'!$K$300</f>
        <v>7.2676626994175736E-2</v>
      </c>
      <c r="O17" s="67">
        <f>'[3]_A-5a'!$L$300</f>
        <v>2.962775386173715E-2</v>
      </c>
      <c r="P17" s="3"/>
      <c r="Q17" s="3"/>
      <c r="R17" s="3"/>
      <c r="S17" s="3"/>
      <c r="T17" s="3"/>
      <c r="U17" s="3"/>
      <c r="V17" s="3"/>
    </row>
    <row r="18" spans="1:22" x14ac:dyDescent="0.25">
      <c r="A18" s="4" t="str">
        <f>'[1]Truck% of All_1hr'!R$4</f>
        <v>R-9</v>
      </c>
      <c r="B18" s="34">
        <f>'[1]Truck% of All_1hr'!R$36</f>
        <v>8.2742316784869985E-2</v>
      </c>
      <c r="C18" s="73"/>
      <c r="D18" s="74"/>
      <c r="G18" s="4" t="s">
        <v>94</v>
      </c>
      <c r="H18" s="67">
        <f>'[2]I-211'!$CS$8</f>
        <v>0.1257955821789592</v>
      </c>
      <c r="K18" s="4" t="s">
        <v>124</v>
      </c>
      <c r="L18" s="67">
        <f>'[3]_A-5b'!$I$300</f>
        <v>0.42992168512017281</v>
      </c>
      <c r="M18" s="67">
        <f>'[3]_A-5b'!$J$300</f>
        <v>0.45611666216581148</v>
      </c>
      <c r="N18" s="67">
        <f>'[3]_A-5b'!$K$300</f>
        <v>8.9116932217121247E-2</v>
      </c>
      <c r="O18" s="67">
        <f>'[3]_A-5b'!$L$300</f>
        <v>2.4844720496894408E-2</v>
      </c>
      <c r="P18" s="3"/>
      <c r="Q18" s="3"/>
      <c r="R18" s="3"/>
      <c r="S18" s="3"/>
      <c r="T18" s="3"/>
      <c r="U18" s="3"/>
      <c r="V18" s="3"/>
    </row>
    <row r="19" spans="1:22" x14ac:dyDescent="0.25">
      <c r="A19" s="4" t="str">
        <f>'[1]Truck% of All_1hr'!S$4</f>
        <v>R-10</v>
      </c>
      <c r="B19" s="34">
        <f>'[1]Truck% of All_1hr'!S$36</f>
        <v>4.9653579676674366E-2</v>
      </c>
      <c r="C19" s="73"/>
      <c r="D19" s="74"/>
      <c r="G19" s="4" t="s">
        <v>25</v>
      </c>
      <c r="H19" s="67">
        <f>'[2]I-212'!$CS$8</f>
        <v>0.10426716141001856</v>
      </c>
      <c r="K19" s="4" t="s">
        <v>125</v>
      </c>
      <c r="L19" s="67">
        <f>'[3]_A-7a'!$I$300</f>
        <v>0.81718618365627638</v>
      </c>
      <c r="M19" s="67">
        <f>'[3]_A-7a'!$J$300</f>
        <v>6.8520078629598427E-2</v>
      </c>
      <c r="N19" s="67">
        <f>'[3]_A-7a'!$K$300</f>
        <v>7.5821398483572028E-2</v>
      </c>
      <c r="O19" s="67">
        <f>'[3]_A-7a'!$L$300</f>
        <v>3.8472339230553217E-2</v>
      </c>
      <c r="P19" s="3"/>
      <c r="Q19" s="3"/>
      <c r="R19" s="3"/>
      <c r="S19" s="3"/>
      <c r="T19" s="3"/>
      <c r="U19" s="3"/>
      <c r="V19" s="3"/>
    </row>
    <row r="20" spans="1:22" x14ac:dyDescent="0.25">
      <c r="A20" s="4" t="str">
        <f>'[1]Truck% of All_1hr'!T$4</f>
        <v>R-11</v>
      </c>
      <c r="B20" s="34">
        <f>'[1]Truck% of All_1hr'!T$36</f>
        <v>6.0975609756097553E-2</v>
      </c>
      <c r="C20" s="73"/>
      <c r="D20" s="74"/>
      <c r="G20" s="4" t="s">
        <v>19</v>
      </c>
      <c r="H20" s="67">
        <f>'[2]I-213'!$CS$8</f>
        <v>3.1992955679483417E-2</v>
      </c>
      <c r="K20" s="4" t="s">
        <v>126</v>
      </c>
      <c r="L20" s="67">
        <f>'[3]_A-7b'!$I$300</f>
        <v>0.80597014925373134</v>
      </c>
      <c r="M20" s="67">
        <f>'[3]_A-7b'!$J$300</f>
        <v>6.3093622795115337E-2</v>
      </c>
      <c r="N20" s="67">
        <f>'[3]_A-7b'!$K$300</f>
        <v>8.5707824513794661E-2</v>
      </c>
      <c r="O20" s="67">
        <f>'[3]_A-7b'!$L$300</f>
        <v>4.5228403437358664E-2</v>
      </c>
      <c r="P20" s="3"/>
      <c r="Q20" s="3"/>
      <c r="R20" s="3"/>
      <c r="S20" s="3"/>
      <c r="T20" s="3"/>
      <c r="U20" s="3"/>
      <c r="V20" s="3"/>
    </row>
    <row r="21" spans="1:22" x14ac:dyDescent="0.25">
      <c r="A21" s="4" t="str">
        <f>'[1]Truck% of All_1hr'!U$4</f>
        <v>R-12</v>
      </c>
      <c r="B21" s="34">
        <f>'[1]Truck% of All_1hr'!U$36</f>
        <v>3.7533512064343168E-2</v>
      </c>
      <c r="C21" s="73"/>
      <c r="D21" s="74"/>
      <c r="G21" s="4" t="s">
        <v>20</v>
      </c>
      <c r="H21" s="67">
        <f>'[2]I-214'!$CS$8</f>
        <v>2.9167601525689927E-2</v>
      </c>
      <c r="K21" s="69" t="s">
        <v>114</v>
      </c>
      <c r="L21" s="68">
        <f>AVERAGE(L8:L20)</f>
        <v>0.67524639347912641</v>
      </c>
      <c r="M21" s="68">
        <f t="shared" ref="M21:O21" si="0">AVERAGE(M8:M20)</f>
        <v>0.15371002358486063</v>
      </c>
      <c r="N21" s="68">
        <f t="shared" si="0"/>
        <v>0.10828604711814292</v>
      </c>
      <c r="O21" s="68">
        <f t="shared" si="0"/>
        <v>6.2757535817869817E-2</v>
      </c>
      <c r="P21" s="3"/>
      <c r="Q21" s="3"/>
      <c r="R21" s="3"/>
      <c r="S21" s="3"/>
      <c r="T21" s="3"/>
      <c r="U21" s="3"/>
      <c r="V21" s="3"/>
    </row>
    <row r="22" spans="1:22" x14ac:dyDescent="0.25">
      <c r="A22" s="4" t="str">
        <f>'[1]Truck% of All_1hr'!V$4</f>
        <v>R-13</v>
      </c>
      <c r="B22" s="34">
        <f>'[1]Truck% of All_1hr'!V$36</f>
        <v>2.0742358078602623E-2</v>
      </c>
      <c r="C22" s="73"/>
      <c r="D22" s="74"/>
      <c r="G22" s="4" t="s">
        <v>21</v>
      </c>
      <c r="H22" s="67">
        <f>'[2]I-215'!$CS$8</f>
        <v>2.6078479161589081E-2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 x14ac:dyDescent="0.25">
      <c r="A23" s="4" t="str">
        <f>'[1]Truck% of All_1hr'!W$4</f>
        <v>R-14</v>
      </c>
      <c r="B23" s="34">
        <f>'[1]Truck% of All_1hr'!W$36</f>
        <v>1.3698630136986302E-2</v>
      </c>
      <c r="C23" s="73"/>
      <c r="D23" s="74"/>
      <c r="G23" s="4" t="s">
        <v>22</v>
      </c>
      <c r="H23" s="67">
        <f>'[2]I-216'!$CS$8</f>
        <v>3.3014112903225805E-2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 x14ac:dyDescent="0.25">
      <c r="A24" s="4" t="str">
        <f>'[1]Truck% of All_1hr'!X$4</f>
        <v>R-15</v>
      </c>
      <c r="B24" s="34">
        <f>'[1]Truck% of All_1hr'!X$36</f>
        <v>6.6746126340881992E-2</v>
      </c>
      <c r="C24" s="73"/>
      <c r="D24" s="74"/>
      <c r="G24" s="4" t="s">
        <v>37</v>
      </c>
      <c r="H24" s="67">
        <f>'[2]I-217a'!$CS$8</f>
        <v>2.6603897525728049E-2</v>
      </c>
      <c r="K24" s="3"/>
      <c r="L24" s="70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 x14ac:dyDescent="0.25">
      <c r="A25" s="4" t="str">
        <f>'[3]Truck% of All_1hr'!H$4</f>
        <v>A-1a</v>
      </c>
      <c r="B25" s="34">
        <f>'[3]Truck% of All_1hr'!H$36</f>
        <v>5.1224105461393589E-2</v>
      </c>
      <c r="C25" s="72">
        <f>AVERAGE(B25:B39)</f>
        <v>4.6931467033183558E-2</v>
      </c>
      <c r="D25" s="74">
        <f>_xlfn.STDEV.P(B25:B39)</f>
        <v>2.4248862158079053E-2</v>
      </c>
      <c r="G25" s="65" t="s">
        <v>36</v>
      </c>
      <c r="H25" s="67">
        <f>'[2]I-217b'!$CS$8</f>
        <v>3.8248949812071636E-2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x14ac:dyDescent="0.25">
      <c r="A26" s="4" t="str">
        <f>'[3]Truck% of All_1hr'!I$4</f>
        <v>A-1b</v>
      </c>
      <c r="B26" s="34">
        <f>'[3]Truck% of All_1hr'!I$36</f>
        <v>3.1777805579882405E-2</v>
      </c>
      <c r="C26" s="73"/>
      <c r="D26" s="74"/>
      <c r="G26" s="4" t="s">
        <v>23</v>
      </c>
      <c r="H26" s="67">
        <f>'[2]I-218'!$CS$8</f>
        <v>3.8748832866479926E-2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 x14ac:dyDescent="0.25">
      <c r="A27" s="4" t="str">
        <f>'[3]Truck% of All_1hr'!J$4</f>
        <v>A-2a</v>
      </c>
      <c r="B27" s="34">
        <f>'[3]Truck% of All_1hr'!J$36</f>
        <v>5.9304703476482611E-2</v>
      </c>
      <c r="C27" s="73"/>
      <c r="D27" s="74"/>
      <c r="G27" s="4" t="s">
        <v>112</v>
      </c>
      <c r="H27" s="67">
        <f>'[2]I-308'!$CS$8</f>
        <v>0.05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 x14ac:dyDescent="0.25">
      <c r="A28" s="4" t="str">
        <f>'[3]Truck% of All_1hr'!K$4</f>
        <v>A-2b</v>
      </c>
      <c r="B28" s="34">
        <f>'[3]Truck% of All_1hr'!K$36</f>
        <v>5.8325912733748889E-2</v>
      </c>
      <c r="C28" s="73"/>
      <c r="D28" s="74"/>
      <c r="G28" s="4" t="s">
        <v>113</v>
      </c>
      <c r="H28" s="67">
        <f>'[2]I-309'!$CS$8</f>
        <v>1.9510111079464539E-2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 x14ac:dyDescent="0.25">
      <c r="A29" s="4" t="str">
        <f>'[3]Truck% of All_1hr'!L$4</f>
        <v>A-3a</v>
      </c>
      <c r="B29" s="34">
        <f>'[3]Truck% of All_1hr'!L$36</f>
        <v>2.8077753779697623E-2</v>
      </c>
      <c r="C29" s="73"/>
      <c r="D29" s="74"/>
      <c r="G29" s="4" t="s">
        <v>28</v>
      </c>
      <c r="H29" s="67">
        <f>'[2]I-310'!$CS$8</f>
        <v>7.4738415545590429E-3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 x14ac:dyDescent="0.25">
      <c r="A30" s="4" t="str">
        <f>'[3]Truck% of All_1hr'!M$4</f>
        <v>A-3b</v>
      </c>
      <c r="B30" s="34">
        <f>'[3]Truck% of All_1hr'!M$36</f>
        <v>1.6556291390728482E-2</v>
      </c>
      <c r="C30" s="73"/>
      <c r="D30" s="74"/>
      <c r="G30" s="4" t="s">
        <v>27</v>
      </c>
      <c r="H30" s="67">
        <f>'[2]I-311'!$CS$8</f>
        <v>2.7610282450015868E-2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 x14ac:dyDescent="0.25">
      <c r="A31" s="4" t="str">
        <f>'[3]Truck% of All_1hr'!N$4</f>
        <v>A-4</v>
      </c>
      <c r="B31" s="34">
        <f>'[3]Truck% of All_1hr'!N$36</f>
        <v>2.7370948379351744E-2</v>
      </c>
      <c r="C31" s="73"/>
      <c r="D31" s="74"/>
      <c r="G31" s="4" t="s">
        <v>95</v>
      </c>
      <c r="H31" s="67">
        <f>'[2]I-312'!$CS$8</f>
        <v>3.1643002028397565E-2</v>
      </c>
      <c r="K31" s="3"/>
      <c r="L31" s="3"/>
    </row>
    <row r="32" spans="1:22" x14ac:dyDescent="0.25">
      <c r="A32" s="4" t="str">
        <f>'[3]Truck% of All_1hr'!O$4</f>
        <v>A-5a</v>
      </c>
      <c r="B32" s="34">
        <f>'[3]Truck% of All_1hr'!O$36</f>
        <v>0.10375816993464052</v>
      </c>
      <c r="C32" s="73"/>
      <c r="D32" s="74"/>
      <c r="G32" s="4" t="s">
        <v>96</v>
      </c>
      <c r="H32" s="67">
        <f>'[2]I-313'!$CS$8</f>
        <v>3.1567764455911369E-2</v>
      </c>
      <c r="K32" s="3"/>
      <c r="L32" s="3"/>
    </row>
    <row r="33" spans="1:12" x14ac:dyDescent="0.25">
      <c r="A33" s="4" t="str">
        <f>'[3]Truck% of All_1hr'!P$4</f>
        <v>A-5b</v>
      </c>
      <c r="B33" s="34">
        <f>'[3]Truck% of All_1hr'!P$36</f>
        <v>8.4180790960451973E-2</v>
      </c>
      <c r="C33" s="73"/>
      <c r="D33" s="74"/>
      <c r="G33" s="4" t="s">
        <v>26</v>
      </c>
      <c r="H33" s="67">
        <f>'[2]I-314'!$CS$8</f>
        <v>4.0141676505312869E-2</v>
      </c>
      <c r="K33" s="3"/>
      <c r="L33" s="3"/>
    </row>
    <row r="34" spans="1:12" x14ac:dyDescent="0.25">
      <c r="A34" s="4" t="str">
        <f>'[3]Truck% of All_1hr'!Q$4</f>
        <v>A-6a</v>
      </c>
      <c r="B34" s="34">
        <f>'[3]Truck% of All_1hr'!Q$36</f>
        <v>5.186590765338394E-2</v>
      </c>
      <c r="C34" s="73"/>
      <c r="D34" s="74"/>
      <c r="G34" s="4" t="s">
        <v>56</v>
      </c>
      <c r="H34" s="67">
        <f>'[2]I-315_5Legs'!$BC$7</f>
        <v>2.8645221883071142E-2</v>
      </c>
      <c r="K34" s="3"/>
      <c r="L34" s="3"/>
    </row>
    <row r="35" spans="1:12" x14ac:dyDescent="0.25">
      <c r="A35" s="4" t="str">
        <f>'[3]Truck% of All_1hr'!R$4</f>
        <v>A-6b</v>
      </c>
      <c r="B35" s="34">
        <f>'[3]Truck% of All_1hr'!R$36</f>
        <v>6.8441064638783272E-2</v>
      </c>
      <c r="C35" s="73"/>
      <c r="D35" s="74"/>
      <c r="G35" s="4" t="s">
        <v>24</v>
      </c>
      <c r="H35" s="67">
        <f>'[2]I-316'!$CS$8</f>
        <v>2.8571428571428571E-2</v>
      </c>
      <c r="K35" s="3"/>
      <c r="L35" s="3"/>
    </row>
    <row r="36" spans="1:12" x14ac:dyDescent="0.25">
      <c r="A36" s="4" t="str">
        <f>'[3]Truck% of All_1hr'!S$4</f>
        <v>A-7a</v>
      </c>
      <c r="B36" s="34">
        <f>'[3]Truck% of All_1hr'!S$36</f>
        <v>1.6255267910897053E-2</v>
      </c>
      <c r="C36" s="73"/>
      <c r="D36" s="74"/>
      <c r="G36" s="66" t="s">
        <v>114</v>
      </c>
      <c r="H36" s="68">
        <f>AVERAGE(H8:H35)</f>
        <v>4.263252125548693E-2</v>
      </c>
      <c r="K36" s="3"/>
      <c r="L36" s="3"/>
    </row>
    <row r="37" spans="1:12" x14ac:dyDescent="0.25">
      <c r="A37" s="4" t="str">
        <f>'[3]Truck% of All_1hr'!T$4</f>
        <v>A-7b</v>
      </c>
      <c r="B37" s="34">
        <f>'[3]Truck% of All_1hr'!T$36</f>
        <v>2.4098785102569204E-2</v>
      </c>
      <c r="C37" s="73"/>
      <c r="D37" s="74"/>
      <c r="H37" s="63"/>
      <c r="I37" s="63"/>
      <c r="K37" s="3"/>
      <c r="L37" s="3"/>
    </row>
    <row r="38" spans="1:12" x14ac:dyDescent="0.25">
      <c r="A38" s="4" t="str">
        <f>'[3]Truck% of All_1hr'!U$4</f>
        <v>A-8a</v>
      </c>
      <c r="B38" s="34">
        <f>'[3]Truck% of All_1hr'!U$36</f>
        <v>4.1762276273519965E-2</v>
      </c>
      <c r="C38" s="73"/>
      <c r="D38" s="74"/>
      <c r="H38" s="63"/>
      <c r="I38" s="63"/>
    </row>
    <row r="39" spans="1:12" x14ac:dyDescent="0.25">
      <c r="A39" s="4" t="str">
        <f>'[3]Truck% of All_1hr'!V$4</f>
        <v>A-8b</v>
      </c>
      <c r="B39" s="34">
        <f>'[3]Truck% of All_1hr'!V$36</f>
        <v>4.0972222222222222E-2</v>
      </c>
      <c r="C39" s="73"/>
      <c r="D39" s="74"/>
      <c r="H39" s="63"/>
      <c r="I39" s="63"/>
    </row>
    <row r="40" spans="1:12" x14ac:dyDescent="0.25">
      <c r="H40" s="63"/>
      <c r="I40" s="63"/>
    </row>
    <row r="41" spans="1:12" x14ac:dyDescent="0.25">
      <c r="H41" s="63"/>
      <c r="I41" s="63"/>
    </row>
    <row r="42" spans="1:12" x14ac:dyDescent="0.25">
      <c r="H42" s="64"/>
      <c r="I42" s="63"/>
    </row>
    <row r="43" spans="1:12" x14ac:dyDescent="0.25">
      <c r="H43" s="64"/>
      <c r="I43" s="63"/>
    </row>
    <row r="44" spans="1:12" x14ac:dyDescent="0.25">
      <c r="H44" s="64"/>
      <c r="I44" s="63"/>
    </row>
    <row r="45" spans="1:12" x14ac:dyDescent="0.25">
      <c r="H45" s="64"/>
      <c r="I45" s="63"/>
    </row>
    <row r="46" spans="1:12" x14ac:dyDescent="0.25">
      <c r="H46" s="64"/>
      <c r="I46" s="63"/>
    </row>
    <row r="47" spans="1:12" x14ac:dyDescent="0.25">
      <c r="H47" s="64"/>
      <c r="I47" s="63"/>
    </row>
    <row r="48" spans="1:12" x14ac:dyDescent="0.25">
      <c r="H48" s="64"/>
      <c r="I48" s="63"/>
    </row>
    <row r="49" spans="8:9" x14ac:dyDescent="0.25">
      <c r="H49" s="64"/>
      <c r="I49" s="63"/>
    </row>
    <row r="50" spans="8:9" x14ac:dyDescent="0.25">
      <c r="H50" s="64"/>
      <c r="I50" s="63"/>
    </row>
    <row r="51" spans="8:9" x14ac:dyDescent="0.25">
      <c r="H51" s="64"/>
      <c r="I51" s="63"/>
    </row>
    <row r="52" spans="8:9" x14ac:dyDescent="0.25">
      <c r="H52" s="64"/>
      <c r="I52" s="63"/>
    </row>
    <row r="53" spans="8:9" x14ac:dyDescent="0.25">
      <c r="H53" s="64"/>
      <c r="I53" s="63"/>
    </row>
    <row r="54" spans="8:9" x14ac:dyDescent="0.25">
      <c r="H54" s="64"/>
      <c r="I54" s="63"/>
    </row>
    <row r="55" spans="8:9" x14ac:dyDescent="0.25">
      <c r="H55" s="64"/>
      <c r="I55" s="63"/>
    </row>
    <row r="56" spans="8:9" x14ac:dyDescent="0.25">
      <c r="H56" s="64"/>
      <c r="I56" s="63"/>
    </row>
    <row r="57" spans="8:9" x14ac:dyDescent="0.25">
      <c r="H57" s="64"/>
      <c r="I57" s="63"/>
    </row>
    <row r="58" spans="8:9" x14ac:dyDescent="0.25">
      <c r="H58" s="64"/>
      <c r="I58" s="63"/>
    </row>
    <row r="59" spans="8:9" x14ac:dyDescent="0.25">
      <c r="H59" s="64"/>
      <c r="I59" s="63"/>
    </row>
    <row r="60" spans="8:9" x14ac:dyDescent="0.25">
      <c r="H60" s="64"/>
      <c r="I60" s="63"/>
    </row>
    <row r="61" spans="8:9" x14ac:dyDescent="0.25">
      <c r="H61" s="64"/>
      <c r="I61" s="63"/>
    </row>
    <row r="62" spans="8:9" x14ac:dyDescent="0.25">
      <c r="H62" s="64"/>
      <c r="I62" s="63"/>
    </row>
    <row r="63" spans="8:9" x14ac:dyDescent="0.25">
      <c r="H63" s="64"/>
      <c r="I63" s="63"/>
    </row>
    <row r="64" spans="8:9" x14ac:dyDescent="0.25">
      <c r="I64" s="3"/>
    </row>
    <row r="65" spans="9:9" x14ac:dyDescent="0.25">
      <c r="I65" s="3"/>
    </row>
    <row r="66" spans="9:9" x14ac:dyDescent="0.25">
      <c r="I66" s="3"/>
    </row>
    <row r="67" spans="9:9" x14ac:dyDescent="0.25">
      <c r="I67" s="3"/>
    </row>
    <row r="68" spans="9:9" x14ac:dyDescent="0.25">
      <c r="I68" s="3"/>
    </row>
    <row r="69" spans="9:9" x14ac:dyDescent="0.25">
      <c r="I69" s="3"/>
    </row>
    <row r="70" spans="9:9" x14ac:dyDescent="0.25">
      <c r="I70" s="3"/>
    </row>
    <row r="71" spans="9:9" x14ac:dyDescent="0.25">
      <c r="I71" s="3"/>
    </row>
    <row r="72" spans="9:9" x14ac:dyDescent="0.25">
      <c r="I72" s="3"/>
    </row>
    <row r="73" spans="9:9" x14ac:dyDescent="0.25">
      <c r="I73" s="3"/>
    </row>
  </sheetData>
  <mergeCells count="6">
    <mergeCell ref="C25:C39"/>
    <mergeCell ref="D25:D39"/>
    <mergeCell ref="C8:C9"/>
    <mergeCell ref="C10:C24"/>
    <mergeCell ref="D8:D9"/>
    <mergeCell ref="D10:D24"/>
  </mergeCells>
  <conditionalFormatting sqref="B8:B3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FA23F-95B9-4988-B806-3F7FB5E58E74}">
  <sheetPr>
    <tabColor theme="5" tint="0.39997558519241921"/>
  </sheetPr>
  <dimension ref="A2:BL116"/>
  <sheetViews>
    <sheetView tabSelected="1" zoomScale="55" zoomScaleNormal="55" workbookViewId="0">
      <selection activeCell="AC26" sqref="AC26"/>
    </sheetView>
  </sheetViews>
  <sheetFormatPr defaultRowHeight="15" x14ac:dyDescent="0.25"/>
  <cols>
    <col min="1" max="1" width="11" customWidth="1"/>
    <col min="2" max="2" width="61.140625" customWidth="1"/>
    <col min="3" max="3" width="16.140625" customWidth="1"/>
    <col min="4" max="4" width="18.28515625" customWidth="1"/>
    <col min="5" max="6" width="14.42578125" customWidth="1"/>
    <col min="7" max="8" width="19.5703125" customWidth="1"/>
    <col min="9" max="9" width="9.140625" customWidth="1"/>
    <col min="10" max="25" width="10.5703125" style="3" customWidth="1"/>
    <col min="26" max="26" width="17.7109375" style="3" customWidth="1"/>
    <col min="27" max="28" width="16.85546875" style="3" customWidth="1"/>
    <col min="29" max="29" width="9.140625" style="3"/>
    <col min="30" max="45" width="10.5703125" style="3" customWidth="1"/>
    <col min="46" max="46" width="17.7109375" style="3" customWidth="1"/>
    <col min="47" max="62" width="10.5703125" style="3" customWidth="1"/>
    <col min="63" max="63" width="9.140625" style="3"/>
    <col min="64" max="64" width="18.140625" style="3" bestFit="1" customWidth="1"/>
  </cols>
  <sheetData>
    <row r="2" spans="1:64" x14ac:dyDescent="0.25">
      <c r="B2" s="3" t="s">
        <v>34</v>
      </c>
      <c r="C2" s="7" t="s">
        <v>35</v>
      </c>
    </row>
    <row r="3" spans="1:64" x14ac:dyDescent="0.25">
      <c r="B3" s="3" t="s">
        <v>47</v>
      </c>
      <c r="C3" s="7" t="s">
        <v>48</v>
      </c>
      <c r="K3"/>
      <c r="L3"/>
      <c r="M3"/>
      <c r="N3"/>
      <c r="O3"/>
      <c r="P3"/>
      <c r="Q3"/>
      <c r="R3"/>
      <c r="S3"/>
      <c r="T3"/>
      <c r="U3"/>
      <c r="V3"/>
      <c r="W3"/>
      <c r="X3"/>
      <c r="Z3"/>
    </row>
    <row r="4" spans="1:64" x14ac:dyDescent="0.25">
      <c r="Z4"/>
    </row>
    <row r="5" spans="1:64" x14ac:dyDescent="0.25">
      <c r="Z5"/>
    </row>
    <row r="6" spans="1:64" x14ac:dyDescent="0.25">
      <c r="Z6"/>
    </row>
    <row r="7" spans="1:64" x14ac:dyDescent="0.25">
      <c r="J7" s="75" t="s">
        <v>32</v>
      </c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/>
      <c r="AD7" s="77" t="s">
        <v>33</v>
      </c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</row>
    <row r="8" spans="1:64" x14ac:dyDescent="0.25">
      <c r="B8" s="16" t="s">
        <v>51</v>
      </c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17">
        <v>0</v>
      </c>
      <c r="AU8" s="17">
        <f>AT8+900</f>
        <v>900</v>
      </c>
      <c r="AV8" s="17">
        <f t="shared" ref="AV8:BA8" si="0">AU8+900</f>
        <v>1800</v>
      </c>
      <c r="AW8" s="17">
        <f t="shared" si="0"/>
        <v>2700</v>
      </c>
      <c r="AX8" s="17">
        <f t="shared" si="0"/>
        <v>3600</v>
      </c>
      <c r="AY8" s="17">
        <f t="shared" si="0"/>
        <v>4500</v>
      </c>
      <c r="AZ8" s="17">
        <f t="shared" si="0"/>
        <v>5400</v>
      </c>
      <c r="BA8" s="17">
        <f t="shared" si="0"/>
        <v>6300</v>
      </c>
      <c r="BB8" s="17">
        <f t="shared" ref="BB8" si="1">BA8+900</f>
        <v>7200</v>
      </c>
      <c r="BC8" s="17">
        <f t="shared" ref="BC8" si="2">BB8+900</f>
        <v>8100</v>
      </c>
      <c r="BD8" s="17">
        <f t="shared" ref="BD8" si="3">BC8+900</f>
        <v>9000</v>
      </c>
      <c r="BE8" s="17">
        <f t="shared" ref="BE8" si="4">BD8+900</f>
        <v>9900</v>
      </c>
      <c r="BF8" s="17">
        <f t="shared" ref="BF8" si="5">BE8+900</f>
        <v>10800</v>
      </c>
      <c r="BG8" s="17">
        <f t="shared" ref="BG8" si="6">BF8+900</f>
        <v>11700</v>
      </c>
      <c r="BH8" s="17">
        <f t="shared" ref="BH8" si="7">BG8+900</f>
        <v>12600</v>
      </c>
      <c r="BI8" s="17">
        <f t="shared" ref="BI8" si="8">BH8+900</f>
        <v>13500</v>
      </c>
      <c r="BJ8" s="17">
        <f t="shared" ref="BJ8" si="9">BI8+900</f>
        <v>14400</v>
      </c>
      <c r="BK8" s="17">
        <f t="shared" ref="BK8" si="10">BJ8+900</f>
        <v>15300</v>
      </c>
    </row>
    <row r="9" spans="1:64" ht="45" customHeight="1" x14ac:dyDescent="0.25">
      <c r="A9" s="1" t="s">
        <v>0</v>
      </c>
      <c r="B9" s="1" t="s">
        <v>1</v>
      </c>
      <c r="C9" s="2" t="s">
        <v>2</v>
      </c>
      <c r="D9" s="2" t="s">
        <v>3</v>
      </c>
      <c r="E9" s="2" t="s">
        <v>52</v>
      </c>
      <c r="F9" s="2" t="s">
        <v>53</v>
      </c>
      <c r="G9" s="2" t="s">
        <v>57</v>
      </c>
      <c r="H9" s="2" t="s">
        <v>58</v>
      </c>
      <c r="J9" s="5">
        <v>0.25</v>
      </c>
      <c r="K9" s="5">
        <v>0.26041666666666669</v>
      </c>
      <c r="L9" s="5">
        <v>0.27083333333333298</v>
      </c>
      <c r="M9" s="5">
        <v>0.28125</v>
      </c>
      <c r="N9" s="5">
        <v>0.29166666666666702</v>
      </c>
      <c r="O9" s="5">
        <v>0.30208333333333298</v>
      </c>
      <c r="P9" s="5">
        <v>0.3125</v>
      </c>
      <c r="Q9" s="6">
        <v>0.32291666666666702</v>
      </c>
      <c r="R9" s="6">
        <v>0.33333333333333298</v>
      </c>
      <c r="S9" s="6">
        <v>0.34375</v>
      </c>
      <c r="T9" s="6">
        <v>0.35416666666666702</v>
      </c>
      <c r="U9" s="5">
        <v>0.36458333333333398</v>
      </c>
      <c r="V9" s="5">
        <v>0.375</v>
      </c>
      <c r="W9" s="5">
        <v>0.38541666666666702</v>
      </c>
      <c r="X9" s="5">
        <v>0.39583333333333298</v>
      </c>
      <c r="Y9" s="5">
        <v>0.40625</v>
      </c>
      <c r="Z9"/>
      <c r="AA9" s="1" t="s">
        <v>29</v>
      </c>
      <c r="AB9" s="1" t="s">
        <v>30</v>
      </c>
      <c r="AD9" s="5">
        <v>0.25</v>
      </c>
      <c r="AE9" s="5">
        <v>0.26041666666666702</v>
      </c>
      <c r="AF9" s="5">
        <v>0.27083333333333298</v>
      </c>
      <c r="AG9" s="5">
        <v>0.28125</v>
      </c>
      <c r="AH9" s="5">
        <v>0.29166666666666702</v>
      </c>
      <c r="AI9" s="5">
        <v>0.30208333333333298</v>
      </c>
      <c r="AJ9" s="5">
        <v>0.3125</v>
      </c>
      <c r="AK9" s="6">
        <v>0.32291666666666702</v>
      </c>
      <c r="AL9" s="6">
        <v>0.33333333333333298</v>
      </c>
      <c r="AM9" s="6">
        <v>0.34375</v>
      </c>
      <c r="AN9" s="6">
        <v>0.35416666666666702</v>
      </c>
      <c r="AO9" s="5">
        <v>0.36458333333333298</v>
      </c>
      <c r="AP9" s="5">
        <v>0.375</v>
      </c>
      <c r="AQ9" s="5">
        <v>0.38541666666666702</v>
      </c>
      <c r="AR9" s="5">
        <v>0.39583333333333298</v>
      </c>
      <c r="AS9" s="5">
        <v>0.40625</v>
      </c>
      <c r="AU9" s="5">
        <v>0.25</v>
      </c>
      <c r="AV9" s="5">
        <v>0.26041666666666702</v>
      </c>
      <c r="AW9" s="5">
        <v>0.27083333333333298</v>
      </c>
      <c r="AX9" s="5">
        <v>0.28125</v>
      </c>
      <c r="AY9" s="5">
        <v>0.29166666666666702</v>
      </c>
      <c r="AZ9" s="5">
        <v>0.30208333333333298</v>
      </c>
      <c r="BA9" s="5">
        <v>0.3125</v>
      </c>
      <c r="BB9" s="6">
        <v>0.32291666666666702</v>
      </c>
      <c r="BC9" s="6">
        <v>0.33333333333333298</v>
      </c>
      <c r="BD9" s="6">
        <v>0.34375</v>
      </c>
      <c r="BE9" s="6">
        <v>0.35416666666666702</v>
      </c>
      <c r="BF9" s="5">
        <v>0.36458333333333298</v>
      </c>
      <c r="BG9" s="5">
        <v>0.375</v>
      </c>
      <c r="BH9" s="5">
        <v>0.38541666666666702</v>
      </c>
      <c r="BI9" s="5">
        <v>0.39583333333333298</v>
      </c>
      <c r="BJ9" s="5">
        <v>0.40625</v>
      </c>
      <c r="BL9" s="1" t="s">
        <v>31</v>
      </c>
    </row>
    <row r="10" spans="1:64" x14ac:dyDescent="0.25">
      <c r="A10" s="4">
        <v>1</v>
      </c>
      <c r="B10" s="4" t="str">
        <f>INDEX([4]Intersections!$1:$1048576,MATCH($E10,[4]Intersections!$A:$A,0),MATCH("Description",[4]Intersections!$3:$3,0))</f>
        <v>Benning Road NE at 26th Street NE</v>
      </c>
      <c r="C10" s="4">
        <v>10</v>
      </c>
      <c r="D10" s="4" t="s">
        <v>4</v>
      </c>
      <c r="E10" s="4" t="s">
        <v>5</v>
      </c>
      <c r="F10" s="4" t="s">
        <v>5</v>
      </c>
      <c r="G10" s="4" t="s">
        <v>6</v>
      </c>
      <c r="H10" s="4" t="s">
        <v>6</v>
      </c>
      <c r="J10" s="8">
        <v>28</v>
      </c>
      <c r="K10" s="8">
        <v>4</v>
      </c>
      <c r="L10" s="8">
        <v>32</v>
      </c>
      <c r="M10" s="8">
        <v>40</v>
      </c>
      <c r="N10" s="8">
        <v>56</v>
      </c>
      <c r="O10" s="8">
        <v>72</v>
      </c>
      <c r="P10" s="8">
        <v>76</v>
      </c>
      <c r="Q10" s="8">
        <v>112</v>
      </c>
      <c r="R10" s="8">
        <v>136</v>
      </c>
      <c r="S10" s="8">
        <v>336</v>
      </c>
      <c r="T10" s="8">
        <v>300</v>
      </c>
      <c r="U10" s="8">
        <v>192</v>
      </c>
      <c r="V10" s="61">
        <v>192</v>
      </c>
      <c r="W10" s="61">
        <v>192</v>
      </c>
      <c r="X10" s="61">
        <v>192</v>
      </c>
      <c r="Y10" s="61">
        <v>192</v>
      </c>
      <c r="Z10"/>
      <c r="AA10" s="4">
        <f>SUM(Q10:T10)/4</f>
        <v>221</v>
      </c>
      <c r="AB10" s="4">
        <f>IF($D10="TMC",INDEX('[5]Balanced AM Peak TMCs'!$A$36:$CJ$65,MATCH($H10&amp;" Approach",'[5]Balanced AM Peak TMCs'!$A$36:$A$65,0),MATCH(RIGHT($F10,3)&amp;"B",'[5]Balanced AM Peak TMCs'!$A$38:$CJ$38,0)))</f>
        <v>270</v>
      </c>
      <c r="AD10" s="25">
        <f>J10/$AA10</f>
        <v>0.12669683257918551</v>
      </c>
      <c r="AE10" s="25">
        <f t="shared" ref="AE10:AE47" si="11">K10/$AA10</f>
        <v>1.8099547511312219E-2</v>
      </c>
      <c r="AF10" s="25">
        <f t="shared" ref="AF10:AF47" si="12">L10/$AA10</f>
        <v>0.14479638009049775</v>
      </c>
      <c r="AG10" s="25">
        <f t="shared" ref="AG10:AG47" si="13">M10/$AA10</f>
        <v>0.18099547511312217</v>
      </c>
      <c r="AH10" s="25">
        <f t="shared" ref="AH10:AH47" si="14">N10/$AA10</f>
        <v>0.25339366515837103</v>
      </c>
      <c r="AI10" s="25">
        <f t="shared" ref="AI10:AI47" si="15">O10/$AA10</f>
        <v>0.32579185520361992</v>
      </c>
      <c r="AJ10" s="25">
        <f t="shared" ref="AJ10:AJ47" si="16">P10/$AA10</f>
        <v>0.34389140271493213</v>
      </c>
      <c r="AK10" s="25">
        <f t="shared" ref="AK10:AK47" si="17">Q10/$AA10</f>
        <v>0.50678733031674206</v>
      </c>
      <c r="AL10" s="25">
        <f t="shared" ref="AL10:AL47" si="18">R10/$AA10</f>
        <v>0.61538461538461542</v>
      </c>
      <c r="AM10" s="25">
        <f t="shared" ref="AM10:AM47" si="19">S10/$AA10</f>
        <v>1.5203619909502262</v>
      </c>
      <c r="AN10" s="25">
        <f t="shared" ref="AN10:AN47" si="20">T10/$AA10</f>
        <v>1.3574660633484164</v>
      </c>
      <c r="AO10" s="25">
        <f t="shared" ref="AO10:AO47" si="21">U10/$AA10</f>
        <v>0.86877828054298645</v>
      </c>
      <c r="AP10" s="25">
        <f t="shared" ref="AP10:AP47" si="22">V10/$AA10</f>
        <v>0.86877828054298645</v>
      </c>
      <c r="AQ10" s="25">
        <f t="shared" ref="AQ10:AQ47" si="23">W10/$AA10</f>
        <v>0.86877828054298645</v>
      </c>
      <c r="AR10" s="25">
        <f t="shared" ref="AR10:AR47" si="24">X10/$AA10</f>
        <v>0.86877828054298645</v>
      </c>
      <c r="AS10" s="25">
        <f t="shared" ref="AS10:AS47" si="25">Y10/$AA10</f>
        <v>0.86877828054298645</v>
      </c>
      <c r="AU10" s="11">
        <f>AD10*$AB10</f>
        <v>34.20814479638009</v>
      </c>
      <c r="AV10" s="11">
        <f t="shared" ref="AV10:AV47" si="26">AE10*$AB10</f>
        <v>4.886877828054299</v>
      </c>
      <c r="AW10" s="11">
        <f t="shared" ref="AW10:AW47" si="27">AF10*$AB10</f>
        <v>39.095022624434392</v>
      </c>
      <c r="AX10" s="11">
        <f t="shared" ref="AX10:AX47" si="28">AG10*$AB10</f>
        <v>48.868778280542983</v>
      </c>
      <c r="AY10" s="11">
        <f t="shared" ref="AY10:AY47" si="29">AH10*$AB10</f>
        <v>68.41628959276018</v>
      </c>
      <c r="AZ10" s="11">
        <f t="shared" ref="AZ10:AZ47" si="30">AI10*$AB10</f>
        <v>87.963800904977376</v>
      </c>
      <c r="BA10" s="11">
        <f t="shared" ref="BA10:BA47" si="31">AJ10*$AB10</f>
        <v>92.850678733031671</v>
      </c>
      <c r="BB10" s="11">
        <f t="shared" ref="BB10:BB47" si="32">AK10*$AB10</f>
        <v>136.83257918552036</v>
      </c>
      <c r="BC10" s="11">
        <f t="shared" ref="BC10:BC47" si="33">AL10*$AB10</f>
        <v>166.15384615384616</v>
      </c>
      <c r="BD10" s="11">
        <f t="shared" ref="BD10:BD47" si="34">AM10*$AB10</f>
        <v>410.49773755656105</v>
      </c>
      <c r="BE10" s="11">
        <f t="shared" ref="BE10:BE47" si="35">AN10*$AB10</f>
        <v>366.51583710407243</v>
      </c>
      <c r="BF10" s="11">
        <f t="shared" ref="BF10:BF47" si="36">AO10*$AB10</f>
        <v>234.57013574660635</v>
      </c>
      <c r="BG10" s="11">
        <f t="shared" ref="BG10:BG47" si="37">AP10*$AB10</f>
        <v>234.57013574660635</v>
      </c>
      <c r="BH10" s="11">
        <f t="shared" ref="BH10:BH47" si="38">AQ10*$AB10</f>
        <v>234.57013574660635</v>
      </c>
      <c r="BI10" s="11">
        <f t="shared" ref="BI10:BI47" si="39">AR10*$AB10</f>
        <v>234.57013574660635</v>
      </c>
      <c r="BJ10" s="11">
        <f t="shared" ref="BJ10:BJ47" si="40">AS10*$AB10</f>
        <v>234.57013574660635</v>
      </c>
      <c r="BL10" s="4">
        <f>(SUM(BB10:BE10)/4)-AB10</f>
        <v>0</v>
      </c>
    </row>
    <row r="11" spans="1:64" x14ac:dyDescent="0.25">
      <c r="A11" s="4">
        <f>A10+1</f>
        <v>2</v>
      </c>
      <c r="B11" s="4" t="str">
        <f>INDEX([4]Intersections!$1:$1048576,MATCH($E11,[4]Intersections!$A:$A,0),MATCH("Description",[4]Intersections!$3:$3,0))</f>
        <v>Benning Road NE at 26th Street NE</v>
      </c>
      <c r="C11" s="4">
        <v>1</v>
      </c>
      <c r="D11" s="4" t="s">
        <v>4</v>
      </c>
      <c r="E11" s="4" t="s">
        <v>5</v>
      </c>
      <c r="F11" s="4" t="s">
        <v>5</v>
      </c>
      <c r="G11" s="4" t="s">
        <v>14</v>
      </c>
      <c r="H11" s="4" t="s">
        <v>14</v>
      </c>
      <c r="J11" s="8">
        <v>308</v>
      </c>
      <c r="K11" s="8">
        <v>348</v>
      </c>
      <c r="L11" s="8">
        <v>440</v>
      </c>
      <c r="M11" s="8">
        <v>452</v>
      </c>
      <c r="N11" s="8">
        <v>676</v>
      </c>
      <c r="O11" s="8">
        <v>620</v>
      </c>
      <c r="P11" s="8">
        <v>652</v>
      </c>
      <c r="Q11" s="8">
        <v>688</v>
      </c>
      <c r="R11" s="8">
        <v>920</v>
      </c>
      <c r="S11" s="8">
        <v>836</v>
      </c>
      <c r="T11" s="8">
        <v>956</v>
      </c>
      <c r="U11" s="8">
        <v>728</v>
      </c>
      <c r="V11" s="61">
        <v>728</v>
      </c>
      <c r="W11" s="61">
        <v>728</v>
      </c>
      <c r="X11" s="61">
        <v>728</v>
      </c>
      <c r="Y11" s="61">
        <v>728</v>
      </c>
      <c r="Z11"/>
      <c r="AA11" s="4">
        <f t="shared" ref="AA11:AA53" si="41">SUM(Q11:T11)/4</f>
        <v>850</v>
      </c>
      <c r="AB11" s="4">
        <f>IF($D11="TMC",INDEX('[5]Balanced AM Peak TMCs'!$A$36:$CJ$65,MATCH($H11&amp;" Approach",'[5]Balanced AM Peak TMCs'!$A$36:$A$65,0),MATCH(RIGHT($F11,3)&amp;"B",'[5]Balanced AM Peak TMCs'!$A$38:$CJ$38,0)))</f>
        <v>1050</v>
      </c>
      <c r="AD11" s="25">
        <f t="shared" ref="AD11:AD47" si="42">J11/$AA11</f>
        <v>0.3623529411764706</v>
      </c>
      <c r="AE11" s="25">
        <f t="shared" si="11"/>
        <v>0.40941176470588236</v>
      </c>
      <c r="AF11" s="25">
        <f t="shared" si="12"/>
        <v>0.51764705882352946</v>
      </c>
      <c r="AG11" s="25">
        <f t="shared" si="13"/>
        <v>0.53176470588235292</v>
      </c>
      <c r="AH11" s="25">
        <f t="shared" si="14"/>
        <v>0.79529411764705882</v>
      </c>
      <c r="AI11" s="25">
        <f t="shared" si="15"/>
        <v>0.72941176470588232</v>
      </c>
      <c r="AJ11" s="25">
        <f t="shared" si="16"/>
        <v>0.76705882352941179</v>
      </c>
      <c r="AK11" s="25">
        <f t="shared" si="17"/>
        <v>0.80941176470588239</v>
      </c>
      <c r="AL11" s="25">
        <f t="shared" si="18"/>
        <v>1.0823529411764705</v>
      </c>
      <c r="AM11" s="25">
        <f t="shared" si="19"/>
        <v>0.98352941176470587</v>
      </c>
      <c r="AN11" s="25">
        <f t="shared" si="20"/>
        <v>1.1247058823529412</v>
      </c>
      <c r="AO11" s="25">
        <f t="shared" si="21"/>
        <v>0.85647058823529409</v>
      </c>
      <c r="AP11" s="25">
        <f t="shared" si="22"/>
        <v>0.85647058823529409</v>
      </c>
      <c r="AQ11" s="25">
        <f t="shared" si="23"/>
        <v>0.85647058823529409</v>
      </c>
      <c r="AR11" s="25">
        <f t="shared" si="24"/>
        <v>0.85647058823529409</v>
      </c>
      <c r="AS11" s="25">
        <f t="shared" si="25"/>
        <v>0.85647058823529409</v>
      </c>
      <c r="AU11" s="11">
        <f t="shared" ref="AU11:AU47" si="43">AD11*$AB11</f>
        <v>380.47058823529414</v>
      </c>
      <c r="AV11" s="11">
        <f t="shared" si="26"/>
        <v>429.88235294117646</v>
      </c>
      <c r="AW11" s="11">
        <f t="shared" si="27"/>
        <v>543.52941176470597</v>
      </c>
      <c r="AX11" s="11">
        <f t="shared" si="28"/>
        <v>558.35294117647061</v>
      </c>
      <c r="AY11" s="11">
        <f t="shared" si="29"/>
        <v>835.05882352941171</v>
      </c>
      <c r="AZ11" s="11">
        <f t="shared" si="30"/>
        <v>765.88235294117646</v>
      </c>
      <c r="BA11" s="11">
        <f t="shared" si="31"/>
        <v>805.41176470588243</v>
      </c>
      <c r="BB11" s="11">
        <f t="shared" si="32"/>
        <v>849.88235294117646</v>
      </c>
      <c r="BC11" s="11">
        <f t="shared" si="33"/>
        <v>1136.4705882352941</v>
      </c>
      <c r="BD11" s="11">
        <f t="shared" si="34"/>
        <v>1032.7058823529412</v>
      </c>
      <c r="BE11" s="11">
        <f t="shared" si="35"/>
        <v>1180.9411764705883</v>
      </c>
      <c r="BF11" s="11">
        <f t="shared" si="36"/>
        <v>899.29411764705878</v>
      </c>
      <c r="BG11" s="11">
        <f t="shared" si="37"/>
        <v>899.29411764705878</v>
      </c>
      <c r="BH11" s="11">
        <f t="shared" si="38"/>
        <v>899.29411764705878</v>
      </c>
      <c r="BI11" s="11">
        <f t="shared" si="39"/>
        <v>899.29411764705878</v>
      </c>
      <c r="BJ11" s="11">
        <f t="shared" si="40"/>
        <v>899.29411764705878</v>
      </c>
      <c r="BL11" s="4">
        <f>(SUM(BB11:BE11)/4)-AB11</f>
        <v>0</v>
      </c>
    </row>
    <row r="12" spans="1:64" x14ac:dyDescent="0.25">
      <c r="A12" s="4">
        <f t="shared" ref="A12:A51" si="44">A11+1</f>
        <v>3</v>
      </c>
      <c r="B12" s="4" t="str">
        <f>INDEX([4]Intersections!$1:$1048576,MATCH($E12,[4]Intersections!$A:$A,0),MATCH("Description",[4]Intersections!$3:$3,0))</f>
        <v>Benning Road NE at Oklahoma Avenue NE</v>
      </c>
      <c r="C12" s="4">
        <v>7</v>
      </c>
      <c r="D12" s="4" t="s">
        <v>4</v>
      </c>
      <c r="E12" s="4" t="s">
        <v>7</v>
      </c>
      <c r="F12" s="4" t="s">
        <v>7</v>
      </c>
      <c r="G12" s="4" t="s">
        <v>8</v>
      </c>
      <c r="H12" s="4" t="s">
        <v>8</v>
      </c>
      <c r="J12" s="8">
        <v>28</v>
      </c>
      <c r="K12" s="8">
        <v>36</v>
      </c>
      <c r="L12" s="8">
        <v>40</v>
      </c>
      <c r="M12" s="8">
        <v>64</v>
      </c>
      <c r="N12" s="8">
        <v>36</v>
      </c>
      <c r="O12" s="8">
        <v>120</v>
      </c>
      <c r="P12" s="8">
        <v>68</v>
      </c>
      <c r="Q12" s="8">
        <v>88</v>
      </c>
      <c r="R12" s="8">
        <v>140</v>
      </c>
      <c r="S12" s="8">
        <v>168</v>
      </c>
      <c r="T12" s="8">
        <v>80</v>
      </c>
      <c r="U12" s="8">
        <v>128</v>
      </c>
      <c r="V12" s="61">
        <v>128</v>
      </c>
      <c r="W12" s="61">
        <v>128</v>
      </c>
      <c r="X12" s="61">
        <v>128</v>
      </c>
      <c r="Y12" s="61">
        <v>128</v>
      </c>
      <c r="Z12"/>
      <c r="AA12" s="4">
        <f t="shared" si="41"/>
        <v>119</v>
      </c>
      <c r="AB12" s="4">
        <f>IF($D12="TMC",INDEX('[5]Balanced AM Peak TMCs'!$A$36:$CJ$65,MATCH($H12&amp;" Approach",'[5]Balanced AM Peak TMCs'!$A$36:$A$65,0),MATCH(RIGHT($F12,3)&amp;"B",'[5]Balanced AM Peak TMCs'!$A$38:$CJ$38,0)))</f>
        <v>150</v>
      </c>
      <c r="AD12" s="25">
        <f t="shared" si="42"/>
        <v>0.23529411764705882</v>
      </c>
      <c r="AE12" s="25">
        <f t="shared" si="11"/>
        <v>0.30252100840336132</v>
      </c>
      <c r="AF12" s="25">
        <f t="shared" si="12"/>
        <v>0.33613445378151263</v>
      </c>
      <c r="AG12" s="25">
        <f t="shared" si="13"/>
        <v>0.53781512605042014</v>
      </c>
      <c r="AH12" s="25">
        <f t="shared" si="14"/>
        <v>0.30252100840336132</v>
      </c>
      <c r="AI12" s="25">
        <f t="shared" si="15"/>
        <v>1.0084033613445378</v>
      </c>
      <c r="AJ12" s="25">
        <f t="shared" si="16"/>
        <v>0.5714285714285714</v>
      </c>
      <c r="AK12" s="25">
        <f t="shared" si="17"/>
        <v>0.73949579831932777</v>
      </c>
      <c r="AL12" s="25">
        <f t="shared" si="18"/>
        <v>1.1764705882352942</v>
      </c>
      <c r="AM12" s="25">
        <f t="shared" si="19"/>
        <v>1.411764705882353</v>
      </c>
      <c r="AN12" s="25">
        <f t="shared" si="20"/>
        <v>0.67226890756302526</v>
      </c>
      <c r="AO12" s="25">
        <f t="shared" si="21"/>
        <v>1.0756302521008403</v>
      </c>
      <c r="AP12" s="25">
        <f t="shared" si="22"/>
        <v>1.0756302521008403</v>
      </c>
      <c r="AQ12" s="25">
        <f t="shared" si="23"/>
        <v>1.0756302521008403</v>
      </c>
      <c r="AR12" s="25">
        <f t="shared" si="24"/>
        <v>1.0756302521008403</v>
      </c>
      <c r="AS12" s="25">
        <f t="shared" si="25"/>
        <v>1.0756302521008403</v>
      </c>
      <c r="AU12" s="11">
        <f t="shared" si="43"/>
        <v>35.294117647058826</v>
      </c>
      <c r="AV12" s="11">
        <f t="shared" si="26"/>
        <v>45.378151260504197</v>
      </c>
      <c r="AW12" s="11">
        <f t="shared" si="27"/>
        <v>50.420168067226896</v>
      </c>
      <c r="AX12" s="11">
        <f t="shared" si="28"/>
        <v>80.672268907563023</v>
      </c>
      <c r="AY12" s="11">
        <f t="shared" si="29"/>
        <v>45.378151260504197</v>
      </c>
      <c r="AZ12" s="11">
        <f t="shared" si="30"/>
        <v>151.26050420168067</v>
      </c>
      <c r="BA12" s="11">
        <f t="shared" si="31"/>
        <v>85.714285714285708</v>
      </c>
      <c r="BB12" s="11">
        <f t="shared" si="32"/>
        <v>110.92436974789916</v>
      </c>
      <c r="BC12" s="11">
        <f t="shared" si="33"/>
        <v>176.47058823529412</v>
      </c>
      <c r="BD12" s="11">
        <f t="shared" si="34"/>
        <v>211.76470588235296</v>
      </c>
      <c r="BE12" s="11">
        <f t="shared" si="35"/>
        <v>100.84033613445379</v>
      </c>
      <c r="BF12" s="11">
        <f t="shared" si="36"/>
        <v>161.34453781512605</v>
      </c>
      <c r="BG12" s="11">
        <f t="shared" si="37"/>
        <v>161.34453781512605</v>
      </c>
      <c r="BH12" s="11">
        <f t="shared" si="38"/>
        <v>161.34453781512605</v>
      </c>
      <c r="BI12" s="11">
        <f t="shared" si="39"/>
        <v>161.34453781512605</v>
      </c>
      <c r="BJ12" s="11">
        <f t="shared" si="40"/>
        <v>161.34453781512605</v>
      </c>
      <c r="BL12" s="4">
        <f t="shared" ref="BL12:BL53" si="45">(SUM(BB12:BE12)/4)-AB12</f>
        <v>0</v>
      </c>
    </row>
    <row r="13" spans="1:64" x14ac:dyDescent="0.25">
      <c r="A13" s="4">
        <f t="shared" si="44"/>
        <v>4</v>
      </c>
      <c r="B13" s="4" t="str">
        <f>INDEX([4]Intersections!$1:$1048576,MATCH($E13,[4]Intersections!$A:$A,0),MATCH("Description",[4]Intersections!$3:$3,0))</f>
        <v>Benning Road NE at Anacostia Avenue NE</v>
      </c>
      <c r="C13" s="4">
        <v>22</v>
      </c>
      <c r="D13" s="4" t="s">
        <v>4</v>
      </c>
      <c r="E13" s="4" t="s">
        <v>9</v>
      </c>
      <c r="F13" s="4" t="s">
        <v>9</v>
      </c>
      <c r="G13" s="4" t="s">
        <v>6</v>
      </c>
      <c r="H13" s="4" t="s">
        <v>6</v>
      </c>
      <c r="J13" s="8">
        <v>24</v>
      </c>
      <c r="K13" s="8">
        <v>8</v>
      </c>
      <c r="L13" s="8">
        <v>4</v>
      </c>
      <c r="M13" s="8">
        <v>16</v>
      </c>
      <c r="N13" s="8">
        <v>16</v>
      </c>
      <c r="O13" s="8">
        <v>16</v>
      </c>
      <c r="P13" s="8">
        <v>12</v>
      </c>
      <c r="Q13" s="8">
        <v>36</v>
      </c>
      <c r="R13" s="8">
        <v>16</v>
      </c>
      <c r="S13" s="8">
        <v>24</v>
      </c>
      <c r="T13" s="8">
        <v>32</v>
      </c>
      <c r="U13" s="8">
        <v>24</v>
      </c>
      <c r="V13" s="61">
        <v>24</v>
      </c>
      <c r="W13" s="61">
        <v>24</v>
      </c>
      <c r="X13" s="61">
        <v>24</v>
      </c>
      <c r="Y13" s="61">
        <v>24</v>
      </c>
      <c r="Z13"/>
      <c r="AA13" s="4">
        <f t="shared" si="41"/>
        <v>27</v>
      </c>
      <c r="AB13" s="4">
        <f>IF($D13="TMC",INDEX('[5]Balanced AM Peak TMCs'!$A$36:$CJ$65,MATCH($H13&amp;" Approach",'[5]Balanced AM Peak TMCs'!$A$36:$A$65,0),MATCH(RIGHT($F13,3)&amp;"B",'[5]Balanced AM Peak TMCs'!$A$38:$CJ$38,0)))</f>
        <v>35</v>
      </c>
      <c r="AD13" s="25">
        <f t="shared" si="42"/>
        <v>0.88888888888888884</v>
      </c>
      <c r="AE13" s="25">
        <f t="shared" si="11"/>
        <v>0.29629629629629628</v>
      </c>
      <c r="AF13" s="25">
        <f t="shared" si="12"/>
        <v>0.14814814814814814</v>
      </c>
      <c r="AG13" s="25">
        <f t="shared" si="13"/>
        <v>0.59259259259259256</v>
      </c>
      <c r="AH13" s="25">
        <f t="shared" si="14"/>
        <v>0.59259259259259256</v>
      </c>
      <c r="AI13" s="25">
        <f t="shared" si="15"/>
        <v>0.59259259259259256</v>
      </c>
      <c r="AJ13" s="25">
        <f t="shared" si="16"/>
        <v>0.44444444444444442</v>
      </c>
      <c r="AK13" s="25">
        <f t="shared" si="17"/>
        <v>1.3333333333333333</v>
      </c>
      <c r="AL13" s="25">
        <f t="shared" si="18"/>
        <v>0.59259259259259256</v>
      </c>
      <c r="AM13" s="25">
        <f t="shared" si="19"/>
        <v>0.88888888888888884</v>
      </c>
      <c r="AN13" s="25">
        <f t="shared" si="20"/>
        <v>1.1851851851851851</v>
      </c>
      <c r="AO13" s="25">
        <f t="shared" si="21"/>
        <v>0.88888888888888884</v>
      </c>
      <c r="AP13" s="25">
        <f t="shared" si="22"/>
        <v>0.88888888888888884</v>
      </c>
      <c r="AQ13" s="25">
        <f t="shared" si="23"/>
        <v>0.88888888888888884</v>
      </c>
      <c r="AR13" s="25">
        <f t="shared" si="24"/>
        <v>0.88888888888888884</v>
      </c>
      <c r="AS13" s="25">
        <f t="shared" si="25"/>
        <v>0.88888888888888884</v>
      </c>
      <c r="AU13" s="11">
        <f t="shared" si="43"/>
        <v>31.111111111111111</v>
      </c>
      <c r="AV13" s="11">
        <f t="shared" si="26"/>
        <v>10.37037037037037</v>
      </c>
      <c r="AW13" s="11">
        <f t="shared" si="27"/>
        <v>5.1851851851851851</v>
      </c>
      <c r="AX13" s="11">
        <f t="shared" si="28"/>
        <v>20.74074074074074</v>
      </c>
      <c r="AY13" s="11">
        <f t="shared" si="29"/>
        <v>20.74074074074074</v>
      </c>
      <c r="AZ13" s="11">
        <f t="shared" si="30"/>
        <v>20.74074074074074</v>
      </c>
      <c r="BA13" s="11">
        <f t="shared" si="31"/>
        <v>15.555555555555555</v>
      </c>
      <c r="BB13" s="11">
        <f t="shared" si="32"/>
        <v>46.666666666666664</v>
      </c>
      <c r="BC13" s="11">
        <f t="shared" si="33"/>
        <v>20.74074074074074</v>
      </c>
      <c r="BD13" s="11">
        <f t="shared" si="34"/>
        <v>31.111111111111111</v>
      </c>
      <c r="BE13" s="11">
        <f t="shared" si="35"/>
        <v>41.481481481481481</v>
      </c>
      <c r="BF13" s="11">
        <f t="shared" si="36"/>
        <v>31.111111111111111</v>
      </c>
      <c r="BG13" s="11">
        <f t="shared" si="37"/>
        <v>31.111111111111111</v>
      </c>
      <c r="BH13" s="11">
        <f t="shared" si="38"/>
        <v>31.111111111111111</v>
      </c>
      <c r="BI13" s="11">
        <f t="shared" si="39"/>
        <v>31.111111111111111</v>
      </c>
      <c r="BJ13" s="11">
        <f t="shared" si="40"/>
        <v>31.111111111111111</v>
      </c>
      <c r="BL13" s="4">
        <f t="shared" si="45"/>
        <v>0</v>
      </c>
    </row>
    <row r="14" spans="1:64" x14ac:dyDescent="0.25">
      <c r="A14" s="4">
        <f t="shared" si="44"/>
        <v>5</v>
      </c>
      <c r="B14" s="4" t="str">
        <f>INDEX([4]Intersections!$1:$1048576,MATCH($E14,[4]Intersections!$A:$A,0),MATCH("Description",[4]Intersections!$3:$3,0))</f>
        <v>Benning Road NE at Anacostia Avenue NE</v>
      </c>
      <c r="C14" s="4">
        <v>14</v>
      </c>
      <c r="D14" s="4" t="s">
        <v>4</v>
      </c>
      <c r="E14" s="4" t="s">
        <v>9</v>
      </c>
      <c r="F14" s="4" t="s">
        <v>9</v>
      </c>
      <c r="G14" s="4" t="s">
        <v>8</v>
      </c>
      <c r="H14" s="4" t="s">
        <v>8</v>
      </c>
      <c r="J14" s="8">
        <v>48</v>
      </c>
      <c r="K14" s="8">
        <v>52</v>
      </c>
      <c r="L14" s="8">
        <v>76</v>
      </c>
      <c r="M14" s="8">
        <v>80</v>
      </c>
      <c r="N14" s="8">
        <v>84</v>
      </c>
      <c r="O14" s="8">
        <v>120</v>
      </c>
      <c r="P14" s="8">
        <v>132</v>
      </c>
      <c r="Q14" s="8">
        <v>128</v>
      </c>
      <c r="R14" s="8">
        <v>92</v>
      </c>
      <c r="S14" s="8">
        <v>72</v>
      </c>
      <c r="T14" s="8">
        <v>60</v>
      </c>
      <c r="U14" s="8">
        <v>76</v>
      </c>
      <c r="V14" s="61">
        <v>76</v>
      </c>
      <c r="W14" s="61">
        <v>76</v>
      </c>
      <c r="X14" s="61">
        <v>76</v>
      </c>
      <c r="Y14" s="61">
        <v>76</v>
      </c>
      <c r="Z14"/>
      <c r="AA14" s="4">
        <f t="shared" si="41"/>
        <v>88</v>
      </c>
      <c r="AB14" s="4">
        <f>IF($D14="TMC",INDEX('[5]Balanced AM Peak TMCs'!$A$36:$CJ$65,MATCH($H14&amp;" Approach",'[5]Balanced AM Peak TMCs'!$A$36:$A$65,0),MATCH(RIGHT($F14,3)&amp;"B",'[5]Balanced AM Peak TMCs'!$A$38:$CJ$38,0)))</f>
        <v>195</v>
      </c>
      <c r="AD14" s="25">
        <f t="shared" si="42"/>
        <v>0.54545454545454541</v>
      </c>
      <c r="AE14" s="25">
        <f t="shared" si="11"/>
        <v>0.59090909090909094</v>
      </c>
      <c r="AF14" s="25">
        <f t="shared" si="12"/>
        <v>0.86363636363636365</v>
      </c>
      <c r="AG14" s="25">
        <f t="shared" si="13"/>
        <v>0.90909090909090906</v>
      </c>
      <c r="AH14" s="25">
        <f t="shared" si="14"/>
        <v>0.95454545454545459</v>
      </c>
      <c r="AI14" s="25">
        <f t="shared" si="15"/>
        <v>1.3636363636363635</v>
      </c>
      <c r="AJ14" s="25">
        <f t="shared" si="16"/>
        <v>1.5</v>
      </c>
      <c r="AK14" s="25">
        <f t="shared" si="17"/>
        <v>1.4545454545454546</v>
      </c>
      <c r="AL14" s="25">
        <f t="shared" si="18"/>
        <v>1.0454545454545454</v>
      </c>
      <c r="AM14" s="25">
        <f t="shared" si="19"/>
        <v>0.81818181818181823</v>
      </c>
      <c r="AN14" s="25">
        <f t="shared" si="20"/>
        <v>0.68181818181818177</v>
      </c>
      <c r="AO14" s="25">
        <f t="shared" si="21"/>
        <v>0.86363636363636365</v>
      </c>
      <c r="AP14" s="25">
        <f t="shared" si="22"/>
        <v>0.86363636363636365</v>
      </c>
      <c r="AQ14" s="25">
        <f t="shared" si="23"/>
        <v>0.86363636363636365</v>
      </c>
      <c r="AR14" s="25">
        <f t="shared" si="24"/>
        <v>0.86363636363636365</v>
      </c>
      <c r="AS14" s="25">
        <f t="shared" si="25"/>
        <v>0.86363636363636365</v>
      </c>
      <c r="AU14" s="11">
        <f t="shared" si="43"/>
        <v>106.36363636363636</v>
      </c>
      <c r="AV14" s="11">
        <f t="shared" si="26"/>
        <v>115.22727272727273</v>
      </c>
      <c r="AW14" s="11">
        <f t="shared" si="27"/>
        <v>168.40909090909091</v>
      </c>
      <c r="AX14" s="11">
        <f t="shared" si="28"/>
        <v>177.27272727272728</v>
      </c>
      <c r="AY14" s="11">
        <f t="shared" si="29"/>
        <v>186.13636363636365</v>
      </c>
      <c r="AZ14" s="11">
        <f t="shared" si="30"/>
        <v>265.90909090909088</v>
      </c>
      <c r="BA14" s="11">
        <f t="shared" si="31"/>
        <v>292.5</v>
      </c>
      <c r="BB14" s="11">
        <f t="shared" si="32"/>
        <v>283.63636363636363</v>
      </c>
      <c r="BC14" s="11">
        <f t="shared" si="33"/>
        <v>203.86363636363635</v>
      </c>
      <c r="BD14" s="11">
        <f t="shared" si="34"/>
        <v>159.54545454545456</v>
      </c>
      <c r="BE14" s="11">
        <f t="shared" si="35"/>
        <v>132.95454545454544</v>
      </c>
      <c r="BF14" s="11">
        <f t="shared" si="36"/>
        <v>168.40909090909091</v>
      </c>
      <c r="BG14" s="11">
        <f t="shared" si="37"/>
        <v>168.40909090909091</v>
      </c>
      <c r="BH14" s="11">
        <f t="shared" si="38"/>
        <v>168.40909090909091</v>
      </c>
      <c r="BI14" s="11">
        <f t="shared" si="39"/>
        <v>168.40909090909091</v>
      </c>
      <c r="BJ14" s="11">
        <f t="shared" si="40"/>
        <v>168.40909090909091</v>
      </c>
      <c r="BL14" s="4">
        <f t="shared" si="45"/>
        <v>0</v>
      </c>
    </row>
    <row r="15" spans="1:64" x14ac:dyDescent="0.25">
      <c r="A15" s="4">
        <f t="shared" si="44"/>
        <v>6</v>
      </c>
      <c r="B15" s="4" t="str">
        <f>INDEX([4]Intersections!$1:$1048576,MATCH($E15,[4]Intersections!$A:$A,0),MATCH("Description",[4]Intersections!$3:$3,0))</f>
        <v>Benning Road NE at 34th Street NE</v>
      </c>
      <c r="C15" s="4">
        <v>41</v>
      </c>
      <c r="D15" s="4" t="s">
        <v>4</v>
      </c>
      <c r="E15" s="4" t="s">
        <v>10</v>
      </c>
      <c r="F15" s="4" t="s">
        <v>10</v>
      </c>
      <c r="G15" s="4" t="s">
        <v>6</v>
      </c>
      <c r="H15" s="4" t="s">
        <v>6</v>
      </c>
      <c r="J15" s="8">
        <v>28</v>
      </c>
      <c r="K15" s="8">
        <v>24</v>
      </c>
      <c r="L15" s="8">
        <v>64</v>
      </c>
      <c r="M15" s="8">
        <v>40</v>
      </c>
      <c r="N15" s="8">
        <v>56</v>
      </c>
      <c r="O15" s="8">
        <v>56</v>
      </c>
      <c r="P15" s="8">
        <v>64</v>
      </c>
      <c r="Q15" s="8">
        <v>96</v>
      </c>
      <c r="R15" s="8">
        <v>92</v>
      </c>
      <c r="S15" s="8">
        <v>48</v>
      </c>
      <c r="T15" s="8">
        <v>44</v>
      </c>
      <c r="U15" s="8">
        <v>36</v>
      </c>
      <c r="V15" s="61">
        <v>36</v>
      </c>
      <c r="W15" s="61">
        <v>36</v>
      </c>
      <c r="X15" s="61">
        <v>36</v>
      </c>
      <c r="Y15" s="61">
        <v>36</v>
      </c>
      <c r="Z15"/>
      <c r="AA15" s="4">
        <f t="shared" si="41"/>
        <v>70</v>
      </c>
      <c r="AB15" s="4">
        <f>IF($D15="TMC",INDEX('[5]Balanced AM Peak TMCs'!$A$36:$CJ$65,MATCH($H15&amp;" Approach",'[5]Balanced AM Peak TMCs'!$A$36:$A$65,0),MATCH(RIGHT($F15,3)&amp;"B",'[5]Balanced AM Peak TMCs'!$A$38:$CJ$38,0)))</f>
        <v>80</v>
      </c>
      <c r="AD15" s="25">
        <f t="shared" si="42"/>
        <v>0.4</v>
      </c>
      <c r="AE15" s="25">
        <f t="shared" si="11"/>
        <v>0.34285714285714286</v>
      </c>
      <c r="AF15" s="25">
        <f t="shared" si="12"/>
        <v>0.91428571428571426</v>
      </c>
      <c r="AG15" s="25">
        <f t="shared" si="13"/>
        <v>0.5714285714285714</v>
      </c>
      <c r="AH15" s="25">
        <f t="shared" si="14"/>
        <v>0.8</v>
      </c>
      <c r="AI15" s="25">
        <f t="shared" si="15"/>
        <v>0.8</v>
      </c>
      <c r="AJ15" s="25">
        <f t="shared" si="16"/>
        <v>0.91428571428571426</v>
      </c>
      <c r="AK15" s="25">
        <f t="shared" si="17"/>
        <v>1.3714285714285714</v>
      </c>
      <c r="AL15" s="25">
        <f t="shared" si="18"/>
        <v>1.3142857142857143</v>
      </c>
      <c r="AM15" s="25">
        <f t="shared" si="19"/>
        <v>0.68571428571428572</v>
      </c>
      <c r="AN15" s="25">
        <f t="shared" si="20"/>
        <v>0.62857142857142856</v>
      </c>
      <c r="AO15" s="25">
        <f t="shared" si="21"/>
        <v>0.51428571428571423</v>
      </c>
      <c r="AP15" s="25">
        <f t="shared" si="22"/>
        <v>0.51428571428571423</v>
      </c>
      <c r="AQ15" s="25">
        <f t="shared" si="23"/>
        <v>0.51428571428571423</v>
      </c>
      <c r="AR15" s="25">
        <f t="shared" si="24"/>
        <v>0.51428571428571423</v>
      </c>
      <c r="AS15" s="25">
        <f t="shared" si="25"/>
        <v>0.51428571428571423</v>
      </c>
      <c r="AU15" s="11">
        <f t="shared" si="43"/>
        <v>32</v>
      </c>
      <c r="AV15" s="11">
        <f t="shared" si="26"/>
        <v>27.428571428571431</v>
      </c>
      <c r="AW15" s="11">
        <f t="shared" si="27"/>
        <v>73.142857142857139</v>
      </c>
      <c r="AX15" s="11">
        <f t="shared" si="28"/>
        <v>45.714285714285708</v>
      </c>
      <c r="AY15" s="11">
        <f t="shared" si="29"/>
        <v>64</v>
      </c>
      <c r="AZ15" s="11">
        <f t="shared" si="30"/>
        <v>64</v>
      </c>
      <c r="BA15" s="11">
        <f t="shared" si="31"/>
        <v>73.142857142857139</v>
      </c>
      <c r="BB15" s="11">
        <f t="shared" si="32"/>
        <v>109.71428571428572</v>
      </c>
      <c r="BC15" s="11">
        <f t="shared" si="33"/>
        <v>105.14285714285714</v>
      </c>
      <c r="BD15" s="11">
        <f t="shared" si="34"/>
        <v>54.857142857142861</v>
      </c>
      <c r="BE15" s="11">
        <f t="shared" si="35"/>
        <v>50.285714285714285</v>
      </c>
      <c r="BF15" s="11">
        <f t="shared" si="36"/>
        <v>41.142857142857139</v>
      </c>
      <c r="BG15" s="11">
        <f t="shared" si="37"/>
        <v>41.142857142857139</v>
      </c>
      <c r="BH15" s="11">
        <f t="shared" si="38"/>
        <v>41.142857142857139</v>
      </c>
      <c r="BI15" s="11">
        <f t="shared" si="39"/>
        <v>41.142857142857139</v>
      </c>
      <c r="BJ15" s="11">
        <f t="shared" si="40"/>
        <v>41.142857142857139</v>
      </c>
      <c r="BL15" s="4">
        <f t="shared" si="45"/>
        <v>0</v>
      </c>
    </row>
    <row r="16" spans="1:64" x14ac:dyDescent="0.25">
      <c r="A16" s="4">
        <f t="shared" si="44"/>
        <v>7</v>
      </c>
      <c r="B16" s="4" t="str">
        <f>INDEX([4]Intersections!$1:$1048576,MATCH($E16,[4]Intersections!$A:$A,0),MATCH("Description",[4]Intersections!$3:$3,0))</f>
        <v>Benning Road NE at 34th Street NE</v>
      </c>
      <c r="C16" s="4">
        <v>47</v>
      </c>
      <c r="D16" s="4" t="s">
        <v>4</v>
      </c>
      <c r="E16" s="4" t="s">
        <v>10</v>
      </c>
      <c r="F16" s="4" t="s">
        <v>10</v>
      </c>
      <c r="G16" s="4" t="s">
        <v>8</v>
      </c>
      <c r="H16" s="4" t="s">
        <v>8</v>
      </c>
      <c r="J16" s="8">
        <v>64</v>
      </c>
      <c r="K16" s="8">
        <v>100</v>
      </c>
      <c r="L16" s="8">
        <v>100</v>
      </c>
      <c r="M16" s="8">
        <v>80</v>
      </c>
      <c r="N16" s="8">
        <v>80</v>
      </c>
      <c r="O16" s="8">
        <v>124</v>
      </c>
      <c r="P16" s="8">
        <v>104</v>
      </c>
      <c r="Q16" s="8">
        <v>68</v>
      </c>
      <c r="R16" s="8">
        <v>52</v>
      </c>
      <c r="S16" s="8">
        <v>76</v>
      </c>
      <c r="T16" s="8">
        <v>84</v>
      </c>
      <c r="U16" s="8">
        <v>68</v>
      </c>
      <c r="V16" s="61">
        <v>68</v>
      </c>
      <c r="W16" s="61">
        <v>68</v>
      </c>
      <c r="X16" s="61">
        <v>68</v>
      </c>
      <c r="Y16" s="61">
        <v>68</v>
      </c>
      <c r="AA16" s="4">
        <f t="shared" si="41"/>
        <v>70</v>
      </c>
      <c r="AB16" s="4">
        <f>IF($D16="TMC",INDEX('[5]Balanced AM Peak TMCs'!$A$36:$CJ$65,MATCH($H16&amp;" Approach",'[5]Balanced AM Peak TMCs'!$A$36:$A$65,0),MATCH(RIGHT($F16,3)&amp;"B",'[5]Balanced AM Peak TMCs'!$A$38:$CJ$38,0)))</f>
        <v>80</v>
      </c>
      <c r="AD16" s="25">
        <f t="shared" si="42"/>
        <v>0.91428571428571426</v>
      </c>
      <c r="AE16" s="25">
        <f t="shared" si="11"/>
        <v>1.4285714285714286</v>
      </c>
      <c r="AF16" s="25">
        <f t="shared" si="12"/>
        <v>1.4285714285714286</v>
      </c>
      <c r="AG16" s="25">
        <f t="shared" si="13"/>
        <v>1.1428571428571428</v>
      </c>
      <c r="AH16" s="25">
        <f t="shared" si="14"/>
        <v>1.1428571428571428</v>
      </c>
      <c r="AI16" s="25">
        <f t="shared" si="15"/>
        <v>1.7714285714285714</v>
      </c>
      <c r="AJ16" s="25">
        <f t="shared" si="16"/>
        <v>1.4857142857142858</v>
      </c>
      <c r="AK16" s="25">
        <f t="shared" si="17"/>
        <v>0.97142857142857142</v>
      </c>
      <c r="AL16" s="25">
        <f t="shared" si="18"/>
        <v>0.74285714285714288</v>
      </c>
      <c r="AM16" s="25">
        <f t="shared" si="19"/>
        <v>1.0857142857142856</v>
      </c>
      <c r="AN16" s="25">
        <f t="shared" si="20"/>
        <v>1.2</v>
      </c>
      <c r="AO16" s="25">
        <f t="shared" si="21"/>
        <v>0.97142857142857142</v>
      </c>
      <c r="AP16" s="25">
        <f t="shared" si="22"/>
        <v>0.97142857142857142</v>
      </c>
      <c r="AQ16" s="25">
        <f t="shared" si="23"/>
        <v>0.97142857142857142</v>
      </c>
      <c r="AR16" s="25">
        <f t="shared" si="24"/>
        <v>0.97142857142857142</v>
      </c>
      <c r="AS16" s="25">
        <f t="shared" si="25"/>
        <v>0.97142857142857142</v>
      </c>
      <c r="AU16" s="11">
        <f t="shared" si="43"/>
        <v>73.142857142857139</v>
      </c>
      <c r="AV16" s="11">
        <f t="shared" si="26"/>
        <v>114.28571428571429</v>
      </c>
      <c r="AW16" s="11">
        <f t="shared" si="27"/>
        <v>114.28571428571429</v>
      </c>
      <c r="AX16" s="11">
        <f t="shared" si="28"/>
        <v>91.428571428571416</v>
      </c>
      <c r="AY16" s="11">
        <f t="shared" si="29"/>
        <v>91.428571428571416</v>
      </c>
      <c r="AZ16" s="11">
        <f t="shared" si="30"/>
        <v>141.71428571428572</v>
      </c>
      <c r="BA16" s="11">
        <f t="shared" si="31"/>
        <v>118.85714285714286</v>
      </c>
      <c r="BB16" s="11">
        <f t="shared" si="32"/>
        <v>77.714285714285708</v>
      </c>
      <c r="BC16" s="11">
        <f t="shared" si="33"/>
        <v>59.428571428571431</v>
      </c>
      <c r="BD16" s="11">
        <f t="shared" si="34"/>
        <v>86.857142857142847</v>
      </c>
      <c r="BE16" s="11">
        <f t="shared" si="35"/>
        <v>96</v>
      </c>
      <c r="BF16" s="11">
        <f t="shared" si="36"/>
        <v>77.714285714285708</v>
      </c>
      <c r="BG16" s="11">
        <f t="shared" si="37"/>
        <v>77.714285714285708</v>
      </c>
      <c r="BH16" s="11">
        <f t="shared" si="38"/>
        <v>77.714285714285708</v>
      </c>
      <c r="BI16" s="11">
        <f t="shared" si="39"/>
        <v>77.714285714285708</v>
      </c>
      <c r="BJ16" s="11">
        <f t="shared" si="40"/>
        <v>77.714285714285708</v>
      </c>
      <c r="BL16" s="4">
        <f t="shared" si="45"/>
        <v>0</v>
      </c>
    </row>
    <row r="17" spans="1:64" x14ac:dyDescent="0.25">
      <c r="A17" s="4">
        <f t="shared" si="44"/>
        <v>8</v>
      </c>
      <c r="B17" s="4" t="str">
        <f>INDEX([4]Intersections!$1:$1048576,MATCH($E17,[4]Intersections!$A:$A,0),MATCH("Description",[4]Intersections!$3:$3,0))</f>
        <v>Benning Road NE Ramp to DC-295 at 36th Street NE</v>
      </c>
      <c r="C17" s="4">
        <v>139</v>
      </c>
      <c r="D17" s="4" t="s">
        <v>4</v>
      </c>
      <c r="E17" s="4" t="s">
        <v>11</v>
      </c>
      <c r="F17" s="4" t="s">
        <v>11</v>
      </c>
      <c r="G17" s="4" t="s">
        <v>8</v>
      </c>
      <c r="H17" s="4" t="s">
        <v>8</v>
      </c>
      <c r="J17" s="8">
        <v>56</v>
      </c>
      <c r="K17" s="8">
        <v>40</v>
      </c>
      <c r="L17" s="8">
        <v>28</v>
      </c>
      <c r="M17" s="8">
        <v>68</v>
      </c>
      <c r="N17" s="8">
        <v>24</v>
      </c>
      <c r="O17" s="8">
        <v>96</v>
      </c>
      <c r="P17" s="8">
        <v>108</v>
      </c>
      <c r="Q17" s="8">
        <v>164</v>
      </c>
      <c r="R17" s="8">
        <v>156</v>
      </c>
      <c r="S17" s="8">
        <v>180</v>
      </c>
      <c r="T17" s="8">
        <v>180</v>
      </c>
      <c r="U17" s="8">
        <v>164</v>
      </c>
      <c r="V17" s="61">
        <v>164</v>
      </c>
      <c r="W17" s="61">
        <v>164</v>
      </c>
      <c r="X17" s="61">
        <v>164</v>
      </c>
      <c r="Y17" s="61">
        <v>164</v>
      </c>
      <c r="AA17" s="4">
        <f t="shared" si="41"/>
        <v>170</v>
      </c>
      <c r="AB17" s="4">
        <f>IF($D17="TMC",INDEX('[5]Balanced AM Peak TMCs'!$A$36:$CJ$65,MATCH($H17&amp;" Approach",'[5]Balanced AM Peak TMCs'!$A$36:$A$65,0),MATCH(RIGHT($F17,3)&amp;"B",'[5]Balanced AM Peak TMCs'!$A$38:$CJ$38,0)))</f>
        <v>160</v>
      </c>
      <c r="AD17" s="25">
        <f t="shared" si="42"/>
        <v>0.32941176470588235</v>
      </c>
      <c r="AE17" s="25">
        <f t="shared" si="11"/>
        <v>0.23529411764705882</v>
      </c>
      <c r="AF17" s="25">
        <f t="shared" si="12"/>
        <v>0.16470588235294117</v>
      </c>
      <c r="AG17" s="25">
        <f t="shared" si="13"/>
        <v>0.4</v>
      </c>
      <c r="AH17" s="25">
        <f t="shared" si="14"/>
        <v>0.14117647058823529</v>
      </c>
      <c r="AI17" s="25">
        <f t="shared" si="15"/>
        <v>0.56470588235294117</v>
      </c>
      <c r="AJ17" s="25">
        <f t="shared" si="16"/>
        <v>0.63529411764705879</v>
      </c>
      <c r="AK17" s="25">
        <f t="shared" si="17"/>
        <v>0.96470588235294119</v>
      </c>
      <c r="AL17" s="25">
        <f t="shared" si="18"/>
        <v>0.91764705882352937</v>
      </c>
      <c r="AM17" s="25">
        <f t="shared" si="19"/>
        <v>1.0588235294117647</v>
      </c>
      <c r="AN17" s="25">
        <f t="shared" si="20"/>
        <v>1.0588235294117647</v>
      </c>
      <c r="AO17" s="25">
        <f t="shared" si="21"/>
        <v>0.96470588235294119</v>
      </c>
      <c r="AP17" s="25">
        <f t="shared" si="22"/>
        <v>0.96470588235294119</v>
      </c>
      <c r="AQ17" s="25">
        <f t="shared" si="23"/>
        <v>0.96470588235294119</v>
      </c>
      <c r="AR17" s="25">
        <f t="shared" si="24"/>
        <v>0.96470588235294119</v>
      </c>
      <c r="AS17" s="25">
        <f t="shared" si="25"/>
        <v>0.96470588235294119</v>
      </c>
      <c r="AU17" s="11">
        <f t="shared" si="43"/>
        <v>52.705882352941174</v>
      </c>
      <c r="AV17" s="11">
        <f t="shared" si="26"/>
        <v>37.647058823529413</v>
      </c>
      <c r="AW17" s="11">
        <f t="shared" si="27"/>
        <v>26.352941176470587</v>
      </c>
      <c r="AX17" s="11">
        <f t="shared" si="28"/>
        <v>64</v>
      </c>
      <c r="AY17" s="11">
        <f t="shared" si="29"/>
        <v>22.588235294117645</v>
      </c>
      <c r="AZ17" s="11">
        <f t="shared" si="30"/>
        <v>90.35294117647058</v>
      </c>
      <c r="BA17" s="11">
        <f t="shared" si="31"/>
        <v>101.64705882352941</v>
      </c>
      <c r="BB17" s="11">
        <f t="shared" si="32"/>
        <v>154.35294117647058</v>
      </c>
      <c r="BC17" s="11">
        <f t="shared" si="33"/>
        <v>146.8235294117647</v>
      </c>
      <c r="BD17" s="11">
        <f t="shared" si="34"/>
        <v>169.41176470588235</v>
      </c>
      <c r="BE17" s="11">
        <f t="shared" si="35"/>
        <v>169.41176470588235</v>
      </c>
      <c r="BF17" s="11">
        <f t="shared" si="36"/>
        <v>154.35294117647058</v>
      </c>
      <c r="BG17" s="11">
        <f t="shared" si="37"/>
        <v>154.35294117647058</v>
      </c>
      <c r="BH17" s="11">
        <f t="shared" si="38"/>
        <v>154.35294117647058</v>
      </c>
      <c r="BI17" s="11">
        <f t="shared" si="39"/>
        <v>154.35294117647058</v>
      </c>
      <c r="BJ17" s="11">
        <f t="shared" si="40"/>
        <v>154.35294117647058</v>
      </c>
      <c r="BL17" s="4">
        <f t="shared" si="45"/>
        <v>0</v>
      </c>
    </row>
    <row r="18" spans="1:64" x14ac:dyDescent="0.25">
      <c r="A18" s="4">
        <f t="shared" si="44"/>
        <v>9</v>
      </c>
      <c r="B18" s="4" t="str">
        <f>INDEX([4]Intersections!$1:$1048576,MATCH($E18,[4]Intersections!$A:$A,0),MATCH("Description",[4]Intersections!$3:$3,0))</f>
        <v>Minnesota Avenue NE at Dix Street NE</v>
      </c>
      <c r="C18" s="4">
        <v>32</v>
      </c>
      <c r="D18" s="4" t="s">
        <v>4</v>
      </c>
      <c r="E18" s="4" t="s">
        <v>12</v>
      </c>
      <c r="F18" s="4" t="s">
        <v>12</v>
      </c>
      <c r="G18" s="4" t="s">
        <v>14</v>
      </c>
      <c r="H18" s="4" t="s">
        <v>14</v>
      </c>
      <c r="J18" s="8">
        <v>4</v>
      </c>
      <c r="K18" s="8">
        <v>0</v>
      </c>
      <c r="L18" s="8">
        <v>0</v>
      </c>
      <c r="M18" s="8">
        <v>4</v>
      </c>
      <c r="N18" s="8">
        <v>0</v>
      </c>
      <c r="O18" s="8">
        <v>0</v>
      </c>
      <c r="P18" s="8">
        <v>4</v>
      </c>
      <c r="Q18" s="8">
        <v>12</v>
      </c>
      <c r="R18" s="8">
        <v>0</v>
      </c>
      <c r="S18" s="8">
        <v>4</v>
      </c>
      <c r="T18" s="8">
        <v>24</v>
      </c>
      <c r="U18" s="8">
        <v>20</v>
      </c>
      <c r="V18" s="61">
        <v>20</v>
      </c>
      <c r="W18" s="61">
        <v>20</v>
      </c>
      <c r="X18" s="61">
        <v>20</v>
      </c>
      <c r="Y18" s="61">
        <v>20</v>
      </c>
      <c r="AA18" s="4">
        <f t="shared" si="41"/>
        <v>10</v>
      </c>
      <c r="AB18" s="4">
        <f>IF($D18="TMC",INDEX('[5]Balanced AM Peak TMCs'!$A$36:$CJ$65,MATCH($H18&amp;" Approach",'[5]Balanced AM Peak TMCs'!$A$36:$A$65,0),MATCH(RIGHT($F18,3)&amp;"B",'[5]Balanced AM Peak TMCs'!$A$38:$CJ$38,0)))</f>
        <v>140</v>
      </c>
      <c r="AD18" s="25">
        <f t="shared" si="42"/>
        <v>0.4</v>
      </c>
      <c r="AE18" s="25">
        <f t="shared" si="11"/>
        <v>0</v>
      </c>
      <c r="AF18" s="25">
        <f t="shared" si="12"/>
        <v>0</v>
      </c>
      <c r="AG18" s="25">
        <f t="shared" si="13"/>
        <v>0.4</v>
      </c>
      <c r="AH18" s="25">
        <f t="shared" si="14"/>
        <v>0</v>
      </c>
      <c r="AI18" s="25">
        <f t="shared" si="15"/>
        <v>0</v>
      </c>
      <c r="AJ18" s="25">
        <f t="shared" si="16"/>
        <v>0.4</v>
      </c>
      <c r="AK18" s="25">
        <f t="shared" si="17"/>
        <v>1.2</v>
      </c>
      <c r="AL18" s="25">
        <f t="shared" si="18"/>
        <v>0</v>
      </c>
      <c r="AM18" s="25">
        <f t="shared" si="19"/>
        <v>0.4</v>
      </c>
      <c r="AN18" s="25">
        <f t="shared" si="20"/>
        <v>2.4</v>
      </c>
      <c r="AO18" s="25">
        <f t="shared" si="21"/>
        <v>2</v>
      </c>
      <c r="AP18" s="25">
        <f t="shared" si="22"/>
        <v>2</v>
      </c>
      <c r="AQ18" s="25">
        <f t="shared" si="23"/>
        <v>2</v>
      </c>
      <c r="AR18" s="25">
        <f t="shared" si="24"/>
        <v>2</v>
      </c>
      <c r="AS18" s="25">
        <f t="shared" si="25"/>
        <v>2</v>
      </c>
      <c r="AU18" s="11">
        <f t="shared" si="43"/>
        <v>56</v>
      </c>
      <c r="AV18" s="11">
        <f t="shared" si="26"/>
        <v>0</v>
      </c>
      <c r="AW18" s="11">
        <f t="shared" si="27"/>
        <v>0</v>
      </c>
      <c r="AX18" s="11">
        <f t="shared" si="28"/>
        <v>56</v>
      </c>
      <c r="AY18" s="11">
        <f t="shared" si="29"/>
        <v>0</v>
      </c>
      <c r="AZ18" s="11">
        <f t="shared" si="30"/>
        <v>0</v>
      </c>
      <c r="BA18" s="11">
        <f t="shared" si="31"/>
        <v>56</v>
      </c>
      <c r="BB18" s="11">
        <f t="shared" si="32"/>
        <v>168</v>
      </c>
      <c r="BC18" s="11">
        <f t="shared" si="33"/>
        <v>0</v>
      </c>
      <c r="BD18" s="11">
        <f t="shared" si="34"/>
        <v>56</v>
      </c>
      <c r="BE18" s="11">
        <f t="shared" si="35"/>
        <v>336</v>
      </c>
      <c r="BF18" s="11">
        <f t="shared" si="36"/>
        <v>280</v>
      </c>
      <c r="BG18" s="11">
        <f t="shared" si="37"/>
        <v>280</v>
      </c>
      <c r="BH18" s="11">
        <f t="shared" si="38"/>
        <v>280</v>
      </c>
      <c r="BI18" s="11">
        <f t="shared" si="39"/>
        <v>280</v>
      </c>
      <c r="BJ18" s="11">
        <f t="shared" si="40"/>
        <v>280</v>
      </c>
      <c r="BL18" s="4">
        <f t="shared" si="45"/>
        <v>0</v>
      </c>
    </row>
    <row r="19" spans="1:64" x14ac:dyDescent="0.25">
      <c r="A19" s="4">
        <f t="shared" si="44"/>
        <v>10</v>
      </c>
      <c r="B19" s="4" t="str">
        <f>INDEX([4]Intersections!$1:$1048576,MATCH($E19,[4]Intersections!$A:$A,0),MATCH("Description",[4]Intersections!$3:$3,0))</f>
        <v>Minnesota Avenue NE at Dix Street NE</v>
      </c>
      <c r="C19" s="4">
        <v>24</v>
      </c>
      <c r="D19" s="4" t="s">
        <v>4</v>
      </c>
      <c r="E19" s="4" t="s">
        <v>12</v>
      </c>
      <c r="F19" s="4" t="s">
        <v>12</v>
      </c>
      <c r="G19" s="4" t="s">
        <v>13</v>
      </c>
      <c r="H19" s="4" t="s">
        <v>13</v>
      </c>
      <c r="J19" s="8">
        <v>24</v>
      </c>
      <c r="K19" s="8">
        <v>48</v>
      </c>
      <c r="L19" s="8">
        <v>76</v>
      </c>
      <c r="M19" s="8">
        <v>80</v>
      </c>
      <c r="N19" s="8">
        <v>92</v>
      </c>
      <c r="O19" s="8">
        <v>116</v>
      </c>
      <c r="P19" s="8">
        <v>176</v>
      </c>
      <c r="Q19" s="8">
        <v>164</v>
      </c>
      <c r="R19" s="8">
        <v>148</v>
      </c>
      <c r="S19" s="8">
        <v>188</v>
      </c>
      <c r="T19" s="8">
        <v>136</v>
      </c>
      <c r="U19" s="8">
        <v>140</v>
      </c>
      <c r="V19" s="61">
        <v>140</v>
      </c>
      <c r="W19" s="61">
        <v>140</v>
      </c>
      <c r="X19" s="61">
        <v>140</v>
      </c>
      <c r="Y19" s="61">
        <v>140</v>
      </c>
      <c r="AA19" s="4">
        <f t="shared" si="41"/>
        <v>159</v>
      </c>
      <c r="AB19" s="4">
        <f>IF($D19="TMC",INDEX('[5]Balanced AM Peak TMCs'!$A$36:$CJ$65,MATCH($H19&amp;" Approach",'[5]Balanced AM Peak TMCs'!$A$36:$A$65,0),MATCH(RIGHT($F19,3)&amp;"B",'[5]Balanced AM Peak TMCs'!$A$38:$CJ$38,0)))</f>
        <v>255</v>
      </c>
      <c r="AD19" s="25">
        <f t="shared" si="42"/>
        <v>0.15094339622641509</v>
      </c>
      <c r="AE19" s="25">
        <f t="shared" si="11"/>
        <v>0.30188679245283018</v>
      </c>
      <c r="AF19" s="25">
        <f t="shared" si="12"/>
        <v>0.4779874213836478</v>
      </c>
      <c r="AG19" s="25">
        <f t="shared" si="13"/>
        <v>0.50314465408805031</v>
      </c>
      <c r="AH19" s="25">
        <f t="shared" si="14"/>
        <v>0.57861635220125784</v>
      </c>
      <c r="AI19" s="25">
        <f t="shared" si="15"/>
        <v>0.72955974842767291</v>
      </c>
      <c r="AJ19" s="25">
        <f t="shared" si="16"/>
        <v>1.1069182389937107</v>
      </c>
      <c r="AK19" s="25">
        <f t="shared" si="17"/>
        <v>1.0314465408805031</v>
      </c>
      <c r="AL19" s="25">
        <f t="shared" si="18"/>
        <v>0.9308176100628931</v>
      </c>
      <c r="AM19" s="25">
        <f t="shared" si="19"/>
        <v>1.1823899371069182</v>
      </c>
      <c r="AN19" s="25">
        <f t="shared" si="20"/>
        <v>0.85534591194968557</v>
      </c>
      <c r="AO19" s="25">
        <f t="shared" si="21"/>
        <v>0.88050314465408808</v>
      </c>
      <c r="AP19" s="25">
        <f t="shared" si="22"/>
        <v>0.88050314465408808</v>
      </c>
      <c r="AQ19" s="25">
        <f t="shared" si="23"/>
        <v>0.88050314465408808</v>
      </c>
      <c r="AR19" s="25">
        <f t="shared" si="24"/>
        <v>0.88050314465408808</v>
      </c>
      <c r="AS19" s="25">
        <f t="shared" si="25"/>
        <v>0.88050314465408808</v>
      </c>
      <c r="AU19" s="11">
        <f t="shared" si="43"/>
        <v>38.490566037735846</v>
      </c>
      <c r="AV19" s="11">
        <f t="shared" si="26"/>
        <v>76.981132075471692</v>
      </c>
      <c r="AW19" s="11">
        <f t="shared" si="27"/>
        <v>121.88679245283019</v>
      </c>
      <c r="AX19" s="11">
        <f t="shared" si="28"/>
        <v>128.30188679245282</v>
      </c>
      <c r="AY19" s="11">
        <f t="shared" si="29"/>
        <v>147.54716981132074</v>
      </c>
      <c r="AZ19" s="11">
        <f t="shared" si="30"/>
        <v>186.03773584905659</v>
      </c>
      <c r="BA19" s="11">
        <f t="shared" si="31"/>
        <v>282.2641509433962</v>
      </c>
      <c r="BB19" s="11">
        <f t="shared" si="32"/>
        <v>263.01886792452831</v>
      </c>
      <c r="BC19" s="11">
        <f t="shared" si="33"/>
        <v>237.35849056603774</v>
      </c>
      <c r="BD19" s="11">
        <f t="shared" si="34"/>
        <v>301.50943396226415</v>
      </c>
      <c r="BE19" s="11">
        <f t="shared" si="35"/>
        <v>218.11320754716982</v>
      </c>
      <c r="BF19" s="11">
        <f t="shared" si="36"/>
        <v>224.52830188679246</v>
      </c>
      <c r="BG19" s="11">
        <f t="shared" si="37"/>
        <v>224.52830188679246</v>
      </c>
      <c r="BH19" s="11">
        <f t="shared" si="38"/>
        <v>224.52830188679246</v>
      </c>
      <c r="BI19" s="11">
        <f t="shared" si="39"/>
        <v>224.52830188679246</v>
      </c>
      <c r="BJ19" s="11">
        <f t="shared" si="40"/>
        <v>224.52830188679246</v>
      </c>
      <c r="BL19" s="4">
        <f t="shared" si="45"/>
        <v>0</v>
      </c>
    </row>
    <row r="20" spans="1:64" x14ac:dyDescent="0.25">
      <c r="A20" s="4">
        <f t="shared" si="44"/>
        <v>11</v>
      </c>
      <c r="B20" s="4" t="str">
        <f>INDEX([4]Intersections!$1:$1048576,MATCH($E20,[4]Intersections!$A:$A,0),MATCH("Description",[4]Intersections!$3:$3,0))</f>
        <v>Minnesota Avenue NE at Dix Street NE</v>
      </c>
      <c r="C20" s="4">
        <v>34</v>
      </c>
      <c r="D20" s="4" t="s">
        <v>4</v>
      </c>
      <c r="E20" s="4" t="s">
        <v>12</v>
      </c>
      <c r="F20" s="4" t="s">
        <v>12</v>
      </c>
      <c r="G20" s="4" t="s">
        <v>8</v>
      </c>
      <c r="H20" s="4" t="s">
        <v>8</v>
      </c>
      <c r="J20" s="8">
        <v>300</v>
      </c>
      <c r="K20" s="8">
        <v>320</v>
      </c>
      <c r="L20" s="8">
        <v>384</v>
      </c>
      <c r="M20" s="8">
        <v>424</v>
      </c>
      <c r="N20" s="8">
        <v>488</v>
      </c>
      <c r="O20" s="8">
        <v>556</v>
      </c>
      <c r="P20" s="8">
        <v>532</v>
      </c>
      <c r="Q20" s="8">
        <v>704</v>
      </c>
      <c r="R20" s="8">
        <v>736</v>
      </c>
      <c r="S20" s="8">
        <v>656</v>
      </c>
      <c r="T20" s="8">
        <v>644</v>
      </c>
      <c r="U20" s="8">
        <v>672</v>
      </c>
      <c r="V20" s="61">
        <v>672</v>
      </c>
      <c r="W20" s="61">
        <v>672</v>
      </c>
      <c r="X20" s="61">
        <v>672</v>
      </c>
      <c r="Y20" s="61">
        <v>672</v>
      </c>
      <c r="AA20" s="4">
        <f t="shared" si="41"/>
        <v>685</v>
      </c>
      <c r="AB20" s="4">
        <f>IF($D20="TMC",INDEX('[5]Balanced AM Peak TMCs'!$A$36:$CJ$65,MATCH($H20&amp;" Approach",'[5]Balanced AM Peak TMCs'!$A$36:$A$65,0),MATCH(RIGHT($F20,3)&amp;"B",'[5]Balanced AM Peak TMCs'!$A$38:$CJ$38,0)))</f>
        <v>765</v>
      </c>
      <c r="AD20" s="25">
        <f t="shared" si="42"/>
        <v>0.43795620437956206</v>
      </c>
      <c r="AE20" s="25">
        <f t="shared" si="11"/>
        <v>0.46715328467153283</v>
      </c>
      <c r="AF20" s="25">
        <f t="shared" si="12"/>
        <v>0.56058394160583946</v>
      </c>
      <c r="AG20" s="25">
        <f t="shared" si="13"/>
        <v>0.618978102189781</v>
      </c>
      <c r="AH20" s="25">
        <f t="shared" si="14"/>
        <v>0.71240875912408763</v>
      </c>
      <c r="AI20" s="25">
        <f t="shared" si="15"/>
        <v>0.81167883211678837</v>
      </c>
      <c r="AJ20" s="25">
        <f t="shared" si="16"/>
        <v>0.77664233576642339</v>
      </c>
      <c r="AK20" s="25">
        <f t="shared" si="17"/>
        <v>1.0277372262773723</v>
      </c>
      <c r="AL20" s="25">
        <f t="shared" si="18"/>
        <v>1.0744525547445256</v>
      </c>
      <c r="AM20" s="25">
        <f t="shared" si="19"/>
        <v>0.95766423357664232</v>
      </c>
      <c r="AN20" s="25">
        <f t="shared" si="20"/>
        <v>0.94014598540145988</v>
      </c>
      <c r="AO20" s="25">
        <f t="shared" si="21"/>
        <v>0.98102189781021898</v>
      </c>
      <c r="AP20" s="25">
        <f t="shared" si="22"/>
        <v>0.98102189781021898</v>
      </c>
      <c r="AQ20" s="25">
        <f t="shared" si="23"/>
        <v>0.98102189781021898</v>
      </c>
      <c r="AR20" s="25">
        <f t="shared" si="24"/>
        <v>0.98102189781021898</v>
      </c>
      <c r="AS20" s="25">
        <f t="shared" si="25"/>
        <v>0.98102189781021898</v>
      </c>
      <c r="AU20" s="11">
        <f t="shared" si="43"/>
        <v>335.03649635036498</v>
      </c>
      <c r="AV20" s="11">
        <f t="shared" si="26"/>
        <v>357.37226277372264</v>
      </c>
      <c r="AW20" s="11">
        <f t="shared" si="27"/>
        <v>428.84671532846721</v>
      </c>
      <c r="AX20" s="11">
        <f t="shared" si="28"/>
        <v>473.51824817518246</v>
      </c>
      <c r="AY20" s="11">
        <f t="shared" si="29"/>
        <v>544.99270072992704</v>
      </c>
      <c r="AZ20" s="11">
        <f t="shared" si="30"/>
        <v>620.93430656934311</v>
      </c>
      <c r="BA20" s="11">
        <f t="shared" si="31"/>
        <v>594.1313868613139</v>
      </c>
      <c r="BB20" s="11">
        <f t="shared" si="32"/>
        <v>786.21897810218979</v>
      </c>
      <c r="BC20" s="11">
        <f t="shared" si="33"/>
        <v>821.95620437956211</v>
      </c>
      <c r="BD20" s="11">
        <f t="shared" si="34"/>
        <v>732.61313868613138</v>
      </c>
      <c r="BE20" s="11">
        <f t="shared" si="35"/>
        <v>719.21167883211683</v>
      </c>
      <c r="BF20" s="11">
        <f t="shared" si="36"/>
        <v>750.48175182481748</v>
      </c>
      <c r="BG20" s="11">
        <f t="shared" si="37"/>
        <v>750.48175182481748</v>
      </c>
      <c r="BH20" s="11">
        <f t="shared" si="38"/>
        <v>750.48175182481748</v>
      </c>
      <c r="BI20" s="11">
        <f t="shared" si="39"/>
        <v>750.48175182481748</v>
      </c>
      <c r="BJ20" s="11">
        <f t="shared" si="40"/>
        <v>750.48175182481748</v>
      </c>
      <c r="BL20" s="4">
        <f t="shared" si="45"/>
        <v>0</v>
      </c>
    </row>
    <row r="21" spans="1:64" x14ac:dyDescent="0.25">
      <c r="A21" s="4">
        <f t="shared" si="44"/>
        <v>12</v>
      </c>
      <c r="B21" s="12" t="str">
        <f>INDEX([4]Intersections!$1:$1048576,MATCH($E21,[4]Intersections!$A:$A,0),MATCH("Description",[4]Intersections!$3:$3,0))</f>
        <v>Benning Road NB at 39th Street NE/Driveway</v>
      </c>
      <c r="C21" s="12">
        <v>148</v>
      </c>
      <c r="D21" s="12" t="s">
        <v>4</v>
      </c>
      <c r="E21" s="12" t="s">
        <v>15</v>
      </c>
      <c r="F21" s="12" t="s">
        <v>15</v>
      </c>
      <c r="G21" s="12" t="s">
        <v>6</v>
      </c>
      <c r="H21" s="12" t="s">
        <v>6</v>
      </c>
      <c r="J21" s="9">
        <v>1</v>
      </c>
      <c r="K21" s="9">
        <v>1</v>
      </c>
      <c r="L21" s="9">
        <v>1</v>
      </c>
      <c r="M21" s="9">
        <v>1</v>
      </c>
      <c r="N21" s="9">
        <v>1</v>
      </c>
      <c r="O21" s="9">
        <v>1</v>
      </c>
      <c r="P21" s="9">
        <v>1</v>
      </c>
      <c r="Q21" s="9">
        <v>1</v>
      </c>
      <c r="R21" s="9">
        <v>1</v>
      </c>
      <c r="S21" s="9">
        <v>1</v>
      </c>
      <c r="T21" s="9">
        <v>1</v>
      </c>
      <c r="U21" s="9">
        <v>1</v>
      </c>
      <c r="V21" s="9">
        <v>1</v>
      </c>
      <c r="W21" s="9">
        <v>1</v>
      </c>
      <c r="X21" s="9">
        <v>1</v>
      </c>
      <c r="Y21" s="9">
        <v>1</v>
      </c>
      <c r="AA21" s="12">
        <v>1</v>
      </c>
      <c r="AB21" s="13">
        <v>10</v>
      </c>
      <c r="AD21" s="26">
        <f t="shared" si="42"/>
        <v>1</v>
      </c>
      <c r="AE21" s="26">
        <f t="shared" si="11"/>
        <v>1</v>
      </c>
      <c r="AF21" s="26">
        <f t="shared" si="12"/>
        <v>1</v>
      </c>
      <c r="AG21" s="26">
        <f t="shared" si="13"/>
        <v>1</v>
      </c>
      <c r="AH21" s="26">
        <f t="shared" si="14"/>
        <v>1</v>
      </c>
      <c r="AI21" s="26">
        <f t="shared" si="15"/>
        <v>1</v>
      </c>
      <c r="AJ21" s="26">
        <f t="shared" si="16"/>
        <v>1</v>
      </c>
      <c r="AK21" s="26">
        <f t="shared" si="17"/>
        <v>1</v>
      </c>
      <c r="AL21" s="26">
        <f t="shared" si="18"/>
        <v>1</v>
      </c>
      <c r="AM21" s="26">
        <f t="shared" si="19"/>
        <v>1</v>
      </c>
      <c r="AN21" s="26">
        <f t="shared" si="20"/>
        <v>1</v>
      </c>
      <c r="AO21" s="26">
        <f t="shared" si="21"/>
        <v>1</v>
      </c>
      <c r="AP21" s="26">
        <f t="shared" si="22"/>
        <v>1</v>
      </c>
      <c r="AQ21" s="26">
        <f t="shared" si="23"/>
        <v>1</v>
      </c>
      <c r="AR21" s="26">
        <f t="shared" si="24"/>
        <v>1</v>
      </c>
      <c r="AS21" s="26">
        <f t="shared" si="25"/>
        <v>1</v>
      </c>
      <c r="AT21" s="15"/>
      <c r="AU21" s="13">
        <f t="shared" si="43"/>
        <v>10</v>
      </c>
      <c r="AV21" s="13">
        <f t="shared" si="26"/>
        <v>10</v>
      </c>
      <c r="AW21" s="13">
        <f t="shared" si="27"/>
        <v>10</v>
      </c>
      <c r="AX21" s="13">
        <f t="shared" si="28"/>
        <v>10</v>
      </c>
      <c r="AY21" s="13">
        <f t="shared" si="29"/>
        <v>10</v>
      </c>
      <c r="AZ21" s="13">
        <f t="shared" si="30"/>
        <v>10</v>
      </c>
      <c r="BA21" s="13">
        <f t="shared" si="31"/>
        <v>10</v>
      </c>
      <c r="BB21" s="13">
        <f t="shared" si="32"/>
        <v>10</v>
      </c>
      <c r="BC21" s="13">
        <f t="shared" si="33"/>
        <v>10</v>
      </c>
      <c r="BD21" s="13">
        <f t="shared" si="34"/>
        <v>10</v>
      </c>
      <c r="BE21" s="13">
        <f t="shared" si="35"/>
        <v>10</v>
      </c>
      <c r="BF21" s="13">
        <f t="shared" si="36"/>
        <v>10</v>
      </c>
      <c r="BG21" s="13">
        <f t="shared" si="37"/>
        <v>10</v>
      </c>
      <c r="BH21" s="13">
        <f t="shared" si="38"/>
        <v>10</v>
      </c>
      <c r="BI21" s="13">
        <f t="shared" si="39"/>
        <v>10</v>
      </c>
      <c r="BJ21" s="13">
        <f t="shared" si="40"/>
        <v>10</v>
      </c>
      <c r="BK21" s="15"/>
      <c r="BL21" s="12">
        <f t="shared" si="45"/>
        <v>0</v>
      </c>
    </row>
    <row r="22" spans="1:64" x14ac:dyDescent="0.25">
      <c r="A22" s="4">
        <f t="shared" si="44"/>
        <v>13</v>
      </c>
      <c r="B22" s="12" t="str">
        <f>INDEX([4]Intersections!$1:$1048576,MATCH($E22,[4]Intersections!$A:$A,0),MATCH("Description",[4]Intersections!$3:$3,0))</f>
        <v>Benning Road NB at 39th Street NE/Driveway</v>
      </c>
      <c r="C22" s="12">
        <v>200</v>
      </c>
      <c r="D22" s="12" t="s">
        <v>4</v>
      </c>
      <c r="E22" s="12" t="s">
        <v>15</v>
      </c>
      <c r="F22" s="12" t="s">
        <v>15</v>
      </c>
      <c r="G22" s="12" t="s">
        <v>8</v>
      </c>
      <c r="H22" s="12" t="s">
        <v>8</v>
      </c>
      <c r="J22" s="9">
        <v>1</v>
      </c>
      <c r="K22" s="9">
        <v>1</v>
      </c>
      <c r="L22" s="9">
        <v>1</v>
      </c>
      <c r="M22" s="9">
        <v>1</v>
      </c>
      <c r="N22" s="9">
        <v>1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  <c r="W22" s="9">
        <v>1</v>
      </c>
      <c r="X22" s="9">
        <v>1</v>
      </c>
      <c r="Y22" s="9">
        <v>1</v>
      </c>
      <c r="AA22" s="12">
        <v>1</v>
      </c>
      <c r="AB22" s="12">
        <v>110</v>
      </c>
      <c r="AD22" s="26">
        <f t="shared" si="42"/>
        <v>1</v>
      </c>
      <c r="AE22" s="26">
        <f t="shared" si="11"/>
        <v>1</v>
      </c>
      <c r="AF22" s="26">
        <f t="shared" si="12"/>
        <v>1</v>
      </c>
      <c r="AG22" s="26">
        <f t="shared" si="13"/>
        <v>1</v>
      </c>
      <c r="AH22" s="26">
        <f t="shared" si="14"/>
        <v>1</v>
      </c>
      <c r="AI22" s="26">
        <f t="shared" si="15"/>
        <v>1</v>
      </c>
      <c r="AJ22" s="26">
        <f t="shared" si="16"/>
        <v>1</v>
      </c>
      <c r="AK22" s="26">
        <f t="shared" si="17"/>
        <v>1</v>
      </c>
      <c r="AL22" s="26">
        <f t="shared" si="18"/>
        <v>1</v>
      </c>
      <c r="AM22" s="26">
        <f t="shared" si="19"/>
        <v>1</v>
      </c>
      <c r="AN22" s="26">
        <f t="shared" si="20"/>
        <v>1</v>
      </c>
      <c r="AO22" s="26">
        <f t="shared" si="21"/>
        <v>1</v>
      </c>
      <c r="AP22" s="26">
        <f t="shared" si="22"/>
        <v>1</v>
      </c>
      <c r="AQ22" s="26">
        <f t="shared" si="23"/>
        <v>1</v>
      </c>
      <c r="AR22" s="26">
        <f t="shared" si="24"/>
        <v>1</v>
      </c>
      <c r="AS22" s="26">
        <f t="shared" si="25"/>
        <v>1</v>
      </c>
      <c r="AT22" s="15"/>
      <c r="AU22" s="13">
        <f t="shared" si="43"/>
        <v>110</v>
      </c>
      <c r="AV22" s="13">
        <f t="shared" si="26"/>
        <v>110</v>
      </c>
      <c r="AW22" s="13">
        <f t="shared" si="27"/>
        <v>110</v>
      </c>
      <c r="AX22" s="13">
        <f t="shared" si="28"/>
        <v>110</v>
      </c>
      <c r="AY22" s="13">
        <f t="shared" si="29"/>
        <v>110</v>
      </c>
      <c r="AZ22" s="13">
        <f t="shared" si="30"/>
        <v>110</v>
      </c>
      <c r="BA22" s="13">
        <f t="shared" si="31"/>
        <v>110</v>
      </c>
      <c r="BB22" s="13">
        <f t="shared" si="32"/>
        <v>110</v>
      </c>
      <c r="BC22" s="13">
        <f t="shared" si="33"/>
        <v>110</v>
      </c>
      <c r="BD22" s="13">
        <f t="shared" si="34"/>
        <v>110</v>
      </c>
      <c r="BE22" s="13">
        <f t="shared" si="35"/>
        <v>110</v>
      </c>
      <c r="BF22" s="13">
        <f t="shared" si="36"/>
        <v>110</v>
      </c>
      <c r="BG22" s="13">
        <f t="shared" si="37"/>
        <v>110</v>
      </c>
      <c r="BH22" s="13">
        <f t="shared" si="38"/>
        <v>110</v>
      </c>
      <c r="BI22" s="13">
        <f t="shared" si="39"/>
        <v>110</v>
      </c>
      <c r="BJ22" s="13">
        <f t="shared" si="40"/>
        <v>110</v>
      </c>
      <c r="BK22" s="15"/>
      <c r="BL22" s="12">
        <f t="shared" si="45"/>
        <v>0</v>
      </c>
    </row>
    <row r="23" spans="1:64" x14ac:dyDescent="0.25">
      <c r="A23" s="4">
        <f t="shared" si="44"/>
        <v>14</v>
      </c>
      <c r="B23" s="4" t="str">
        <f>INDEX([4]Intersections!$1:$1048576,MATCH($E23,[4]Intersections!$A:$A,0),MATCH("Description",[4]Intersections!$3:$3,0))</f>
        <v>Benning Road NE at 40th Street NE</v>
      </c>
      <c r="C23" s="4">
        <v>253</v>
      </c>
      <c r="D23" s="4" t="s">
        <v>4</v>
      </c>
      <c r="E23" s="4" t="s">
        <v>16</v>
      </c>
      <c r="F23" s="4" t="s">
        <v>16</v>
      </c>
      <c r="G23" s="4" t="s">
        <v>8</v>
      </c>
      <c r="H23" s="4" t="s">
        <v>8</v>
      </c>
      <c r="J23" s="8">
        <v>36</v>
      </c>
      <c r="K23" s="8">
        <v>28</v>
      </c>
      <c r="L23" s="8">
        <v>24</v>
      </c>
      <c r="M23" s="8">
        <v>56</v>
      </c>
      <c r="N23" s="8">
        <v>56</v>
      </c>
      <c r="O23" s="8">
        <v>96</v>
      </c>
      <c r="P23" s="8">
        <v>164</v>
      </c>
      <c r="Q23" s="8">
        <v>148</v>
      </c>
      <c r="R23" s="8">
        <v>132</v>
      </c>
      <c r="S23" s="8">
        <v>80</v>
      </c>
      <c r="T23" s="8">
        <v>128</v>
      </c>
      <c r="U23" s="8">
        <v>88</v>
      </c>
      <c r="V23" s="61">
        <v>88</v>
      </c>
      <c r="W23" s="61">
        <v>88</v>
      </c>
      <c r="X23" s="61">
        <v>88</v>
      </c>
      <c r="Y23" s="61">
        <v>88</v>
      </c>
      <c r="AA23" s="4">
        <f t="shared" si="41"/>
        <v>122</v>
      </c>
      <c r="AB23" s="4">
        <f>IF($D23="TMC",INDEX('[5]Balanced AM Peak TMCs'!$A$36:$CJ$65,MATCH($H23&amp;" Approach",'[5]Balanced AM Peak TMCs'!$A$36:$A$65,0),MATCH(RIGHT($F23,3)&amp;"B",'[5]Balanced AM Peak TMCs'!$A$38:$CJ$38,0)))</f>
        <v>90</v>
      </c>
      <c r="AD23" s="25">
        <f t="shared" si="42"/>
        <v>0.29508196721311475</v>
      </c>
      <c r="AE23" s="25">
        <f t="shared" si="11"/>
        <v>0.22950819672131148</v>
      </c>
      <c r="AF23" s="25">
        <f t="shared" si="12"/>
        <v>0.19672131147540983</v>
      </c>
      <c r="AG23" s="25">
        <f t="shared" si="13"/>
        <v>0.45901639344262296</v>
      </c>
      <c r="AH23" s="25">
        <f t="shared" si="14"/>
        <v>0.45901639344262296</v>
      </c>
      <c r="AI23" s="25">
        <f t="shared" si="15"/>
        <v>0.78688524590163933</v>
      </c>
      <c r="AJ23" s="25">
        <f t="shared" si="16"/>
        <v>1.3442622950819672</v>
      </c>
      <c r="AK23" s="25">
        <f t="shared" si="17"/>
        <v>1.2131147540983607</v>
      </c>
      <c r="AL23" s="25">
        <f t="shared" si="18"/>
        <v>1.0819672131147542</v>
      </c>
      <c r="AM23" s="25">
        <f t="shared" si="19"/>
        <v>0.65573770491803274</v>
      </c>
      <c r="AN23" s="25">
        <f t="shared" si="20"/>
        <v>1.0491803278688525</v>
      </c>
      <c r="AO23" s="25">
        <f t="shared" si="21"/>
        <v>0.72131147540983609</v>
      </c>
      <c r="AP23" s="25">
        <f t="shared" si="22"/>
        <v>0.72131147540983609</v>
      </c>
      <c r="AQ23" s="25">
        <f t="shared" si="23"/>
        <v>0.72131147540983609</v>
      </c>
      <c r="AR23" s="25">
        <f t="shared" si="24"/>
        <v>0.72131147540983609</v>
      </c>
      <c r="AS23" s="25">
        <f t="shared" si="25"/>
        <v>0.72131147540983609</v>
      </c>
      <c r="AU23" s="11">
        <f t="shared" si="43"/>
        <v>26.557377049180328</v>
      </c>
      <c r="AV23" s="11">
        <f t="shared" si="26"/>
        <v>20.655737704918032</v>
      </c>
      <c r="AW23" s="11">
        <f t="shared" si="27"/>
        <v>17.704918032786885</v>
      </c>
      <c r="AX23" s="11">
        <f t="shared" si="28"/>
        <v>41.311475409836063</v>
      </c>
      <c r="AY23" s="11">
        <f t="shared" si="29"/>
        <v>41.311475409836063</v>
      </c>
      <c r="AZ23" s="11">
        <f t="shared" si="30"/>
        <v>70.819672131147541</v>
      </c>
      <c r="BA23" s="11">
        <f t="shared" si="31"/>
        <v>120.98360655737704</v>
      </c>
      <c r="BB23" s="11">
        <f t="shared" si="32"/>
        <v>109.18032786885246</v>
      </c>
      <c r="BC23" s="11">
        <f t="shared" si="33"/>
        <v>97.377049180327873</v>
      </c>
      <c r="BD23" s="11">
        <f t="shared" si="34"/>
        <v>59.016393442622949</v>
      </c>
      <c r="BE23" s="11">
        <f t="shared" si="35"/>
        <v>94.426229508196727</v>
      </c>
      <c r="BF23" s="11">
        <f t="shared" si="36"/>
        <v>64.918032786885249</v>
      </c>
      <c r="BG23" s="11">
        <f t="shared" si="37"/>
        <v>64.918032786885249</v>
      </c>
      <c r="BH23" s="11">
        <f t="shared" si="38"/>
        <v>64.918032786885249</v>
      </c>
      <c r="BI23" s="11">
        <f t="shared" si="39"/>
        <v>64.918032786885249</v>
      </c>
      <c r="BJ23" s="11">
        <f t="shared" si="40"/>
        <v>64.918032786885249</v>
      </c>
      <c r="BL23" s="4">
        <f t="shared" si="45"/>
        <v>0</v>
      </c>
    </row>
    <row r="24" spans="1:64" x14ac:dyDescent="0.25">
      <c r="A24" s="4">
        <f t="shared" si="44"/>
        <v>15</v>
      </c>
      <c r="B24" s="4" t="str">
        <f>INDEX([4]Intersections!$1:$1048576,MATCH($E24,[4]Intersections!$A:$A,0),MATCH("Description",[4]Intersections!$3:$3,0))</f>
        <v>Benning Road NE at 41st Street NE</v>
      </c>
      <c r="C24" s="4">
        <v>146</v>
      </c>
      <c r="D24" s="4" t="s">
        <v>4</v>
      </c>
      <c r="E24" s="4" t="s">
        <v>17</v>
      </c>
      <c r="F24" s="4" t="s">
        <v>17</v>
      </c>
      <c r="G24" s="4" t="s">
        <v>8</v>
      </c>
      <c r="H24" s="4" t="s">
        <v>8</v>
      </c>
      <c r="J24" s="8">
        <v>8</v>
      </c>
      <c r="K24" s="8">
        <v>12</v>
      </c>
      <c r="L24" s="8">
        <v>0</v>
      </c>
      <c r="M24" s="8">
        <v>16</v>
      </c>
      <c r="N24" s="8">
        <v>20</v>
      </c>
      <c r="O24" s="8">
        <v>32</v>
      </c>
      <c r="P24" s="8">
        <v>40</v>
      </c>
      <c r="Q24" s="8">
        <v>40</v>
      </c>
      <c r="R24" s="8">
        <v>44</v>
      </c>
      <c r="S24" s="8">
        <v>16</v>
      </c>
      <c r="T24" s="8">
        <v>24</v>
      </c>
      <c r="U24" s="8">
        <v>20</v>
      </c>
      <c r="V24" s="61">
        <v>20</v>
      </c>
      <c r="W24" s="61">
        <v>20</v>
      </c>
      <c r="X24" s="61">
        <v>20</v>
      </c>
      <c r="Y24" s="61">
        <v>20</v>
      </c>
      <c r="AA24" s="4">
        <f t="shared" si="41"/>
        <v>31</v>
      </c>
      <c r="AB24" s="4">
        <f>IF($D24="TMC",INDEX('[5]Balanced AM Peak TMCs'!$A$36:$CJ$65,MATCH($H24&amp;" Approach",'[5]Balanced AM Peak TMCs'!$A$36:$A$65,0),MATCH(RIGHT($F24,3)&amp;"B",'[5]Balanced AM Peak TMCs'!$A$38:$CJ$38,0)))</f>
        <v>35</v>
      </c>
      <c r="AD24" s="25">
        <f t="shared" si="42"/>
        <v>0.25806451612903225</v>
      </c>
      <c r="AE24" s="25">
        <f t="shared" si="11"/>
        <v>0.38709677419354838</v>
      </c>
      <c r="AF24" s="25">
        <f t="shared" si="12"/>
        <v>0</v>
      </c>
      <c r="AG24" s="25">
        <f t="shared" si="13"/>
        <v>0.5161290322580645</v>
      </c>
      <c r="AH24" s="25">
        <f t="shared" si="14"/>
        <v>0.64516129032258063</v>
      </c>
      <c r="AI24" s="25">
        <f t="shared" si="15"/>
        <v>1.032258064516129</v>
      </c>
      <c r="AJ24" s="25">
        <f t="shared" si="16"/>
        <v>1.2903225806451613</v>
      </c>
      <c r="AK24" s="25">
        <f t="shared" si="17"/>
        <v>1.2903225806451613</v>
      </c>
      <c r="AL24" s="25">
        <f t="shared" si="18"/>
        <v>1.4193548387096775</v>
      </c>
      <c r="AM24" s="25">
        <f t="shared" si="19"/>
        <v>0.5161290322580645</v>
      </c>
      <c r="AN24" s="25">
        <f t="shared" si="20"/>
        <v>0.77419354838709675</v>
      </c>
      <c r="AO24" s="25">
        <f t="shared" si="21"/>
        <v>0.64516129032258063</v>
      </c>
      <c r="AP24" s="25">
        <f t="shared" si="22"/>
        <v>0.64516129032258063</v>
      </c>
      <c r="AQ24" s="25">
        <f t="shared" si="23"/>
        <v>0.64516129032258063</v>
      </c>
      <c r="AR24" s="25">
        <f t="shared" si="24"/>
        <v>0.64516129032258063</v>
      </c>
      <c r="AS24" s="25">
        <f t="shared" si="25"/>
        <v>0.64516129032258063</v>
      </c>
      <c r="AU24" s="11">
        <f t="shared" si="43"/>
        <v>9.0322580645161281</v>
      </c>
      <c r="AV24" s="11">
        <f t="shared" si="26"/>
        <v>13.548387096774194</v>
      </c>
      <c r="AW24" s="11">
        <f t="shared" si="27"/>
        <v>0</v>
      </c>
      <c r="AX24" s="11">
        <f t="shared" si="28"/>
        <v>18.064516129032256</v>
      </c>
      <c r="AY24" s="11">
        <f t="shared" si="29"/>
        <v>22.58064516129032</v>
      </c>
      <c r="AZ24" s="11">
        <f t="shared" si="30"/>
        <v>36.129032258064512</v>
      </c>
      <c r="BA24" s="11">
        <f t="shared" si="31"/>
        <v>45.161290322580641</v>
      </c>
      <c r="BB24" s="11">
        <f t="shared" si="32"/>
        <v>45.161290322580641</v>
      </c>
      <c r="BC24" s="11">
        <f t="shared" si="33"/>
        <v>49.677419354838712</v>
      </c>
      <c r="BD24" s="11">
        <f t="shared" si="34"/>
        <v>18.064516129032256</v>
      </c>
      <c r="BE24" s="11">
        <f t="shared" si="35"/>
        <v>27.096774193548388</v>
      </c>
      <c r="BF24" s="11">
        <f t="shared" si="36"/>
        <v>22.58064516129032</v>
      </c>
      <c r="BG24" s="11">
        <f t="shared" si="37"/>
        <v>22.58064516129032</v>
      </c>
      <c r="BH24" s="11">
        <f t="shared" si="38"/>
        <v>22.58064516129032</v>
      </c>
      <c r="BI24" s="11">
        <f t="shared" si="39"/>
        <v>22.58064516129032</v>
      </c>
      <c r="BJ24" s="11">
        <f t="shared" si="40"/>
        <v>22.58064516129032</v>
      </c>
      <c r="BL24" s="4">
        <f t="shared" si="45"/>
        <v>0</v>
      </c>
    </row>
    <row r="25" spans="1:64" x14ac:dyDescent="0.25">
      <c r="A25" s="4">
        <f t="shared" si="44"/>
        <v>16</v>
      </c>
      <c r="B25" s="4" t="str">
        <f>INDEX([4]Intersections!$1:$1048576,MATCH($E25,[4]Intersections!$A:$A,0),MATCH("Description",[4]Intersections!$3:$3,0))</f>
        <v>Benning Road NE at 42nd Street NE</v>
      </c>
      <c r="C25" s="4">
        <v>109</v>
      </c>
      <c r="D25" s="4" t="s">
        <v>4</v>
      </c>
      <c r="E25" s="4" t="s">
        <v>18</v>
      </c>
      <c r="F25" s="4" t="s">
        <v>18</v>
      </c>
      <c r="G25" s="4" t="s">
        <v>6</v>
      </c>
      <c r="H25" s="4" t="s">
        <v>6</v>
      </c>
      <c r="J25" s="8">
        <v>76</v>
      </c>
      <c r="K25" s="8">
        <v>100</v>
      </c>
      <c r="L25" s="8">
        <v>148</v>
      </c>
      <c r="M25" s="8">
        <v>184</v>
      </c>
      <c r="N25" s="8">
        <v>292</v>
      </c>
      <c r="O25" s="8">
        <v>376</v>
      </c>
      <c r="P25" s="8">
        <v>456</v>
      </c>
      <c r="Q25" s="8">
        <v>532</v>
      </c>
      <c r="R25" s="8">
        <v>516</v>
      </c>
      <c r="S25" s="8">
        <v>480</v>
      </c>
      <c r="T25" s="8">
        <v>412</v>
      </c>
      <c r="U25" s="8">
        <v>324</v>
      </c>
      <c r="V25" s="61">
        <v>324</v>
      </c>
      <c r="W25" s="61">
        <v>324</v>
      </c>
      <c r="X25" s="61">
        <v>324</v>
      </c>
      <c r="Y25" s="61">
        <v>324</v>
      </c>
      <c r="AA25" s="4">
        <f t="shared" si="41"/>
        <v>485</v>
      </c>
      <c r="AB25" s="4">
        <f>IF($D25="TMC",INDEX('[5]Balanced AM Peak TMCs'!$A$36:$CJ$65,MATCH($H25&amp;" Approach",'[5]Balanced AM Peak TMCs'!$A$36:$A$65,0),MATCH(RIGHT($F25,3)&amp;"B",'[5]Balanced AM Peak TMCs'!$A$38:$CJ$38,0)))</f>
        <v>555</v>
      </c>
      <c r="AD25" s="25">
        <f t="shared" si="42"/>
        <v>0.15670103092783505</v>
      </c>
      <c r="AE25" s="25">
        <f t="shared" si="11"/>
        <v>0.20618556701030927</v>
      </c>
      <c r="AF25" s="25">
        <f t="shared" si="12"/>
        <v>0.30515463917525776</v>
      </c>
      <c r="AG25" s="25">
        <f t="shared" si="13"/>
        <v>0.37938144329896906</v>
      </c>
      <c r="AH25" s="25">
        <f t="shared" si="14"/>
        <v>0.60206185567010306</v>
      </c>
      <c r="AI25" s="25">
        <f t="shared" si="15"/>
        <v>0.77525773195876291</v>
      </c>
      <c r="AJ25" s="25">
        <f t="shared" si="16"/>
        <v>0.9402061855670103</v>
      </c>
      <c r="AK25" s="25">
        <f t="shared" si="17"/>
        <v>1.0969072164948455</v>
      </c>
      <c r="AL25" s="25">
        <f t="shared" si="18"/>
        <v>1.0639175257731959</v>
      </c>
      <c r="AM25" s="25">
        <f t="shared" si="19"/>
        <v>0.98969072164948457</v>
      </c>
      <c r="AN25" s="25">
        <f t="shared" si="20"/>
        <v>0.84948453608247421</v>
      </c>
      <c r="AO25" s="25">
        <f t="shared" si="21"/>
        <v>0.66804123711340202</v>
      </c>
      <c r="AP25" s="25">
        <f t="shared" si="22"/>
        <v>0.66804123711340202</v>
      </c>
      <c r="AQ25" s="25">
        <f t="shared" si="23"/>
        <v>0.66804123711340202</v>
      </c>
      <c r="AR25" s="25">
        <f t="shared" si="24"/>
        <v>0.66804123711340202</v>
      </c>
      <c r="AS25" s="25">
        <f t="shared" si="25"/>
        <v>0.66804123711340202</v>
      </c>
      <c r="AU25" s="11">
        <f t="shared" si="43"/>
        <v>86.969072164948457</v>
      </c>
      <c r="AV25" s="11">
        <f t="shared" si="26"/>
        <v>114.43298969072164</v>
      </c>
      <c r="AW25" s="11">
        <f t="shared" si="27"/>
        <v>169.36082474226805</v>
      </c>
      <c r="AX25" s="11">
        <f t="shared" si="28"/>
        <v>210.55670103092783</v>
      </c>
      <c r="AY25" s="11">
        <f t="shared" si="29"/>
        <v>334.14432989690721</v>
      </c>
      <c r="AZ25" s="11">
        <f t="shared" si="30"/>
        <v>430.26804123711344</v>
      </c>
      <c r="BA25" s="11">
        <f t="shared" si="31"/>
        <v>521.81443298969077</v>
      </c>
      <c r="BB25" s="11">
        <f t="shared" si="32"/>
        <v>608.78350515463922</v>
      </c>
      <c r="BC25" s="11">
        <f t="shared" si="33"/>
        <v>590.47422680412376</v>
      </c>
      <c r="BD25" s="11">
        <f t="shared" si="34"/>
        <v>549.2783505154639</v>
      </c>
      <c r="BE25" s="11">
        <f t="shared" si="35"/>
        <v>471.46391752577318</v>
      </c>
      <c r="BF25" s="11">
        <f t="shared" si="36"/>
        <v>370.76288659793812</v>
      </c>
      <c r="BG25" s="11">
        <f t="shared" si="37"/>
        <v>370.76288659793812</v>
      </c>
      <c r="BH25" s="11">
        <f t="shared" si="38"/>
        <v>370.76288659793812</v>
      </c>
      <c r="BI25" s="11">
        <f t="shared" si="39"/>
        <v>370.76288659793812</v>
      </c>
      <c r="BJ25" s="11">
        <f t="shared" si="40"/>
        <v>370.76288659793812</v>
      </c>
      <c r="BL25" s="4">
        <f>(SUM(BB25:BE25)/4)-AB25</f>
        <v>0</v>
      </c>
    </row>
    <row r="26" spans="1:64" x14ac:dyDescent="0.25">
      <c r="A26" s="4">
        <f t="shared" si="44"/>
        <v>17</v>
      </c>
      <c r="B26" s="4" t="str">
        <f>INDEX([4]Intersections!$1:$1048576,MATCH($E26,[4]Intersections!$A:$A,0),MATCH("Description",[4]Intersections!$3:$3,0))</f>
        <v>Benning Road NE at 42nd Street NE</v>
      </c>
      <c r="C26" s="4">
        <v>111</v>
      </c>
      <c r="D26" s="4" t="s">
        <v>4</v>
      </c>
      <c r="E26" s="4" t="s">
        <v>18</v>
      </c>
      <c r="F26" s="4" t="s">
        <v>18</v>
      </c>
      <c r="G26" s="4" t="s">
        <v>8</v>
      </c>
      <c r="H26" s="4" t="s">
        <v>8</v>
      </c>
      <c r="J26" s="8">
        <v>20</v>
      </c>
      <c r="K26" s="8">
        <v>32</v>
      </c>
      <c r="L26" s="8">
        <v>32</v>
      </c>
      <c r="M26" s="8">
        <v>44</v>
      </c>
      <c r="N26" s="8">
        <v>24</v>
      </c>
      <c r="O26" s="8">
        <v>80</v>
      </c>
      <c r="P26" s="8">
        <v>80</v>
      </c>
      <c r="Q26" s="8">
        <v>132</v>
      </c>
      <c r="R26" s="8">
        <v>100</v>
      </c>
      <c r="S26" s="8">
        <v>68</v>
      </c>
      <c r="T26" s="8">
        <v>56</v>
      </c>
      <c r="U26" s="8">
        <v>60</v>
      </c>
      <c r="V26" s="61">
        <v>60</v>
      </c>
      <c r="W26" s="61">
        <v>60</v>
      </c>
      <c r="X26" s="61">
        <v>60</v>
      </c>
      <c r="Y26" s="61">
        <v>60</v>
      </c>
      <c r="AA26" s="4">
        <f t="shared" si="41"/>
        <v>89</v>
      </c>
      <c r="AB26" s="4">
        <f>IF($D26="TMC",INDEX('[5]Balanced AM Peak TMCs'!$A$36:$CJ$65,MATCH($H26&amp;" Approach",'[5]Balanced AM Peak TMCs'!$A$36:$A$65,0),MATCH(RIGHT($F26,3)&amp;"B",'[5]Balanced AM Peak TMCs'!$A$38:$CJ$38,0)))</f>
        <v>100</v>
      </c>
      <c r="AD26" s="25">
        <f t="shared" si="42"/>
        <v>0.2247191011235955</v>
      </c>
      <c r="AE26" s="25">
        <f t="shared" si="11"/>
        <v>0.3595505617977528</v>
      </c>
      <c r="AF26" s="25">
        <f t="shared" si="12"/>
        <v>0.3595505617977528</v>
      </c>
      <c r="AG26" s="25">
        <f t="shared" si="13"/>
        <v>0.4943820224719101</v>
      </c>
      <c r="AH26" s="25">
        <f t="shared" si="14"/>
        <v>0.2696629213483146</v>
      </c>
      <c r="AI26" s="25">
        <f t="shared" si="15"/>
        <v>0.898876404494382</v>
      </c>
      <c r="AJ26" s="25">
        <f t="shared" si="16"/>
        <v>0.898876404494382</v>
      </c>
      <c r="AK26" s="25">
        <f t="shared" si="17"/>
        <v>1.4831460674157304</v>
      </c>
      <c r="AL26" s="25">
        <f t="shared" si="18"/>
        <v>1.1235955056179776</v>
      </c>
      <c r="AM26" s="25">
        <f t="shared" si="19"/>
        <v>0.7640449438202247</v>
      </c>
      <c r="AN26" s="25">
        <f t="shared" si="20"/>
        <v>0.6292134831460674</v>
      </c>
      <c r="AO26" s="25">
        <f t="shared" si="21"/>
        <v>0.6741573033707865</v>
      </c>
      <c r="AP26" s="25">
        <f t="shared" si="22"/>
        <v>0.6741573033707865</v>
      </c>
      <c r="AQ26" s="25">
        <f t="shared" si="23"/>
        <v>0.6741573033707865</v>
      </c>
      <c r="AR26" s="25">
        <f t="shared" si="24"/>
        <v>0.6741573033707865</v>
      </c>
      <c r="AS26" s="25">
        <f t="shared" si="25"/>
        <v>0.6741573033707865</v>
      </c>
      <c r="AU26" s="11">
        <f t="shared" si="43"/>
        <v>22.471910112359549</v>
      </c>
      <c r="AV26" s="11">
        <f t="shared" si="26"/>
        <v>35.955056179775283</v>
      </c>
      <c r="AW26" s="11">
        <f t="shared" si="27"/>
        <v>35.955056179775283</v>
      </c>
      <c r="AX26" s="11">
        <f t="shared" si="28"/>
        <v>49.438202247191008</v>
      </c>
      <c r="AY26" s="11">
        <f t="shared" si="29"/>
        <v>26.966292134831459</v>
      </c>
      <c r="AZ26" s="11">
        <f t="shared" si="30"/>
        <v>89.887640449438194</v>
      </c>
      <c r="BA26" s="11">
        <f t="shared" si="31"/>
        <v>89.887640449438194</v>
      </c>
      <c r="BB26" s="11">
        <f t="shared" si="32"/>
        <v>148.31460674157304</v>
      </c>
      <c r="BC26" s="11">
        <f t="shared" si="33"/>
        <v>112.35955056179776</v>
      </c>
      <c r="BD26" s="11">
        <f t="shared" si="34"/>
        <v>76.404494382022463</v>
      </c>
      <c r="BE26" s="11">
        <f t="shared" si="35"/>
        <v>62.921348314606739</v>
      </c>
      <c r="BF26" s="11">
        <f t="shared" si="36"/>
        <v>67.415730337078656</v>
      </c>
      <c r="BG26" s="11">
        <f t="shared" si="37"/>
        <v>67.415730337078656</v>
      </c>
      <c r="BH26" s="11">
        <f t="shared" si="38"/>
        <v>67.415730337078656</v>
      </c>
      <c r="BI26" s="11">
        <f t="shared" si="39"/>
        <v>67.415730337078656</v>
      </c>
      <c r="BJ26" s="11">
        <f t="shared" si="40"/>
        <v>67.415730337078656</v>
      </c>
      <c r="BL26" s="4">
        <f t="shared" si="45"/>
        <v>0</v>
      </c>
    </row>
    <row r="27" spans="1:64" x14ac:dyDescent="0.25">
      <c r="A27" s="4">
        <f t="shared" si="44"/>
        <v>18</v>
      </c>
      <c r="B27" s="4" t="str">
        <f>INDEX([4]Intersections!$1:$1048576,MATCH($E27,[4]Intersections!$A:$A,0),MATCH("Description",[4]Intersections!$3:$3,0))</f>
        <v>Benning Road NE at Blaine Street NE</v>
      </c>
      <c r="C27" s="4">
        <v>178</v>
      </c>
      <c r="D27" s="4" t="s">
        <v>4</v>
      </c>
      <c r="E27" s="4" t="s">
        <v>19</v>
      </c>
      <c r="F27" s="4" t="s">
        <v>19</v>
      </c>
      <c r="G27" s="4" t="s">
        <v>8</v>
      </c>
      <c r="H27" s="4" t="s">
        <v>8</v>
      </c>
      <c r="J27" s="8">
        <v>24</v>
      </c>
      <c r="K27" s="8">
        <v>4</v>
      </c>
      <c r="L27" s="8">
        <v>16</v>
      </c>
      <c r="M27" s="8">
        <v>20</v>
      </c>
      <c r="N27" s="8">
        <v>32</v>
      </c>
      <c r="O27" s="8">
        <v>40</v>
      </c>
      <c r="P27" s="8">
        <v>52</v>
      </c>
      <c r="Q27" s="8">
        <v>80</v>
      </c>
      <c r="R27" s="8">
        <v>76</v>
      </c>
      <c r="S27" s="8">
        <v>32</v>
      </c>
      <c r="T27" s="8">
        <v>24</v>
      </c>
      <c r="U27" s="8">
        <v>28</v>
      </c>
      <c r="V27" s="61">
        <v>28</v>
      </c>
      <c r="W27" s="61">
        <v>28</v>
      </c>
      <c r="X27" s="61">
        <v>28</v>
      </c>
      <c r="Y27" s="61">
        <v>28</v>
      </c>
      <c r="AA27" s="4">
        <f t="shared" si="41"/>
        <v>53</v>
      </c>
      <c r="AB27" s="4">
        <f>IF($D27="TMC",INDEX('[5]Balanced AM Peak TMCs'!$A$36:$CJ$65,MATCH($H27&amp;" Approach",'[5]Balanced AM Peak TMCs'!$A$36:$A$65,0),MATCH(RIGHT($F27,3)&amp;"B",'[5]Balanced AM Peak TMCs'!$A$38:$CJ$38,0)))</f>
        <v>60</v>
      </c>
      <c r="AD27" s="25">
        <f t="shared" si="42"/>
        <v>0.45283018867924529</v>
      </c>
      <c r="AE27" s="25">
        <f t="shared" si="11"/>
        <v>7.5471698113207544E-2</v>
      </c>
      <c r="AF27" s="25">
        <f t="shared" si="12"/>
        <v>0.30188679245283018</v>
      </c>
      <c r="AG27" s="25">
        <f t="shared" si="13"/>
        <v>0.37735849056603776</v>
      </c>
      <c r="AH27" s="25">
        <f t="shared" si="14"/>
        <v>0.60377358490566035</v>
      </c>
      <c r="AI27" s="25">
        <f t="shared" si="15"/>
        <v>0.75471698113207553</v>
      </c>
      <c r="AJ27" s="25">
        <f t="shared" si="16"/>
        <v>0.98113207547169812</v>
      </c>
      <c r="AK27" s="25">
        <f t="shared" si="17"/>
        <v>1.5094339622641511</v>
      </c>
      <c r="AL27" s="25">
        <f t="shared" si="18"/>
        <v>1.4339622641509433</v>
      </c>
      <c r="AM27" s="25">
        <f t="shared" si="19"/>
        <v>0.60377358490566035</v>
      </c>
      <c r="AN27" s="25">
        <f t="shared" si="20"/>
        <v>0.45283018867924529</v>
      </c>
      <c r="AO27" s="25">
        <f t="shared" si="21"/>
        <v>0.52830188679245282</v>
      </c>
      <c r="AP27" s="25">
        <f t="shared" si="22"/>
        <v>0.52830188679245282</v>
      </c>
      <c r="AQ27" s="25">
        <f t="shared" si="23"/>
        <v>0.52830188679245282</v>
      </c>
      <c r="AR27" s="25">
        <f t="shared" si="24"/>
        <v>0.52830188679245282</v>
      </c>
      <c r="AS27" s="25">
        <f t="shared" si="25"/>
        <v>0.52830188679245282</v>
      </c>
      <c r="AU27" s="11">
        <f t="shared" si="43"/>
        <v>27.169811320754718</v>
      </c>
      <c r="AV27" s="11">
        <f t="shared" si="26"/>
        <v>4.5283018867924527</v>
      </c>
      <c r="AW27" s="11">
        <f t="shared" si="27"/>
        <v>18.113207547169811</v>
      </c>
      <c r="AX27" s="11">
        <f t="shared" si="28"/>
        <v>22.641509433962266</v>
      </c>
      <c r="AY27" s="11">
        <f t="shared" si="29"/>
        <v>36.226415094339622</v>
      </c>
      <c r="AZ27" s="11">
        <f t="shared" si="30"/>
        <v>45.283018867924532</v>
      </c>
      <c r="BA27" s="11">
        <f t="shared" si="31"/>
        <v>58.867924528301884</v>
      </c>
      <c r="BB27" s="11">
        <f t="shared" si="32"/>
        <v>90.566037735849065</v>
      </c>
      <c r="BC27" s="11">
        <f t="shared" si="33"/>
        <v>86.037735849056602</v>
      </c>
      <c r="BD27" s="11">
        <f t="shared" si="34"/>
        <v>36.226415094339622</v>
      </c>
      <c r="BE27" s="11">
        <f t="shared" si="35"/>
        <v>27.169811320754718</v>
      </c>
      <c r="BF27" s="11">
        <f t="shared" si="36"/>
        <v>31.69811320754717</v>
      </c>
      <c r="BG27" s="11">
        <f t="shared" si="37"/>
        <v>31.69811320754717</v>
      </c>
      <c r="BH27" s="11">
        <f t="shared" si="38"/>
        <v>31.69811320754717</v>
      </c>
      <c r="BI27" s="11">
        <f t="shared" si="39"/>
        <v>31.69811320754717</v>
      </c>
      <c r="BJ27" s="11">
        <f t="shared" si="40"/>
        <v>31.69811320754717</v>
      </c>
      <c r="BL27" s="4">
        <f t="shared" si="45"/>
        <v>0</v>
      </c>
    </row>
    <row r="28" spans="1:64" x14ac:dyDescent="0.25">
      <c r="A28" s="4">
        <f t="shared" si="44"/>
        <v>19</v>
      </c>
      <c r="B28" s="4" t="str">
        <f>INDEX([4]Intersections!$1:$1048576,MATCH($E28,[4]Intersections!$A:$A,0),MATCH("Description",[4]Intersections!$3:$3,0))</f>
        <v>Benning Road NE at 44th Street NE</v>
      </c>
      <c r="C28" s="4">
        <v>103</v>
      </c>
      <c r="D28" s="4" t="s">
        <v>4</v>
      </c>
      <c r="E28" s="4" t="s">
        <v>20</v>
      </c>
      <c r="F28" s="4" t="s">
        <v>20</v>
      </c>
      <c r="G28" s="4" t="s">
        <v>6</v>
      </c>
      <c r="H28" s="4" t="s">
        <v>6</v>
      </c>
      <c r="J28" s="8">
        <v>96</v>
      </c>
      <c r="K28" s="8">
        <v>96</v>
      </c>
      <c r="L28" s="8">
        <v>176</v>
      </c>
      <c r="M28" s="8">
        <v>232</v>
      </c>
      <c r="N28" s="8">
        <v>260</v>
      </c>
      <c r="O28" s="8">
        <v>376</v>
      </c>
      <c r="P28" s="8">
        <v>416</v>
      </c>
      <c r="Q28" s="8">
        <v>404</v>
      </c>
      <c r="R28" s="8">
        <v>404</v>
      </c>
      <c r="S28" s="8">
        <v>420</v>
      </c>
      <c r="T28" s="8">
        <v>324</v>
      </c>
      <c r="U28" s="8">
        <v>344</v>
      </c>
      <c r="V28" s="61">
        <v>344</v>
      </c>
      <c r="W28" s="61">
        <v>344</v>
      </c>
      <c r="X28" s="61">
        <v>344</v>
      </c>
      <c r="Y28" s="61">
        <v>344</v>
      </c>
      <c r="AA28" s="4">
        <f t="shared" si="41"/>
        <v>388</v>
      </c>
      <c r="AB28" s="4">
        <f>IF($D28="TMC",INDEX('[5]Balanced AM Peak TMCs'!$A$36:$CJ$65,MATCH($H28&amp;" Approach",'[5]Balanced AM Peak TMCs'!$A$36:$A$65,0),MATCH(RIGHT($F28,3)&amp;"B",'[5]Balanced AM Peak TMCs'!$A$38:$CJ$38,0)))</f>
        <v>495</v>
      </c>
      <c r="AD28" s="25">
        <f t="shared" si="42"/>
        <v>0.24742268041237114</v>
      </c>
      <c r="AE28" s="25">
        <f t="shared" si="11"/>
        <v>0.24742268041237114</v>
      </c>
      <c r="AF28" s="25">
        <f t="shared" si="12"/>
        <v>0.45360824742268041</v>
      </c>
      <c r="AG28" s="25">
        <f t="shared" si="13"/>
        <v>0.59793814432989689</v>
      </c>
      <c r="AH28" s="25">
        <f t="shared" si="14"/>
        <v>0.67010309278350511</v>
      </c>
      <c r="AI28" s="25">
        <f t="shared" si="15"/>
        <v>0.96907216494845361</v>
      </c>
      <c r="AJ28" s="25">
        <f t="shared" si="16"/>
        <v>1.0721649484536082</v>
      </c>
      <c r="AK28" s="25">
        <f t="shared" si="17"/>
        <v>1.0412371134020619</v>
      </c>
      <c r="AL28" s="25">
        <f t="shared" si="18"/>
        <v>1.0412371134020619</v>
      </c>
      <c r="AM28" s="25">
        <f t="shared" si="19"/>
        <v>1.0824742268041236</v>
      </c>
      <c r="AN28" s="25">
        <f t="shared" si="20"/>
        <v>0.83505154639175261</v>
      </c>
      <c r="AO28" s="25">
        <f t="shared" si="21"/>
        <v>0.88659793814432986</v>
      </c>
      <c r="AP28" s="25">
        <f t="shared" si="22"/>
        <v>0.88659793814432986</v>
      </c>
      <c r="AQ28" s="25">
        <f t="shared" si="23"/>
        <v>0.88659793814432986</v>
      </c>
      <c r="AR28" s="25">
        <f t="shared" si="24"/>
        <v>0.88659793814432986</v>
      </c>
      <c r="AS28" s="25">
        <f t="shared" si="25"/>
        <v>0.88659793814432986</v>
      </c>
      <c r="AU28" s="11">
        <f t="shared" si="43"/>
        <v>122.47422680412372</v>
      </c>
      <c r="AV28" s="11">
        <f t="shared" si="26"/>
        <v>122.47422680412372</v>
      </c>
      <c r="AW28" s="11">
        <f t="shared" si="27"/>
        <v>224.53608247422682</v>
      </c>
      <c r="AX28" s="11">
        <f t="shared" si="28"/>
        <v>295.97938144329896</v>
      </c>
      <c r="AY28" s="11">
        <f t="shared" si="29"/>
        <v>331.70103092783501</v>
      </c>
      <c r="AZ28" s="11">
        <f t="shared" si="30"/>
        <v>479.69072164948454</v>
      </c>
      <c r="BA28" s="11">
        <f t="shared" si="31"/>
        <v>530.7216494845361</v>
      </c>
      <c r="BB28" s="11">
        <f t="shared" si="32"/>
        <v>515.41237113402065</v>
      </c>
      <c r="BC28" s="11">
        <f t="shared" si="33"/>
        <v>515.41237113402065</v>
      </c>
      <c r="BD28" s="11">
        <f t="shared" si="34"/>
        <v>535.82474226804118</v>
      </c>
      <c r="BE28" s="11">
        <f t="shared" si="35"/>
        <v>413.35051546391753</v>
      </c>
      <c r="BF28" s="11">
        <f t="shared" si="36"/>
        <v>438.86597938144325</v>
      </c>
      <c r="BG28" s="11">
        <f t="shared" si="37"/>
        <v>438.86597938144325</v>
      </c>
      <c r="BH28" s="11">
        <f t="shared" si="38"/>
        <v>438.86597938144325</v>
      </c>
      <c r="BI28" s="11">
        <f t="shared" si="39"/>
        <v>438.86597938144325</v>
      </c>
      <c r="BJ28" s="11">
        <f t="shared" si="40"/>
        <v>438.86597938144325</v>
      </c>
      <c r="BL28" s="4">
        <f t="shared" si="45"/>
        <v>0</v>
      </c>
    </row>
    <row r="29" spans="1:64" x14ac:dyDescent="0.25">
      <c r="A29" s="4">
        <f t="shared" si="44"/>
        <v>20</v>
      </c>
      <c r="B29" s="4" t="str">
        <f>INDEX([4]Intersections!$1:$1048576,MATCH($E29,[4]Intersections!$A:$A,0),MATCH("Description",[4]Intersections!$3:$3,0))</f>
        <v>Benning Road NE at 45th Street NE</v>
      </c>
      <c r="C29" s="4">
        <v>105</v>
      </c>
      <c r="D29" s="4" t="s">
        <v>4</v>
      </c>
      <c r="E29" s="4" t="s">
        <v>21</v>
      </c>
      <c r="F29" s="4" t="s">
        <v>21</v>
      </c>
      <c r="G29" s="4" t="s">
        <v>6</v>
      </c>
      <c r="H29" s="4" t="s">
        <v>6</v>
      </c>
      <c r="J29" s="8">
        <v>20</v>
      </c>
      <c r="K29" s="8">
        <v>28</v>
      </c>
      <c r="L29" s="8">
        <v>40</v>
      </c>
      <c r="M29" s="8">
        <v>60</v>
      </c>
      <c r="N29" s="8">
        <v>84</v>
      </c>
      <c r="O29" s="8">
        <v>84</v>
      </c>
      <c r="P29" s="8">
        <v>144</v>
      </c>
      <c r="Q29" s="8">
        <v>140</v>
      </c>
      <c r="R29" s="8">
        <v>128</v>
      </c>
      <c r="S29" s="8">
        <v>128</v>
      </c>
      <c r="T29" s="8">
        <v>92</v>
      </c>
      <c r="U29" s="8">
        <v>64</v>
      </c>
      <c r="V29" s="61">
        <v>64</v>
      </c>
      <c r="W29" s="61">
        <v>64</v>
      </c>
      <c r="X29" s="61">
        <v>64</v>
      </c>
      <c r="Y29" s="61">
        <v>64</v>
      </c>
      <c r="AA29" s="4">
        <f t="shared" si="41"/>
        <v>122</v>
      </c>
      <c r="AB29" s="4">
        <f>IF($D29="TMC",INDEX('[5]Balanced AM Peak TMCs'!$A$36:$CJ$65,MATCH($H29&amp;" Approach",'[5]Balanced AM Peak TMCs'!$A$36:$A$65,0),MATCH(RIGHT($F29,3)&amp;"B",'[5]Balanced AM Peak TMCs'!$A$38:$CJ$38,0)))</f>
        <v>115</v>
      </c>
      <c r="AD29" s="25">
        <f t="shared" si="42"/>
        <v>0.16393442622950818</v>
      </c>
      <c r="AE29" s="25">
        <f t="shared" si="11"/>
        <v>0.22950819672131148</v>
      </c>
      <c r="AF29" s="25">
        <f t="shared" si="12"/>
        <v>0.32786885245901637</v>
      </c>
      <c r="AG29" s="25">
        <f t="shared" si="13"/>
        <v>0.49180327868852458</v>
      </c>
      <c r="AH29" s="25">
        <f t="shared" si="14"/>
        <v>0.68852459016393441</v>
      </c>
      <c r="AI29" s="25">
        <f t="shared" si="15"/>
        <v>0.68852459016393441</v>
      </c>
      <c r="AJ29" s="25">
        <f t="shared" si="16"/>
        <v>1.180327868852459</v>
      </c>
      <c r="AK29" s="25">
        <f t="shared" si="17"/>
        <v>1.1475409836065573</v>
      </c>
      <c r="AL29" s="25">
        <f t="shared" si="18"/>
        <v>1.0491803278688525</v>
      </c>
      <c r="AM29" s="25">
        <f t="shared" si="19"/>
        <v>1.0491803278688525</v>
      </c>
      <c r="AN29" s="25">
        <f t="shared" si="20"/>
        <v>0.75409836065573765</v>
      </c>
      <c r="AO29" s="25">
        <f t="shared" si="21"/>
        <v>0.52459016393442626</v>
      </c>
      <c r="AP29" s="25">
        <f t="shared" si="22"/>
        <v>0.52459016393442626</v>
      </c>
      <c r="AQ29" s="25">
        <f t="shared" si="23"/>
        <v>0.52459016393442626</v>
      </c>
      <c r="AR29" s="25">
        <f t="shared" si="24"/>
        <v>0.52459016393442626</v>
      </c>
      <c r="AS29" s="25">
        <f t="shared" si="25"/>
        <v>0.52459016393442626</v>
      </c>
      <c r="AU29" s="11">
        <f t="shared" si="43"/>
        <v>18.852459016393443</v>
      </c>
      <c r="AV29" s="11">
        <f t="shared" si="26"/>
        <v>26.393442622950822</v>
      </c>
      <c r="AW29" s="11">
        <f t="shared" si="27"/>
        <v>37.704918032786885</v>
      </c>
      <c r="AX29" s="11">
        <f t="shared" si="28"/>
        <v>56.557377049180324</v>
      </c>
      <c r="AY29" s="11">
        <f t="shared" si="29"/>
        <v>79.180327868852459</v>
      </c>
      <c r="AZ29" s="11">
        <f t="shared" si="30"/>
        <v>79.180327868852459</v>
      </c>
      <c r="BA29" s="11">
        <f t="shared" si="31"/>
        <v>135.73770491803279</v>
      </c>
      <c r="BB29" s="11">
        <f t="shared" si="32"/>
        <v>131.96721311475409</v>
      </c>
      <c r="BC29" s="11">
        <f t="shared" si="33"/>
        <v>120.65573770491804</v>
      </c>
      <c r="BD29" s="11">
        <f t="shared" si="34"/>
        <v>120.65573770491804</v>
      </c>
      <c r="BE29" s="11">
        <f t="shared" si="35"/>
        <v>86.721311475409834</v>
      </c>
      <c r="BF29" s="11">
        <f t="shared" si="36"/>
        <v>60.327868852459019</v>
      </c>
      <c r="BG29" s="11">
        <f t="shared" si="37"/>
        <v>60.327868852459019</v>
      </c>
      <c r="BH29" s="11">
        <f t="shared" si="38"/>
        <v>60.327868852459019</v>
      </c>
      <c r="BI29" s="11">
        <f t="shared" si="39"/>
        <v>60.327868852459019</v>
      </c>
      <c r="BJ29" s="11">
        <f t="shared" si="40"/>
        <v>60.327868852459019</v>
      </c>
      <c r="BL29" s="4">
        <f t="shared" si="45"/>
        <v>0</v>
      </c>
    </row>
    <row r="30" spans="1:64" x14ac:dyDescent="0.25">
      <c r="A30" s="4">
        <f t="shared" si="44"/>
        <v>21</v>
      </c>
      <c r="B30" s="4" t="str">
        <f>INDEX([4]Intersections!$1:$1048576,MATCH($E30,[4]Intersections!$A:$A,0),MATCH("Description",[4]Intersections!$3:$3,0))</f>
        <v>Benning Road NE at Central Avenue NE</v>
      </c>
      <c r="C30" s="4">
        <v>93</v>
      </c>
      <c r="D30" s="4" t="s">
        <v>4</v>
      </c>
      <c r="E30" s="4" t="s">
        <v>22</v>
      </c>
      <c r="F30" s="4" t="s">
        <v>22</v>
      </c>
      <c r="G30" s="4" t="s">
        <v>6</v>
      </c>
      <c r="H30" s="4" t="s">
        <v>6</v>
      </c>
      <c r="J30" s="8">
        <v>116</v>
      </c>
      <c r="K30" s="8">
        <v>156</v>
      </c>
      <c r="L30" s="8">
        <v>236</v>
      </c>
      <c r="M30" s="8">
        <v>276</v>
      </c>
      <c r="N30" s="8">
        <v>488</v>
      </c>
      <c r="O30" s="8">
        <v>592</v>
      </c>
      <c r="P30" s="8">
        <v>540</v>
      </c>
      <c r="Q30" s="8">
        <v>556</v>
      </c>
      <c r="R30" s="8">
        <v>536</v>
      </c>
      <c r="S30" s="8">
        <v>484</v>
      </c>
      <c r="T30" s="8">
        <v>416</v>
      </c>
      <c r="U30" s="8">
        <v>432</v>
      </c>
      <c r="V30" s="61">
        <v>432</v>
      </c>
      <c r="W30" s="61">
        <v>432</v>
      </c>
      <c r="X30" s="61">
        <v>432</v>
      </c>
      <c r="Y30" s="61">
        <v>432</v>
      </c>
      <c r="AA30" s="4">
        <f t="shared" si="41"/>
        <v>498</v>
      </c>
      <c r="AB30" s="4">
        <f>IF($D30="TMC",INDEX('[5]Balanced AM Peak TMCs'!$A$36:$CJ$65,MATCH($H30&amp;" Approach",'[5]Balanced AM Peak TMCs'!$A$36:$A$65,0),MATCH(RIGHT($F30,3)&amp;"B",'[5]Balanced AM Peak TMCs'!$A$38:$CJ$38,0)))</f>
        <v>405</v>
      </c>
      <c r="AD30" s="25">
        <f t="shared" si="42"/>
        <v>0.23293172690763053</v>
      </c>
      <c r="AE30" s="25">
        <f t="shared" si="11"/>
        <v>0.31325301204819278</v>
      </c>
      <c r="AF30" s="25">
        <f t="shared" si="12"/>
        <v>0.47389558232931728</v>
      </c>
      <c r="AG30" s="25">
        <f t="shared" si="13"/>
        <v>0.55421686746987953</v>
      </c>
      <c r="AH30" s="25">
        <f t="shared" si="14"/>
        <v>0.97991967871485941</v>
      </c>
      <c r="AI30" s="25">
        <f t="shared" si="15"/>
        <v>1.1887550200803212</v>
      </c>
      <c r="AJ30" s="25">
        <f t="shared" si="16"/>
        <v>1.0843373493975903</v>
      </c>
      <c r="AK30" s="25">
        <f t="shared" si="17"/>
        <v>1.1164658634538152</v>
      </c>
      <c r="AL30" s="25">
        <f t="shared" si="18"/>
        <v>1.0763052208835342</v>
      </c>
      <c r="AM30" s="25">
        <f t="shared" si="19"/>
        <v>0.9718875502008032</v>
      </c>
      <c r="AN30" s="25">
        <f t="shared" si="20"/>
        <v>0.83534136546184734</v>
      </c>
      <c r="AO30" s="25">
        <f t="shared" si="21"/>
        <v>0.86746987951807231</v>
      </c>
      <c r="AP30" s="25">
        <f t="shared" si="22"/>
        <v>0.86746987951807231</v>
      </c>
      <c r="AQ30" s="25">
        <f t="shared" si="23"/>
        <v>0.86746987951807231</v>
      </c>
      <c r="AR30" s="25">
        <f t="shared" si="24"/>
        <v>0.86746987951807231</v>
      </c>
      <c r="AS30" s="25">
        <f t="shared" si="25"/>
        <v>0.86746987951807231</v>
      </c>
      <c r="AU30" s="11">
        <f t="shared" si="43"/>
        <v>94.337349397590359</v>
      </c>
      <c r="AV30" s="11">
        <f t="shared" si="26"/>
        <v>126.86746987951808</v>
      </c>
      <c r="AW30" s="11">
        <f t="shared" si="27"/>
        <v>191.92771084337349</v>
      </c>
      <c r="AX30" s="11">
        <f t="shared" si="28"/>
        <v>224.45783132530121</v>
      </c>
      <c r="AY30" s="11">
        <f t="shared" si="29"/>
        <v>396.86746987951807</v>
      </c>
      <c r="AZ30" s="11">
        <f t="shared" si="30"/>
        <v>481.4457831325301</v>
      </c>
      <c r="BA30" s="11">
        <f t="shared" si="31"/>
        <v>439.15662650602405</v>
      </c>
      <c r="BB30" s="11">
        <f t="shared" si="32"/>
        <v>452.16867469879514</v>
      </c>
      <c r="BC30" s="11">
        <f t="shared" si="33"/>
        <v>435.90361445783134</v>
      </c>
      <c r="BD30" s="11">
        <f t="shared" si="34"/>
        <v>393.6144578313253</v>
      </c>
      <c r="BE30" s="11">
        <f t="shared" si="35"/>
        <v>338.31325301204816</v>
      </c>
      <c r="BF30" s="11">
        <f t="shared" si="36"/>
        <v>351.32530120481931</v>
      </c>
      <c r="BG30" s="11">
        <f t="shared" si="37"/>
        <v>351.32530120481931</v>
      </c>
      <c r="BH30" s="11">
        <f t="shared" si="38"/>
        <v>351.32530120481931</v>
      </c>
      <c r="BI30" s="11">
        <f t="shared" si="39"/>
        <v>351.32530120481931</v>
      </c>
      <c r="BJ30" s="11">
        <f t="shared" si="40"/>
        <v>351.32530120481931</v>
      </c>
      <c r="BL30" s="4">
        <f t="shared" si="45"/>
        <v>0</v>
      </c>
    </row>
    <row r="31" spans="1:64" x14ac:dyDescent="0.25">
      <c r="A31" s="4">
        <f t="shared" si="44"/>
        <v>22</v>
      </c>
      <c r="B31" s="4" t="str">
        <f>INDEX([4]Intersections!$1:$1048576,MATCH($E31,[4]Intersections!$A:$A,0),MATCH("Description",[4]Intersections!$3:$3,0))</f>
        <v>Benning Road NE at East Capitol Street SE (North Intersection)</v>
      </c>
      <c r="C31" s="4">
        <v>95</v>
      </c>
      <c r="D31" s="4" t="s">
        <v>4</v>
      </c>
      <c r="E31" s="4" t="s">
        <v>37</v>
      </c>
      <c r="F31" s="4" t="s">
        <v>37</v>
      </c>
      <c r="G31" s="4" t="s">
        <v>6</v>
      </c>
      <c r="H31" s="4" t="s">
        <v>6</v>
      </c>
      <c r="J31" s="10">
        <v>1168</v>
      </c>
      <c r="K31" s="10">
        <v>1584</v>
      </c>
      <c r="L31" s="10">
        <v>1896</v>
      </c>
      <c r="M31" s="10">
        <v>1948</v>
      </c>
      <c r="N31" s="10">
        <v>1996</v>
      </c>
      <c r="O31" s="10">
        <v>1900</v>
      </c>
      <c r="P31" s="10">
        <v>1844</v>
      </c>
      <c r="Q31" s="10">
        <v>1936</v>
      </c>
      <c r="R31" s="10">
        <v>1880</v>
      </c>
      <c r="S31" s="10">
        <v>1740</v>
      </c>
      <c r="T31" s="10">
        <v>1868</v>
      </c>
      <c r="U31" s="10">
        <v>1816</v>
      </c>
      <c r="V31" s="61">
        <v>1816</v>
      </c>
      <c r="W31" s="61">
        <v>1816</v>
      </c>
      <c r="X31" s="61">
        <v>1816</v>
      </c>
      <c r="Y31" s="61">
        <v>1816</v>
      </c>
      <c r="AA31" s="4">
        <f t="shared" si="41"/>
        <v>1856</v>
      </c>
      <c r="AB31" s="45">
        <f>SUM('[5]Benning Road - AM'!$LH$136:$LJ$136)</f>
        <v>1545.181013920356</v>
      </c>
      <c r="AD31" s="25">
        <f t="shared" si="42"/>
        <v>0.62931034482758619</v>
      </c>
      <c r="AE31" s="25">
        <f t="shared" si="11"/>
        <v>0.85344827586206895</v>
      </c>
      <c r="AF31" s="25">
        <f t="shared" si="12"/>
        <v>1.021551724137931</v>
      </c>
      <c r="AG31" s="25">
        <f t="shared" si="13"/>
        <v>1.0495689655172413</v>
      </c>
      <c r="AH31" s="25">
        <f t="shared" si="14"/>
        <v>1.0754310344827587</v>
      </c>
      <c r="AI31" s="25">
        <f t="shared" si="15"/>
        <v>1.0237068965517242</v>
      </c>
      <c r="AJ31" s="25">
        <f t="shared" si="16"/>
        <v>0.99353448275862066</v>
      </c>
      <c r="AK31" s="25">
        <f t="shared" si="17"/>
        <v>1.0431034482758621</v>
      </c>
      <c r="AL31" s="25">
        <f t="shared" si="18"/>
        <v>1.0129310344827587</v>
      </c>
      <c r="AM31" s="25">
        <f t="shared" si="19"/>
        <v>0.9375</v>
      </c>
      <c r="AN31" s="25">
        <f t="shared" si="20"/>
        <v>1.0064655172413792</v>
      </c>
      <c r="AO31" s="25">
        <f t="shared" si="21"/>
        <v>0.97844827586206895</v>
      </c>
      <c r="AP31" s="25">
        <f t="shared" si="22"/>
        <v>0.97844827586206895</v>
      </c>
      <c r="AQ31" s="25">
        <f t="shared" si="23"/>
        <v>0.97844827586206895</v>
      </c>
      <c r="AR31" s="25">
        <f t="shared" si="24"/>
        <v>0.97844827586206895</v>
      </c>
      <c r="AS31" s="25">
        <f t="shared" si="25"/>
        <v>0.97844827586206895</v>
      </c>
      <c r="AU31" s="11">
        <f t="shared" si="43"/>
        <v>972.39839669125854</v>
      </c>
      <c r="AV31" s="11">
        <f t="shared" si="26"/>
        <v>1318.7320722251313</v>
      </c>
      <c r="AW31" s="11">
        <f t="shared" si="27"/>
        <v>1578.482328875536</v>
      </c>
      <c r="AX31" s="11">
        <f t="shared" si="28"/>
        <v>1621.7740383172702</v>
      </c>
      <c r="AY31" s="11">
        <f t="shared" si="29"/>
        <v>1661.7356162634865</v>
      </c>
      <c r="AZ31" s="11">
        <f t="shared" si="30"/>
        <v>1581.8124603710542</v>
      </c>
      <c r="BA31" s="11">
        <f t="shared" si="31"/>
        <v>1535.1906194338019</v>
      </c>
      <c r="BB31" s="11">
        <f t="shared" si="32"/>
        <v>1611.7836438307163</v>
      </c>
      <c r="BC31" s="11">
        <f t="shared" si="33"/>
        <v>1565.1618028934643</v>
      </c>
      <c r="BD31" s="11">
        <f t="shared" si="34"/>
        <v>1448.6072005503338</v>
      </c>
      <c r="BE31" s="11">
        <f t="shared" si="35"/>
        <v>1555.1714084069099</v>
      </c>
      <c r="BF31" s="11">
        <f t="shared" si="36"/>
        <v>1511.879698965176</v>
      </c>
      <c r="BG31" s="11">
        <f t="shared" si="37"/>
        <v>1511.879698965176</v>
      </c>
      <c r="BH31" s="11">
        <f t="shared" si="38"/>
        <v>1511.879698965176</v>
      </c>
      <c r="BI31" s="11">
        <f t="shared" si="39"/>
        <v>1511.879698965176</v>
      </c>
      <c r="BJ31" s="11">
        <f t="shared" si="40"/>
        <v>1511.879698965176</v>
      </c>
      <c r="BL31" s="4">
        <f t="shared" si="45"/>
        <v>0</v>
      </c>
    </row>
    <row r="32" spans="1:64" x14ac:dyDescent="0.25">
      <c r="A32" s="4">
        <f t="shared" si="44"/>
        <v>23</v>
      </c>
      <c r="B32" s="4" t="str">
        <f>INDEX([4]Intersections!$1:$1048576,MATCH($E32,[4]Intersections!$A:$A,0),MATCH("Description",[4]Intersections!$3:$3,0))</f>
        <v>Benning Road NE at East Capitol Street SE (South Intersection)</v>
      </c>
      <c r="C32" s="4">
        <v>101</v>
      </c>
      <c r="D32" s="4" t="s">
        <v>4</v>
      </c>
      <c r="E32" s="4" t="s">
        <v>36</v>
      </c>
      <c r="F32" s="4" t="s">
        <v>36</v>
      </c>
      <c r="G32" s="4" t="s">
        <v>13</v>
      </c>
      <c r="H32" s="4" t="s">
        <v>13</v>
      </c>
      <c r="J32" s="10">
        <v>472</v>
      </c>
      <c r="K32" s="10">
        <v>536</v>
      </c>
      <c r="L32" s="10">
        <v>596</v>
      </c>
      <c r="M32" s="10">
        <v>788</v>
      </c>
      <c r="N32" s="10">
        <v>708</v>
      </c>
      <c r="O32" s="10">
        <v>740</v>
      </c>
      <c r="P32" s="10">
        <v>740</v>
      </c>
      <c r="Q32" s="10">
        <v>720</v>
      </c>
      <c r="R32" s="10">
        <v>736</v>
      </c>
      <c r="S32" s="10">
        <v>660</v>
      </c>
      <c r="T32" s="10">
        <v>708</v>
      </c>
      <c r="U32" s="10">
        <v>592</v>
      </c>
      <c r="V32" s="61">
        <v>592</v>
      </c>
      <c r="W32" s="61">
        <v>592</v>
      </c>
      <c r="X32" s="61">
        <v>592</v>
      </c>
      <c r="Y32" s="61">
        <v>592</v>
      </c>
      <c r="AA32" s="4">
        <f t="shared" si="41"/>
        <v>706</v>
      </c>
      <c r="AB32" s="45">
        <f>SUM('[5]Benning Road - AM'!$MG$135,'[5]Benning Road - AM'!$MI$134)</f>
        <v>883.2046400341244</v>
      </c>
      <c r="AD32" s="25">
        <f t="shared" si="42"/>
        <v>0.66855524079320117</v>
      </c>
      <c r="AE32" s="25">
        <f t="shared" si="11"/>
        <v>0.75920679886685549</v>
      </c>
      <c r="AF32" s="25">
        <f t="shared" si="12"/>
        <v>0.84419263456090654</v>
      </c>
      <c r="AG32" s="25">
        <f t="shared" si="13"/>
        <v>1.1161473087818696</v>
      </c>
      <c r="AH32" s="25">
        <f t="shared" si="14"/>
        <v>1.0028328611898016</v>
      </c>
      <c r="AI32" s="25">
        <f t="shared" si="15"/>
        <v>1.048158640226629</v>
      </c>
      <c r="AJ32" s="25">
        <f t="shared" si="16"/>
        <v>1.048158640226629</v>
      </c>
      <c r="AK32" s="25">
        <f t="shared" si="17"/>
        <v>1.0198300283286119</v>
      </c>
      <c r="AL32" s="25">
        <f t="shared" si="18"/>
        <v>1.0424929178470255</v>
      </c>
      <c r="AM32" s="25">
        <f t="shared" si="19"/>
        <v>0.93484419263456087</v>
      </c>
      <c r="AN32" s="25">
        <f t="shared" si="20"/>
        <v>1.0028328611898016</v>
      </c>
      <c r="AO32" s="25">
        <f t="shared" si="21"/>
        <v>0.83852691218130315</v>
      </c>
      <c r="AP32" s="25">
        <f t="shared" si="22"/>
        <v>0.83852691218130315</v>
      </c>
      <c r="AQ32" s="25">
        <f t="shared" si="23"/>
        <v>0.83852691218130315</v>
      </c>
      <c r="AR32" s="25">
        <f t="shared" si="24"/>
        <v>0.83852691218130315</v>
      </c>
      <c r="AS32" s="25">
        <f t="shared" si="25"/>
        <v>0.83852691218130315</v>
      </c>
      <c r="AU32" s="11">
        <f t="shared" si="43"/>
        <v>590.47109078768665</v>
      </c>
      <c r="AV32" s="11">
        <f t="shared" si="26"/>
        <v>670.53496750466104</v>
      </c>
      <c r="AW32" s="11">
        <f t="shared" si="27"/>
        <v>745.59485192682462</v>
      </c>
      <c r="AX32" s="11">
        <f t="shared" si="28"/>
        <v>985.78648207774791</v>
      </c>
      <c r="AY32" s="11">
        <f t="shared" si="29"/>
        <v>885.7066361815298</v>
      </c>
      <c r="AZ32" s="11">
        <f t="shared" si="30"/>
        <v>925.73857454001711</v>
      </c>
      <c r="BA32" s="11">
        <f t="shared" si="31"/>
        <v>925.73857454001711</v>
      </c>
      <c r="BB32" s="11">
        <f t="shared" si="32"/>
        <v>900.71861306596259</v>
      </c>
      <c r="BC32" s="11">
        <f t="shared" si="33"/>
        <v>920.73458224520618</v>
      </c>
      <c r="BD32" s="11">
        <f t="shared" si="34"/>
        <v>825.65872864379901</v>
      </c>
      <c r="BE32" s="11">
        <f t="shared" si="35"/>
        <v>885.7066361815298</v>
      </c>
      <c r="BF32" s="11">
        <f t="shared" si="36"/>
        <v>740.59085963201369</v>
      </c>
      <c r="BG32" s="11">
        <f t="shared" si="37"/>
        <v>740.59085963201369</v>
      </c>
      <c r="BH32" s="11">
        <f t="shared" si="38"/>
        <v>740.59085963201369</v>
      </c>
      <c r="BI32" s="11">
        <f t="shared" si="39"/>
        <v>740.59085963201369</v>
      </c>
      <c r="BJ32" s="11">
        <f t="shared" si="40"/>
        <v>740.59085963201369</v>
      </c>
      <c r="BL32" s="4">
        <f t="shared" si="45"/>
        <v>0</v>
      </c>
    </row>
    <row r="33" spans="1:64" x14ac:dyDescent="0.25">
      <c r="A33" s="4">
        <f t="shared" si="44"/>
        <v>24</v>
      </c>
      <c r="B33" s="4" t="str">
        <f>INDEX([4]Intersections!$1:$1048576,MATCH($E33,[4]Intersections!$A:$A,0),MATCH("Description",[4]Intersections!$3:$3,0))</f>
        <v>East Capitol Street SE at Texas Avenue SE</v>
      </c>
      <c r="C33" s="4">
        <v>98</v>
      </c>
      <c r="D33" s="4" t="s">
        <v>4</v>
      </c>
      <c r="E33" s="4" t="s">
        <v>23</v>
      </c>
      <c r="F33" s="4" t="s">
        <v>23</v>
      </c>
      <c r="G33" s="30" t="s">
        <v>8</v>
      </c>
      <c r="H33" s="30" t="s">
        <v>8</v>
      </c>
      <c r="J33" s="8">
        <v>100</v>
      </c>
      <c r="K33" s="8">
        <v>148</v>
      </c>
      <c r="L33" s="8">
        <v>192</v>
      </c>
      <c r="M33" s="8">
        <v>224</v>
      </c>
      <c r="N33" s="8">
        <v>268</v>
      </c>
      <c r="O33" s="8">
        <v>520</v>
      </c>
      <c r="P33" s="8">
        <v>552</v>
      </c>
      <c r="Q33" s="8">
        <v>528</v>
      </c>
      <c r="R33" s="8">
        <v>536</v>
      </c>
      <c r="S33" s="8">
        <v>620</v>
      </c>
      <c r="T33" s="8">
        <v>636</v>
      </c>
      <c r="U33" s="8">
        <v>556</v>
      </c>
      <c r="V33" s="61">
        <v>556</v>
      </c>
      <c r="W33" s="61">
        <v>556</v>
      </c>
      <c r="X33" s="61">
        <v>556</v>
      </c>
      <c r="Y33" s="61">
        <v>556</v>
      </c>
      <c r="AA33" s="4">
        <f t="shared" si="41"/>
        <v>580</v>
      </c>
      <c r="AB33" s="4">
        <f>IF($D33="TMC",INDEX('[5]Balanced AM Peak TMCs'!$A$36:$CJ$65,MATCH($H33&amp;" Approach",'[5]Balanced AM Peak TMCs'!$A$36:$A$65,0),MATCH(RIGHT($F33,3)&amp;"B",'[5]Balanced AM Peak TMCs'!$A$38:$CJ$38,0)))</f>
        <v>525</v>
      </c>
      <c r="AD33" s="25">
        <f t="shared" si="42"/>
        <v>0.17241379310344829</v>
      </c>
      <c r="AE33" s="25">
        <f t="shared" si="11"/>
        <v>0.25517241379310346</v>
      </c>
      <c r="AF33" s="25">
        <f t="shared" si="12"/>
        <v>0.33103448275862069</v>
      </c>
      <c r="AG33" s="25">
        <f t="shared" si="13"/>
        <v>0.38620689655172413</v>
      </c>
      <c r="AH33" s="25">
        <f t="shared" si="14"/>
        <v>0.46206896551724136</v>
      </c>
      <c r="AI33" s="25">
        <f t="shared" si="15"/>
        <v>0.89655172413793105</v>
      </c>
      <c r="AJ33" s="25">
        <f t="shared" si="16"/>
        <v>0.9517241379310345</v>
      </c>
      <c r="AK33" s="25">
        <f t="shared" si="17"/>
        <v>0.91034482758620694</v>
      </c>
      <c r="AL33" s="25">
        <f t="shared" si="18"/>
        <v>0.92413793103448272</v>
      </c>
      <c r="AM33" s="25">
        <f t="shared" si="19"/>
        <v>1.0689655172413792</v>
      </c>
      <c r="AN33" s="25">
        <f t="shared" si="20"/>
        <v>1.096551724137931</v>
      </c>
      <c r="AO33" s="25">
        <f t="shared" si="21"/>
        <v>0.95862068965517244</v>
      </c>
      <c r="AP33" s="25">
        <f t="shared" si="22"/>
        <v>0.95862068965517244</v>
      </c>
      <c r="AQ33" s="25">
        <f t="shared" si="23"/>
        <v>0.95862068965517244</v>
      </c>
      <c r="AR33" s="25">
        <f t="shared" si="24"/>
        <v>0.95862068965517244</v>
      </c>
      <c r="AS33" s="25">
        <f t="shared" si="25"/>
        <v>0.95862068965517244</v>
      </c>
      <c r="AU33" s="11">
        <f t="shared" si="43"/>
        <v>90.517241379310349</v>
      </c>
      <c r="AV33" s="11">
        <f t="shared" si="26"/>
        <v>133.9655172413793</v>
      </c>
      <c r="AW33" s="11">
        <f t="shared" si="27"/>
        <v>173.79310344827587</v>
      </c>
      <c r="AX33" s="11">
        <f t="shared" si="28"/>
        <v>202.75862068965517</v>
      </c>
      <c r="AY33" s="11">
        <f t="shared" si="29"/>
        <v>242.58620689655172</v>
      </c>
      <c r="AZ33" s="11">
        <f t="shared" si="30"/>
        <v>470.68965517241378</v>
      </c>
      <c r="BA33" s="11">
        <f t="shared" si="31"/>
        <v>499.65517241379314</v>
      </c>
      <c r="BB33" s="11">
        <f t="shared" si="32"/>
        <v>477.93103448275866</v>
      </c>
      <c r="BC33" s="11">
        <f t="shared" si="33"/>
        <v>485.17241379310343</v>
      </c>
      <c r="BD33" s="11">
        <f t="shared" si="34"/>
        <v>561.20689655172407</v>
      </c>
      <c r="BE33" s="11">
        <f t="shared" si="35"/>
        <v>575.68965517241372</v>
      </c>
      <c r="BF33" s="11">
        <f t="shared" si="36"/>
        <v>503.27586206896552</v>
      </c>
      <c r="BG33" s="11">
        <f t="shared" si="37"/>
        <v>503.27586206896552</v>
      </c>
      <c r="BH33" s="11">
        <f t="shared" si="38"/>
        <v>503.27586206896552</v>
      </c>
      <c r="BI33" s="11">
        <f t="shared" si="39"/>
        <v>503.27586206896552</v>
      </c>
      <c r="BJ33" s="11">
        <f t="shared" si="40"/>
        <v>503.27586206896552</v>
      </c>
      <c r="BL33" s="4">
        <f t="shared" si="45"/>
        <v>0</v>
      </c>
    </row>
    <row r="34" spans="1:64" x14ac:dyDescent="0.25">
      <c r="A34" s="4">
        <f t="shared" si="44"/>
        <v>25</v>
      </c>
      <c r="B34" s="4" t="str">
        <f>INDEX([4]Intersections!$1:$1048576,MATCH($E34,[4]Intersections!$A:$A,0),MATCH("Description",[4]Intersections!$3:$3,0))</f>
        <v>East Capitol Street SE at Texas Avenue SE</v>
      </c>
      <c r="C34" s="4">
        <v>86</v>
      </c>
      <c r="D34" s="4" t="s">
        <v>4</v>
      </c>
      <c r="E34" s="4" t="s">
        <v>23</v>
      </c>
      <c r="F34" s="4" t="s">
        <v>23</v>
      </c>
      <c r="G34" s="30" t="s">
        <v>13</v>
      </c>
      <c r="H34" s="30" t="s">
        <v>13</v>
      </c>
      <c r="J34" s="8">
        <v>64</v>
      </c>
      <c r="K34" s="8">
        <v>84</v>
      </c>
      <c r="L34" s="8">
        <v>72</v>
      </c>
      <c r="M34" s="8">
        <v>216</v>
      </c>
      <c r="N34" s="8">
        <v>212</v>
      </c>
      <c r="O34" s="8">
        <v>232</v>
      </c>
      <c r="P34" s="8">
        <v>340</v>
      </c>
      <c r="Q34" s="8">
        <v>288</v>
      </c>
      <c r="R34" s="8">
        <v>284</v>
      </c>
      <c r="S34" s="8">
        <v>236</v>
      </c>
      <c r="T34" s="8">
        <v>204</v>
      </c>
      <c r="U34" s="8">
        <v>228</v>
      </c>
      <c r="V34" s="61">
        <v>228</v>
      </c>
      <c r="W34" s="61">
        <v>228</v>
      </c>
      <c r="X34" s="61">
        <v>228</v>
      </c>
      <c r="Y34" s="61">
        <v>228</v>
      </c>
      <c r="AA34" s="4">
        <f t="shared" si="41"/>
        <v>253</v>
      </c>
      <c r="AB34" s="4">
        <f>IF($D34="TMC",INDEX('[5]Balanced AM Peak TMCs'!$A$36:$CJ$65,MATCH($H34&amp;" Approach",'[5]Balanced AM Peak TMCs'!$A$36:$A$65,0),MATCH(RIGHT($F34,3)&amp;"B",'[5]Balanced AM Peak TMCs'!$A$38:$CJ$38,0)))</f>
        <v>450</v>
      </c>
      <c r="AD34" s="25">
        <f t="shared" si="42"/>
        <v>0.25296442687747034</v>
      </c>
      <c r="AE34" s="25">
        <f t="shared" si="11"/>
        <v>0.33201581027667987</v>
      </c>
      <c r="AF34" s="25">
        <f t="shared" si="12"/>
        <v>0.28458498023715417</v>
      </c>
      <c r="AG34" s="25">
        <f t="shared" si="13"/>
        <v>0.85375494071146241</v>
      </c>
      <c r="AH34" s="25">
        <f t="shared" si="14"/>
        <v>0.8379446640316206</v>
      </c>
      <c r="AI34" s="25">
        <f t="shared" si="15"/>
        <v>0.91699604743083007</v>
      </c>
      <c r="AJ34" s="25">
        <f t="shared" si="16"/>
        <v>1.3438735177865613</v>
      </c>
      <c r="AK34" s="25">
        <f t="shared" si="17"/>
        <v>1.1383399209486167</v>
      </c>
      <c r="AL34" s="25">
        <f t="shared" si="18"/>
        <v>1.1225296442687747</v>
      </c>
      <c r="AM34" s="25">
        <f t="shared" si="19"/>
        <v>0.93280632411067199</v>
      </c>
      <c r="AN34" s="25">
        <f t="shared" si="20"/>
        <v>0.80632411067193677</v>
      </c>
      <c r="AO34" s="25">
        <f t="shared" si="21"/>
        <v>0.90118577075098816</v>
      </c>
      <c r="AP34" s="25">
        <f t="shared" si="22"/>
        <v>0.90118577075098816</v>
      </c>
      <c r="AQ34" s="25">
        <f t="shared" si="23"/>
        <v>0.90118577075098816</v>
      </c>
      <c r="AR34" s="25">
        <f t="shared" si="24"/>
        <v>0.90118577075098816</v>
      </c>
      <c r="AS34" s="25">
        <f t="shared" si="25"/>
        <v>0.90118577075098816</v>
      </c>
      <c r="AU34" s="11">
        <f t="shared" si="43"/>
        <v>113.83399209486166</v>
      </c>
      <c r="AV34" s="11">
        <f t="shared" si="26"/>
        <v>149.40711462450594</v>
      </c>
      <c r="AW34" s="11">
        <f t="shared" si="27"/>
        <v>128.06324110671937</v>
      </c>
      <c r="AX34" s="11">
        <f t="shared" si="28"/>
        <v>384.18972332015807</v>
      </c>
      <c r="AY34" s="11">
        <f t="shared" si="29"/>
        <v>377.07509881422925</v>
      </c>
      <c r="AZ34" s="11">
        <f t="shared" si="30"/>
        <v>412.64822134387356</v>
      </c>
      <c r="BA34" s="11">
        <f t="shared" si="31"/>
        <v>604.74308300395262</v>
      </c>
      <c r="BB34" s="11">
        <f t="shared" si="32"/>
        <v>512.2529644268775</v>
      </c>
      <c r="BC34" s="11">
        <f t="shared" si="33"/>
        <v>505.13833992094862</v>
      </c>
      <c r="BD34" s="11">
        <f t="shared" si="34"/>
        <v>419.76284584980237</v>
      </c>
      <c r="BE34" s="11">
        <f t="shared" si="35"/>
        <v>362.84584980237156</v>
      </c>
      <c r="BF34" s="11">
        <f t="shared" si="36"/>
        <v>405.53359683794469</v>
      </c>
      <c r="BG34" s="11">
        <f t="shared" si="37"/>
        <v>405.53359683794469</v>
      </c>
      <c r="BH34" s="11">
        <f t="shared" si="38"/>
        <v>405.53359683794469</v>
      </c>
      <c r="BI34" s="11">
        <f t="shared" si="39"/>
        <v>405.53359683794469</v>
      </c>
      <c r="BJ34" s="11">
        <f t="shared" si="40"/>
        <v>405.53359683794469</v>
      </c>
      <c r="BL34" s="4">
        <f t="shared" si="45"/>
        <v>0</v>
      </c>
    </row>
    <row r="35" spans="1:64" x14ac:dyDescent="0.25">
      <c r="A35" s="4">
        <f>A34+1</f>
        <v>26</v>
      </c>
      <c r="B35" s="4" t="str">
        <f>INDEX([4]Intersections!$1:$1048576,MATCH($E35,[4]Intersections!$A:$A,0),MATCH("Description",[4]Intersections!$3:$3,0))</f>
        <v>Kenilworth Avenue NE at Foote Street NE</v>
      </c>
      <c r="C35" s="4">
        <v>138</v>
      </c>
      <c r="D35" s="4" t="s">
        <v>4</v>
      </c>
      <c r="E35" s="4" t="s">
        <v>24</v>
      </c>
      <c r="F35" s="4" t="s">
        <v>24</v>
      </c>
      <c r="G35" s="4" t="s">
        <v>14</v>
      </c>
      <c r="H35" s="4" t="s">
        <v>14</v>
      </c>
      <c r="J35" s="8">
        <v>52</v>
      </c>
      <c r="K35" s="8">
        <v>80</v>
      </c>
      <c r="L35" s="8">
        <v>156</v>
      </c>
      <c r="M35" s="8">
        <v>172</v>
      </c>
      <c r="N35" s="8">
        <v>212</v>
      </c>
      <c r="O35" s="8">
        <v>256</v>
      </c>
      <c r="P35" s="8">
        <v>224</v>
      </c>
      <c r="Q35" s="8">
        <v>232</v>
      </c>
      <c r="R35" s="8">
        <v>220</v>
      </c>
      <c r="S35" s="8">
        <v>228</v>
      </c>
      <c r="T35" s="8">
        <v>280</v>
      </c>
      <c r="U35" s="8">
        <v>180</v>
      </c>
      <c r="V35" s="61">
        <v>180</v>
      </c>
      <c r="W35" s="61">
        <v>180</v>
      </c>
      <c r="X35" s="61">
        <v>180</v>
      </c>
      <c r="Y35" s="61">
        <v>180</v>
      </c>
      <c r="AA35" s="4">
        <f t="shared" si="41"/>
        <v>240</v>
      </c>
      <c r="AB35" s="4">
        <f>IF($D35="TMC",INDEX('[5]Balanced AM Peak TMCs'!$A$36:$CJ$65,MATCH($H35&amp;" Approach",'[5]Balanced AM Peak TMCs'!$A$36:$A$65,0),MATCH(RIGHT($F35,3)&amp;"B",'[5]Balanced AM Peak TMCs'!$A$38:$CJ$38,0)))</f>
        <v>245</v>
      </c>
      <c r="AD35" s="25">
        <f t="shared" si="42"/>
        <v>0.21666666666666667</v>
      </c>
      <c r="AE35" s="25">
        <f t="shared" si="11"/>
        <v>0.33333333333333331</v>
      </c>
      <c r="AF35" s="25">
        <f t="shared" si="12"/>
        <v>0.65</v>
      </c>
      <c r="AG35" s="25">
        <f t="shared" si="13"/>
        <v>0.71666666666666667</v>
      </c>
      <c r="AH35" s="25">
        <f t="shared" si="14"/>
        <v>0.8833333333333333</v>
      </c>
      <c r="AI35" s="25">
        <f t="shared" si="15"/>
        <v>1.0666666666666667</v>
      </c>
      <c r="AJ35" s="25">
        <f t="shared" si="16"/>
        <v>0.93333333333333335</v>
      </c>
      <c r="AK35" s="25">
        <f t="shared" si="17"/>
        <v>0.96666666666666667</v>
      </c>
      <c r="AL35" s="25">
        <f t="shared" si="18"/>
        <v>0.91666666666666663</v>
      </c>
      <c r="AM35" s="25">
        <f t="shared" si="19"/>
        <v>0.95</v>
      </c>
      <c r="AN35" s="25">
        <f t="shared" si="20"/>
        <v>1.1666666666666667</v>
      </c>
      <c r="AO35" s="25">
        <f t="shared" si="21"/>
        <v>0.75</v>
      </c>
      <c r="AP35" s="25">
        <f t="shared" si="22"/>
        <v>0.75</v>
      </c>
      <c r="AQ35" s="25">
        <f t="shared" si="23"/>
        <v>0.75</v>
      </c>
      <c r="AR35" s="25">
        <f t="shared" si="24"/>
        <v>0.75</v>
      </c>
      <c r="AS35" s="25">
        <f t="shared" si="25"/>
        <v>0.75</v>
      </c>
      <c r="AU35" s="11">
        <f t="shared" si="43"/>
        <v>53.083333333333336</v>
      </c>
      <c r="AV35" s="11">
        <f t="shared" si="26"/>
        <v>81.666666666666657</v>
      </c>
      <c r="AW35" s="11">
        <f t="shared" si="27"/>
        <v>159.25</v>
      </c>
      <c r="AX35" s="11">
        <f t="shared" si="28"/>
        <v>175.58333333333334</v>
      </c>
      <c r="AY35" s="11">
        <f t="shared" si="29"/>
        <v>216.41666666666666</v>
      </c>
      <c r="AZ35" s="11">
        <f t="shared" si="30"/>
        <v>261.33333333333331</v>
      </c>
      <c r="BA35" s="11">
        <f t="shared" si="31"/>
        <v>228.66666666666666</v>
      </c>
      <c r="BB35" s="11">
        <f t="shared" si="32"/>
        <v>236.83333333333334</v>
      </c>
      <c r="BC35" s="11">
        <f t="shared" si="33"/>
        <v>224.58333333333331</v>
      </c>
      <c r="BD35" s="11">
        <f t="shared" si="34"/>
        <v>232.75</v>
      </c>
      <c r="BE35" s="11">
        <f t="shared" si="35"/>
        <v>285.83333333333337</v>
      </c>
      <c r="BF35" s="11">
        <f t="shared" si="36"/>
        <v>183.75</v>
      </c>
      <c r="BG35" s="11">
        <f t="shared" si="37"/>
        <v>183.75</v>
      </c>
      <c r="BH35" s="11">
        <f t="shared" si="38"/>
        <v>183.75</v>
      </c>
      <c r="BI35" s="11">
        <f t="shared" si="39"/>
        <v>183.75</v>
      </c>
      <c r="BJ35" s="11">
        <f t="shared" si="40"/>
        <v>183.75</v>
      </c>
      <c r="BL35" s="4">
        <f t="shared" si="45"/>
        <v>0</v>
      </c>
    </row>
    <row r="36" spans="1:64" x14ac:dyDescent="0.25">
      <c r="A36" s="4">
        <f t="shared" si="44"/>
        <v>27</v>
      </c>
      <c r="B36" s="4" t="str">
        <f>INDEX([4]Intersections!$1:$1048576,MATCH($E36,[4]Intersections!$A:$A,0),MATCH("Description",[4]Intersections!$3:$3,0))</f>
        <v>Minnesota Avenue NE at Grant Street NE and Bus Entrance North</v>
      </c>
      <c r="C36" s="4">
        <v>59</v>
      </c>
      <c r="D36" s="4" t="s">
        <v>4</v>
      </c>
      <c r="E36" s="4" t="s">
        <v>25</v>
      </c>
      <c r="F36" s="4" t="s">
        <v>25</v>
      </c>
      <c r="G36" s="4" t="s">
        <v>13</v>
      </c>
      <c r="H36" s="4" t="s">
        <v>13</v>
      </c>
      <c r="J36" s="8">
        <v>32</v>
      </c>
      <c r="K36" s="8">
        <v>16</v>
      </c>
      <c r="L36" s="8">
        <v>28</v>
      </c>
      <c r="M36" s="8">
        <v>24</v>
      </c>
      <c r="N36" s="8">
        <v>48</v>
      </c>
      <c r="O36" s="8">
        <v>76</v>
      </c>
      <c r="P36" s="8">
        <v>168</v>
      </c>
      <c r="Q36" s="8">
        <v>152</v>
      </c>
      <c r="R36" s="8">
        <v>164</v>
      </c>
      <c r="S36" s="8">
        <v>96</v>
      </c>
      <c r="T36" s="8">
        <v>100</v>
      </c>
      <c r="U36" s="8">
        <v>44</v>
      </c>
      <c r="V36" s="61">
        <v>44</v>
      </c>
      <c r="W36" s="61">
        <v>44</v>
      </c>
      <c r="X36" s="61">
        <v>44</v>
      </c>
      <c r="Y36" s="61">
        <v>44</v>
      </c>
      <c r="AA36" s="4">
        <f t="shared" si="41"/>
        <v>128</v>
      </c>
      <c r="AB36" s="4">
        <f>IF($D36="TMC",INDEX('[5]Balanced AM Peak TMCs'!$A$36:$CJ$65,MATCH($H36&amp;" Approach",'[5]Balanced AM Peak TMCs'!$A$36:$A$65,0),MATCH(RIGHT($F36,3)&amp;"B",'[5]Balanced AM Peak TMCs'!$A$38:$CJ$38,0)))</f>
        <v>235</v>
      </c>
      <c r="AD36" s="25">
        <f t="shared" si="42"/>
        <v>0.25</v>
      </c>
      <c r="AE36" s="25">
        <f t="shared" si="11"/>
        <v>0.125</v>
      </c>
      <c r="AF36" s="25">
        <f t="shared" si="12"/>
        <v>0.21875</v>
      </c>
      <c r="AG36" s="25">
        <f t="shared" si="13"/>
        <v>0.1875</v>
      </c>
      <c r="AH36" s="25">
        <f t="shared" si="14"/>
        <v>0.375</v>
      </c>
      <c r="AI36" s="25">
        <f t="shared" si="15"/>
        <v>0.59375</v>
      </c>
      <c r="AJ36" s="25">
        <f t="shared" si="16"/>
        <v>1.3125</v>
      </c>
      <c r="AK36" s="25">
        <f t="shared" si="17"/>
        <v>1.1875</v>
      </c>
      <c r="AL36" s="25">
        <f t="shared" si="18"/>
        <v>1.28125</v>
      </c>
      <c r="AM36" s="25">
        <f t="shared" si="19"/>
        <v>0.75</v>
      </c>
      <c r="AN36" s="25">
        <f t="shared" si="20"/>
        <v>0.78125</v>
      </c>
      <c r="AO36" s="25">
        <f t="shared" si="21"/>
        <v>0.34375</v>
      </c>
      <c r="AP36" s="25">
        <f t="shared" si="22"/>
        <v>0.34375</v>
      </c>
      <c r="AQ36" s="25">
        <f t="shared" si="23"/>
        <v>0.34375</v>
      </c>
      <c r="AR36" s="25">
        <f t="shared" si="24"/>
        <v>0.34375</v>
      </c>
      <c r="AS36" s="25">
        <f t="shared" si="25"/>
        <v>0.34375</v>
      </c>
      <c r="AU36" s="11">
        <f t="shared" si="43"/>
        <v>58.75</v>
      </c>
      <c r="AV36" s="11">
        <f t="shared" si="26"/>
        <v>29.375</v>
      </c>
      <c r="AW36" s="11">
        <f t="shared" si="27"/>
        <v>51.40625</v>
      </c>
      <c r="AX36" s="11">
        <f t="shared" si="28"/>
        <v>44.0625</v>
      </c>
      <c r="AY36" s="11">
        <f t="shared" si="29"/>
        <v>88.125</v>
      </c>
      <c r="AZ36" s="11">
        <f t="shared" si="30"/>
        <v>139.53125</v>
      </c>
      <c r="BA36" s="11">
        <f t="shared" si="31"/>
        <v>308.4375</v>
      </c>
      <c r="BB36" s="11">
        <f t="shared" si="32"/>
        <v>279.0625</v>
      </c>
      <c r="BC36" s="11">
        <f t="shared" si="33"/>
        <v>301.09375</v>
      </c>
      <c r="BD36" s="11">
        <f t="shared" si="34"/>
        <v>176.25</v>
      </c>
      <c r="BE36" s="11">
        <f t="shared" si="35"/>
        <v>183.59375</v>
      </c>
      <c r="BF36" s="11">
        <f t="shared" si="36"/>
        <v>80.78125</v>
      </c>
      <c r="BG36" s="11">
        <f t="shared" si="37"/>
        <v>80.78125</v>
      </c>
      <c r="BH36" s="11">
        <f t="shared" si="38"/>
        <v>80.78125</v>
      </c>
      <c r="BI36" s="11">
        <f t="shared" si="39"/>
        <v>80.78125</v>
      </c>
      <c r="BJ36" s="11">
        <f t="shared" si="40"/>
        <v>80.78125</v>
      </c>
      <c r="BL36" s="4">
        <f t="shared" si="45"/>
        <v>0</v>
      </c>
    </row>
    <row r="37" spans="1:64" x14ac:dyDescent="0.25">
      <c r="A37" s="4">
        <f t="shared" si="44"/>
        <v>28</v>
      </c>
      <c r="B37" s="4" t="str">
        <f>INDEX([4]Intersections!$1:$1048576,MATCH($E37,[4]Intersections!$A:$A,0),MATCH("Description",[4]Intersections!$3:$3,0))</f>
        <v>Minnesota Avenue NE at Grant Street NE and Bus Entrance North</v>
      </c>
      <c r="C37" s="4">
        <v>68</v>
      </c>
      <c r="D37" s="4" t="s">
        <v>4</v>
      </c>
      <c r="E37" s="4" t="s">
        <v>25</v>
      </c>
      <c r="F37" s="4" t="s">
        <v>25</v>
      </c>
      <c r="G37" s="4" t="s">
        <v>6</v>
      </c>
      <c r="H37" s="4" t="s">
        <v>6</v>
      </c>
      <c r="J37" s="8">
        <v>244</v>
      </c>
      <c r="K37" s="8">
        <v>368</v>
      </c>
      <c r="L37" s="8">
        <v>480</v>
      </c>
      <c r="M37" s="8">
        <v>492</v>
      </c>
      <c r="N37" s="8">
        <v>548</v>
      </c>
      <c r="O37" s="8">
        <v>536</v>
      </c>
      <c r="P37" s="8">
        <v>512</v>
      </c>
      <c r="Q37" s="8">
        <v>548</v>
      </c>
      <c r="R37" s="8">
        <v>504</v>
      </c>
      <c r="S37" s="8">
        <v>612</v>
      </c>
      <c r="T37" s="8">
        <v>448</v>
      </c>
      <c r="U37" s="8">
        <v>540</v>
      </c>
      <c r="V37" s="61">
        <v>540</v>
      </c>
      <c r="W37" s="61">
        <v>540</v>
      </c>
      <c r="X37" s="61">
        <v>540</v>
      </c>
      <c r="Y37" s="61">
        <v>540</v>
      </c>
      <c r="AA37" s="4">
        <f t="shared" si="41"/>
        <v>528</v>
      </c>
      <c r="AB37" s="4">
        <f>IF($D37="TMC",INDEX('[5]Balanced AM Peak TMCs'!$A$36:$CJ$65,MATCH($H37&amp;" Approach",'[5]Balanced AM Peak TMCs'!$A$36:$A$65,0),MATCH(RIGHT($F37,3)&amp;"B",'[5]Balanced AM Peak TMCs'!$A$38:$CJ$38,0)))</f>
        <v>770</v>
      </c>
      <c r="AD37" s="25">
        <f t="shared" si="42"/>
        <v>0.4621212121212121</v>
      </c>
      <c r="AE37" s="25">
        <f t="shared" si="11"/>
        <v>0.69696969696969702</v>
      </c>
      <c r="AF37" s="25">
        <f t="shared" si="12"/>
        <v>0.90909090909090906</v>
      </c>
      <c r="AG37" s="25">
        <f t="shared" si="13"/>
        <v>0.93181818181818177</v>
      </c>
      <c r="AH37" s="25">
        <f t="shared" si="14"/>
        <v>1.0378787878787878</v>
      </c>
      <c r="AI37" s="25">
        <f t="shared" si="15"/>
        <v>1.0151515151515151</v>
      </c>
      <c r="AJ37" s="25">
        <f t="shared" si="16"/>
        <v>0.96969696969696972</v>
      </c>
      <c r="AK37" s="25">
        <f t="shared" si="17"/>
        <v>1.0378787878787878</v>
      </c>
      <c r="AL37" s="25">
        <f t="shared" si="18"/>
        <v>0.95454545454545459</v>
      </c>
      <c r="AM37" s="25">
        <f t="shared" si="19"/>
        <v>1.1590909090909092</v>
      </c>
      <c r="AN37" s="25">
        <f t="shared" si="20"/>
        <v>0.84848484848484851</v>
      </c>
      <c r="AO37" s="25">
        <f t="shared" si="21"/>
        <v>1.0227272727272727</v>
      </c>
      <c r="AP37" s="25">
        <f t="shared" si="22"/>
        <v>1.0227272727272727</v>
      </c>
      <c r="AQ37" s="25">
        <f t="shared" si="23"/>
        <v>1.0227272727272727</v>
      </c>
      <c r="AR37" s="25">
        <f t="shared" si="24"/>
        <v>1.0227272727272727</v>
      </c>
      <c r="AS37" s="25">
        <f t="shared" si="25"/>
        <v>1.0227272727272727</v>
      </c>
      <c r="AU37" s="11">
        <f t="shared" si="43"/>
        <v>355.83333333333331</v>
      </c>
      <c r="AV37" s="11">
        <f t="shared" si="26"/>
        <v>536.66666666666674</v>
      </c>
      <c r="AW37" s="11">
        <f t="shared" si="27"/>
        <v>700</v>
      </c>
      <c r="AX37" s="11">
        <f t="shared" si="28"/>
        <v>717.5</v>
      </c>
      <c r="AY37" s="11">
        <f t="shared" si="29"/>
        <v>799.16666666666663</v>
      </c>
      <c r="AZ37" s="11">
        <f t="shared" si="30"/>
        <v>781.66666666666663</v>
      </c>
      <c r="BA37" s="11">
        <f t="shared" si="31"/>
        <v>746.66666666666674</v>
      </c>
      <c r="BB37" s="11">
        <f t="shared" si="32"/>
        <v>799.16666666666663</v>
      </c>
      <c r="BC37" s="11">
        <f t="shared" si="33"/>
        <v>735</v>
      </c>
      <c r="BD37" s="11">
        <f t="shared" si="34"/>
        <v>892.50000000000011</v>
      </c>
      <c r="BE37" s="11">
        <f t="shared" si="35"/>
        <v>653.33333333333337</v>
      </c>
      <c r="BF37" s="11">
        <f t="shared" si="36"/>
        <v>787.5</v>
      </c>
      <c r="BG37" s="11">
        <f t="shared" si="37"/>
        <v>787.5</v>
      </c>
      <c r="BH37" s="11">
        <f t="shared" si="38"/>
        <v>787.5</v>
      </c>
      <c r="BI37" s="11">
        <f t="shared" si="39"/>
        <v>787.5</v>
      </c>
      <c r="BJ37" s="11">
        <f t="shared" si="40"/>
        <v>787.5</v>
      </c>
      <c r="BL37" s="4">
        <f t="shared" si="45"/>
        <v>0</v>
      </c>
    </row>
    <row r="38" spans="1:64" x14ac:dyDescent="0.25">
      <c r="A38" s="4">
        <f t="shared" si="44"/>
        <v>29</v>
      </c>
      <c r="B38" s="4" t="str">
        <f>INDEX([4]Intersections!$1:$1048576,MATCH($E38,[4]Intersections!$A:$A,0),MATCH("Description",[4]Intersections!$3:$3,0))</f>
        <v>Nannie Helen Burroughs Avenue NE at Minnesota Avenue NE</v>
      </c>
      <c r="C38" s="4">
        <v>117</v>
      </c>
      <c r="D38" s="4" t="s">
        <v>4</v>
      </c>
      <c r="E38" s="4" t="s">
        <v>26</v>
      </c>
      <c r="F38" s="4" t="s">
        <v>26</v>
      </c>
      <c r="G38" s="4" t="s">
        <v>6</v>
      </c>
      <c r="H38" s="4" t="s">
        <v>6</v>
      </c>
      <c r="J38" s="8">
        <v>240</v>
      </c>
      <c r="K38" s="8">
        <v>340</v>
      </c>
      <c r="L38" s="8">
        <v>544</v>
      </c>
      <c r="M38" s="8">
        <v>516</v>
      </c>
      <c r="N38" s="8">
        <v>588</v>
      </c>
      <c r="O38" s="8">
        <v>604</v>
      </c>
      <c r="P38" s="8">
        <v>656</v>
      </c>
      <c r="Q38" s="8">
        <v>604</v>
      </c>
      <c r="R38" s="8">
        <v>552</v>
      </c>
      <c r="S38" s="8">
        <v>500</v>
      </c>
      <c r="T38" s="8">
        <v>560</v>
      </c>
      <c r="U38" s="8">
        <v>492</v>
      </c>
      <c r="V38" s="61">
        <v>492</v>
      </c>
      <c r="W38" s="61">
        <v>492</v>
      </c>
      <c r="X38" s="61">
        <v>492</v>
      </c>
      <c r="Y38" s="61">
        <v>492</v>
      </c>
      <c r="AA38" s="4">
        <f t="shared" si="41"/>
        <v>554</v>
      </c>
      <c r="AB38" s="4">
        <f>IF($D38="TMC",INDEX('[5]Balanced AM Peak TMCs'!$A$36:$CJ$65,MATCH($H38&amp;" Approach",'[5]Balanced AM Peak TMCs'!$A$36:$A$65,0),MATCH(RIGHT($F38,3)&amp;"B",'[5]Balanced AM Peak TMCs'!$A$38:$CJ$38,0)))</f>
        <v>750</v>
      </c>
      <c r="AD38" s="25">
        <f t="shared" si="42"/>
        <v>0.43321299638989169</v>
      </c>
      <c r="AE38" s="25">
        <f t="shared" si="11"/>
        <v>0.61371841155234652</v>
      </c>
      <c r="AF38" s="25">
        <f t="shared" si="12"/>
        <v>0.98194945848375448</v>
      </c>
      <c r="AG38" s="25">
        <f t="shared" si="13"/>
        <v>0.93140794223826717</v>
      </c>
      <c r="AH38" s="25">
        <f t="shared" si="14"/>
        <v>1.0613718411552346</v>
      </c>
      <c r="AI38" s="25">
        <f t="shared" si="15"/>
        <v>1.0902527075812274</v>
      </c>
      <c r="AJ38" s="25">
        <f t="shared" si="16"/>
        <v>1.1841155234657039</v>
      </c>
      <c r="AK38" s="25">
        <f t="shared" si="17"/>
        <v>1.0902527075812274</v>
      </c>
      <c r="AL38" s="25">
        <f t="shared" si="18"/>
        <v>0.99638989169675085</v>
      </c>
      <c r="AM38" s="25">
        <f t="shared" si="19"/>
        <v>0.90252707581227432</v>
      </c>
      <c r="AN38" s="25">
        <f t="shared" si="20"/>
        <v>1.0108303249097472</v>
      </c>
      <c r="AO38" s="25">
        <f t="shared" si="21"/>
        <v>0.88808664259927794</v>
      </c>
      <c r="AP38" s="25">
        <f t="shared" si="22"/>
        <v>0.88808664259927794</v>
      </c>
      <c r="AQ38" s="25">
        <f t="shared" si="23"/>
        <v>0.88808664259927794</v>
      </c>
      <c r="AR38" s="25">
        <f t="shared" si="24"/>
        <v>0.88808664259927794</v>
      </c>
      <c r="AS38" s="25">
        <f t="shared" si="25"/>
        <v>0.88808664259927794</v>
      </c>
      <c r="AU38" s="11">
        <f t="shared" si="43"/>
        <v>324.90974729241879</v>
      </c>
      <c r="AV38" s="11">
        <f t="shared" si="26"/>
        <v>460.28880866425988</v>
      </c>
      <c r="AW38" s="11">
        <f t="shared" si="27"/>
        <v>736.46209386281589</v>
      </c>
      <c r="AX38" s="11">
        <f t="shared" si="28"/>
        <v>698.55595667870034</v>
      </c>
      <c r="AY38" s="11">
        <f t="shared" si="29"/>
        <v>796.02888086642599</v>
      </c>
      <c r="AZ38" s="11">
        <f t="shared" si="30"/>
        <v>817.68953068592054</v>
      </c>
      <c r="BA38" s="11">
        <f t="shared" si="31"/>
        <v>888.08664259927798</v>
      </c>
      <c r="BB38" s="11">
        <f t="shared" si="32"/>
        <v>817.68953068592054</v>
      </c>
      <c r="BC38" s="11">
        <f t="shared" si="33"/>
        <v>747.29241877256311</v>
      </c>
      <c r="BD38" s="11">
        <f t="shared" si="34"/>
        <v>676.89530685920579</v>
      </c>
      <c r="BE38" s="11">
        <f t="shared" si="35"/>
        <v>758.12274368231044</v>
      </c>
      <c r="BF38" s="11">
        <f t="shared" si="36"/>
        <v>666.06498194945846</v>
      </c>
      <c r="BG38" s="11">
        <f t="shared" si="37"/>
        <v>666.06498194945846</v>
      </c>
      <c r="BH38" s="11">
        <f t="shared" si="38"/>
        <v>666.06498194945846</v>
      </c>
      <c r="BI38" s="11">
        <f t="shared" si="39"/>
        <v>666.06498194945846</v>
      </c>
      <c r="BJ38" s="11">
        <f t="shared" si="40"/>
        <v>666.06498194945846</v>
      </c>
      <c r="BL38" s="4">
        <f t="shared" si="45"/>
        <v>0</v>
      </c>
    </row>
    <row r="39" spans="1:64" x14ac:dyDescent="0.25">
      <c r="A39" s="4">
        <f t="shared" si="44"/>
        <v>30</v>
      </c>
      <c r="B39" s="4" t="str">
        <f>INDEX([4]Intersections!$1:$1048576,MATCH($E39,[4]Intersections!$A:$A,0),MATCH("Description",[4]Intersections!$3:$3,0))</f>
        <v>Nannie Helen Burroughs Avenue NE at Minnesota Avenue NE</v>
      </c>
      <c r="C39" s="4">
        <v>71</v>
      </c>
      <c r="D39" s="4" t="s">
        <v>4</v>
      </c>
      <c r="E39" s="4" t="s">
        <v>26</v>
      </c>
      <c r="F39" s="4" t="s">
        <v>26</v>
      </c>
      <c r="G39" s="4" t="s">
        <v>8</v>
      </c>
      <c r="H39" s="4" t="s">
        <v>8</v>
      </c>
      <c r="J39" s="8">
        <v>188</v>
      </c>
      <c r="K39" s="8">
        <v>204</v>
      </c>
      <c r="L39" s="8">
        <v>200</v>
      </c>
      <c r="M39" s="8">
        <v>280</v>
      </c>
      <c r="N39" s="8">
        <v>276</v>
      </c>
      <c r="O39" s="8">
        <v>320</v>
      </c>
      <c r="P39" s="8">
        <v>344</v>
      </c>
      <c r="Q39" s="8">
        <v>452</v>
      </c>
      <c r="R39" s="8">
        <v>432</v>
      </c>
      <c r="S39" s="8">
        <v>456</v>
      </c>
      <c r="T39" s="8">
        <v>440</v>
      </c>
      <c r="U39" s="8">
        <v>396</v>
      </c>
      <c r="V39" s="61">
        <v>396</v>
      </c>
      <c r="W39" s="61">
        <v>396</v>
      </c>
      <c r="X39" s="61">
        <v>396</v>
      </c>
      <c r="Y39" s="61">
        <v>396</v>
      </c>
      <c r="AA39" s="4">
        <f t="shared" si="41"/>
        <v>445</v>
      </c>
      <c r="AB39" s="4">
        <f>IF($D39="TMC",INDEX('[5]Balanced AM Peak TMCs'!$A$36:$CJ$65,MATCH($H39&amp;" Approach",'[5]Balanced AM Peak TMCs'!$A$36:$A$65,0),MATCH(RIGHT($F39,3)&amp;"B",'[5]Balanced AM Peak TMCs'!$A$38:$CJ$38,0)))</f>
        <v>580</v>
      </c>
      <c r="AD39" s="25">
        <f t="shared" si="42"/>
        <v>0.42247191011235957</v>
      </c>
      <c r="AE39" s="25">
        <f t="shared" si="11"/>
        <v>0.45842696629213481</v>
      </c>
      <c r="AF39" s="25">
        <f t="shared" si="12"/>
        <v>0.449438202247191</v>
      </c>
      <c r="AG39" s="25">
        <f t="shared" si="13"/>
        <v>0.6292134831460674</v>
      </c>
      <c r="AH39" s="25">
        <f t="shared" si="14"/>
        <v>0.62022471910112364</v>
      </c>
      <c r="AI39" s="25">
        <f t="shared" si="15"/>
        <v>0.7191011235955056</v>
      </c>
      <c r="AJ39" s="25">
        <f t="shared" si="16"/>
        <v>0.77303370786516856</v>
      </c>
      <c r="AK39" s="25">
        <f t="shared" si="17"/>
        <v>1.0157303370786517</v>
      </c>
      <c r="AL39" s="25">
        <f t="shared" si="18"/>
        <v>0.97078651685393258</v>
      </c>
      <c r="AM39" s="25">
        <f t="shared" si="19"/>
        <v>1.0247191011235954</v>
      </c>
      <c r="AN39" s="25">
        <f t="shared" si="20"/>
        <v>0.9887640449438202</v>
      </c>
      <c r="AO39" s="25">
        <f t="shared" si="21"/>
        <v>0.88988764044943824</v>
      </c>
      <c r="AP39" s="25">
        <f t="shared" si="22"/>
        <v>0.88988764044943824</v>
      </c>
      <c r="AQ39" s="25">
        <f t="shared" si="23"/>
        <v>0.88988764044943824</v>
      </c>
      <c r="AR39" s="25">
        <f t="shared" si="24"/>
        <v>0.88988764044943824</v>
      </c>
      <c r="AS39" s="25">
        <f t="shared" si="25"/>
        <v>0.88988764044943824</v>
      </c>
      <c r="AU39" s="11">
        <f t="shared" si="43"/>
        <v>245.03370786516857</v>
      </c>
      <c r="AV39" s="11">
        <f t="shared" si="26"/>
        <v>265.88764044943821</v>
      </c>
      <c r="AW39" s="11">
        <f t="shared" si="27"/>
        <v>260.67415730337081</v>
      </c>
      <c r="AX39" s="11">
        <f t="shared" si="28"/>
        <v>364.9438202247191</v>
      </c>
      <c r="AY39" s="11">
        <f t="shared" si="29"/>
        <v>359.7303370786517</v>
      </c>
      <c r="AZ39" s="11">
        <f t="shared" si="30"/>
        <v>417.07865168539325</v>
      </c>
      <c r="BA39" s="11">
        <f t="shared" si="31"/>
        <v>448.35955056179779</v>
      </c>
      <c r="BB39" s="11">
        <f t="shared" si="32"/>
        <v>589.12359550561803</v>
      </c>
      <c r="BC39" s="11">
        <f t="shared" si="33"/>
        <v>563.05617977528095</v>
      </c>
      <c r="BD39" s="11">
        <f t="shared" si="34"/>
        <v>594.33707865168537</v>
      </c>
      <c r="BE39" s="11">
        <f t="shared" si="35"/>
        <v>573.48314606741576</v>
      </c>
      <c r="BF39" s="11">
        <f t="shared" si="36"/>
        <v>516.13483146067415</v>
      </c>
      <c r="BG39" s="11">
        <f t="shared" si="37"/>
        <v>516.13483146067415</v>
      </c>
      <c r="BH39" s="11">
        <f t="shared" si="38"/>
        <v>516.13483146067415</v>
      </c>
      <c r="BI39" s="11">
        <f t="shared" si="39"/>
        <v>516.13483146067415</v>
      </c>
      <c r="BJ39" s="11">
        <f t="shared" si="40"/>
        <v>516.13483146067415</v>
      </c>
      <c r="BL39" s="4">
        <f t="shared" si="45"/>
        <v>0</v>
      </c>
    </row>
    <row r="40" spans="1:64" x14ac:dyDescent="0.25">
      <c r="A40" s="4">
        <f t="shared" si="44"/>
        <v>31</v>
      </c>
      <c r="B40" s="28" t="s">
        <v>50</v>
      </c>
      <c r="C40" s="4">
        <v>260</v>
      </c>
      <c r="D40" s="4" t="s">
        <v>4</v>
      </c>
      <c r="E40" s="4" t="s">
        <v>38</v>
      </c>
      <c r="F40" s="4" t="s">
        <v>56</v>
      </c>
      <c r="G40" s="4" t="s">
        <v>39</v>
      </c>
      <c r="H40" s="4" t="s">
        <v>6</v>
      </c>
      <c r="J40" s="10">
        <v>48</v>
      </c>
      <c r="K40" s="10">
        <v>96</v>
      </c>
      <c r="L40" s="10">
        <v>92</v>
      </c>
      <c r="M40" s="10">
        <v>164</v>
      </c>
      <c r="N40" s="10">
        <v>272</v>
      </c>
      <c r="O40" s="10">
        <v>264</v>
      </c>
      <c r="P40" s="10">
        <v>268</v>
      </c>
      <c r="Q40" s="10">
        <v>320</v>
      </c>
      <c r="R40" s="10">
        <v>332</v>
      </c>
      <c r="S40" s="10">
        <v>308</v>
      </c>
      <c r="T40" s="10">
        <v>240</v>
      </c>
      <c r="U40" s="10">
        <v>288</v>
      </c>
      <c r="V40" s="61">
        <v>288</v>
      </c>
      <c r="W40" s="61">
        <v>288</v>
      </c>
      <c r="X40" s="61">
        <v>288</v>
      </c>
      <c r="Y40" s="61">
        <v>288</v>
      </c>
      <c r="AA40" s="4">
        <f>SUM(Q40:T40)/4</f>
        <v>300</v>
      </c>
      <c r="AB40" s="45">
        <f>IF($D40="TMC",INDEX('[5]Balanced AM Peak TMCs'!$A$36:$CJ$65,MATCH($H40&amp;" Approach",'[5]Balanced AM Peak TMCs'!$A$36:$A$65,0),MATCH(RIGHT($F40,3)&amp;"B",'[5]Balanced AM Peak TMCs'!$A$38:$CJ$38,0)))</f>
        <v>270</v>
      </c>
      <c r="AD40" s="25">
        <f t="shared" si="42"/>
        <v>0.16</v>
      </c>
      <c r="AE40" s="25">
        <f t="shared" si="11"/>
        <v>0.32</v>
      </c>
      <c r="AF40" s="25">
        <f t="shared" si="12"/>
        <v>0.30666666666666664</v>
      </c>
      <c r="AG40" s="25">
        <f t="shared" si="13"/>
        <v>0.54666666666666663</v>
      </c>
      <c r="AH40" s="25">
        <f t="shared" si="14"/>
        <v>0.90666666666666662</v>
      </c>
      <c r="AI40" s="25">
        <f t="shared" si="15"/>
        <v>0.88</v>
      </c>
      <c r="AJ40" s="25">
        <f t="shared" si="16"/>
        <v>0.89333333333333331</v>
      </c>
      <c r="AK40" s="25">
        <f t="shared" si="17"/>
        <v>1.0666666666666667</v>
      </c>
      <c r="AL40" s="25">
        <f t="shared" si="18"/>
        <v>1.1066666666666667</v>
      </c>
      <c r="AM40" s="25">
        <f t="shared" si="19"/>
        <v>1.0266666666666666</v>
      </c>
      <c r="AN40" s="25">
        <f t="shared" si="20"/>
        <v>0.8</v>
      </c>
      <c r="AO40" s="25">
        <f t="shared" si="21"/>
        <v>0.96</v>
      </c>
      <c r="AP40" s="25">
        <f t="shared" si="22"/>
        <v>0.96</v>
      </c>
      <c r="AQ40" s="25">
        <f t="shared" si="23"/>
        <v>0.96</v>
      </c>
      <c r="AR40" s="25">
        <f t="shared" si="24"/>
        <v>0.96</v>
      </c>
      <c r="AS40" s="25">
        <f t="shared" si="25"/>
        <v>0.96</v>
      </c>
      <c r="AU40" s="11">
        <f t="shared" si="43"/>
        <v>43.2</v>
      </c>
      <c r="AV40" s="11">
        <f t="shared" si="26"/>
        <v>86.4</v>
      </c>
      <c r="AW40" s="11">
        <f t="shared" si="27"/>
        <v>82.8</v>
      </c>
      <c r="AX40" s="11">
        <f t="shared" si="28"/>
        <v>147.6</v>
      </c>
      <c r="AY40" s="11">
        <f t="shared" si="29"/>
        <v>244.79999999999998</v>
      </c>
      <c r="AZ40" s="11">
        <f t="shared" si="30"/>
        <v>237.6</v>
      </c>
      <c r="BA40" s="11">
        <f t="shared" si="31"/>
        <v>241.2</v>
      </c>
      <c r="BB40" s="11">
        <f t="shared" si="32"/>
        <v>288</v>
      </c>
      <c r="BC40" s="11">
        <f t="shared" si="33"/>
        <v>298.8</v>
      </c>
      <c r="BD40" s="11">
        <f t="shared" si="34"/>
        <v>277.2</v>
      </c>
      <c r="BE40" s="11">
        <f t="shared" si="35"/>
        <v>216</v>
      </c>
      <c r="BF40" s="11">
        <f t="shared" si="36"/>
        <v>259.2</v>
      </c>
      <c r="BG40" s="11">
        <f t="shared" si="37"/>
        <v>259.2</v>
      </c>
      <c r="BH40" s="11">
        <f t="shared" si="38"/>
        <v>259.2</v>
      </c>
      <c r="BI40" s="11">
        <f t="shared" si="39"/>
        <v>259.2</v>
      </c>
      <c r="BJ40" s="11">
        <f t="shared" si="40"/>
        <v>259.2</v>
      </c>
      <c r="BL40" s="4">
        <f t="shared" si="45"/>
        <v>0</v>
      </c>
    </row>
    <row r="41" spans="1:64" x14ac:dyDescent="0.25">
      <c r="A41" s="4">
        <f t="shared" si="44"/>
        <v>32</v>
      </c>
      <c r="B41" s="28" t="s">
        <v>50</v>
      </c>
      <c r="C41" s="4">
        <v>255</v>
      </c>
      <c r="D41" s="4" t="s">
        <v>4</v>
      </c>
      <c r="E41" s="4" t="s">
        <v>38</v>
      </c>
      <c r="F41" s="4" t="s">
        <v>56</v>
      </c>
      <c r="G41" s="4" t="s">
        <v>40</v>
      </c>
      <c r="H41" s="4" t="s">
        <v>8</v>
      </c>
      <c r="J41" s="10">
        <v>24</v>
      </c>
      <c r="K41" s="10">
        <v>32</v>
      </c>
      <c r="L41" s="10">
        <v>44</v>
      </c>
      <c r="M41" s="10">
        <v>60</v>
      </c>
      <c r="N41" s="10">
        <v>36</v>
      </c>
      <c r="O41" s="10">
        <v>56</v>
      </c>
      <c r="P41" s="10">
        <v>56</v>
      </c>
      <c r="Q41" s="10">
        <v>80</v>
      </c>
      <c r="R41" s="10">
        <v>108</v>
      </c>
      <c r="S41" s="10">
        <v>112</v>
      </c>
      <c r="T41" s="10">
        <v>124</v>
      </c>
      <c r="U41" s="10">
        <v>140</v>
      </c>
      <c r="V41" s="61">
        <v>140</v>
      </c>
      <c r="W41" s="61">
        <v>140</v>
      </c>
      <c r="X41" s="61">
        <v>140</v>
      </c>
      <c r="Y41" s="61">
        <v>140</v>
      </c>
      <c r="AA41" s="4">
        <f t="shared" si="41"/>
        <v>106</v>
      </c>
      <c r="AB41" s="23">
        <f>IF($D41="TMC",INDEX('[5]Balanced AM Peak TMCs'!$A$36:$CJ$65,MATCH($H41&amp;" Approach",'[5]Balanced AM Peak TMCs'!$A$36:$A$65,0),MATCH(RIGHT($F41,3)&amp;"B",'[5]Balanced AM Peak TMCs'!$A$38:$CJ$38,0)))</f>
        <v>300</v>
      </c>
      <c r="AD41" s="25">
        <f t="shared" si="42"/>
        <v>0.22641509433962265</v>
      </c>
      <c r="AE41" s="25">
        <f t="shared" si="11"/>
        <v>0.30188679245283018</v>
      </c>
      <c r="AF41" s="25">
        <f t="shared" si="12"/>
        <v>0.41509433962264153</v>
      </c>
      <c r="AG41" s="25">
        <f t="shared" si="13"/>
        <v>0.56603773584905659</v>
      </c>
      <c r="AH41" s="25">
        <f t="shared" si="14"/>
        <v>0.33962264150943394</v>
      </c>
      <c r="AI41" s="25">
        <f t="shared" si="15"/>
        <v>0.52830188679245282</v>
      </c>
      <c r="AJ41" s="25">
        <f t="shared" si="16"/>
        <v>0.52830188679245282</v>
      </c>
      <c r="AK41" s="25">
        <f t="shared" si="17"/>
        <v>0.75471698113207553</v>
      </c>
      <c r="AL41" s="25">
        <f t="shared" si="18"/>
        <v>1.0188679245283019</v>
      </c>
      <c r="AM41" s="25">
        <f t="shared" si="19"/>
        <v>1.0566037735849056</v>
      </c>
      <c r="AN41" s="25">
        <f t="shared" si="20"/>
        <v>1.1698113207547169</v>
      </c>
      <c r="AO41" s="25">
        <f t="shared" si="21"/>
        <v>1.320754716981132</v>
      </c>
      <c r="AP41" s="25">
        <f t="shared" si="22"/>
        <v>1.320754716981132</v>
      </c>
      <c r="AQ41" s="25">
        <f t="shared" si="23"/>
        <v>1.320754716981132</v>
      </c>
      <c r="AR41" s="25">
        <f t="shared" si="24"/>
        <v>1.320754716981132</v>
      </c>
      <c r="AS41" s="25">
        <f t="shared" si="25"/>
        <v>1.320754716981132</v>
      </c>
      <c r="AU41" s="11">
        <f t="shared" si="43"/>
        <v>67.924528301886795</v>
      </c>
      <c r="AV41" s="11">
        <f t="shared" si="26"/>
        <v>90.566037735849051</v>
      </c>
      <c r="AW41" s="11">
        <f t="shared" si="27"/>
        <v>124.52830188679246</v>
      </c>
      <c r="AX41" s="11">
        <f t="shared" si="28"/>
        <v>169.81132075471697</v>
      </c>
      <c r="AY41" s="11">
        <f t="shared" si="29"/>
        <v>101.88679245283018</v>
      </c>
      <c r="AZ41" s="11">
        <f t="shared" si="30"/>
        <v>158.49056603773585</v>
      </c>
      <c r="BA41" s="11">
        <f t="shared" si="31"/>
        <v>158.49056603773585</v>
      </c>
      <c r="BB41" s="11">
        <f t="shared" si="32"/>
        <v>226.41509433962267</v>
      </c>
      <c r="BC41" s="11">
        <f t="shared" si="33"/>
        <v>305.66037735849056</v>
      </c>
      <c r="BD41" s="11">
        <f t="shared" si="34"/>
        <v>316.98113207547169</v>
      </c>
      <c r="BE41" s="11">
        <f t="shared" si="35"/>
        <v>350.94339622641508</v>
      </c>
      <c r="BF41" s="11">
        <f t="shared" si="36"/>
        <v>396.22641509433959</v>
      </c>
      <c r="BG41" s="11">
        <f t="shared" si="37"/>
        <v>396.22641509433959</v>
      </c>
      <c r="BH41" s="11">
        <f t="shared" si="38"/>
        <v>396.22641509433959</v>
      </c>
      <c r="BI41" s="11">
        <f t="shared" si="39"/>
        <v>396.22641509433959</v>
      </c>
      <c r="BJ41" s="11">
        <f t="shared" si="40"/>
        <v>396.22641509433959</v>
      </c>
      <c r="BL41" s="4">
        <f t="shared" si="45"/>
        <v>0</v>
      </c>
    </row>
    <row r="42" spans="1:64" x14ac:dyDescent="0.25">
      <c r="A42" s="4">
        <f t="shared" si="44"/>
        <v>33</v>
      </c>
      <c r="B42" s="28" t="s">
        <v>50</v>
      </c>
      <c r="C42" s="4">
        <v>262</v>
      </c>
      <c r="D42" s="4" t="s">
        <v>4</v>
      </c>
      <c r="E42" s="4" t="s">
        <v>38</v>
      </c>
      <c r="F42" s="4" t="s">
        <v>56</v>
      </c>
      <c r="G42" s="4" t="s">
        <v>41</v>
      </c>
      <c r="H42" s="4" t="s">
        <v>13</v>
      </c>
      <c r="J42" s="10">
        <v>212</v>
      </c>
      <c r="K42" s="10">
        <v>276</v>
      </c>
      <c r="L42" s="10">
        <v>400</v>
      </c>
      <c r="M42" s="10">
        <v>396</v>
      </c>
      <c r="N42" s="10">
        <v>452</v>
      </c>
      <c r="O42" s="10">
        <v>616</v>
      </c>
      <c r="P42" s="10">
        <v>656</v>
      </c>
      <c r="Q42" s="10">
        <v>600</v>
      </c>
      <c r="R42" s="10">
        <v>644</v>
      </c>
      <c r="S42" s="10">
        <v>628</v>
      </c>
      <c r="T42" s="10">
        <v>492</v>
      </c>
      <c r="U42" s="10">
        <v>520</v>
      </c>
      <c r="V42" s="61">
        <v>520</v>
      </c>
      <c r="W42" s="61">
        <v>520</v>
      </c>
      <c r="X42" s="61">
        <v>520</v>
      </c>
      <c r="Y42" s="61">
        <v>520</v>
      </c>
      <c r="AA42" s="4">
        <f t="shared" si="41"/>
        <v>591</v>
      </c>
      <c r="AB42" s="24">
        <f>IF($D42="TMC",INDEX('[5]Balanced AM Peak TMCs'!$A$36:$CJ$65,MATCH($H42&amp;" Approach",'[5]Balanced AM Peak TMCs'!$A$36:$A$65,0),MATCH(RIGHT($F42,3)&amp;"B",'[5]Balanced AM Peak TMCs'!$A$38:$CJ$38,0)))</f>
        <v>640</v>
      </c>
      <c r="AD42" s="25">
        <f t="shared" si="42"/>
        <v>0.35871404399323181</v>
      </c>
      <c r="AE42" s="25">
        <f t="shared" si="11"/>
        <v>0.46700507614213199</v>
      </c>
      <c r="AF42" s="25">
        <f t="shared" si="12"/>
        <v>0.67681895093062605</v>
      </c>
      <c r="AG42" s="25">
        <f t="shared" si="13"/>
        <v>0.67005076142131981</v>
      </c>
      <c r="AH42" s="25">
        <f t="shared" si="14"/>
        <v>0.76480541455160744</v>
      </c>
      <c r="AI42" s="25">
        <f t="shared" si="15"/>
        <v>1.0423011844331642</v>
      </c>
      <c r="AJ42" s="25">
        <f t="shared" si="16"/>
        <v>1.1099830795262267</v>
      </c>
      <c r="AK42" s="25">
        <f t="shared" si="17"/>
        <v>1.015228426395939</v>
      </c>
      <c r="AL42" s="25">
        <f t="shared" si="18"/>
        <v>1.089678510998308</v>
      </c>
      <c r="AM42" s="25">
        <f t="shared" si="19"/>
        <v>1.0626057529610828</v>
      </c>
      <c r="AN42" s="25">
        <f t="shared" si="20"/>
        <v>0.8324873096446701</v>
      </c>
      <c r="AO42" s="25">
        <f t="shared" si="21"/>
        <v>0.87986463620981392</v>
      </c>
      <c r="AP42" s="25">
        <f t="shared" si="22"/>
        <v>0.87986463620981392</v>
      </c>
      <c r="AQ42" s="25">
        <f t="shared" si="23"/>
        <v>0.87986463620981392</v>
      </c>
      <c r="AR42" s="25">
        <f t="shared" si="24"/>
        <v>0.87986463620981392</v>
      </c>
      <c r="AS42" s="25">
        <f t="shared" si="25"/>
        <v>0.87986463620981392</v>
      </c>
      <c r="AU42" s="11">
        <f t="shared" si="43"/>
        <v>229.57698815566835</v>
      </c>
      <c r="AV42" s="11">
        <f t="shared" si="26"/>
        <v>298.88324873096445</v>
      </c>
      <c r="AW42" s="11">
        <f t="shared" si="27"/>
        <v>433.16412859560069</v>
      </c>
      <c r="AX42" s="11">
        <f t="shared" si="28"/>
        <v>428.83248730964465</v>
      </c>
      <c r="AY42" s="11">
        <f t="shared" si="29"/>
        <v>489.47546531302874</v>
      </c>
      <c r="AZ42" s="11">
        <f t="shared" si="30"/>
        <v>667.07275803722507</v>
      </c>
      <c r="BA42" s="11">
        <f t="shared" si="31"/>
        <v>710.38917089678512</v>
      </c>
      <c r="BB42" s="11">
        <f t="shared" si="32"/>
        <v>649.74619289340103</v>
      </c>
      <c r="BC42" s="11">
        <f t="shared" si="33"/>
        <v>697.39424703891711</v>
      </c>
      <c r="BD42" s="11">
        <f t="shared" si="34"/>
        <v>680.06768189509307</v>
      </c>
      <c r="BE42" s="11">
        <f t="shared" si="35"/>
        <v>532.79187817258889</v>
      </c>
      <c r="BF42" s="11">
        <f t="shared" si="36"/>
        <v>563.11336717428094</v>
      </c>
      <c r="BG42" s="11">
        <f t="shared" si="37"/>
        <v>563.11336717428094</v>
      </c>
      <c r="BH42" s="11">
        <f t="shared" si="38"/>
        <v>563.11336717428094</v>
      </c>
      <c r="BI42" s="11">
        <f t="shared" si="39"/>
        <v>563.11336717428094</v>
      </c>
      <c r="BJ42" s="11">
        <f t="shared" si="40"/>
        <v>563.11336717428094</v>
      </c>
      <c r="BL42" s="4">
        <f t="shared" si="45"/>
        <v>0</v>
      </c>
    </row>
    <row r="43" spans="1:64" x14ac:dyDescent="0.25">
      <c r="A43" s="4">
        <f t="shared" si="44"/>
        <v>34</v>
      </c>
      <c r="B43" s="28" t="s">
        <v>50</v>
      </c>
      <c r="C43" s="4">
        <v>257</v>
      </c>
      <c r="D43" s="4" t="s">
        <v>4</v>
      </c>
      <c r="E43" s="4" t="s">
        <v>38</v>
      </c>
      <c r="F43" s="4" t="s">
        <v>56</v>
      </c>
      <c r="G43" s="4" t="s">
        <v>42</v>
      </c>
      <c r="H43" s="4" t="s">
        <v>8</v>
      </c>
      <c r="J43" s="10">
        <v>160</v>
      </c>
      <c r="K43" s="10">
        <v>184</v>
      </c>
      <c r="L43" s="10">
        <v>184</v>
      </c>
      <c r="M43" s="10">
        <v>176</v>
      </c>
      <c r="N43" s="10">
        <v>224</v>
      </c>
      <c r="O43" s="10">
        <v>212</v>
      </c>
      <c r="P43" s="10">
        <v>260</v>
      </c>
      <c r="Q43" s="10">
        <v>236</v>
      </c>
      <c r="R43" s="10">
        <v>284</v>
      </c>
      <c r="S43" s="10">
        <v>232</v>
      </c>
      <c r="T43" s="10">
        <v>256</v>
      </c>
      <c r="U43" s="10">
        <v>312</v>
      </c>
      <c r="V43" s="61">
        <v>312</v>
      </c>
      <c r="W43" s="61">
        <v>312</v>
      </c>
      <c r="X43" s="61">
        <v>312</v>
      </c>
      <c r="Y43" s="61">
        <v>312</v>
      </c>
      <c r="AA43" s="4">
        <f t="shared" si="41"/>
        <v>252</v>
      </c>
      <c r="AB43" s="23">
        <f>IF($D43="TMC",INDEX('[5]Balanced AM Peak TMCs'!$A$36:$CJ$65,MATCH($H43&amp;" Approach",'[5]Balanced AM Peak TMCs'!$A$36:$A$65,0),MATCH(RIGHT($F43,3)&amp;"B",'[5]Balanced AM Peak TMCs'!$A$38:$CJ$38,0)))</f>
        <v>300</v>
      </c>
      <c r="AD43" s="25">
        <f t="shared" si="42"/>
        <v>0.63492063492063489</v>
      </c>
      <c r="AE43" s="25">
        <f t="shared" si="11"/>
        <v>0.73015873015873012</v>
      </c>
      <c r="AF43" s="25">
        <f t="shared" si="12"/>
        <v>0.73015873015873012</v>
      </c>
      <c r="AG43" s="25">
        <f t="shared" si="13"/>
        <v>0.69841269841269837</v>
      </c>
      <c r="AH43" s="25">
        <f t="shared" si="14"/>
        <v>0.88888888888888884</v>
      </c>
      <c r="AI43" s="25">
        <f t="shared" si="15"/>
        <v>0.84126984126984128</v>
      </c>
      <c r="AJ43" s="25">
        <f t="shared" si="16"/>
        <v>1.0317460317460319</v>
      </c>
      <c r="AK43" s="25">
        <f t="shared" si="17"/>
        <v>0.93650793650793651</v>
      </c>
      <c r="AL43" s="25">
        <f t="shared" si="18"/>
        <v>1.126984126984127</v>
      </c>
      <c r="AM43" s="25">
        <f t="shared" si="19"/>
        <v>0.92063492063492058</v>
      </c>
      <c r="AN43" s="25">
        <f t="shared" si="20"/>
        <v>1.0158730158730158</v>
      </c>
      <c r="AO43" s="25">
        <f t="shared" si="21"/>
        <v>1.2380952380952381</v>
      </c>
      <c r="AP43" s="25">
        <f t="shared" si="22"/>
        <v>1.2380952380952381</v>
      </c>
      <c r="AQ43" s="25">
        <f t="shared" si="23"/>
        <v>1.2380952380952381</v>
      </c>
      <c r="AR43" s="25">
        <f t="shared" si="24"/>
        <v>1.2380952380952381</v>
      </c>
      <c r="AS43" s="25">
        <f t="shared" si="25"/>
        <v>1.2380952380952381</v>
      </c>
      <c r="AU43" s="11">
        <f t="shared" si="43"/>
        <v>190.47619047619045</v>
      </c>
      <c r="AV43" s="11">
        <f t="shared" si="26"/>
        <v>219.04761904761904</v>
      </c>
      <c r="AW43" s="11">
        <f t="shared" si="27"/>
        <v>219.04761904761904</v>
      </c>
      <c r="AX43" s="11">
        <f t="shared" si="28"/>
        <v>209.52380952380952</v>
      </c>
      <c r="AY43" s="11">
        <f t="shared" si="29"/>
        <v>266.66666666666663</v>
      </c>
      <c r="AZ43" s="11">
        <f t="shared" si="30"/>
        <v>252.38095238095238</v>
      </c>
      <c r="BA43" s="11">
        <f t="shared" si="31"/>
        <v>309.52380952380958</v>
      </c>
      <c r="BB43" s="11">
        <f t="shared" si="32"/>
        <v>280.95238095238096</v>
      </c>
      <c r="BC43" s="11">
        <f t="shared" si="33"/>
        <v>338.09523809523807</v>
      </c>
      <c r="BD43" s="11">
        <f t="shared" si="34"/>
        <v>276.19047619047615</v>
      </c>
      <c r="BE43" s="11">
        <f t="shared" si="35"/>
        <v>304.76190476190476</v>
      </c>
      <c r="BF43" s="11">
        <f t="shared" si="36"/>
        <v>371.42857142857144</v>
      </c>
      <c r="BG43" s="11">
        <f t="shared" si="37"/>
        <v>371.42857142857144</v>
      </c>
      <c r="BH43" s="11">
        <f t="shared" si="38"/>
        <v>371.42857142857144</v>
      </c>
      <c r="BI43" s="11">
        <f t="shared" si="39"/>
        <v>371.42857142857144</v>
      </c>
      <c r="BJ43" s="11">
        <f t="shared" si="40"/>
        <v>371.42857142857144</v>
      </c>
      <c r="BL43" s="4">
        <f t="shared" si="45"/>
        <v>0</v>
      </c>
    </row>
    <row r="44" spans="1:64" x14ac:dyDescent="0.25">
      <c r="A44" s="4">
        <f t="shared" si="44"/>
        <v>35</v>
      </c>
      <c r="B44" s="4" t="str">
        <f>INDEX([4]Intersections!$1:$1048576,MATCH($E44,[4]Intersections!$A:$A,0),MATCH("Description",[4]Intersections!$3:$3,0))</f>
        <v>Deane Avenue NE at Kenilworth Terrace NE</v>
      </c>
      <c r="C44" s="4">
        <v>239</v>
      </c>
      <c r="D44" s="4" t="s">
        <v>4</v>
      </c>
      <c r="E44" s="4" t="s">
        <v>27</v>
      </c>
      <c r="F44" s="4" t="s">
        <v>27</v>
      </c>
      <c r="G44" s="4" t="s">
        <v>8</v>
      </c>
      <c r="H44" s="4" t="s">
        <v>8</v>
      </c>
      <c r="J44" s="8">
        <v>52</v>
      </c>
      <c r="K44" s="8">
        <v>96</v>
      </c>
      <c r="L44" s="8">
        <v>172</v>
      </c>
      <c r="M44" s="8">
        <v>140</v>
      </c>
      <c r="N44" s="8">
        <v>156</v>
      </c>
      <c r="O44" s="8">
        <v>256</v>
      </c>
      <c r="P44" s="8">
        <v>292</v>
      </c>
      <c r="Q44" s="8">
        <v>292</v>
      </c>
      <c r="R44" s="8">
        <v>284</v>
      </c>
      <c r="S44" s="8">
        <v>264</v>
      </c>
      <c r="T44" s="8">
        <v>260</v>
      </c>
      <c r="U44" s="8">
        <v>316</v>
      </c>
      <c r="V44" s="61">
        <v>316</v>
      </c>
      <c r="W44" s="61">
        <v>316</v>
      </c>
      <c r="X44" s="61">
        <v>316</v>
      </c>
      <c r="Y44" s="61">
        <v>316</v>
      </c>
      <c r="AA44" s="4">
        <f t="shared" si="41"/>
        <v>275</v>
      </c>
      <c r="AB44" s="4">
        <f>IF($D44="TMC",INDEX('[5]Balanced AM Peak TMCs'!$A$36:$CJ$65,MATCH($H44&amp;" Approach",'[5]Balanced AM Peak TMCs'!$A$36:$A$65,0),MATCH(RIGHT($F44,3)&amp;"B",'[5]Balanced AM Peak TMCs'!$A$38:$CJ$38,0)))</f>
        <v>395</v>
      </c>
      <c r="AD44" s="25">
        <f t="shared" si="42"/>
        <v>0.18909090909090909</v>
      </c>
      <c r="AE44" s="25">
        <f t="shared" si="11"/>
        <v>0.34909090909090912</v>
      </c>
      <c r="AF44" s="25">
        <f t="shared" si="12"/>
        <v>0.62545454545454549</v>
      </c>
      <c r="AG44" s="25">
        <f t="shared" si="13"/>
        <v>0.50909090909090904</v>
      </c>
      <c r="AH44" s="25">
        <f t="shared" si="14"/>
        <v>0.56727272727272726</v>
      </c>
      <c r="AI44" s="25">
        <f t="shared" si="15"/>
        <v>0.93090909090909091</v>
      </c>
      <c r="AJ44" s="25">
        <f t="shared" si="16"/>
        <v>1.0618181818181818</v>
      </c>
      <c r="AK44" s="25">
        <f t="shared" si="17"/>
        <v>1.0618181818181818</v>
      </c>
      <c r="AL44" s="25">
        <f t="shared" si="18"/>
        <v>1.0327272727272727</v>
      </c>
      <c r="AM44" s="25">
        <f t="shared" si="19"/>
        <v>0.96</v>
      </c>
      <c r="AN44" s="25">
        <f t="shared" si="20"/>
        <v>0.94545454545454544</v>
      </c>
      <c r="AO44" s="25">
        <f t="shared" si="21"/>
        <v>1.1490909090909092</v>
      </c>
      <c r="AP44" s="25">
        <f t="shared" si="22"/>
        <v>1.1490909090909092</v>
      </c>
      <c r="AQ44" s="25">
        <f t="shared" si="23"/>
        <v>1.1490909090909092</v>
      </c>
      <c r="AR44" s="25">
        <f t="shared" si="24"/>
        <v>1.1490909090909092</v>
      </c>
      <c r="AS44" s="25">
        <f t="shared" si="25"/>
        <v>1.1490909090909092</v>
      </c>
      <c r="AU44" s="11">
        <f t="shared" si="43"/>
        <v>74.690909090909088</v>
      </c>
      <c r="AV44" s="11">
        <f t="shared" si="26"/>
        <v>137.8909090909091</v>
      </c>
      <c r="AW44" s="11">
        <f t="shared" si="27"/>
        <v>247.05454545454546</v>
      </c>
      <c r="AX44" s="11">
        <f t="shared" si="28"/>
        <v>201.09090909090907</v>
      </c>
      <c r="AY44" s="11">
        <f t="shared" si="29"/>
        <v>224.07272727272726</v>
      </c>
      <c r="AZ44" s="11">
        <f t="shared" si="30"/>
        <v>367.70909090909089</v>
      </c>
      <c r="BA44" s="11">
        <f t="shared" si="31"/>
        <v>419.41818181818178</v>
      </c>
      <c r="BB44" s="11">
        <f t="shared" si="32"/>
        <v>419.41818181818178</v>
      </c>
      <c r="BC44" s="11">
        <f t="shared" si="33"/>
        <v>407.92727272727274</v>
      </c>
      <c r="BD44" s="11">
        <f t="shared" si="34"/>
        <v>379.2</v>
      </c>
      <c r="BE44" s="11">
        <f t="shared" si="35"/>
        <v>373.45454545454544</v>
      </c>
      <c r="BF44" s="11">
        <f t="shared" si="36"/>
        <v>453.89090909090913</v>
      </c>
      <c r="BG44" s="11">
        <f t="shared" si="37"/>
        <v>453.89090909090913</v>
      </c>
      <c r="BH44" s="11">
        <f t="shared" si="38"/>
        <v>453.89090909090913</v>
      </c>
      <c r="BI44" s="11">
        <f t="shared" si="39"/>
        <v>453.89090909090913</v>
      </c>
      <c r="BJ44" s="11">
        <f t="shared" si="40"/>
        <v>453.89090909090913</v>
      </c>
      <c r="BL44" s="4">
        <f t="shared" si="45"/>
        <v>0</v>
      </c>
    </row>
    <row r="45" spans="1:64" x14ac:dyDescent="0.25">
      <c r="A45" s="4">
        <f t="shared" si="44"/>
        <v>36</v>
      </c>
      <c r="B45" s="4" t="str">
        <f>INDEX([4]Intersections!$1:$1048576,MATCH($E45,[4]Intersections!$A:$A,0),MATCH("Description",[4]Intersections!$3:$3,0))</f>
        <v>Deane Avenue NE at Kenilworth Terrace NE</v>
      </c>
      <c r="C45" s="4">
        <v>241</v>
      </c>
      <c r="D45" s="4" t="s">
        <v>4</v>
      </c>
      <c r="E45" s="4" t="s">
        <v>27</v>
      </c>
      <c r="F45" s="4" t="s">
        <v>27</v>
      </c>
      <c r="G45" s="4" t="s">
        <v>6</v>
      </c>
      <c r="H45" s="4" t="s">
        <v>6</v>
      </c>
      <c r="J45" s="8">
        <v>152</v>
      </c>
      <c r="K45" s="8">
        <v>232</v>
      </c>
      <c r="L45" s="8">
        <v>504</v>
      </c>
      <c r="M45" s="8">
        <v>692</v>
      </c>
      <c r="N45" s="8">
        <v>676</v>
      </c>
      <c r="O45" s="8">
        <v>636</v>
      </c>
      <c r="P45" s="8">
        <v>588</v>
      </c>
      <c r="Q45" s="8">
        <v>516</v>
      </c>
      <c r="R45" s="8">
        <v>480</v>
      </c>
      <c r="S45" s="8">
        <v>540</v>
      </c>
      <c r="T45" s="8">
        <v>624</v>
      </c>
      <c r="U45" s="8">
        <v>568</v>
      </c>
      <c r="V45" s="61">
        <v>568</v>
      </c>
      <c r="W45" s="61">
        <v>568</v>
      </c>
      <c r="X45" s="61">
        <v>568</v>
      </c>
      <c r="Y45" s="61">
        <v>568</v>
      </c>
      <c r="AA45" s="4">
        <f t="shared" si="41"/>
        <v>540</v>
      </c>
      <c r="AB45" s="35">
        <f>IF($D45="TMC",INDEX('[5]Balanced AM Peak TMCs'!$A$36:$CJ$65,MATCH($H45&amp;" Approach",'[5]Balanced AM Peak TMCs'!$A$36:$A$65,0),MATCH(RIGHT($F45,3)&amp;"B",'[5]Balanced AM Peak TMCs'!$A$38:$CJ$38,0)))</f>
        <v>745</v>
      </c>
      <c r="AD45" s="25">
        <f t="shared" si="42"/>
        <v>0.2814814814814815</v>
      </c>
      <c r="AE45" s="25">
        <f t="shared" si="11"/>
        <v>0.42962962962962964</v>
      </c>
      <c r="AF45" s="25">
        <f t="shared" si="12"/>
        <v>0.93333333333333335</v>
      </c>
      <c r="AG45" s="25">
        <f t="shared" si="13"/>
        <v>1.2814814814814814</v>
      </c>
      <c r="AH45" s="25">
        <f t="shared" si="14"/>
        <v>1.2518518518518518</v>
      </c>
      <c r="AI45" s="25">
        <f t="shared" si="15"/>
        <v>1.1777777777777778</v>
      </c>
      <c r="AJ45" s="25">
        <f t="shared" si="16"/>
        <v>1.0888888888888888</v>
      </c>
      <c r="AK45" s="25">
        <f t="shared" si="17"/>
        <v>0.9555555555555556</v>
      </c>
      <c r="AL45" s="25">
        <f t="shared" si="18"/>
        <v>0.88888888888888884</v>
      </c>
      <c r="AM45" s="25">
        <f t="shared" si="19"/>
        <v>1</v>
      </c>
      <c r="AN45" s="25">
        <f t="shared" si="20"/>
        <v>1.1555555555555554</v>
      </c>
      <c r="AO45" s="25">
        <f t="shared" si="21"/>
        <v>1.0518518518518518</v>
      </c>
      <c r="AP45" s="25">
        <f t="shared" si="22"/>
        <v>1.0518518518518518</v>
      </c>
      <c r="AQ45" s="25">
        <f t="shared" si="23"/>
        <v>1.0518518518518518</v>
      </c>
      <c r="AR45" s="25">
        <f t="shared" si="24"/>
        <v>1.0518518518518518</v>
      </c>
      <c r="AS45" s="25">
        <f t="shared" si="25"/>
        <v>1.0518518518518518</v>
      </c>
      <c r="AU45" s="11">
        <f t="shared" si="43"/>
        <v>209.70370370370372</v>
      </c>
      <c r="AV45" s="11">
        <f t="shared" si="26"/>
        <v>320.07407407407408</v>
      </c>
      <c r="AW45" s="11">
        <f t="shared" si="27"/>
        <v>695.33333333333337</v>
      </c>
      <c r="AX45" s="11">
        <f t="shared" si="28"/>
        <v>954.7037037037037</v>
      </c>
      <c r="AY45" s="11">
        <f t="shared" si="29"/>
        <v>932.62962962962956</v>
      </c>
      <c r="AZ45" s="11">
        <f t="shared" si="30"/>
        <v>877.44444444444446</v>
      </c>
      <c r="BA45" s="11">
        <f t="shared" si="31"/>
        <v>811.22222222222217</v>
      </c>
      <c r="BB45" s="11">
        <f t="shared" si="32"/>
        <v>711.88888888888891</v>
      </c>
      <c r="BC45" s="11">
        <f t="shared" si="33"/>
        <v>662.22222222222217</v>
      </c>
      <c r="BD45" s="11">
        <f t="shared" si="34"/>
        <v>745</v>
      </c>
      <c r="BE45" s="11">
        <f t="shared" si="35"/>
        <v>860.8888888888888</v>
      </c>
      <c r="BF45" s="11">
        <f t="shared" si="36"/>
        <v>783.62962962962956</v>
      </c>
      <c r="BG45" s="11">
        <f t="shared" si="37"/>
        <v>783.62962962962956</v>
      </c>
      <c r="BH45" s="11">
        <f t="shared" si="38"/>
        <v>783.62962962962956</v>
      </c>
      <c r="BI45" s="11">
        <f t="shared" si="39"/>
        <v>783.62962962962956</v>
      </c>
      <c r="BJ45" s="11">
        <f t="shared" si="40"/>
        <v>783.62962962962956</v>
      </c>
      <c r="BL45" s="4">
        <f t="shared" si="45"/>
        <v>0</v>
      </c>
    </row>
    <row r="46" spans="1:64" x14ac:dyDescent="0.25">
      <c r="A46" s="4">
        <f t="shared" si="44"/>
        <v>37</v>
      </c>
      <c r="B46" s="23" t="str">
        <f>INDEX([4]Intersections!$1:$1048576,MATCH($E46,[4]Intersections!$A:$A,0),MATCH("Description",[4]Intersections!$3:$3,0))</f>
        <v>Deane Avenue NE at Lee St NE</v>
      </c>
      <c r="C46" s="4">
        <v>271</v>
      </c>
      <c r="D46" s="4" t="s">
        <v>4</v>
      </c>
      <c r="E46" s="4" t="s">
        <v>28</v>
      </c>
      <c r="F46" s="4" t="s">
        <v>28</v>
      </c>
      <c r="G46" s="4" t="s">
        <v>14</v>
      </c>
      <c r="H46" s="4" t="s">
        <v>14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4</v>
      </c>
      <c r="R46" s="8">
        <v>4</v>
      </c>
      <c r="S46" s="8">
        <v>4</v>
      </c>
      <c r="T46" s="8">
        <v>8</v>
      </c>
      <c r="U46" s="8">
        <v>0</v>
      </c>
      <c r="V46" s="61">
        <v>0</v>
      </c>
      <c r="W46" s="61">
        <v>0</v>
      </c>
      <c r="X46" s="61">
        <v>0</v>
      </c>
      <c r="Y46" s="61">
        <v>0</v>
      </c>
      <c r="AA46" s="4">
        <f t="shared" si="41"/>
        <v>5</v>
      </c>
      <c r="AB46" s="4">
        <f>IF($D46="TMC",INDEX('[5]Balanced AM Peak TMCs'!$A$36:$CJ$65,MATCH($H46&amp;" Approach",'[5]Balanced AM Peak TMCs'!$A$36:$A$65,0),MATCH(RIGHT($F46,3)&amp;"B",'[5]Balanced AM Peak TMCs'!$A$38:$CJ$38,0)))</f>
        <v>5</v>
      </c>
      <c r="AD46" s="25">
        <f t="shared" si="42"/>
        <v>0</v>
      </c>
      <c r="AE46" s="25">
        <f t="shared" si="11"/>
        <v>0</v>
      </c>
      <c r="AF46" s="25">
        <f t="shared" si="12"/>
        <v>0</v>
      </c>
      <c r="AG46" s="25">
        <f t="shared" si="13"/>
        <v>0</v>
      </c>
      <c r="AH46" s="25">
        <f t="shared" si="14"/>
        <v>0</v>
      </c>
      <c r="AI46" s="25">
        <f t="shared" si="15"/>
        <v>0</v>
      </c>
      <c r="AJ46" s="25">
        <f t="shared" si="16"/>
        <v>0</v>
      </c>
      <c r="AK46" s="25">
        <f t="shared" si="17"/>
        <v>0.8</v>
      </c>
      <c r="AL46" s="25">
        <f t="shared" si="18"/>
        <v>0.8</v>
      </c>
      <c r="AM46" s="25">
        <f t="shared" si="19"/>
        <v>0.8</v>
      </c>
      <c r="AN46" s="25">
        <f t="shared" si="20"/>
        <v>1.6</v>
      </c>
      <c r="AO46" s="25">
        <f t="shared" si="21"/>
        <v>0</v>
      </c>
      <c r="AP46" s="25">
        <f t="shared" si="22"/>
        <v>0</v>
      </c>
      <c r="AQ46" s="25">
        <f t="shared" si="23"/>
        <v>0</v>
      </c>
      <c r="AR46" s="25">
        <f t="shared" si="24"/>
        <v>0</v>
      </c>
      <c r="AS46" s="25">
        <f t="shared" si="25"/>
        <v>0</v>
      </c>
      <c r="AU46" s="11">
        <f t="shared" si="43"/>
        <v>0</v>
      </c>
      <c r="AV46" s="11">
        <f t="shared" si="26"/>
        <v>0</v>
      </c>
      <c r="AW46" s="11">
        <f t="shared" si="27"/>
        <v>0</v>
      </c>
      <c r="AX46" s="11">
        <f t="shared" si="28"/>
        <v>0</v>
      </c>
      <c r="AY46" s="11">
        <f t="shared" si="29"/>
        <v>0</v>
      </c>
      <c r="AZ46" s="11">
        <f t="shared" si="30"/>
        <v>0</v>
      </c>
      <c r="BA46" s="11">
        <f t="shared" si="31"/>
        <v>0</v>
      </c>
      <c r="BB46" s="11">
        <f t="shared" si="32"/>
        <v>4</v>
      </c>
      <c r="BC46" s="11">
        <f t="shared" si="33"/>
        <v>4</v>
      </c>
      <c r="BD46" s="11">
        <f t="shared" si="34"/>
        <v>4</v>
      </c>
      <c r="BE46" s="11">
        <f t="shared" si="35"/>
        <v>8</v>
      </c>
      <c r="BF46" s="11">
        <f t="shared" si="36"/>
        <v>0</v>
      </c>
      <c r="BG46" s="11">
        <f t="shared" si="37"/>
        <v>0</v>
      </c>
      <c r="BH46" s="11">
        <f t="shared" si="38"/>
        <v>0</v>
      </c>
      <c r="BI46" s="11">
        <f t="shared" si="39"/>
        <v>0</v>
      </c>
      <c r="BJ46" s="11">
        <f t="shared" si="40"/>
        <v>0</v>
      </c>
      <c r="BL46" s="4">
        <f t="shared" si="45"/>
        <v>0</v>
      </c>
    </row>
    <row r="47" spans="1:64" x14ac:dyDescent="0.25">
      <c r="A47" s="4">
        <f t="shared" si="44"/>
        <v>38</v>
      </c>
      <c r="B47" s="4" t="str">
        <f>INDEX([4]Intersections!$1:$1048576,MATCH($E47,[4]Intersections!$A:$A,0),MATCH("Description",[4]Intersections!$3:$3,0))</f>
        <v>Deane Avenue NE at Lee St NE</v>
      </c>
      <c r="C47" s="4">
        <v>270</v>
      </c>
      <c r="D47" s="4" t="s">
        <v>4</v>
      </c>
      <c r="E47" s="4" t="s">
        <v>28</v>
      </c>
      <c r="F47" s="4" t="s">
        <v>28</v>
      </c>
      <c r="G47" s="4" t="s">
        <v>6</v>
      </c>
      <c r="H47" s="4" t="s">
        <v>6</v>
      </c>
      <c r="J47" s="8">
        <v>36</v>
      </c>
      <c r="K47" s="8">
        <v>28</v>
      </c>
      <c r="L47" s="8">
        <v>80</v>
      </c>
      <c r="M47" s="8">
        <v>136</v>
      </c>
      <c r="N47" s="8">
        <v>208</v>
      </c>
      <c r="O47" s="8">
        <v>160</v>
      </c>
      <c r="P47" s="8">
        <v>252</v>
      </c>
      <c r="Q47" s="8">
        <v>268</v>
      </c>
      <c r="R47" s="8">
        <v>280</v>
      </c>
      <c r="S47" s="8">
        <v>292</v>
      </c>
      <c r="T47" s="8">
        <v>228</v>
      </c>
      <c r="U47" s="8">
        <v>140</v>
      </c>
      <c r="V47" s="61">
        <v>140</v>
      </c>
      <c r="W47" s="61">
        <v>140</v>
      </c>
      <c r="X47" s="61">
        <v>140</v>
      </c>
      <c r="Y47" s="61">
        <v>140</v>
      </c>
      <c r="AA47" s="4">
        <f t="shared" si="41"/>
        <v>267</v>
      </c>
      <c r="AB47" s="4">
        <f>IF($D47="TMC",INDEX('[5]Balanced AM Peak TMCs'!$A$36:$CJ$65,MATCH($H47&amp;" Approach",'[5]Balanced AM Peak TMCs'!$A$36:$A$65,0),MATCH(RIGHT($F47,3)&amp;"B",'[5]Balanced AM Peak TMCs'!$A$38:$CJ$38,0)))</f>
        <v>305</v>
      </c>
      <c r="AD47" s="25">
        <f t="shared" si="42"/>
        <v>0.1348314606741573</v>
      </c>
      <c r="AE47" s="25">
        <f t="shared" si="11"/>
        <v>0.10486891385767791</v>
      </c>
      <c r="AF47" s="25">
        <f t="shared" si="12"/>
        <v>0.29962546816479402</v>
      </c>
      <c r="AG47" s="25">
        <f t="shared" si="13"/>
        <v>0.50936329588014984</v>
      </c>
      <c r="AH47" s="25">
        <f t="shared" si="14"/>
        <v>0.77902621722846443</v>
      </c>
      <c r="AI47" s="25">
        <f t="shared" si="15"/>
        <v>0.59925093632958804</v>
      </c>
      <c r="AJ47" s="25">
        <f t="shared" si="16"/>
        <v>0.9438202247191011</v>
      </c>
      <c r="AK47" s="25">
        <f t="shared" si="17"/>
        <v>1.0037453183520599</v>
      </c>
      <c r="AL47" s="25">
        <f t="shared" si="18"/>
        <v>1.0486891385767789</v>
      </c>
      <c r="AM47" s="25">
        <f t="shared" si="19"/>
        <v>1.0936329588014981</v>
      </c>
      <c r="AN47" s="25">
        <f t="shared" si="20"/>
        <v>0.8539325842696629</v>
      </c>
      <c r="AO47" s="25">
        <f t="shared" si="21"/>
        <v>0.52434456928838946</v>
      </c>
      <c r="AP47" s="25">
        <f t="shared" si="22"/>
        <v>0.52434456928838946</v>
      </c>
      <c r="AQ47" s="25">
        <f t="shared" si="23"/>
        <v>0.52434456928838946</v>
      </c>
      <c r="AR47" s="25">
        <f t="shared" si="24"/>
        <v>0.52434456928838946</v>
      </c>
      <c r="AS47" s="25">
        <f t="shared" si="25"/>
        <v>0.52434456928838946</v>
      </c>
      <c r="AU47" s="11">
        <f t="shared" si="43"/>
        <v>41.123595505617978</v>
      </c>
      <c r="AV47" s="11">
        <f t="shared" si="26"/>
        <v>31.985018726591761</v>
      </c>
      <c r="AW47" s="11">
        <f t="shared" si="27"/>
        <v>91.385767790262179</v>
      </c>
      <c r="AX47" s="11">
        <f t="shared" si="28"/>
        <v>155.3558052434457</v>
      </c>
      <c r="AY47" s="11">
        <f t="shared" si="29"/>
        <v>237.60299625468164</v>
      </c>
      <c r="AZ47" s="11">
        <f t="shared" si="30"/>
        <v>182.77153558052436</v>
      </c>
      <c r="BA47" s="11">
        <f t="shared" si="31"/>
        <v>287.86516853932585</v>
      </c>
      <c r="BB47" s="11">
        <f t="shared" si="32"/>
        <v>306.14232209737827</v>
      </c>
      <c r="BC47" s="11">
        <f t="shared" si="33"/>
        <v>319.85018726591755</v>
      </c>
      <c r="BD47" s="11">
        <f t="shared" si="34"/>
        <v>333.55805243445695</v>
      </c>
      <c r="BE47" s="11">
        <f t="shared" si="35"/>
        <v>260.44943820224717</v>
      </c>
      <c r="BF47" s="11">
        <f t="shared" si="36"/>
        <v>159.92509363295878</v>
      </c>
      <c r="BG47" s="11">
        <f t="shared" si="37"/>
        <v>159.92509363295878</v>
      </c>
      <c r="BH47" s="11">
        <f t="shared" si="38"/>
        <v>159.92509363295878</v>
      </c>
      <c r="BI47" s="11">
        <f t="shared" si="39"/>
        <v>159.92509363295878</v>
      </c>
      <c r="BJ47" s="11">
        <f t="shared" si="40"/>
        <v>159.92509363295878</v>
      </c>
      <c r="BL47" s="4">
        <f t="shared" si="45"/>
        <v>0</v>
      </c>
    </row>
    <row r="48" spans="1:64" s="19" customFormat="1" ht="7.5" customHeight="1" x14ac:dyDescent="0.25">
      <c r="A48" s="18"/>
      <c r="B48" s="18"/>
      <c r="C48" s="18"/>
      <c r="D48" s="18"/>
      <c r="E48" s="18"/>
      <c r="F48" s="18"/>
      <c r="G48" s="18"/>
      <c r="H48" s="18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1"/>
      <c r="AA48" s="18"/>
      <c r="AB48" s="18"/>
      <c r="AC48" s="21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1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1"/>
      <c r="BL48" s="18"/>
    </row>
    <row r="49" spans="1:64" x14ac:dyDescent="0.25">
      <c r="A49" s="4">
        <f>A47+1</f>
        <v>39</v>
      </c>
      <c r="B49" s="4" t="str">
        <f>INDEX('[6]Mainline and Ramp List'!$1:$1048576,MATCH($F49,'[6]Mainline and Ramp List'!$A:$A,0),MATCH("Description",'[6]Mainline and Ramp List'!$3:$3,0))</f>
        <v>Northbound Route 295 south of East Capitol Street</v>
      </c>
      <c r="C49" s="4">
        <v>69</v>
      </c>
      <c r="D49" s="4" t="s">
        <v>46</v>
      </c>
      <c r="E49" s="4" t="s">
        <v>43</v>
      </c>
      <c r="F49" s="23" t="s">
        <v>54</v>
      </c>
      <c r="G49" s="4" t="s">
        <v>8</v>
      </c>
      <c r="H49" s="4" t="s">
        <v>8</v>
      </c>
      <c r="J49" s="11">
        <v>2352</v>
      </c>
      <c r="K49" s="11">
        <v>2664</v>
      </c>
      <c r="L49" s="11">
        <v>2745.3333333333335</v>
      </c>
      <c r="M49" s="11">
        <v>2956</v>
      </c>
      <c r="N49" s="11">
        <v>2961.3333333333335</v>
      </c>
      <c r="O49" s="11">
        <v>3116</v>
      </c>
      <c r="P49" s="11">
        <v>3097.3333333333335</v>
      </c>
      <c r="Q49" s="11">
        <v>3096</v>
      </c>
      <c r="R49" s="11">
        <v>3400</v>
      </c>
      <c r="S49" s="11">
        <v>3481.3333333333335</v>
      </c>
      <c r="T49" s="11">
        <v>2982.6666666666665</v>
      </c>
      <c r="U49" s="11">
        <v>2865.3333333333335</v>
      </c>
      <c r="V49" s="62">
        <v>2585.3333333333335</v>
      </c>
      <c r="W49" s="62">
        <v>2664</v>
      </c>
      <c r="X49" s="62">
        <v>2744</v>
      </c>
      <c r="Y49" s="62">
        <v>3026.6666666666665</v>
      </c>
      <c r="AA49" s="11">
        <f t="shared" si="41"/>
        <v>3240</v>
      </c>
      <c r="AB49" s="71">
        <f>'[7]Balanced Volumes-AM'!$H$23</f>
        <v>2895</v>
      </c>
      <c r="AD49" s="25">
        <f t="shared" ref="AD49:AD51" si="46">J49/$AA49</f>
        <v>0.72592592592592597</v>
      </c>
      <c r="AE49" s="25">
        <f t="shared" ref="AE49:AE51" si="47">K49/$AA49</f>
        <v>0.82222222222222219</v>
      </c>
      <c r="AF49" s="25">
        <f t="shared" ref="AF49:AF51" si="48">L49/$AA49</f>
        <v>0.84732510288065843</v>
      </c>
      <c r="AG49" s="25">
        <f t="shared" ref="AG49:AG51" si="49">M49/$AA49</f>
        <v>0.91234567901234565</v>
      </c>
      <c r="AH49" s="25">
        <f t="shared" ref="AH49:AH51" si="50">N49/$AA49</f>
        <v>0.91399176954732519</v>
      </c>
      <c r="AI49" s="25">
        <f t="shared" ref="AI49:AI51" si="51">O49/$AA49</f>
        <v>0.96172839506172836</v>
      </c>
      <c r="AJ49" s="25">
        <f t="shared" ref="AJ49:AJ51" si="52">P49/$AA49</f>
        <v>0.95596707818930049</v>
      </c>
      <c r="AK49" s="25">
        <f t="shared" ref="AK49:AK51" si="53">Q49/$AA49</f>
        <v>0.9555555555555556</v>
      </c>
      <c r="AL49" s="25">
        <f t="shared" ref="AL49:AL51" si="54">R49/$AA49</f>
        <v>1.0493827160493827</v>
      </c>
      <c r="AM49" s="25">
        <f t="shared" ref="AM49:AM51" si="55">S49/$AA49</f>
        <v>1.0744855967078191</v>
      </c>
      <c r="AN49" s="25">
        <f t="shared" ref="AN49:AN51" si="56">T49/$AA49</f>
        <v>0.92057613168724273</v>
      </c>
      <c r="AO49" s="25">
        <f t="shared" ref="AO49:AO51" si="57">U49/$AA49</f>
        <v>0.88436213991769552</v>
      </c>
      <c r="AP49" s="25">
        <f t="shared" ref="AP49:AP51" si="58">V49/$AA49</f>
        <v>0.79794238683127572</v>
      </c>
      <c r="AQ49" s="25">
        <f t="shared" ref="AQ49:AQ51" si="59">W49/$AA49</f>
        <v>0.82222222222222219</v>
      </c>
      <c r="AR49" s="25">
        <f t="shared" ref="AR49:AR51" si="60">X49/$AA49</f>
        <v>0.84691358024691354</v>
      </c>
      <c r="AS49" s="25">
        <f t="shared" ref="AS49:AS51" si="61">Y49/$AA49</f>
        <v>0.93415637860082301</v>
      </c>
      <c r="AU49" s="11">
        <f t="shared" ref="AU49:AU51" si="62">AD49*$AB49</f>
        <v>2101.5555555555557</v>
      </c>
      <c r="AV49" s="11">
        <f t="shared" ref="AV49:AV51" si="63">AE49*$AB49</f>
        <v>2380.333333333333</v>
      </c>
      <c r="AW49" s="11">
        <f t="shared" ref="AW49:AW51" si="64">AF49*$AB49</f>
        <v>2453.0061728395062</v>
      </c>
      <c r="AX49" s="11">
        <f t="shared" ref="AX49:AX51" si="65">AG49*$AB49</f>
        <v>2641.2407407407404</v>
      </c>
      <c r="AY49" s="11">
        <f t="shared" ref="AY49:AY51" si="66">AH49*$AB49</f>
        <v>2646.0061728395062</v>
      </c>
      <c r="AZ49" s="11">
        <f t="shared" ref="AZ49:AZ51" si="67">AI49*$AB49</f>
        <v>2784.2037037037035</v>
      </c>
      <c r="BA49" s="11">
        <f t="shared" ref="BA49:BA51" si="68">AJ49*$AB49</f>
        <v>2767.5246913580249</v>
      </c>
      <c r="BB49" s="11">
        <f t="shared" ref="BB49:BB51" si="69">AK49*$AB49</f>
        <v>2766.3333333333335</v>
      </c>
      <c r="BC49" s="11">
        <f t="shared" ref="BC49:BC51" si="70">AL49*$AB49</f>
        <v>3037.962962962963</v>
      </c>
      <c r="BD49" s="11">
        <f t="shared" ref="BD49:BD51" si="71">AM49*$AB49</f>
        <v>3110.6358024691363</v>
      </c>
      <c r="BE49" s="11">
        <f t="shared" ref="BE49:BE51" si="72">AN49*$AB49</f>
        <v>2665.0679012345677</v>
      </c>
      <c r="BF49" s="11">
        <f t="shared" ref="BF49:BF51" si="73">AO49*$AB49</f>
        <v>2560.2283950617284</v>
      </c>
      <c r="BG49" s="11">
        <f t="shared" ref="BG49:BG51" si="74">AP49*$AB49</f>
        <v>2310.0432098765432</v>
      </c>
      <c r="BH49" s="11">
        <f t="shared" ref="BH49:BH51" si="75">AQ49*$AB49</f>
        <v>2380.333333333333</v>
      </c>
      <c r="BI49" s="11">
        <f t="shared" ref="BI49:BI51" si="76">AR49*$AB49</f>
        <v>2451.8148148148148</v>
      </c>
      <c r="BJ49" s="11">
        <f t="shared" ref="BJ49:BJ51" si="77">AS49*$AB49</f>
        <v>2704.3827160493825</v>
      </c>
      <c r="BL49" s="4">
        <f t="shared" si="45"/>
        <v>0</v>
      </c>
    </row>
    <row r="50" spans="1:64" x14ac:dyDescent="0.25">
      <c r="A50" s="4">
        <f t="shared" si="44"/>
        <v>40</v>
      </c>
      <c r="B50" s="4" t="str">
        <f>INDEX('[6]Mainline and Ramp List'!$1:$1048576,MATCH($F50,'[6]Mainline and Ramp List'!$A:$A,0),MATCH("Description",'[6]Mainline and Ramp List'!$3:$3,0))</f>
        <v>Southbound Route 295 north of Deane Avenue NE</v>
      </c>
      <c r="C50" s="4">
        <v>58</v>
      </c>
      <c r="D50" s="4" t="s">
        <v>46</v>
      </c>
      <c r="E50" s="4" t="s">
        <v>44</v>
      </c>
      <c r="F50" s="23" t="s">
        <v>55</v>
      </c>
      <c r="G50" s="4" t="s">
        <v>6</v>
      </c>
      <c r="H50" s="4" t="s">
        <v>6</v>
      </c>
      <c r="J50" s="11">
        <v>3085.3333333333335</v>
      </c>
      <c r="K50" s="11">
        <v>2696</v>
      </c>
      <c r="L50" s="11">
        <v>2504</v>
      </c>
      <c r="M50" s="11">
        <v>2290.6666666666665</v>
      </c>
      <c r="N50" s="11">
        <v>2258.6666666666665</v>
      </c>
      <c r="O50" s="11">
        <v>2108</v>
      </c>
      <c r="P50" s="11">
        <v>2134.6666666666665</v>
      </c>
      <c r="Q50" s="11">
        <v>2170.6666666666665</v>
      </c>
      <c r="R50" s="11">
        <v>2208</v>
      </c>
      <c r="S50" s="11">
        <v>2192</v>
      </c>
      <c r="T50" s="11">
        <v>2193.3333333333335</v>
      </c>
      <c r="U50" s="11">
        <v>1952</v>
      </c>
      <c r="V50" s="62">
        <v>2064</v>
      </c>
      <c r="W50" s="62">
        <v>2044</v>
      </c>
      <c r="X50" s="62">
        <v>2077.3333333333335</v>
      </c>
      <c r="Y50" s="62">
        <v>2292</v>
      </c>
      <c r="AA50" s="11">
        <f t="shared" si="41"/>
        <v>2191</v>
      </c>
      <c r="AB50" s="71">
        <f>'[7]Balanced Volumes-AM'!$H$28</f>
        <v>3290</v>
      </c>
      <c r="AD50" s="25">
        <f t="shared" si="46"/>
        <v>1.4081849992393125</v>
      </c>
      <c r="AE50" s="25">
        <f t="shared" si="47"/>
        <v>1.2304883614787767</v>
      </c>
      <c r="AF50" s="25">
        <f t="shared" si="48"/>
        <v>1.1428571428571428</v>
      </c>
      <c r="AG50" s="25">
        <f t="shared" si="49"/>
        <v>1.0454891221664384</v>
      </c>
      <c r="AH50" s="25">
        <f t="shared" si="50"/>
        <v>1.0308839190628327</v>
      </c>
      <c r="AI50" s="25">
        <f t="shared" si="51"/>
        <v>0.96211775445002279</v>
      </c>
      <c r="AJ50" s="25">
        <f t="shared" si="52"/>
        <v>0.97428875703636075</v>
      </c>
      <c r="AK50" s="25">
        <f t="shared" si="53"/>
        <v>0.99071961052791713</v>
      </c>
      <c r="AL50" s="25">
        <f t="shared" si="54"/>
        <v>1.0077590141487904</v>
      </c>
      <c r="AM50" s="25">
        <f t="shared" si="55"/>
        <v>1.0004564125969877</v>
      </c>
      <c r="AN50" s="25">
        <f t="shared" si="56"/>
        <v>1.0010649627263046</v>
      </c>
      <c r="AO50" s="25">
        <f t="shared" si="57"/>
        <v>0.89091738931994524</v>
      </c>
      <c r="AP50" s="25">
        <f t="shared" si="58"/>
        <v>0.94203560018256505</v>
      </c>
      <c r="AQ50" s="25">
        <f t="shared" si="59"/>
        <v>0.93290734824281152</v>
      </c>
      <c r="AR50" s="25">
        <f t="shared" si="60"/>
        <v>0.94812110147573414</v>
      </c>
      <c r="AS50" s="25">
        <f t="shared" si="61"/>
        <v>1.0460976722957553</v>
      </c>
      <c r="AU50" s="11">
        <f t="shared" si="62"/>
        <v>4632.9286474973378</v>
      </c>
      <c r="AV50" s="11">
        <f t="shared" si="63"/>
        <v>4048.3067092651754</v>
      </c>
      <c r="AW50" s="11">
        <f t="shared" si="64"/>
        <v>3760</v>
      </c>
      <c r="AX50" s="11">
        <f t="shared" si="65"/>
        <v>3439.6592119275824</v>
      </c>
      <c r="AY50" s="11">
        <f t="shared" si="66"/>
        <v>3391.6080937167198</v>
      </c>
      <c r="AZ50" s="11">
        <f t="shared" si="67"/>
        <v>3165.3674121405752</v>
      </c>
      <c r="BA50" s="11">
        <f t="shared" si="68"/>
        <v>3205.4100106496267</v>
      </c>
      <c r="BB50" s="11">
        <f t="shared" si="69"/>
        <v>3259.4675186368472</v>
      </c>
      <c r="BC50" s="11">
        <f t="shared" si="70"/>
        <v>3315.5271565495204</v>
      </c>
      <c r="BD50" s="11">
        <f t="shared" si="71"/>
        <v>3291.5015974440894</v>
      </c>
      <c r="BE50" s="11">
        <f t="shared" si="72"/>
        <v>3293.503727369542</v>
      </c>
      <c r="BF50" s="11">
        <f t="shared" si="73"/>
        <v>2931.1182108626199</v>
      </c>
      <c r="BG50" s="11">
        <f t="shared" si="74"/>
        <v>3099.2971246006391</v>
      </c>
      <c r="BH50" s="11">
        <f t="shared" si="75"/>
        <v>3069.2651757188501</v>
      </c>
      <c r="BI50" s="11">
        <f t="shared" si="76"/>
        <v>3119.3184238551653</v>
      </c>
      <c r="BJ50" s="11">
        <f t="shared" si="77"/>
        <v>3441.6613418530351</v>
      </c>
      <c r="BL50" s="4">
        <f t="shared" si="45"/>
        <v>0</v>
      </c>
    </row>
    <row r="51" spans="1:64" x14ac:dyDescent="0.25">
      <c r="A51" s="4">
        <f t="shared" si="44"/>
        <v>41</v>
      </c>
      <c r="B51" s="4" t="s">
        <v>106</v>
      </c>
      <c r="C51" s="4">
        <v>347</v>
      </c>
      <c r="D51" s="4" t="s">
        <v>104</v>
      </c>
      <c r="E51" s="37" t="s">
        <v>45</v>
      </c>
      <c r="F51" s="37" t="s">
        <v>105</v>
      </c>
      <c r="G51" s="37" t="s">
        <v>105</v>
      </c>
      <c r="H51" s="37" t="s">
        <v>105</v>
      </c>
      <c r="J51" s="11">
        <v>362.66666666666669</v>
      </c>
      <c r="K51" s="11">
        <v>586.66666666666663</v>
      </c>
      <c r="L51" s="11">
        <v>581.33333333333337</v>
      </c>
      <c r="M51" s="11">
        <v>641.33333333333337</v>
      </c>
      <c r="N51" s="11">
        <v>625.33333333333337</v>
      </c>
      <c r="O51" s="11">
        <v>641.33333333333337</v>
      </c>
      <c r="P51" s="11">
        <v>658.66666666666663</v>
      </c>
      <c r="Q51" s="11">
        <v>605.33333333333337</v>
      </c>
      <c r="R51" s="11">
        <v>669.33333333333337</v>
      </c>
      <c r="S51" s="11">
        <v>685.33333333333337</v>
      </c>
      <c r="T51" s="11">
        <v>642.66666666666663</v>
      </c>
      <c r="U51" s="11">
        <v>604</v>
      </c>
      <c r="V51" s="62">
        <v>594.66666666666663</v>
      </c>
      <c r="W51" s="62">
        <v>521.33333333333337</v>
      </c>
      <c r="X51" s="62">
        <v>497.33333333333331</v>
      </c>
      <c r="Y51" s="62">
        <v>301.33333333333331</v>
      </c>
      <c r="AA51" s="11">
        <f t="shared" si="41"/>
        <v>650.66666666666663</v>
      </c>
      <c r="AB51" s="38">
        <v>1365</v>
      </c>
      <c r="AD51" s="25">
        <f t="shared" si="46"/>
        <v>0.55737704918032793</v>
      </c>
      <c r="AE51" s="25">
        <f t="shared" si="47"/>
        <v>0.90163934426229508</v>
      </c>
      <c r="AF51" s="25">
        <f t="shared" si="48"/>
        <v>0.89344262295081978</v>
      </c>
      <c r="AG51" s="25">
        <f t="shared" si="49"/>
        <v>0.9856557377049181</v>
      </c>
      <c r="AH51" s="25">
        <f t="shared" si="50"/>
        <v>0.96106557377049195</v>
      </c>
      <c r="AI51" s="25">
        <f t="shared" si="51"/>
        <v>0.9856557377049181</v>
      </c>
      <c r="AJ51" s="25">
        <f t="shared" si="52"/>
        <v>1.0122950819672132</v>
      </c>
      <c r="AK51" s="25">
        <f t="shared" si="53"/>
        <v>0.93032786885245911</v>
      </c>
      <c r="AL51" s="25">
        <f t="shared" si="54"/>
        <v>1.028688524590164</v>
      </c>
      <c r="AM51" s="25">
        <f t="shared" si="55"/>
        <v>1.0532786885245904</v>
      </c>
      <c r="AN51" s="25">
        <f t="shared" si="56"/>
        <v>0.98770491803278693</v>
      </c>
      <c r="AO51" s="25">
        <f t="shared" si="57"/>
        <v>0.92827868852459017</v>
      </c>
      <c r="AP51" s="25">
        <f t="shared" si="58"/>
        <v>0.91393442622950816</v>
      </c>
      <c r="AQ51" s="25">
        <f t="shared" si="59"/>
        <v>0.80122950819672145</v>
      </c>
      <c r="AR51" s="25">
        <f t="shared" si="60"/>
        <v>0.76434426229508201</v>
      </c>
      <c r="AS51" s="25">
        <f t="shared" si="61"/>
        <v>0.46311475409836067</v>
      </c>
      <c r="AU51" s="11">
        <f t="shared" si="62"/>
        <v>760.81967213114763</v>
      </c>
      <c r="AV51" s="11">
        <f t="shared" si="63"/>
        <v>1230.7377049180327</v>
      </c>
      <c r="AW51" s="11">
        <f t="shared" si="64"/>
        <v>1219.549180327869</v>
      </c>
      <c r="AX51" s="11">
        <f t="shared" si="65"/>
        <v>1345.4200819672133</v>
      </c>
      <c r="AY51" s="11">
        <f t="shared" si="66"/>
        <v>1311.8545081967216</v>
      </c>
      <c r="AZ51" s="11">
        <f t="shared" si="67"/>
        <v>1345.4200819672133</v>
      </c>
      <c r="BA51" s="11">
        <f t="shared" si="68"/>
        <v>1381.782786885246</v>
      </c>
      <c r="BB51" s="11">
        <f t="shared" si="69"/>
        <v>1269.8975409836066</v>
      </c>
      <c r="BC51" s="11">
        <f t="shared" si="70"/>
        <v>1404.1598360655739</v>
      </c>
      <c r="BD51" s="11">
        <f t="shared" si="71"/>
        <v>1437.7254098360659</v>
      </c>
      <c r="BE51" s="11">
        <f t="shared" si="72"/>
        <v>1348.2172131147543</v>
      </c>
      <c r="BF51" s="11">
        <f t="shared" si="73"/>
        <v>1267.1004098360656</v>
      </c>
      <c r="BG51" s="11">
        <f t="shared" si="74"/>
        <v>1247.5204918032787</v>
      </c>
      <c r="BH51" s="11">
        <f t="shared" si="75"/>
        <v>1093.6782786885249</v>
      </c>
      <c r="BI51" s="11">
        <f t="shared" si="76"/>
        <v>1043.329918032787</v>
      </c>
      <c r="BJ51" s="11">
        <f t="shared" si="77"/>
        <v>632.15163934426232</v>
      </c>
      <c r="BL51" s="4">
        <f t="shared" si="45"/>
        <v>0</v>
      </c>
    </row>
    <row r="52" spans="1:64" x14ac:dyDescent="0.25">
      <c r="A52" s="4">
        <v>42</v>
      </c>
      <c r="B52" s="4" t="s">
        <v>107</v>
      </c>
      <c r="C52" s="4">
        <v>226</v>
      </c>
      <c r="D52" s="4" t="s">
        <v>104</v>
      </c>
      <c r="E52" s="24" t="s">
        <v>109</v>
      </c>
      <c r="F52" s="37" t="s">
        <v>105</v>
      </c>
      <c r="G52" s="37" t="s">
        <v>105</v>
      </c>
      <c r="H52" s="37" t="s">
        <v>105</v>
      </c>
      <c r="J52" s="44">
        <v>316</v>
      </c>
      <c r="K52" s="44">
        <v>364</v>
      </c>
      <c r="L52" s="44">
        <v>492</v>
      </c>
      <c r="M52" s="44">
        <v>548</v>
      </c>
      <c r="N52" s="44">
        <v>712</v>
      </c>
      <c r="O52" s="44">
        <v>826</v>
      </c>
      <c r="P52" s="44">
        <v>934</v>
      </c>
      <c r="Q52" s="44">
        <v>954</v>
      </c>
      <c r="R52" s="44">
        <v>1074</v>
      </c>
      <c r="S52" s="44">
        <v>1088</v>
      </c>
      <c r="T52" s="44">
        <v>1242</v>
      </c>
      <c r="U52" s="44">
        <v>1226</v>
      </c>
      <c r="V52" s="44">
        <v>1100</v>
      </c>
      <c r="W52" s="44">
        <v>1034</v>
      </c>
      <c r="X52" s="44">
        <v>1032</v>
      </c>
      <c r="Y52" s="44">
        <v>968</v>
      </c>
      <c r="AA52" s="11">
        <f>SUM(Q52:T52)/4</f>
        <v>1089.5</v>
      </c>
      <c r="AB52" s="45">
        <f>'[5]East Cap - AM'!$AZ$90</f>
        <v>1199.5</v>
      </c>
      <c r="AD52" s="25">
        <f t="shared" ref="AD52:AD53" si="78">J52/$AA52</f>
        <v>0.29004130335016065</v>
      </c>
      <c r="AE52" s="25">
        <f t="shared" ref="AE52:AE53" si="79">K52/$AA52</f>
        <v>0.33409821018815972</v>
      </c>
      <c r="AF52" s="25">
        <f t="shared" ref="AF52:AF53" si="80">L52/$AA52</f>
        <v>0.45158329508949058</v>
      </c>
      <c r="AG52" s="25">
        <f t="shared" ref="AG52:AG53" si="81">M52/$AA52</f>
        <v>0.50298301973382287</v>
      </c>
      <c r="AH52" s="25">
        <f t="shared" ref="AH52:AH53" si="82">N52/$AA52</f>
        <v>0.6535107847636531</v>
      </c>
      <c r="AI52" s="25">
        <f t="shared" ref="AI52:AI53" si="83">O52/$AA52</f>
        <v>0.75814593850390088</v>
      </c>
      <c r="AJ52" s="25">
        <f t="shared" ref="AJ52:AJ53" si="84">P52/$AA52</f>
        <v>0.85727397888939882</v>
      </c>
      <c r="AK52" s="25">
        <f t="shared" ref="AK52:AK53" si="85">Q52/$AA52</f>
        <v>0.8756310234052318</v>
      </c>
      <c r="AL52" s="25">
        <f t="shared" ref="AL52:AL53" si="86">R52/$AA52</f>
        <v>0.98577329050022944</v>
      </c>
      <c r="AM52" s="25">
        <f t="shared" ref="AM52:AM53" si="87">S52/$AA52</f>
        <v>0.99862322166131257</v>
      </c>
      <c r="AN52" s="25">
        <f t="shared" ref="AN52:AN53" si="88">T52/$AA52</f>
        <v>1.1399724644332263</v>
      </c>
      <c r="AO52" s="25">
        <f t="shared" ref="AO52:AO53" si="89">U52/$AA52</f>
        <v>1.12528682882056</v>
      </c>
      <c r="AP52" s="25">
        <f t="shared" ref="AP52:AP53" si="90">V52/$AA52</f>
        <v>1.0096374483708124</v>
      </c>
      <c r="AQ52" s="25">
        <f t="shared" ref="AQ52:AQ53" si="91">W52/$AA52</f>
        <v>0.9490592014685636</v>
      </c>
      <c r="AR52" s="25">
        <f t="shared" ref="AR52:AR53" si="92">X52/$AA52</f>
        <v>0.94722349701698028</v>
      </c>
      <c r="AS52" s="25">
        <f t="shared" ref="AS52:AS53" si="93">Y52/$AA52</f>
        <v>0.88848095456631482</v>
      </c>
      <c r="AU52" s="11">
        <f t="shared" ref="AU52:AU53" si="94">AD52*$AB52</f>
        <v>347.90454336851769</v>
      </c>
      <c r="AV52" s="11">
        <f t="shared" ref="AV52:AV53" si="95">AE52*$AB52</f>
        <v>400.75080312069758</v>
      </c>
      <c r="AW52" s="11">
        <f t="shared" ref="AW52:AW53" si="96">AF52*$AB52</f>
        <v>541.67416245984396</v>
      </c>
      <c r="AX52" s="11">
        <f t="shared" ref="AX52:AX53" si="97">AG52*$AB52</f>
        <v>603.32813217072055</v>
      </c>
      <c r="AY52" s="11">
        <f t="shared" ref="AY52:AY53" si="98">AH52*$AB52</f>
        <v>783.88618632400187</v>
      </c>
      <c r="AZ52" s="11">
        <f t="shared" ref="AZ52:AZ53" si="99">AI52*$AB52</f>
        <v>909.39605323542912</v>
      </c>
      <c r="BA52" s="11">
        <f t="shared" ref="BA52:BA53" si="100">AJ52*$AB52</f>
        <v>1028.3001376778338</v>
      </c>
      <c r="BB52" s="11">
        <f t="shared" ref="BB52:BB53" si="101">AK52*$AB52</f>
        <v>1050.3194125745756</v>
      </c>
      <c r="BC52" s="11">
        <f t="shared" ref="BC52:BC53" si="102">AL52*$AB52</f>
        <v>1182.4350619550253</v>
      </c>
      <c r="BD52" s="11">
        <f t="shared" ref="BD52:BD53" si="103">AM52*$AB52</f>
        <v>1197.8485543827444</v>
      </c>
      <c r="BE52" s="11">
        <f t="shared" ref="BE52:BE53" si="104">AN52*$AB52</f>
        <v>1367.3969710876549</v>
      </c>
      <c r="BF52" s="11">
        <f t="shared" ref="BF52:BF53" si="105">AO52*$AB52</f>
        <v>1349.7815511702618</v>
      </c>
      <c r="BG52" s="11">
        <f t="shared" ref="BG52:BG53" si="106">AP52*$AB52</f>
        <v>1211.0601193207895</v>
      </c>
      <c r="BH52" s="11">
        <f t="shared" ref="BH52:BH53" si="107">AQ52*$AB52</f>
        <v>1138.396512161542</v>
      </c>
      <c r="BI52" s="11">
        <f t="shared" ref="BI52:BI53" si="108">AR52*$AB52</f>
        <v>1136.1945846718679</v>
      </c>
      <c r="BJ52" s="11">
        <f t="shared" ref="BJ52:BJ53" si="109">AS52*$AB52</f>
        <v>1065.7329050022947</v>
      </c>
      <c r="BL52" s="4">
        <f t="shared" si="45"/>
        <v>0</v>
      </c>
    </row>
    <row r="53" spans="1:64" x14ac:dyDescent="0.25">
      <c r="A53" s="4">
        <v>43</v>
      </c>
      <c r="B53" s="4" t="s">
        <v>108</v>
      </c>
      <c r="C53" s="4">
        <v>228</v>
      </c>
      <c r="D53" s="4" t="s">
        <v>104</v>
      </c>
      <c r="E53" s="24" t="s">
        <v>110</v>
      </c>
      <c r="F53" s="37" t="s">
        <v>105</v>
      </c>
      <c r="G53" s="37" t="s">
        <v>105</v>
      </c>
      <c r="H53" s="37" t="s">
        <v>105</v>
      </c>
      <c r="J53" s="44">
        <v>1513.3333333333333</v>
      </c>
      <c r="K53" s="44">
        <v>1885.3333333333333</v>
      </c>
      <c r="L53" s="44">
        <v>2229.3333333333335</v>
      </c>
      <c r="M53" s="44">
        <v>2350.6666666666665</v>
      </c>
      <c r="N53" s="44">
        <v>2250.6666666666665</v>
      </c>
      <c r="O53" s="44">
        <v>2277.3333333333335</v>
      </c>
      <c r="P53" s="44">
        <v>2409.3333333333335</v>
      </c>
      <c r="Q53" s="44">
        <v>2437.3333333333335</v>
      </c>
      <c r="R53" s="44">
        <v>2390.6666666666665</v>
      </c>
      <c r="S53" s="44">
        <v>2413.3333333333335</v>
      </c>
      <c r="T53" s="44">
        <v>2358.6666666666665</v>
      </c>
      <c r="U53" s="44">
        <v>2338.6666666666665</v>
      </c>
      <c r="V53" s="44">
        <v>2160</v>
      </c>
      <c r="W53" s="44">
        <v>1914.6666666666667</v>
      </c>
      <c r="X53" s="44">
        <v>1628</v>
      </c>
      <c r="Y53" s="44">
        <v>1484</v>
      </c>
      <c r="AA53" s="11">
        <f t="shared" si="41"/>
        <v>2400</v>
      </c>
      <c r="AB53" s="43">
        <f>'[5]East Cap - AM'!$AZ$93</f>
        <v>2041</v>
      </c>
      <c r="AD53" s="25">
        <f t="shared" si="78"/>
        <v>0.63055555555555554</v>
      </c>
      <c r="AE53" s="25">
        <f t="shared" si="79"/>
        <v>0.78555555555555556</v>
      </c>
      <c r="AF53" s="25">
        <f t="shared" si="80"/>
        <v>0.92888888888888899</v>
      </c>
      <c r="AG53" s="25">
        <f t="shared" si="81"/>
        <v>0.97944444444444434</v>
      </c>
      <c r="AH53" s="25">
        <f t="shared" si="82"/>
        <v>0.93777777777777771</v>
      </c>
      <c r="AI53" s="25">
        <f t="shared" si="83"/>
        <v>0.948888888888889</v>
      </c>
      <c r="AJ53" s="25">
        <f t="shared" si="84"/>
        <v>1.0038888888888891</v>
      </c>
      <c r="AK53" s="25">
        <f t="shared" si="85"/>
        <v>1.0155555555555555</v>
      </c>
      <c r="AL53" s="25">
        <f t="shared" si="86"/>
        <v>0.99611111111111106</v>
      </c>
      <c r="AM53" s="25">
        <f t="shared" si="87"/>
        <v>1.0055555555555555</v>
      </c>
      <c r="AN53" s="25">
        <f t="shared" si="88"/>
        <v>0.98277777777777775</v>
      </c>
      <c r="AO53" s="25">
        <f t="shared" si="89"/>
        <v>0.97444444444444434</v>
      </c>
      <c r="AP53" s="25">
        <f t="shared" si="90"/>
        <v>0.9</v>
      </c>
      <c r="AQ53" s="25">
        <f t="shared" si="91"/>
        <v>0.79777777777777781</v>
      </c>
      <c r="AR53" s="25">
        <f t="shared" si="92"/>
        <v>0.67833333333333334</v>
      </c>
      <c r="AS53" s="25">
        <f t="shared" si="93"/>
        <v>0.61833333333333329</v>
      </c>
      <c r="AU53" s="11">
        <f t="shared" si="94"/>
        <v>1286.963888888889</v>
      </c>
      <c r="AV53" s="11">
        <f t="shared" si="95"/>
        <v>1603.318888888889</v>
      </c>
      <c r="AW53" s="11">
        <f t="shared" si="96"/>
        <v>1895.8622222222225</v>
      </c>
      <c r="AX53" s="11">
        <f t="shared" si="97"/>
        <v>1999.0461111111108</v>
      </c>
      <c r="AY53" s="11">
        <f t="shared" si="98"/>
        <v>1914.0044444444443</v>
      </c>
      <c r="AZ53" s="11">
        <f t="shared" si="99"/>
        <v>1936.6822222222224</v>
      </c>
      <c r="BA53" s="11">
        <f t="shared" si="100"/>
        <v>2048.9372222222228</v>
      </c>
      <c r="BB53" s="11">
        <f t="shared" si="101"/>
        <v>2072.7488888888888</v>
      </c>
      <c r="BC53" s="11">
        <f t="shared" si="102"/>
        <v>2033.0627777777777</v>
      </c>
      <c r="BD53" s="11">
        <f t="shared" si="103"/>
        <v>2052.338888888889</v>
      </c>
      <c r="BE53" s="11">
        <f t="shared" si="104"/>
        <v>2005.8494444444443</v>
      </c>
      <c r="BF53" s="11">
        <f t="shared" si="105"/>
        <v>1988.8411111111109</v>
      </c>
      <c r="BG53" s="11">
        <f t="shared" si="106"/>
        <v>1836.9</v>
      </c>
      <c r="BH53" s="11">
        <f t="shared" si="107"/>
        <v>1628.2644444444445</v>
      </c>
      <c r="BI53" s="11">
        <f t="shared" si="108"/>
        <v>1384.4783333333335</v>
      </c>
      <c r="BJ53" s="11">
        <f t="shared" si="109"/>
        <v>1262.0183333333332</v>
      </c>
      <c r="BL53" s="4">
        <f t="shared" si="45"/>
        <v>0</v>
      </c>
    </row>
    <row r="54" spans="1:64" x14ac:dyDescent="0.25">
      <c r="A54" s="3"/>
      <c r="B54" s="3"/>
      <c r="C54" s="3"/>
      <c r="D54" s="3"/>
      <c r="E54" s="3"/>
      <c r="F54" s="3"/>
      <c r="G54" s="3"/>
      <c r="H54" s="3"/>
    </row>
    <row r="55" spans="1:64" x14ac:dyDescent="0.25">
      <c r="A55" s="3"/>
      <c r="B55" s="3"/>
      <c r="C55" s="3"/>
      <c r="D55" s="3"/>
      <c r="E55" s="3"/>
      <c r="F55" s="3"/>
      <c r="G55" s="3"/>
      <c r="H55" s="3"/>
      <c r="J55" t="s">
        <v>49</v>
      </c>
    </row>
    <row r="56" spans="1:64" x14ac:dyDescent="0.25">
      <c r="A56" s="3"/>
      <c r="B56" s="3"/>
      <c r="C56" s="3"/>
      <c r="D56" s="3"/>
      <c r="E56" s="3"/>
      <c r="F56" s="3"/>
      <c r="G56" s="3"/>
      <c r="H56" s="3"/>
    </row>
    <row r="57" spans="1:64" x14ac:dyDescent="0.25">
      <c r="B57" s="3"/>
      <c r="C57" s="3"/>
    </row>
    <row r="58" spans="1:64" x14ac:dyDescent="0.25">
      <c r="B58" s="3"/>
      <c r="C58" s="3"/>
    </row>
    <row r="59" spans="1:64" x14ac:dyDescent="0.25">
      <c r="B59" s="3"/>
      <c r="C59" s="3"/>
    </row>
    <row r="60" spans="1:64" x14ac:dyDescent="0.25">
      <c r="B60" s="3"/>
      <c r="C60" s="3"/>
    </row>
    <row r="61" spans="1:64" x14ac:dyDescent="0.25">
      <c r="B61" s="3"/>
      <c r="C61" s="3"/>
    </row>
    <row r="62" spans="1:64" x14ac:dyDescent="0.25">
      <c r="B62" s="3"/>
      <c r="C62" s="3"/>
    </row>
    <row r="63" spans="1:64" x14ac:dyDescent="0.25">
      <c r="B63" s="3"/>
      <c r="C63" s="3"/>
    </row>
    <row r="64" spans="1:64" x14ac:dyDescent="0.25">
      <c r="B64" s="3"/>
      <c r="C64" s="3"/>
    </row>
    <row r="65" spans="2:3" x14ac:dyDescent="0.25">
      <c r="B65" s="3"/>
      <c r="C65" s="3"/>
    </row>
    <row r="66" spans="2:3" x14ac:dyDescent="0.25">
      <c r="B66" s="3"/>
      <c r="C66" s="3"/>
    </row>
    <row r="67" spans="2:3" x14ac:dyDescent="0.25">
      <c r="B67" s="3"/>
      <c r="C67" s="3"/>
    </row>
    <row r="68" spans="2:3" x14ac:dyDescent="0.25">
      <c r="B68" s="3"/>
      <c r="C68" s="3"/>
    </row>
    <row r="69" spans="2:3" x14ac:dyDescent="0.25">
      <c r="B69" s="3"/>
      <c r="C69" s="3"/>
    </row>
    <row r="70" spans="2:3" x14ac:dyDescent="0.25">
      <c r="B70" s="3"/>
      <c r="C70" s="3"/>
    </row>
    <row r="71" spans="2:3" x14ac:dyDescent="0.25">
      <c r="B71" s="3"/>
      <c r="C71" s="3"/>
    </row>
    <row r="72" spans="2:3" x14ac:dyDescent="0.25">
      <c r="B72" s="3"/>
      <c r="C72" s="3"/>
    </row>
    <row r="73" spans="2:3" x14ac:dyDescent="0.25">
      <c r="B73" s="3"/>
      <c r="C73" s="3"/>
    </row>
    <row r="74" spans="2:3" x14ac:dyDescent="0.25">
      <c r="B74" s="3"/>
      <c r="C74" s="3"/>
    </row>
    <row r="75" spans="2:3" x14ac:dyDescent="0.25">
      <c r="B75" s="3"/>
      <c r="C75" s="3"/>
    </row>
    <row r="76" spans="2:3" x14ac:dyDescent="0.25">
      <c r="B76" s="3"/>
      <c r="C76" s="3"/>
    </row>
    <row r="77" spans="2:3" x14ac:dyDescent="0.25">
      <c r="B77" s="3"/>
      <c r="C77" s="3"/>
    </row>
    <row r="78" spans="2:3" x14ac:dyDescent="0.25">
      <c r="B78" s="3"/>
      <c r="C78" s="3"/>
    </row>
    <row r="79" spans="2:3" x14ac:dyDescent="0.25">
      <c r="B79" s="3"/>
      <c r="C79" s="3"/>
    </row>
    <row r="80" spans="2:3" x14ac:dyDescent="0.25">
      <c r="B80" s="3"/>
      <c r="C80" s="3"/>
    </row>
    <row r="81" spans="2:3" x14ac:dyDescent="0.25">
      <c r="B81" s="3"/>
      <c r="C81" s="3"/>
    </row>
    <row r="82" spans="2:3" x14ac:dyDescent="0.25">
      <c r="B82" s="3"/>
      <c r="C82" s="3"/>
    </row>
    <row r="83" spans="2:3" x14ac:dyDescent="0.25">
      <c r="B83" s="3"/>
      <c r="C83" s="3"/>
    </row>
    <row r="84" spans="2:3" x14ac:dyDescent="0.25">
      <c r="B84" s="3"/>
      <c r="C84" s="3"/>
    </row>
    <row r="85" spans="2:3" x14ac:dyDescent="0.25">
      <c r="B85" s="3"/>
      <c r="C85" s="3"/>
    </row>
    <row r="86" spans="2:3" x14ac:dyDescent="0.25">
      <c r="B86" s="3"/>
      <c r="C86" s="3"/>
    </row>
    <row r="87" spans="2:3" x14ac:dyDescent="0.25">
      <c r="B87" s="3"/>
      <c r="C87" s="3"/>
    </row>
    <row r="88" spans="2:3" x14ac:dyDescent="0.25">
      <c r="B88" s="3"/>
      <c r="C88" s="3"/>
    </row>
    <row r="89" spans="2:3" x14ac:dyDescent="0.25">
      <c r="B89" s="3"/>
      <c r="C89" s="3"/>
    </row>
    <row r="90" spans="2:3" x14ac:dyDescent="0.25">
      <c r="B90" s="3"/>
      <c r="C90" s="3"/>
    </row>
    <row r="91" spans="2:3" x14ac:dyDescent="0.25">
      <c r="B91" s="3"/>
      <c r="C91" s="3"/>
    </row>
    <row r="92" spans="2:3" x14ac:dyDescent="0.25">
      <c r="B92" s="3"/>
      <c r="C92" s="3"/>
    </row>
    <row r="93" spans="2:3" x14ac:dyDescent="0.25">
      <c r="B93" s="3"/>
      <c r="C93" s="3"/>
    </row>
    <row r="94" spans="2:3" x14ac:dyDescent="0.25">
      <c r="B94" s="3"/>
      <c r="C94" s="3"/>
    </row>
    <row r="95" spans="2:3" x14ac:dyDescent="0.25">
      <c r="B95" s="3"/>
      <c r="C95" s="3"/>
    </row>
    <row r="96" spans="2:3" x14ac:dyDescent="0.25">
      <c r="B96" s="3"/>
      <c r="C96" s="3"/>
    </row>
    <row r="97" spans="2:3" x14ac:dyDescent="0.25">
      <c r="B97" s="3"/>
      <c r="C97" s="3"/>
    </row>
    <row r="98" spans="2:3" x14ac:dyDescent="0.25">
      <c r="B98" s="3"/>
      <c r="C98" s="3"/>
    </row>
    <row r="99" spans="2:3" x14ac:dyDescent="0.25">
      <c r="B99" s="3"/>
      <c r="C99" s="3"/>
    </row>
    <row r="100" spans="2:3" x14ac:dyDescent="0.25">
      <c r="B100" s="3"/>
      <c r="C100" s="3"/>
    </row>
    <row r="101" spans="2:3" x14ac:dyDescent="0.25">
      <c r="B101" s="3"/>
      <c r="C101" s="3"/>
    </row>
    <row r="102" spans="2:3" x14ac:dyDescent="0.25">
      <c r="B102" s="3"/>
      <c r="C102" s="3"/>
    </row>
    <row r="103" spans="2:3" x14ac:dyDescent="0.25">
      <c r="B103" s="3"/>
      <c r="C103" s="3"/>
    </row>
    <row r="104" spans="2:3" x14ac:dyDescent="0.25">
      <c r="B104" s="3"/>
    </row>
    <row r="105" spans="2:3" x14ac:dyDescent="0.25">
      <c r="B105" s="3"/>
    </row>
    <row r="106" spans="2:3" x14ac:dyDescent="0.25">
      <c r="B106" s="3"/>
    </row>
    <row r="107" spans="2:3" x14ac:dyDescent="0.25">
      <c r="B107" s="3"/>
    </row>
    <row r="108" spans="2:3" x14ac:dyDescent="0.25">
      <c r="B108" s="3"/>
    </row>
    <row r="109" spans="2:3" x14ac:dyDescent="0.25">
      <c r="B109" s="3"/>
    </row>
    <row r="110" spans="2:3" x14ac:dyDescent="0.25">
      <c r="B110" s="3"/>
    </row>
    <row r="111" spans="2:3" x14ac:dyDescent="0.25">
      <c r="B111" s="3"/>
    </row>
    <row r="112" spans="2:3" x14ac:dyDescent="0.25">
      <c r="B112" s="3"/>
    </row>
    <row r="113" spans="2:2" x14ac:dyDescent="0.25">
      <c r="B113" s="3"/>
    </row>
    <row r="114" spans="2:2" x14ac:dyDescent="0.25">
      <c r="B114" s="3"/>
    </row>
    <row r="115" spans="2:2" x14ac:dyDescent="0.25">
      <c r="B115" s="3"/>
    </row>
    <row r="116" spans="2:2" x14ac:dyDescent="0.25">
      <c r="B116" s="3"/>
    </row>
  </sheetData>
  <mergeCells count="2">
    <mergeCell ref="J7:Y8"/>
    <mergeCell ref="AD7:AS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BA513-330C-4D1F-A776-A8EEFE636CBF}">
  <sheetPr>
    <tabColor theme="5"/>
  </sheetPr>
  <dimension ref="A1:T46"/>
  <sheetViews>
    <sheetView zoomScale="70" zoomScaleNormal="70" workbookViewId="0">
      <selection activeCell="B2" sqref="B2:B44"/>
    </sheetView>
  </sheetViews>
  <sheetFormatPr defaultRowHeight="15" x14ac:dyDescent="0.25"/>
  <cols>
    <col min="1" max="2" width="11.7109375" customWidth="1"/>
    <col min="3" max="3" width="120.7109375" customWidth="1"/>
    <col min="4" max="4" width="13.5703125" bestFit="1" customWidth="1"/>
    <col min="5" max="20" width="13.28515625" customWidth="1"/>
  </cols>
  <sheetData>
    <row r="1" spans="1:20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63</v>
      </c>
      <c r="F1" s="29" t="s">
        <v>64</v>
      </c>
      <c r="G1" s="29" t="s">
        <v>65</v>
      </c>
      <c r="H1" s="29" t="s">
        <v>66</v>
      </c>
      <c r="I1" s="29" t="s">
        <v>67</v>
      </c>
      <c r="J1" s="29" t="s">
        <v>68</v>
      </c>
      <c r="K1" s="29" t="s">
        <v>69</v>
      </c>
      <c r="L1" s="29" t="s">
        <v>70</v>
      </c>
      <c r="M1" s="29" t="s">
        <v>71</v>
      </c>
      <c r="N1" s="29" t="s">
        <v>72</v>
      </c>
      <c r="O1" s="29" t="s">
        <v>73</v>
      </c>
      <c r="P1" s="29" t="s">
        <v>74</v>
      </c>
      <c r="Q1" s="29" t="s">
        <v>75</v>
      </c>
      <c r="R1" s="29" t="s">
        <v>76</v>
      </c>
      <c r="S1" s="29" t="s">
        <v>77</v>
      </c>
      <c r="T1" s="29" t="s">
        <v>78</v>
      </c>
    </row>
    <row r="2" spans="1:20" x14ac:dyDescent="0.25">
      <c r="A2" s="4">
        <f>'AM Inputs'!C10</f>
        <v>10</v>
      </c>
      <c r="B2" s="4">
        <f>'AM Inputs'!A10</f>
        <v>1</v>
      </c>
      <c r="C2" s="24" t="str">
        <f>'AM Inputs'!B10</f>
        <v>Benning Road NE at 26th Street NE</v>
      </c>
      <c r="D2" s="30">
        <v>1</v>
      </c>
      <c r="E2" s="11">
        <f>'AM Inputs'!AU10</f>
        <v>34.20814479638009</v>
      </c>
      <c r="F2" s="11">
        <f>'AM Inputs'!AV10</f>
        <v>4.886877828054299</v>
      </c>
      <c r="G2" s="11">
        <f>'AM Inputs'!AW10</f>
        <v>39.095022624434392</v>
      </c>
      <c r="H2" s="11">
        <f>'AM Inputs'!AX10</f>
        <v>48.868778280542983</v>
      </c>
      <c r="I2" s="11">
        <f>'AM Inputs'!AY10</f>
        <v>68.41628959276018</v>
      </c>
      <c r="J2" s="11">
        <f>'AM Inputs'!AZ10</f>
        <v>87.963800904977376</v>
      </c>
      <c r="K2" s="11">
        <f>'AM Inputs'!BA10</f>
        <v>92.850678733031671</v>
      </c>
      <c r="L2" s="11">
        <f>'AM Inputs'!BB10</f>
        <v>136.83257918552036</v>
      </c>
      <c r="M2" s="11">
        <f>'AM Inputs'!BC10</f>
        <v>166.15384615384616</v>
      </c>
      <c r="N2" s="11">
        <f>'AM Inputs'!BD10</f>
        <v>410.49773755656105</v>
      </c>
      <c r="O2" s="11">
        <f>'AM Inputs'!BE10</f>
        <v>366.51583710407243</v>
      </c>
      <c r="P2" s="11">
        <f>'AM Inputs'!BF10</f>
        <v>234.57013574660635</v>
      </c>
      <c r="Q2" s="11">
        <f>'AM Inputs'!BG10</f>
        <v>234.57013574660635</v>
      </c>
      <c r="R2" s="11">
        <f>'AM Inputs'!BH10</f>
        <v>234.57013574660635</v>
      </c>
      <c r="S2" s="11">
        <f>'AM Inputs'!BI10</f>
        <v>234.57013574660635</v>
      </c>
      <c r="T2" s="11">
        <f>'AM Inputs'!BJ10</f>
        <v>234.57013574660635</v>
      </c>
    </row>
    <row r="3" spans="1:20" x14ac:dyDescent="0.25">
      <c r="A3" s="4">
        <f>'AM Inputs'!C11</f>
        <v>1</v>
      </c>
      <c r="B3" s="4">
        <f>'AM Inputs'!A11</f>
        <v>2</v>
      </c>
      <c r="C3" s="24" t="str">
        <f>'AM Inputs'!B11</f>
        <v>Benning Road NE at 26th Street NE</v>
      </c>
      <c r="D3" s="30">
        <v>1</v>
      </c>
      <c r="E3" s="11">
        <f>'AM Inputs'!AU11</f>
        <v>380.47058823529414</v>
      </c>
      <c r="F3" s="11">
        <f>'AM Inputs'!AV11</f>
        <v>429.88235294117646</v>
      </c>
      <c r="G3" s="11">
        <f>'AM Inputs'!AW11</f>
        <v>543.52941176470597</v>
      </c>
      <c r="H3" s="11">
        <f>'AM Inputs'!AX11</f>
        <v>558.35294117647061</v>
      </c>
      <c r="I3" s="11">
        <f>'AM Inputs'!AY11</f>
        <v>835.05882352941171</v>
      </c>
      <c r="J3" s="11">
        <f>'AM Inputs'!AZ11</f>
        <v>765.88235294117646</v>
      </c>
      <c r="K3" s="11">
        <f>'AM Inputs'!BA11</f>
        <v>805.41176470588243</v>
      </c>
      <c r="L3" s="11">
        <f>'AM Inputs'!BB11</f>
        <v>849.88235294117646</v>
      </c>
      <c r="M3" s="11">
        <f>'AM Inputs'!BC11</f>
        <v>1136.4705882352941</v>
      </c>
      <c r="N3" s="11">
        <f>'AM Inputs'!BD11</f>
        <v>1032.7058823529412</v>
      </c>
      <c r="O3" s="11">
        <f>'AM Inputs'!BE11</f>
        <v>1180.9411764705883</v>
      </c>
      <c r="P3" s="11">
        <f>'AM Inputs'!BF11</f>
        <v>899.29411764705878</v>
      </c>
      <c r="Q3" s="11">
        <f>'AM Inputs'!BG11</f>
        <v>899.29411764705878</v>
      </c>
      <c r="R3" s="11">
        <f>'AM Inputs'!BH11</f>
        <v>899.29411764705878</v>
      </c>
      <c r="S3" s="11">
        <f>'AM Inputs'!BI11</f>
        <v>899.29411764705878</v>
      </c>
      <c r="T3" s="11">
        <f>'AM Inputs'!BJ11</f>
        <v>899.29411764705878</v>
      </c>
    </row>
    <row r="4" spans="1:20" x14ac:dyDescent="0.25">
      <c r="A4" s="4">
        <f>'AM Inputs'!C12</f>
        <v>7</v>
      </c>
      <c r="B4" s="4">
        <f>'AM Inputs'!A12</f>
        <v>3</v>
      </c>
      <c r="C4" s="24" t="str">
        <f>'AM Inputs'!B12</f>
        <v>Benning Road NE at Oklahoma Avenue NE</v>
      </c>
      <c r="D4" s="30">
        <v>1</v>
      </c>
      <c r="E4" s="11">
        <f>'AM Inputs'!AU12</f>
        <v>35.294117647058826</v>
      </c>
      <c r="F4" s="11">
        <f>'AM Inputs'!AV12</f>
        <v>45.378151260504197</v>
      </c>
      <c r="G4" s="11">
        <f>'AM Inputs'!AW12</f>
        <v>50.420168067226896</v>
      </c>
      <c r="H4" s="11">
        <f>'AM Inputs'!AX12</f>
        <v>80.672268907563023</v>
      </c>
      <c r="I4" s="11">
        <f>'AM Inputs'!AY12</f>
        <v>45.378151260504197</v>
      </c>
      <c r="J4" s="11">
        <f>'AM Inputs'!AZ12</f>
        <v>151.26050420168067</v>
      </c>
      <c r="K4" s="11">
        <f>'AM Inputs'!BA12</f>
        <v>85.714285714285708</v>
      </c>
      <c r="L4" s="11">
        <f>'AM Inputs'!BB12</f>
        <v>110.92436974789916</v>
      </c>
      <c r="M4" s="11">
        <f>'AM Inputs'!BC12</f>
        <v>176.47058823529412</v>
      </c>
      <c r="N4" s="11">
        <f>'AM Inputs'!BD12</f>
        <v>211.76470588235296</v>
      </c>
      <c r="O4" s="11">
        <f>'AM Inputs'!BE12</f>
        <v>100.84033613445379</v>
      </c>
      <c r="P4" s="11">
        <f>'AM Inputs'!BF12</f>
        <v>161.34453781512605</v>
      </c>
      <c r="Q4" s="11">
        <f>'AM Inputs'!BG12</f>
        <v>161.34453781512605</v>
      </c>
      <c r="R4" s="11">
        <f>'AM Inputs'!BH12</f>
        <v>161.34453781512605</v>
      </c>
      <c r="S4" s="11">
        <f>'AM Inputs'!BI12</f>
        <v>161.34453781512605</v>
      </c>
      <c r="T4" s="11">
        <f>'AM Inputs'!BJ12</f>
        <v>161.34453781512605</v>
      </c>
    </row>
    <row r="5" spans="1:20" x14ac:dyDescent="0.25">
      <c r="A5" s="4">
        <f>'AM Inputs'!C13</f>
        <v>22</v>
      </c>
      <c r="B5" s="4">
        <f>'AM Inputs'!A13</f>
        <v>4</v>
      </c>
      <c r="C5" s="24" t="str">
        <f>'AM Inputs'!B13</f>
        <v>Benning Road NE at Anacostia Avenue NE</v>
      </c>
      <c r="D5" s="30">
        <v>1</v>
      </c>
      <c r="E5" s="11">
        <f>'AM Inputs'!AU13</f>
        <v>31.111111111111111</v>
      </c>
      <c r="F5" s="11">
        <f>'AM Inputs'!AV13</f>
        <v>10.37037037037037</v>
      </c>
      <c r="G5" s="11">
        <f>'AM Inputs'!AW13</f>
        <v>5.1851851851851851</v>
      </c>
      <c r="H5" s="11">
        <f>'AM Inputs'!AX13</f>
        <v>20.74074074074074</v>
      </c>
      <c r="I5" s="11">
        <f>'AM Inputs'!AY13</f>
        <v>20.74074074074074</v>
      </c>
      <c r="J5" s="11">
        <f>'AM Inputs'!AZ13</f>
        <v>20.74074074074074</v>
      </c>
      <c r="K5" s="11">
        <f>'AM Inputs'!BA13</f>
        <v>15.555555555555555</v>
      </c>
      <c r="L5" s="11">
        <f>'AM Inputs'!BB13</f>
        <v>46.666666666666664</v>
      </c>
      <c r="M5" s="11">
        <f>'AM Inputs'!BC13</f>
        <v>20.74074074074074</v>
      </c>
      <c r="N5" s="11">
        <f>'AM Inputs'!BD13</f>
        <v>31.111111111111111</v>
      </c>
      <c r="O5" s="11">
        <f>'AM Inputs'!BE13</f>
        <v>41.481481481481481</v>
      </c>
      <c r="P5" s="11">
        <f>'AM Inputs'!BF13</f>
        <v>31.111111111111111</v>
      </c>
      <c r="Q5" s="11">
        <f>'AM Inputs'!BG13</f>
        <v>31.111111111111111</v>
      </c>
      <c r="R5" s="11">
        <f>'AM Inputs'!BH13</f>
        <v>31.111111111111111</v>
      </c>
      <c r="S5" s="11">
        <f>'AM Inputs'!BI13</f>
        <v>31.111111111111111</v>
      </c>
      <c r="T5" s="11">
        <f>'AM Inputs'!BJ13</f>
        <v>31.111111111111111</v>
      </c>
    </row>
    <row r="6" spans="1:20" x14ac:dyDescent="0.25">
      <c r="A6" s="4">
        <f>'AM Inputs'!C14</f>
        <v>14</v>
      </c>
      <c r="B6" s="4">
        <f>'AM Inputs'!A14</f>
        <v>5</v>
      </c>
      <c r="C6" s="24" t="str">
        <f>'AM Inputs'!B14</f>
        <v>Benning Road NE at Anacostia Avenue NE</v>
      </c>
      <c r="D6" s="30">
        <v>1</v>
      </c>
      <c r="E6" s="11">
        <f>'AM Inputs'!AU14</f>
        <v>106.36363636363636</v>
      </c>
      <c r="F6" s="11">
        <f>'AM Inputs'!AV14</f>
        <v>115.22727272727273</v>
      </c>
      <c r="G6" s="11">
        <f>'AM Inputs'!AW14</f>
        <v>168.40909090909091</v>
      </c>
      <c r="H6" s="11">
        <f>'AM Inputs'!AX14</f>
        <v>177.27272727272728</v>
      </c>
      <c r="I6" s="11">
        <f>'AM Inputs'!AY14</f>
        <v>186.13636363636365</v>
      </c>
      <c r="J6" s="11">
        <f>'AM Inputs'!AZ14</f>
        <v>265.90909090909088</v>
      </c>
      <c r="K6" s="11">
        <f>'AM Inputs'!BA14</f>
        <v>292.5</v>
      </c>
      <c r="L6" s="11">
        <f>'AM Inputs'!BB14</f>
        <v>283.63636363636363</v>
      </c>
      <c r="M6" s="11">
        <f>'AM Inputs'!BC14</f>
        <v>203.86363636363635</v>
      </c>
      <c r="N6" s="11">
        <f>'AM Inputs'!BD14</f>
        <v>159.54545454545456</v>
      </c>
      <c r="O6" s="11">
        <f>'AM Inputs'!BE14</f>
        <v>132.95454545454544</v>
      </c>
      <c r="P6" s="11">
        <f>'AM Inputs'!BF14</f>
        <v>168.40909090909091</v>
      </c>
      <c r="Q6" s="11">
        <f>'AM Inputs'!BG14</f>
        <v>168.40909090909091</v>
      </c>
      <c r="R6" s="11">
        <f>'AM Inputs'!BH14</f>
        <v>168.40909090909091</v>
      </c>
      <c r="S6" s="11">
        <f>'AM Inputs'!BI14</f>
        <v>168.40909090909091</v>
      </c>
      <c r="T6" s="11">
        <f>'AM Inputs'!BJ14</f>
        <v>168.40909090909091</v>
      </c>
    </row>
    <row r="7" spans="1:20" x14ac:dyDescent="0.25">
      <c r="A7" s="4">
        <f>'AM Inputs'!C15</f>
        <v>41</v>
      </c>
      <c r="B7" s="4">
        <f>'AM Inputs'!A15</f>
        <v>6</v>
      </c>
      <c r="C7" s="24" t="str">
        <f>'AM Inputs'!B15</f>
        <v>Benning Road NE at 34th Street NE</v>
      </c>
      <c r="D7" s="30">
        <v>1</v>
      </c>
      <c r="E7" s="11">
        <f>'AM Inputs'!AU15</f>
        <v>32</v>
      </c>
      <c r="F7" s="11">
        <f>'AM Inputs'!AV15</f>
        <v>27.428571428571431</v>
      </c>
      <c r="G7" s="11">
        <f>'AM Inputs'!AW15</f>
        <v>73.142857142857139</v>
      </c>
      <c r="H7" s="11">
        <f>'AM Inputs'!AX15</f>
        <v>45.714285714285708</v>
      </c>
      <c r="I7" s="11">
        <f>'AM Inputs'!AY15</f>
        <v>64</v>
      </c>
      <c r="J7" s="11">
        <f>'AM Inputs'!AZ15</f>
        <v>64</v>
      </c>
      <c r="K7" s="11">
        <f>'AM Inputs'!BA15</f>
        <v>73.142857142857139</v>
      </c>
      <c r="L7" s="11">
        <f>'AM Inputs'!BB15</f>
        <v>109.71428571428572</v>
      </c>
      <c r="M7" s="11">
        <f>'AM Inputs'!BC15</f>
        <v>105.14285714285714</v>
      </c>
      <c r="N7" s="11">
        <f>'AM Inputs'!BD15</f>
        <v>54.857142857142861</v>
      </c>
      <c r="O7" s="11">
        <f>'AM Inputs'!BE15</f>
        <v>50.285714285714285</v>
      </c>
      <c r="P7" s="11">
        <f>'AM Inputs'!BF15</f>
        <v>41.142857142857139</v>
      </c>
      <c r="Q7" s="11">
        <f>'AM Inputs'!BG15</f>
        <v>41.142857142857139</v>
      </c>
      <c r="R7" s="11">
        <f>'AM Inputs'!BH15</f>
        <v>41.142857142857139</v>
      </c>
      <c r="S7" s="11">
        <f>'AM Inputs'!BI15</f>
        <v>41.142857142857139</v>
      </c>
      <c r="T7" s="11">
        <f>'AM Inputs'!BJ15</f>
        <v>41.142857142857139</v>
      </c>
    </row>
    <row r="8" spans="1:20" x14ac:dyDescent="0.25">
      <c r="A8" s="4">
        <f>'AM Inputs'!C16</f>
        <v>47</v>
      </c>
      <c r="B8" s="4">
        <f>'AM Inputs'!A16</f>
        <v>7</v>
      </c>
      <c r="C8" s="24" t="str">
        <f>'AM Inputs'!B16</f>
        <v>Benning Road NE at 34th Street NE</v>
      </c>
      <c r="D8" s="30">
        <v>1</v>
      </c>
      <c r="E8" s="11">
        <f>'AM Inputs'!AU16</f>
        <v>73.142857142857139</v>
      </c>
      <c r="F8" s="11">
        <f>'AM Inputs'!AV16</f>
        <v>114.28571428571429</v>
      </c>
      <c r="G8" s="11">
        <f>'AM Inputs'!AW16</f>
        <v>114.28571428571429</v>
      </c>
      <c r="H8" s="11">
        <f>'AM Inputs'!AX16</f>
        <v>91.428571428571416</v>
      </c>
      <c r="I8" s="11">
        <f>'AM Inputs'!AY16</f>
        <v>91.428571428571416</v>
      </c>
      <c r="J8" s="11">
        <f>'AM Inputs'!AZ16</f>
        <v>141.71428571428572</v>
      </c>
      <c r="K8" s="11">
        <f>'AM Inputs'!BA16</f>
        <v>118.85714285714286</v>
      </c>
      <c r="L8" s="11">
        <f>'AM Inputs'!BB16</f>
        <v>77.714285714285708</v>
      </c>
      <c r="M8" s="11">
        <f>'AM Inputs'!BC16</f>
        <v>59.428571428571431</v>
      </c>
      <c r="N8" s="11">
        <f>'AM Inputs'!BD16</f>
        <v>86.857142857142847</v>
      </c>
      <c r="O8" s="11">
        <f>'AM Inputs'!BE16</f>
        <v>96</v>
      </c>
      <c r="P8" s="11">
        <f>'AM Inputs'!BF16</f>
        <v>77.714285714285708</v>
      </c>
      <c r="Q8" s="11">
        <f>'AM Inputs'!BG16</f>
        <v>77.714285714285708</v>
      </c>
      <c r="R8" s="11">
        <f>'AM Inputs'!BH16</f>
        <v>77.714285714285708</v>
      </c>
      <c r="S8" s="11">
        <f>'AM Inputs'!BI16</f>
        <v>77.714285714285708</v>
      </c>
      <c r="T8" s="11">
        <f>'AM Inputs'!BJ16</f>
        <v>77.714285714285708</v>
      </c>
    </row>
    <row r="9" spans="1:20" x14ac:dyDescent="0.25">
      <c r="A9" s="4">
        <f>'AM Inputs'!C17</f>
        <v>139</v>
      </c>
      <c r="B9" s="4">
        <f>'AM Inputs'!A17</f>
        <v>8</v>
      </c>
      <c r="C9" s="24" t="str">
        <f>'AM Inputs'!B17</f>
        <v>Benning Road NE Ramp to DC-295 at 36th Street NE</v>
      </c>
      <c r="D9" s="30">
        <v>1</v>
      </c>
      <c r="E9" s="11">
        <f>'AM Inputs'!AU17</f>
        <v>52.705882352941174</v>
      </c>
      <c r="F9" s="11">
        <f>'AM Inputs'!AV17</f>
        <v>37.647058823529413</v>
      </c>
      <c r="G9" s="11">
        <f>'AM Inputs'!AW17</f>
        <v>26.352941176470587</v>
      </c>
      <c r="H9" s="11">
        <f>'AM Inputs'!AX17</f>
        <v>64</v>
      </c>
      <c r="I9" s="11">
        <f>'AM Inputs'!AY17</f>
        <v>22.588235294117645</v>
      </c>
      <c r="J9" s="11">
        <f>'AM Inputs'!AZ17</f>
        <v>90.35294117647058</v>
      </c>
      <c r="K9" s="11">
        <f>'AM Inputs'!BA17</f>
        <v>101.64705882352941</v>
      </c>
      <c r="L9" s="11">
        <f>'AM Inputs'!BB17</f>
        <v>154.35294117647058</v>
      </c>
      <c r="M9" s="11">
        <f>'AM Inputs'!BC17</f>
        <v>146.8235294117647</v>
      </c>
      <c r="N9" s="11">
        <f>'AM Inputs'!BD17</f>
        <v>169.41176470588235</v>
      </c>
      <c r="O9" s="11">
        <f>'AM Inputs'!BE17</f>
        <v>169.41176470588235</v>
      </c>
      <c r="P9" s="11">
        <f>'AM Inputs'!BF17</f>
        <v>154.35294117647058</v>
      </c>
      <c r="Q9" s="11">
        <f>'AM Inputs'!BG17</f>
        <v>154.35294117647058</v>
      </c>
      <c r="R9" s="11">
        <f>'AM Inputs'!BH17</f>
        <v>154.35294117647058</v>
      </c>
      <c r="S9" s="11">
        <f>'AM Inputs'!BI17</f>
        <v>154.35294117647058</v>
      </c>
      <c r="T9" s="11">
        <f>'AM Inputs'!BJ17</f>
        <v>154.35294117647058</v>
      </c>
    </row>
    <row r="10" spans="1:20" x14ac:dyDescent="0.25">
      <c r="A10" s="4">
        <f>'AM Inputs'!C18</f>
        <v>32</v>
      </c>
      <c r="B10" s="4">
        <f>'AM Inputs'!A18</f>
        <v>9</v>
      </c>
      <c r="C10" s="24" t="str">
        <f>'AM Inputs'!B18</f>
        <v>Minnesota Avenue NE at Dix Street NE</v>
      </c>
      <c r="D10" s="30">
        <v>1</v>
      </c>
      <c r="E10" s="11">
        <f>'AM Inputs'!AU18</f>
        <v>56</v>
      </c>
      <c r="F10" s="11">
        <f>'AM Inputs'!AV18</f>
        <v>0</v>
      </c>
      <c r="G10" s="11">
        <f>'AM Inputs'!AW18</f>
        <v>0</v>
      </c>
      <c r="H10" s="11">
        <f>'AM Inputs'!AX18</f>
        <v>56</v>
      </c>
      <c r="I10" s="11">
        <f>'AM Inputs'!AY18</f>
        <v>0</v>
      </c>
      <c r="J10" s="11">
        <f>'AM Inputs'!AZ18</f>
        <v>0</v>
      </c>
      <c r="K10" s="11">
        <f>'AM Inputs'!BA18</f>
        <v>56</v>
      </c>
      <c r="L10" s="11">
        <f>'AM Inputs'!BB18</f>
        <v>168</v>
      </c>
      <c r="M10" s="11">
        <f>'AM Inputs'!BC18</f>
        <v>0</v>
      </c>
      <c r="N10" s="11">
        <f>'AM Inputs'!BD18</f>
        <v>56</v>
      </c>
      <c r="O10" s="11">
        <f>'AM Inputs'!BE18</f>
        <v>336</v>
      </c>
      <c r="P10" s="11">
        <f>'AM Inputs'!BF18</f>
        <v>280</v>
      </c>
      <c r="Q10" s="11">
        <f>'AM Inputs'!BG18</f>
        <v>280</v>
      </c>
      <c r="R10" s="11">
        <f>'AM Inputs'!BH18</f>
        <v>280</v>
      </c>
      <c r="S10" s="11">
        <f>'AM Inputs'!BI18</f>
        <v>280</v>
      </c>
      <c r="T10" s="11">
        <f>'AM Inputs'!BJ18</f>
        <v>280</v>
      </c>
    </row>
    <row r="11" spans="1:20" x14ac:dyDescent="0.25">
      <c r="A11" s="4">
        <f>'AM Inputs'!C19</f>
        <v>24</v>
      </c>
      <c r="B11" s="4">
        <f>'AM Inputs'!A19</f>
        <v>10</v>
      </c>
      <c r="C11" s="24" t="str">
        <f>'AM Inputs'!B19</f>
        <v>Minnesota Avenue NE at Dix Street NE</v>
      </c>
      <c r="D11" s="30">
        <v>1</v>
      </c>
      <c r="E11" s="11">
        <f>'AM Inputs'!AU19</f>
        <v>38.490566037735846</v>
      </c>
      <c r="F11" s="11">
        <f>'AM Inputs'!AV19</f>
        <v>76.981132075471692</v>
      </c>
      <c r="G11" s="11">
        <f>'AM Inputs'!AW19</f>
        <v>121.88679245283019</v>
      </c>
      <c r="H11" s="11">
        <f>'AM Inputs'!AX19</f>
        <v>128.30188679245282</v>
      </c>
      <c r="I11" s="11">
        <f>'AM Inputs'!AY19</f>
        <v>147.54716981132074</v>
      </c>
      <c r="J11" s="11">
        <f>'AM Inputs'!AZ19</f>
        <v>186.03773584905659</v>
      </c>
      <c r="K11" s="11">
        <f>'AM Inputs'!BA19</f>
        <v>282.2641509433962</v>
      </c>
      <c r="L11" s="11">
        <f>'AM Inputs'!BB19</f>
        <v>263.01886792452831</v>
      </c>
      <c r="M11" s="11">
        <f>'AM Inputs'!BC19</f>
        <v>237.35849056603774</v>
      </c>
      <c r="N11" s="11">
        <f>'AM Inputs'!BD19</f>
        <v>301.50943396226415</v>
      </c>
      <c r="O11" s="11">
        <f>'AM Inputs'!BE19</f>
        <v>218.11320754716982</v>
      </c>
      <c r="P11" s="11">
        <f>'AM Inputs'!BF19</f>
        <v>224.52830188679246</v>
      </c>
      <c r="Q11" s="11">
        <f>'AM Inputs'!BG19</f>
        <v>224.52830188679246</v>
      </c>
      <c r="R11" s="11">
        <f>'AM Inputs'!BH19</f>
        <v>224.52830188679246</v>
      </c>
      <c r="S11" s="11">
        <f>'AM Inputs'!BI19</f>
        <v>224.52830188679246</v>
      </c>
      <c r="T11" s="11">
        <f>'AM Inputs'!BJ19</f>
        <v>224.52830188679246</v>
      </c>
    </row>
    <row r="12" spans="1:20" x14ac:dyDescent="0.25">
      <c r="A12" s="4">
        <f>'AM Inputs'!C20</f>
        <v>34</v>
      </c>
      <c r="B12" s="4">
        <f>'AM Inputs'!A20</f>
        <v>11</v>
      </c>
      <c r="C12" s="24" t="str">
        <f>'AM Inputs'!B20</f>
        <v>Minnesota Avenue NE at Dix Street NE</v>
      </c>
      <c r="D12" s="30">
        <v>1</v>
      </c>
      <c r="E12" s="11">
        <f>'AM Inputs'!AU20</f>
        <v>335.03649635036498</v>
      </c>
      <c r="F12" s="11">
        <f>'AM Inputs'!AV20</f>
        <v>357.37226277372264</v>
      </c>
      <c r="G12" s="11">
        <f>'AM Inputs'!AW20</f>
        <v>428.84671532846721</v>
      </c>
      <c r="H12" s="11">
        <f>'AM Inputs'!AX20</f>
        <v>473.51824817518246</v>
      </c>
      <c r="I12" s="11">
        <f>'AM Inputs'!AY20</f>
        <v>544.99270072992704</v>
      </c>
      <c r="J12" s="11">
        <f>'AM Inputs'!AZ20</f>
        <v>620.93430656934311</v>
      </c>
      <c r="K12" s="11">
        <f>'AM Inputs'!BA20</f>
        <v>594.1313868613139</v>
      </c>
      <c r="L12" s="11">
        <f>'AM Inputs'!BB20</f>
        <v>786.21897810218979</v>
      </c>
      <c r="M12" s="11">
        <f>'AM Inputs'!BC20</f>
        <v>821.95620437956211</v>
      </c>
      <c r="N12" s="11">
        <f>'AM Inputs'!BD20</f>
        <v>732.61313868613138</v>
      </c>
      <c r="O12" s="11">
        <f>'AM Inputs'!BE20</f>
        <v>719.21167883211683</v>
      </c>
      <c r="P12" s="11">
        <f>'AM Inputs'!BF20</f>
        <v>750.48175182481748</v>
      </c>
      <c r="Q12" s="11">
        <f>'AM Inputs'!BG20</f>
        <v>750.48175182481748</v>
      </c>
      <c r="R12" s="11">
        <f>'AM Inputs'!BH20</f>
        <v>750.48175182481748</v>
      </c>
      <c r="S12" s="11">
        <f>'AM Inputs'!BI20</f>
        <v>750.48175182481748</v>
      </c>
      <c r="T12" s="11">
        <f>'AM Inputs'!BJ20</f>
        <v>750.48175182481748</v>
      </c>
    </row>
    <row r="13" spans="1:20" s="48" customFormat="1" x14ac:dyDescent="0.25">
      <c r="A13" s="24">
        <f>'AM Inputs'!C21</f>
        <v>148</v>
      </c>
      <c r="B13" s="24">
        <f>'AM Inputs'!A21</f>
        <v>12</v>
      </c>
      <c r="C13" s="24" t="str">
        <f>'AM Inputs'!B21</f>
        <v>Benning Road NB at 39th Street NE/Driveway</v>
      </c>
      <c r="D13" s="47">
        <v>1</v>
      </c>
      <c r="E13" s="35">
        <f>'AM Inputs'!AU21</f>
        <v>10</v>
      </c>
      <c r="F13" s="35">
        <f>'AM Inputs'!AV21</f>
        <v>10</v>
      </c>
      <c r="G13" s="35">
        <f>'AM Inputs'!AW21</f>
        <v>10</v>
      </c>
      <c r="H13" s="35">
        <f>'AM Inputs'!AX21</f>
        <v>10</v>
      </c>
      <c r="I13" s="35">
        <f>'AM Inputs'!AY21</f>
        <v>10</v>
      </c>
      <c r="J13" s="35">
        <f>'AM Inputs'!AZ21</f>
        <v>10</v>
      </c>
      <c r="K13" s="35">
        <f>'AM Inputs'!BA21</f>
        <v>10</v>
      </c>
      <c r="L13" s="35">
        <f>'AM Inputs'!BB21</f>
        <v>10</v>
      </c>
      <c r="M13" s="35">
        <f>'AM Inputs'!BC21</f>
        <v>10</v>
      </c>
      <c r="N13" s="35">
        <f>'AM Inputs'!BD21</f>
        <v>10</v>
      </c>
      <c r="O13" s="35">
        <f>'AM Inputs'!BE21</f>
        <v>10</v>
      </c>
      <c r="P13" s="35">
        <f>'AM Inputs'!BF21</f>
        <v>10</v>
      </c>
      <c r="Q13" s="35">
        <f>'AM Inputs'!BG21</f>
        <v>10</v>
      </c>
      <c r="R13" s="35">
        <f>'AM Inputs'!BH21</f>
        <v>10</v>
      </c>
      <c r="S13" s="35">
        <f>'AM Inputs'!BI21</f>
        <v>10</v>
      </c>
      <c r="T13" s="35">
        <f>'AM Inputs'!BJ21</f>
        <v>10</v>
      </c>
    </row>
    <row r="14" spans="1:20" s="48" customFormat="1" x14ac:dyDescent="0.25">
      <c r="A14" s="24">
        <f>'AM Inputs'!C22</f>
        <v>200</v>
      </c>
      <c r="B14" s="24">
        <f>'AM Inputs'!A22</f>
        <v>13</v>
      </c>
      <c r="C14" s="24" t="str">
        <f>'AM Inputs'!B22</f>
        <v>Benning Road NB at 39th Street NE/Driveway</v>
      </c>
      <c r="D14" s="47">
        <v>1</v>
      </c>
      <c r="E14" s="35">
        <f>'AM Inputs'!AU22</f>
        <v>110</v>
      </c>
      <c r="F14" s="35">
        <f>'AM Inputs'!AV22</f>
        <v>110</v>
      </c>
      <c r="G14" s="35">
        <f>'AM Inputs'!AW22</f>
        <v>110</v>
      </c>
      <c r="H14" s="35">
        <f>'AM Inputs'!AX22</f>
        <v>110</v>
      </c>
      <c r="I14" s="35">
        <f>'AM Inputs'!AY22</f>
        <v>110</v>
      </c>
      <c r="J14" s="35">
        <f>'AM Inputs'!AZ22</f>
        <v>110</v>
      </c>
      <c r="K14" s="35">
        <f>'AM Inputs'!BA22</f>
        <v>110</v>
      </c>
      <c r="L14" s="35">
        <f>'AM Inputs'!BB22</f>
        <v>110</v>
      </c>
      <c r="M14" s="35">
        <f>'AM Inputs'!BC22</f>
        <v>110</v>
      </c>
      <c r="N14" s="35">
        <f>'AM Inputs'!BD22</f>
        <v>110</v>
      </c>
      <c r="O14" s="35">
        <f>'AM Inputs'!BE22</f>
        <v>110</v>
      </c>
      <c r="P14" s="35">
        <f>'AM Inputs'!BF22</f>
        <v>110</v>
      </c>
      <c r="Q14" s="35">
        <f>'AM Inputs'!BG22</f>
        <v>110</v>
      </c>
      <c r="R14" s="35">
        <f>'AM Inputs'!BH22</f>
        <v>110</v>
      </c>
      <c r="S14" s="35">
        <f>'AM Inputs'!BI22</f>
        <v>110</v>
      </c>
      <c r="T14" s="35">
        <f>'AM Inputs'!BJ22</f>
        <v>110</v>
      </c>
    </row>
    <row r="15" spans="1:20" x14ac:dyDescent="0.25">
      <c r="A15" s="24">
        <f>'AM Inputs'!C23</f>
        <v>253</v>
      </c>
      <c r="B15" s="4">
        <f>'AM Inputs'!A23</f>
        <v>14</v>
      </c>
      <c r="C15" s="24" t="str">
        <f>'AM Inputs'!B23</f>
        <v>Benning Road NE at 40th Street NE</v>
      </c>
      <c r="D15" s="30">
        <v>1</v>
      </c>
      <c r="E15" s="11">
        <f>'AM Inputs'!AU23</f>
        <v>26.557377049180328</v>
      </c>
      <c r="F15" s="11">
        <f>'AM Inputs'!AV23</f>
        <v>20.655737704918032</v>
      </c>
      <c r="G15" s="11">
        <f>'AM Inputs'!AW23</f>
        <v>17.704918032786885</v>
      </c>
      <c r="H15" s="11">
        <f>'AM Inputs'!AX23</f>
        <v>41.311475409836063</v>
      </c>
      <c r="I15" s="11">
        <f>'AM Inputs'!AY23</f>
        <v>41.311475409836063</v>
      </c>
      <c r="J15" s="11">
        <f>'AM Inputs'!AZ23</f>
        <v>70.819672131147541</v>
      </c>
      <c r="K15" s="11">
        <f>'AM Inputs'!BA23</f>
        <v>120.98360655737704</v>
      </c>
      <c r="L15" s="11">
        <f>'AM Inputs'!BB23</f>
        <v>109.18032786885246</v>
      </c>
      <c r="M15" s="11">
        <f>'AM Inputs'!BC23</f>
        <v>97.377049180327873</v>
      </c>
      <c r="N15" s="11">
        <f>'AM Inputs'!BD23</f>
        <v>59.016393442622949</v>
      </c>
      <c r="O15" s="11">
        <f>'AM Inputs'!BE23</f>
        <v>94.426229508196727</v>
      </c>
      <c r="P15" s="11">
        <f>'AM Inputs'!BF23</f>
        <v>64.918032786885249</v>
      </c>
      <c r="Q15" s="11">
        <f>'AM Inputs'!BG23</f>
        <v>64.918032786885249</v>
      </c>
      <c r="R15" s="11">
        <f>'AM Inputs'!BH23</f>
        <v>64.918032786885249</v>
      </c>
      <c r="S15" s="11">
        <f>'AM Inputs'!BI23</f>
        <v>64.918032786885249</v>
      </c>
      <c r="T15" s="11">
        <f>'AM Inputs'!BJ23</f>
        <v>64.918032786885249</v>
      </c>
    </row>
    <row r="16" spans="1:20" x14ac:dyDescent="0.25">
      <c r="A16" s="24">
        <f>'AM Inputs'!C24</f>
        <v>146</v>
      </c>
      <c r="B16" s="4">
        <f>'AM Inputs'!A24</f>
        <v>15</v>
      </c>
      <c r="C16" s="24" t="str">
        <f>'AM Inputs'!B24</f>
        <v>Benning Road NE at 41st Street NE</v>
      </c>
      <c r="D16" s="30">
        <v>1</v>
      </c>
      <c r="E16" s="11">
        <f>'AM Inputs'!AU24</f>
        <v>9.0322580645161281</v>
      </c>
      <c r="F16" s="11">
        <f>'AM Inputs'!AV24</f>
        <v>13.548387096774194</v>
      </c>
      <c r="G16" s="11">
        <f>'AM Inputs'!AW24</f>
        <v>0</v>
      </c>
      <c r="H16" s="11">
        <f>'AM Inputs'!AX24</f>
        <v>18.064516129032256</v>
      </c>
      <c r="I16" s="11">
        <f>'AM Inputs'!AY24</f>
        <v>22.58064516129032</v>
      </c>
      <c r="J16" s="11">
        <f>'AM Inputs'!AZ24</f>
        <v>36.129032258064512</v>
      </c>
      <c r="K16" s="11">
        <f>'AM Inputs'!BA24</f>
        <v>45.161290322580641</v>
      </c>
      <c r="L16" s="11">
        <f>'AM Inputs'!BB24</f>
        <v>45.161290322580641</v>
      </c>
      <c r="M16" s="11">
        <f>'AM Inputs'!BC24</f>
        <v>49.677419354838712</v>
      </c>
      <c r="N16" s="11">
        <f>'AM Inputs'!BD24</f>
        <v>18.064516129032256</v>
      </c>
      <c r="O16" s="11">
        <f>'AM Inputs'!BE24</f>
        <v>27.096774193548388</v>
      </c>
      <c r="P16" s="11">
        <f>'AM Inputs'!BF24</f>
        <v>22.58064516129032</v>
      </c>
      <c r="Q16" s="11">
        <f>'AM Inputs'!BG24</f>
        <v>22.58064516129032</v>
      </c>
      <c r="R16" s="11">
        <f>'AM Inputs'!BH24</f>
        <v>22.58064516129032</v>
      </c>
      <c r="S16" s="11">
        <f>'AM Inputs'!BI24</f>
        <v>22.58064516129032</v>
      </c>
      <c r="T16" s="11">
        <f>'AM Inputs'!BJ24</f>
        <v>22.58064516129032</v>
      </c>
    </row>
    <row r="17" spans="1:20" x14ac:dyDescent="0.25">
      <c r="A17" s="24">
        <f>'AM Inputs'!C25</f>
        <v>109</v>
      </c>
      <c r="B17" s="4">
        <f>'AM Inputs'!A25</f>
        <v>16</v>
      </c>
      <c r="C17" s="24" t="str">
        <f>'AM Inputs'!B25</f>
        <v>Benning Road NE at 42nd Street NE</v>
      </c>
      <c r="D17" s="30">
        <v>1</v>
      </c>
      <c r="E17" s="11">
        <f>'AM Inputs'!AU25</f>
        <v>86.969072164948457</v>
      </c>
      <c r="F17" s="11">
        <f>'AM Inputs'!AV25</f>
        <v>114.43298969072164</v>
      </c>
      <c r="G17" s="11">
        <f>'AM Inputs'!AW25</f>
        <v>169.36082474226805</v>
      </c>
      <c r="H17" s="11">
        <f>'AM Inputs'!AX25</f>
        <v>210.55670103092783</v>
      </c>
      <c r="I17" s="11">
        <f>'AM Inputs'!AY25</f>
        <v>334.14432989690721</v>
      </c>
      <c r="J17" s="11">
        <f>'AM Inputs'!AZ25</f>
        <v>430.26804123711344</v>
      </c>
      <c r="K17" s="11">
        <f>'AM Inputs'!BA25</f>
        <v>521.81443298969077</v>
      </c>
      <c r="L17" s="11">
        <f>'AM Inputs'!BB25</f>
        <v>608.78350515463922</v>
      </c>
      <c r="M17" s="11">
        <f>'AM Inputs'!BC25</f>
        <v>590.47422680412376</v>
      </c>
      <c r="N17" s="11">
        <f>'AM Inputs'!BD25</f>
        <v>549.2783505154639</v>
      </c>
      <c r="O17" s="11">
        <f>'AM Inputs'!BE25</f>
        <v>471.46391752577318</v>
      </c>
      <c r="P17" s="11">
        <f>'AM Inputs'!BF25</f>
        <v>370.76288659793812</v>
      </c>
      <c r="Q17" s="11">
        <f>'AM Inputs'!BG25</f>
        <v>370.76288659793812</v>
      </c>
      <c r="R17" s="11">
        <f>'AM Inputs'!BH25</f>
        <v>370.76288659793812</v>
      </c>
      <c r="S17" s="11">
        <f>'AM Inputs'!BI25</f>
        <v>370.76288659793812</v>
      </c>
      <c r="T17" s="11">
        <f>'AM Inputs'!BJ25</f>
        <v>370.76288659793812</v>
      </c>
    </row>
    <row r="18" spans="1:20" x14ac:dyDescent="0.25">
      <c r="A18" s="24">
        <f>'AM Inputs'!C26</f>
        <v>111</v>
      </c>
      <c r="B18" s="4">
        <f>'AM Inputs'!A26</f>
        <v>17</v>
      </c>
      <c r="C18" s="24" t="str">
        <f>'AM Inputs'!B26</f>
        <v>Benning Road NE at 42nd Street NE</v>
      </c>
      <c r="D18" s="30">
        <v>1</v>
      </c>
      <c r="E18" s="11">
        <f>'AM Inputs'!AU26</f>
        <v>22.471910112359549</v>
      </c>
      <c r="F18" s="11">
        <f>'AM Inputs'!AV26</f>
        <v>35.955056179775283</v>
      </c>
      <c r="G18" s="11">
        <f>'AM Inputs'!AW26</f>
        <v>35.955056179775283</v>
      </c>
      <c r="H18" s="11">
        <f>'AM Inputs'!AX26</f>
        <v>49.438202247191008</v>
      </c>
      <c r="I18" s="11">
        <f>'AM Inputs'!AY26</f>
        <v>26.966292134831459</v>
      </c>
      <c r="J18" s="11">
        <f>'AM Inputs'!AZ26</f>
        <v>89.887640449438194</v>
      </c>
      <c r="K18" s="11">
        <f>'AM Inputs'!BA26</f>
        <v>89.887640449438194</v>
      </c>
      <c r="L18" s="11">
        <f>'AM Inputs'!BB26</f>
        <v>148.31460674157304</v>
      </c>
      <c r="M18" s="11">
        <f>'AM Inputs'!BC26</f>
        <v>112.35955056179776</v>
      </c>
      <c r="N18" s="11">
        <f>'AM Inputs'!BD26</f>
        <v>76.404494382022463</v>
      </c>
      <c r="O18" s="11">
        <f>'AM Inputs'!BE26</f>
        <v>62.921348314606739</v>
      </c>
      <c r="P18" s="11">
        <f>'AM Inputs'!BF26</f>
        <v>67.415730337078656</v>
      </c>
      <c r="Q18" s="11">
        <f>'AM Inputs'!BG26</f>
        <v>67.415730337078656</v>
      </c>
      <c r="R18" s="11">
        <f>'AM Inputs'!BH26</f>
        <v>67.415730337078656</v>
      </c>
      <c r="S18" s="11">
        <f>'AM Inputs'!BI26</f>
        <v>67.415730337078656</v>
      </c>
      <c r="T18" s="11">
        <f>'AM Inputs'!BJ26</f>
        <v>67.415730337078656</v>
      </c>
    </row>
    <row r="19" spans="1:20" x14ac:dyDescent="0.25">
      <c r="A19" s="24">
        <f>'AM Inputs'!C27</f>
        <v>178</v>
      </c>
      <c r="B19" s="4">
        <f>'AM Inputs'!A27</f>
        <v>18</v>
      </c>
      <c r="C19" s="24" t="str">
        <f>'AM Inputs'!B27</f>
        <v>Benning Road NE at Blaine Street NE</v>
      </c>
      <c r="D19" s="30">
        <v>1</v>
      </c>
      <c r="E19" s="11">
        <f>'AM Inputs'!AU27</f>
        <v>27.169811320754718</v>
      </c>
      <c r="F19" s="11">
        <f>'AM Inputs'!AV27</f>
        <v>4.5283018867924527</v>
      </c>
      <c r="G19" s="11">
        <f>'AM Inputs'!AW27</f>
        <v>18.113207547169811</v>
      </c>
      <c r="H19" s="11">
        <f>'AM Inputs'!AX27</f>
        <v>22.641509433962266</v>
      </c>
      <c r="I19" s="11">
        <f>'AM Inputs'!AY27</f>
        <v>36.226415094339622</v>
      </c>
      <c r="J19" s="11">
        <f>'AM Inputs'!AZ27</f>
        <v>45.283018867924532</v>
      </c>
      <c r="K19" s="11">
        <f>'AM Inputs'!BA27</f>
        <v>58.867924528301884</v>
      </c>
      <c r="L19" s="11">
        <f>'AM Inputs'!BB27</f>
        <v>90.566037735849065</v>
      </c>
      <c r="M19" s="11">
        <f>'AM Inputs'!BC27</f>
        <v>86.037735849056602</v>
      </c>
      <c r="N19" s="11">
        <f>'AM Inputs'!BD27</f>
        <v>36.226415094339622</v>
      </c>
      <c r="O19" s="11">
        <f>'AM Inputs'!BE27</f>
        <v>27.169811320754718</v>
      </c>
      <c r="P19" s="11">
        <f>'AM Inputs'!BF27</f>
        <v>31.69811320754717</v>
      </c>
      <c r="Q19" s="11">
        <f>'AM Inputs'!BG27</f>
        <v>31.69811320754717</v>
      </c>
      <c r="R19" s="11">
        <f>'AM Inputs'!BH27</f>
        <v>31.69811320754717</v>
      </c>
      <c r="S19" s="11">
        <f>'AM Inputs'!BI27</f>
        <v>31.69811320754717</v>
      </c>
      <c r="T19" s="11">
        <f>'AM Inputs'!BJ27</f>
        <v>31.69811320754717</v>
      </c>
    </row>
    <row r="20" spans="1:20" x14ac:dyDescent="0.25">
      <c r="A20" s="24">
        <f>'AM Inputs'!C28</f>
        <v>103</v>
      </c>
      <c r="B20" s="4">
        <f>'AM Inputs'!A28</f>
        <v>19</v>
      </c>
      <c r="C20" s="24" t="str">
        <f>'AM Inputs'!B28</f>
        <v>Benning Road NE at 44th Street NE</v>
      </c>
      <c r="D20" s="30">
        <v>1</v>
      </c>
      <c r="E20" s="11">
        <f>'AM Inputs'!AU28</f>
        <v>122.47422680412372</v>
      </c>
      <c r="F20" s="11">
        <f>'AM Inputs'!AV28</f>
        <v>122.47422680412372</v>
      </c>
      <c r="G20" s="11">
        <f>'AM Inputs'!AW28</f>
        <v>224.53608247422682</v>
      </c>
      <c r="H20" s="11">
        <f>'AM Inputs'!AX28</f>
        <v>295.97938144329896</v>
      </c>
      <c r="I20" s="11">
        <f>'AM Inputs'!AY28</f>
        <v>331.70103092783501</v>
      </c>
      <c r="J20" s="11">
        <f>'AM Inputs'!AZ28</f>
        <v>479.69072164948454</v>
      </c>
      <c r="K20" s="11">
        <f>'AM Inputs'!BA28</f>
        <v>530.7216494845361</v>
      </c>
      <c r="L20" s="11">
        <f>'AM Inputs'!BB28</f>
        <v>515.41237113402065</v>
      </c>
      <c r="M20" s="11">
        <f>'AM Inputs'!BC28</f>
        <v>515.41237113402065</v>
      </c>
      <c r="N20" s="11">
        <f>'AM Inputs'!BD28</f>
        <v>535.82474226804118</v>
      </c>
      <c r="O20" s="11">
        <f>'AM Inputs'!BE28</f>
        <v>413.35051546391753</v>
      </c>
      <c r="P20" s="11">
        <f>'AM Inputs'!BF28</f>
        <v>438.86597938144325</v>
      </c>
      <c r="Q20" s="11">
        <f>'AM Inputs'!BG28</f>
        <v>438.86597938144325</v>
      </c>
      <c r="R20" s="11">
        <f>'AM Inputs'!BH28</f>
        <v>438.86597938144325</v>
      </c>
      <c r="S20" s="11">
        <f>'AM Inputs'!BI28</f>
        <v>438.86597938144325</v>
      </c>
      <c r="T20" s="11">
        <f>'AM Inputs'!BJ28</f>
        <v>438.86597938144325</v>
      </c>
    </row>
    <row r="21" spans="1:20" x14ac:dyDescent="0.25">
      <c r="A21" s="24">
        <f>'AM Inputs'!C29</f>
        <v>105</v>
      </c>
      <c r="B21" s="4">
        <f>'AM Inputs'!A29</f>
        <v>20</v>
      </c>
      <c r="C21" s="24" t="str">
        <f>'AM Inputs'!B29</f>
        <v>Benning Road NE at 45th Street NE</v>
      </c>
      <c r="D21" s="30">
        <v>1</v>
      </c>
      <c r="E21" s="11">
        <f>'AM Inputs'!AU29</f>
        <v>18.852459016393443</v>
      </c>
      <c r="F21" s="11">
        <f>'AM Inputs'!AV29</f>
        <v>26.393442622950822</v>
      </c>
      <c r="G21" s="11">
        <f>'AM Inputs'!AW29</f>
        <v>37.704918032786885</v>
      </c>
      <c r="H21" s="11">
        <f>'AM Inputs'!AX29</f>
        <v>56.557377049180324</v>
      </c>
      <c r="I21" s="11">
        <f>'AM Inputs'!AY29</f>
        <v>79.180327868852459</v>
      </c>
      <c r="J21" s="11">
        <f>'AM Inputs'!AZ29</f>
        <v>79.180327868852459</v>
      </c>
      <c r="K21" s="11">
        <f>'AM Inputs'!BA29</f>
        <v>135.73770491803279</v>
      </c>
      <c r="L21" s="11">
        <f>'AM Inputs'!BB29</f>
        <v>131.96721311475409</v>
      </c>
      <c r="M21" s="11">
        <f>'AM Inputs'!BC29</f>
        <v>120.65573770491804</v>
      </c>
      <c r="N21" s="11">
        <f>'AM Inputs'!BD29</f>
        <v>120.65573770491804</v>
      </c>
      <c r="O21" s="11">
        <f>'AM Inputs'!BE29</f>
        <v>86.721311475409834</v>
      </c>
      <c r="P21" s="11">
        <f>'AM Inputs'!BF29</f>
        <v>60.327868852459019</v>
      </c>
      <c r="Q21" s="11">
        <f>'AM Inputs'!BG29</f>
        <v>60.327868852459019</v>
      </c>
      <c r="R21" s="11">
        <f>'AM Inputs'!BH29</f>
        <v>60.327868852459019</v>
      </c>
      <c r="S21" s="11">
        <f>'AM Inputs'!BI29</f>
        <v>60.327868852459019</v>
      </c>
      <c r="T21" s="11">
        <f>'AM Inputs'!BJ29</f>
        <v>60.327868852459019</v>
      </c>
    </row>
    <row r="22" spans="1:20" x14ac:dyDescent="0.25">
      <c r="A22" s="24">
        <f>'AM Inputs'!C30</f>
        <v>93</v>
      </c>
      <c r="B22" s="4">
        <f>'AM Inputs'!A30</f>
        <v>21</v>
      </c>
      <c r="C22" s="24" t="str">
        <f>'AM Inputs'!B30</f>
        <v>Benning Road NE at Central Avenue NE</v>
      </c>
      <c r="D22" s="30">
        <v>1</v>
      </c>
      <c r="E22" s="11">
        <f>'AM Inputs'!AU30</f>
        <v>94.337349397590359</v>
      </c>
      <c r="F22" s="11">
        <f>'AM Inputs'!AV30</f>
        <v>126.86746987951808</v>
      </c>
      <c r="G22" s="11">
        <f>'AM Inputs'!AW30</f>
        <v>191.92771084337349</v>
      </c>
      <c r="H22" s="11">
        <f>'AM Inputs'!AX30</f>
        <v>224.45783132530121</v>
      </c>
      <c r="I22" s="11">
        <f>'AM Inputs'!AY30</f>
        <v>396.86746987951807</v>
      </c>
      <c r="J22" s="11">
        <f>'AM Inputs'!AZ30</f>
        <v>481.4457831325301</v>
      </c>
      <c r="K22" s="11">
        <f>'AM Inputs'!BA30</f>
        <v>439.15662650602405</v>
      </c>
      <c r="L22" s="11">
        <f>'AM Inputs'!BB30</f>
        <v>452.16867469879514</v>
      </c>
      <c r="M22" s="11">
        <f>'AM Inputs'!BC30</f>
        <v>435.90361445783134</v>
      </c>
      <c r="N22" s="11">
        <f>'AM Inputs'!BD30</f>
        <v>393.6144578313253</v>
      </c>
      <c r="O22" s="11">
        <f>'AM Inputs'!BE30</f>
        <v>338.31325301204816</v>
      </c>
      <c r="P22" s="11">
        <f>'AM Inputs'!BF30</f>
        <v>351.32530120481931</v>
      </c>
      <c r="Q22" s="11">
        <f>'AM Inputs'!BG30</f>
        <v>351.32530120481931</v>
      </c>
      <c r="R22" s="11">
        <f>'AM Inputs'!BH30</f>
        <v>351.32530120481931</v>
      </c>
      <c r="S22" s="11">
        <f>'AM Inputs'!BI30</f>
        <v>351.32530120481931</v>
      </c>
      <c r="T22" s="11">
        <f>'AM Inputs'!BJ30</f>
        <v>351.32530120481931</v>
      </c>
    </row>
    <row r="23" spans="1:20" x14ac:dyDescent="0.25">
      <c r="A23" s="24">
        <f>'AM Inputs'!C31</f>
        <v>95</v>
      </c>
      <c r="B23" s="4">
        <f>'AM Inputs'!A31</f>
        <v>22</v>
      </c>
      <c r="C23" s="24" t="str">
        <f>'AM Inputs'!B31</f>
        <v>Benning Road NE at East Capitol Street SE (North Intersection)</v>
      </c>
      <c r="D23" s="30">
        <v>1</v>
      </c>
      <c r="E23" s="11">
        <f>'AM Inputs'!AU31</f>
        <v>972.39839669125854</v>
      </c>
      <c r="F23" s="11">
        <f>'AM Inputs'!AV31</f>
        <v>1318.7320722251313</v>
      </c>
      <c r="G23" s="11">
        <f>'AM Inputs'!AW31</f>
        <v>1578.482328875536</v>
      </c>
      <c r="H23" s="11">
        <f>'AM Inputs'!AX31</f>
        <v>1621.7740383172702</v>
      </c>
      <c r="I23" s="11">
        <f>'AM Inputs'!AY31</f>
        <v>1661.7356162634865</v>
      </c>
      <c r="J23" s="11">
        <f>'AM Inputs'!AZ31</f>
        <v>1581.8124603710542</v>
      </c>
      <c r="K23" s="11">
        <f>'AM Inputs'!BA31</f>
        <v>1535.1906194338019</v>
      </c>
      <c r="L23" s="11">
        <f>'AM Inputs'!BB31</f>
        <v>1611.7836438307163</v>
      </c>
      <c r="M23" s="11">
        <f>'AM Inputs'!BC31</f>
        <v>1565.1618028934643</v>
      </c>
      <c r="N23" s="11">
        <f>'AM Inputs'!BD31</f>
        <v>1448.6072005503338</v>
      </c>
      <c r="O23" s="11">
        <f>'AM Inputs'!BE31</f>
        <v>1555.1714084069099</v>
      </c>
      <c r="P23" s="11">
        <f>'AM Inputs'!BF31</f>
        <v>1511.879698965176</v>
      </c>
      <c r="Q23" s="11">
        <f>'AM Inputs'!BG31</f>
        <v>1511.879698965176</v>
      </c>
      <c r="R23" s="11">
        <f>'AM Inputs'!BH31</f>
        <v>1511.879698965176</v>
      </c>
      <c r="S23" s="11">
        <f>'AM Inputs'!BI31</f>
        <v>1511.879698965176</v>
      </c>
      <c r="T23" s="11">
        <f>'AM Inputs'!BJ31</f>
        <v>1511.879698965176</v>
      </c>
    </row>
    <row r="24" spans="1:20" x14ac:dyDescent="0.25">
      <c r="A24" s="24">
        <f>'AM Inputs'!C32</f>
        <v>101</v>
      </c>
      <c r="B24" s="4">
        <f>'AM Inputs'!A32</f>
        <v>23</v>
      </c>
      <c r="C24" s="24" t="str">
        <f>'AM Inputs'!B32</f>
        <v>Benning Road NE at East Capitol Street SE (South Intersection)</v>
      </c>
      <c r="D24" s="30">
        <v>1</v>
      </c>
      <c r="E24" s="11">
        <f>'AM Inputs'!AU32</f>
        <v>590.47109078768665</v>
      </c>
      <c r="F24" s="11">
        <f>'AM Inputs'!AV32</f>
        <v>670.53496750466104</v>
      </c>
      <c r="G24" s="11">
        <f>'AM Inputs'!AW32</f>
        <v>745.59485192682462</v>
      </c>
      <c r="H24" s="11">
        <f>'AM Inputs'!AX32</f>
        <v>985.78648207774791</v>
      </c>
      <c r="I24" s="11">
        <f>'AM Inputs'!AY32</f>
        <v>885.7066361815298</v>
      </c>
      <c r="J24" s="11">
        <f>'AM Inputs'!AZ32</f>
        <v>925.73857454001711</v>
      </c>
      <c r="K24" s="11">
        <f>'AM Inputs'!BA32</f>
        <v>925.73857454001711</v>
      </c>
      <c r="L24" s="11">
        <f>'AM Inputs'!BB32</f>
        <v>900.71861306596259</v>
      </c>
      <c r="M24" s="11">
        <f>'AM Inputs'!BC32</f>
        <v>920.73458224520618</v>
      </c>
      <c r="N24" s="11">
        <f>'AM Inputs'!BD32</f>
        <v>825.65872864379901</v>
      </c>
      <c r="O24" s="11">
        <f>'AM Inputs'!BE32</f>
        <v>885.7066361815298</v>
      </c>
      <c r="P24" s="11">
        <f>'AM Inputs'!BF32</f>
        <v>740.59085963201369</v>
      </c>
      <c r="Q24" s="11">
        <f>'AM Inputs'!BG32</f>
        <v>740.59085963201369</v>
      </c>
      <c r="R24" s="11">
        <f>'AM Inputs'!BH32</f>
        <v>740.59085963201369</v>
      </c>
      <c r="S24" s="11">
        <f>'AM Inputs'!BI32</f>
        <v>740.59085963201369</v>
      </c>
      <c r="T24" s="11">
        <f>'AM Inputs'!BJ32</f>
        <v>740.59085963201369</v>
      </c>
    </row>
    <row r="25" spans="1:20" x14ac:dyDescent="0.25">
      <c r="A25" s="24">
        <f>'AM Inputs'!C33</f>
        <v>98</v>
      </c>
      <c r="B25" s="4">
        <f>'AM Inputs'!A33</f>
        <v>24</v>
      </c>
      <c r="C25" s="24" t="str">
        <f>'AM Inputs'!B33</f>
        <v>East Capitol Street SE at Texas Avenue SE</v>
      </c>
      <c r="D25" s="30">
        <v>1</v>
      </c>
      <c r="E25" s="11">
        <f>'AM Inputs'!AU33</f>
        <v>90.517241379310349</v>
      </c>
      <c r="F25" s="11">
        <f>'AM Inputs'!AV33</f>
        <v>133.9655172413793</v>
      </c>
      <c r="G25" s="11">
        <f>'AM Inputs'!AW33</f>
        <v>173.79310344827587</v>
      </c>
      <c r="H25" s="11">
        <f>'AM Inputs'!AX33</f>
        <v>202.75862068965517</v>
      </c>
      <c r="I25" s="11">
        <f>'AM Inputs'!AY33</f>
        <v>242.58620689655172</v>
      </c>
      <c r="J25" s="11">
        <f>'AM Inputs'!AZ33</f>
        <v>470.68965517241378</v>
      </c>
      <c r="K25" s="11">
        <f>'AM Inputs'!BA33</f>
        <v>499.65517241379314</v>
      </c>
      <c r="L25" s="11">
        <f>'AM Inputs'!BB33</f>
        <v>477.93103448275866</v>
      </c>
      <c r="M25" s="11">
        <f>'AM Inputs'!BC33</f>
        <v>485.17241379310343</v>
      </c>
      <c r="N25" s="11">
        <f>'AM Inputs'!BD33</f>
        <v>561.20689655172407</v>
      </c>
      <c r="O25" s="11">
        <f>'AM Inputs'!BE33</f>
        <v>575.68965517241372</v>
      </c>
      <c r="P25" s="11">
        <f>'AM Inputs'!BF33</f>
        <v>503.27586206896552</v>
      </c>
      <c r="Q25" s="11">
        <f>'AM Inputs'!BG33</f>
        <v>503.27586206896552</v>
      </c>
      <c r="R25" s="11">
        <f>'AM Inputs'!BH33</f>
        <v>503.27586206896552</v>
      </c>
      <c r="S25" s="11">
        <f>'AM Inputs'!BI33</f>
        <v>503.27586206896552</v>
      </c>
      <c r="T25" s="11">
        <f>'AM Inputs'!BJ33</f>
        <v>503.27586206896552</v>
      </c>
    </row>
    <row r="26" spans="1:20" x14ac:dyDescent="0.25">
      <c r="A26" s="24">
        <f>'AM Inputs'!C34</f>
        <v>86</v>
      </c>
      <c r="B26" s="4">
        <f>'AM Inputs'!A34</f>
        <v>25</v>
      </c>
      <c r="C26" s="24" t="str">
        <f>'AM Inputs'!B34</f>
        <v>East Capitol Street SE at Texas Avenue SE</v>
      </c>
      <c r="D26" s="30">
        <v>1</v>
      </c>
      <c r="E26" s="11">
        <f>'AM Inputs'!AU34</f>
        <v>113.83399209486166</v>
      </c>
      <c r="F26" s="11">
        <f>'AM Inputs'!AV34</f>
        <v>149.40711462450594</v>
      </c>
      <c r="G26" s="11">
        <f>'AM Inputs'!AW34</f>
        <v>128.06324110671937</v>
      </c>
      <c r="H26" s="11">
        <f>'AM Inputs'!AX34</f>
        <v>384.18972332015807</v>
      </c>
      <c r="I26" s="11">
        <f>'AM Inputs'!AY34</f>
        <v>377.07509881422925</v>
      </c>
      <c r="J26" s="11">
        <f>'AM Inputs'!AZ34</f>
        <v>412.64822134387356</v>
      </c>
      <c r="K26" s="11">
        <f>'AM Inputs'!BA34</f>
        <v>604.74308300395262</v>
      </c>
      <c r="L26" s="11">
        <f>'AM Inputs'!BB34</f>
        <v>512.2529644268775</v>
      </c>
      <c r="M26" s="11">
        <f>'AM Inputs'!BC34</f>
        <v>505.13833992094862</v>
      </c>
      <c r="N26" s="11">
        <f>'AM Inputs'!BD34</f>
        <v>419.76284584980237</v>
      </c>
      <c r="O26" s="11">
        <f>'AM Inputs'!BE34</f>
        <v>362.84584980237156</v>
      </c>
      <c r="P26" s="11">
        <f>'AM Inputs'!BF34</f>
        <v>405.53359683794469</v>
      </c>
      <c r="Q26" s="11">
        <f>'AM Inputs'!BG34</f>
        <v>405.53359683794469</v>
      </c>
      <c r="R26" s="11">
        <f>'AM Inputs'!BH34</f>
        <v>405.53359683794469</v>
      </c>
      <c r="S26" s="11">
        <f>'AM Inputs'!BI34</f>
        <v>405.53359683794469</v>
      </c>
      <c r="T26" s="11">
        <f>'AM Inputs'!BJ34</f>
        <v>405.53359683794469</v>
      </c>
    </row>
    <row r="27" spans="1:20" x14ac:dyDescent="0.25">
      <c r="A27" s="24">
        <f>'AM Inputs'!C35</f>
        <v>138</v>
      </c>
      <c r="B27" s="4">
        <f>'AM Inputs'!A35</f>
        <v>26</v>
      </c>
      <c r="C27" s="24" t="str">
        <f>'AM Inputs'!B35</f>
        <v>Kenilworth Avenue NE at Foote Street NE</v>
      </c>
      <c r="D27" s="30">
        <v>1</v>
      </c>
      <c r="E27" s="11">
        <f>'AM Inputs'!AU35</f>
        <v>53.083333333333336</v>
      </c>
      <c r="F27" s="11">
        <f>'AM Inputs'!AV35</f>
        <v>81.666666666666657</v>
      </c>
      <c r="G27" s="11">
        <f>'AM Inputs'!AW35</f>
        <v>159.25</v>
      </c>
      <c r="H27" s="11">
        <f>'AM Inputs'!AX35</f>
        <v>175.58333333333334</v>
      </c>
      <c r="I27" s="11">
        <f>'AM Inputs'!AY35</f>
        <v>216.41666666666666</v>
      </c>
      <c r="J27" s="11">
        <f>'AM Inputs'!AZ35</f>
        <v>261.33333333333331</v>
      </c>
      <c r="K27" s="11">
        <f>'AM Inputs'!BA35</f>
        <v>228.66666666666666</v>
      </c>
      <c r="L27" s="11">
        <f>'AM Inputs'!BB35</f>
        <v>236.83333333333334</v>
      </c>
      <c r="M27" s="11">
        <f>'AM Inputs'!BC35</f>
        <v>224.58333333333331</v>
      </c>
      <c r="N27" s="11">
        <f>'AM Inputs'!BD35</f>
        <v>232.75</v>
      </c>
      <c r="O27" s="11">
        <f>'AM Inputs'!BE35</f>
        <v>285.83333333333337</v>
      </c>
      <c r="P27" s="11">
        <f>'AM Inputs'!BF35</f>
        <v>183.75</v>
      </c>
      <c r="Q27" s="11">
        <f>'AM Inputs'!BG35</f>
        <v>183.75</v>
      </c>
      <c r="R27" s="11">
        <f>'AM Inputs'!BH35</f>
        <v>183.75</v>
      </c>
      <c r="S27" s="11">
        <f>'AM Inputs'!BI35</f>
        <v>183.75</v>
      </c>
      <c r="T27" s="11">
        <f>'AM Inputs'!BJ35</f>
        <v>183.75</v>
      </c>
    </row>
    <row r="28" spans="1:20" x14ac:dyDescent="0.25">
      <c r="A28" s="24">
        <f>'AM Inputs'!C36</f>
        <v>59</v>
      </c>
      <c r="B28" s="4">
        <f>'AM Inputs'!A36</f>
        <v>27</v>
      </c>
      <c r="C28" s="24" t="str">
        <f>'AM Inputs'!B36</f>
        <v>Minnesota Avenue NE at Grant Street NE and Bus Entrance North</v>
      </c>
      <c r="D28" s="30">
        <v>1</v>
      </c>
      <c r="E28" s="11">
        <f>'AM Inputs'!AU36</f>
        <v>58.75</v>
      </c>
      <c r="F28" s="11">
        <f>'AM Inputs'!AV36</f>
        <v>29.375</v>
      </c>
      <c r="G28" s="11">
        <f>'AM Inputs'!AW36</f>
        <v>51.40625</v>
      </c>
      <c r="H28" s="11">
        <f>'AM Inputs'!AX36</f>
        <v>44.0625</v>
      </c>
      <c r="I28" s="11">
        <f>'AM Inputs'!AY36</f>
        <v>88.125</v>
      </c>
      <c r="J28" s="11">
        <f>'AM Inputs'!AZ36</f>
        <v>139.53125</v>
      </c>
      <c r="K28" s="11">
        <f>'AM Inputs'!BA36</f>
        <v>308.4375</v>
      </c>
      <c r="L28" s="11">
        <f>'AM Inputs'!BB36</f>
        <v>279.0625</v>
      </c>
      <c r="M28" s="11">
        <f>'AM Inputs'!BC36</f>
        <v>301.09375</v>
      </c>
      <c r="N28" s="11">
        <f>'AM Inputs'!BD36</f>
        <v>176.25</v>
      </c>
      <c r="O28" s="11">
        <f>'AM Inputs'!BE36</f>
        <v>183.59375</v>
      </c>
      <c r="P28" s="11">
        <f>'AM Inputs'!BF36</f>
        <v>80.78125</v>
      </c>
      <c r="Q28" s="11">
        <f>'AM Inputs'!BG36</f>
        <v>80.78125</v>
      </c>
      <c r="R28" s="11">
        <f>'AM Inputs'!BH36</f>
        <v>80.78125</v>
      </c>
      <c r="S28" s="11">
        <f>'AM Inputs'!BI36</f>
        <v>80.78125</v>
      </c>
      <c r="T28" s="11">
        <f>'AM Inputs'!BJ36</f>
        <v>80.78125</v>
      </c>
    </row>
    <row r="29" spans="1:20" x14ac:dyDescent="0.25">
      <c r="A29" s="24">
        <f>'AM Inputs'!C37</f>
        <v>68</v>
      </c>
      <c r="B29" s="4">
        <f>'AM Inputs'!A37</f>
        <v>28</v>
      </c>
      <c r="C29" s="24" t="str">
        <f>'AM Inputs'!B37</f>
        <v>Minnesota Avenue NE at Grant Street NE and Bus Entrance North</v>
      </c>
      <c r="D29" s="30">
        <v>1</v>
      </c>
      <c r="E29" s="11">
        <f>'AM Inputs'!AU37</f>
        <v>355.83333333333331</v>
      </c>
      <c r="F29" s="11">
        <f>'AM Inputs'!AV37</f>
        <v>536.66666666666674</v>
      </c>
      <c r="G29" s="11">
        <f>'AM Inputs'!AW37</f>
        <v>700</v>
      </c>
      <c r="H29" s="11">
        <f>'AM Inputs'!AX37</f>
        <v>717.5</v>
      </c>
      <c r="I29" s="11">
        <f>'AM Inputs'!AY37</f>
        <v>799.16666666666663</v>
      </c>
      <c r="J29" s="11">
        <f>'AM Inputs'!AZ37</f>
        <v>781.66666666666663</v>
      </c>
      <c r="K29" s="11">
        <f>'AM Inputs'!BA37</f>
        <v>746.66666666666674</v>
      </c>
      <c r="L29" s="11">
        <f>'AM Inputs'!BB37</f>
        <v>799.16666666666663</v>
      </c>
      <c r="M29" s="11">
        <f>'AM Inputs'!BC37</f>
        <v>735</v>
      </c>
      <c r="N29" s="11">
        <f>'AM Inputs'!BD37</f>
        <v>892.50000000000011</v>
      </c>
      <c r="O29" s="11">
        <f>'AM Inputs'!BE37</f>
        <v>653.33333333333337</v>
      </c>
      <c r="P29" s="11">
        <f>'AM Inputs'!BF37</f>
        <v>787.5</v>
      </c>
      <c r="Q29" s="11">
        <f>'AM Inputs'!BG37</f>
        <v>787.5</v>
      </c>
      <c r="R29" s="11">
        <f>'AM Inputs'!BH37</f>
        <v>787.5</v>
      </c>
      <c r="S29" s="11">
        <f>'AM Inputs'!BI37</f>
        <v>787.5</v>
      </c>
      <c r="T29" s="11">
        <f>'AM Inputs'!BJ37</f>
        <v>787.5</v>
      </c>
    </row>
    <row r="30" spans="1:20" x14ac:dyDescent="0.25">
      <c r="A30" s="24">
        <f>'AM Inputs'!C38</f>
        <v>117</v>
      </c>
      <c r="B30" s="4">
        <f>'AM Inputs'!A38</f>
        <v>29</v>
      </c>
      <c r="C30" s="24" t="str">
        <f>'AM Inputs'!B38</f>
        <v>Nannie Helen Burroughs Avenue NE at Minnesota Avenue NE</v>
      </c>
      <c r="D30" s="30">
        <v>1</v>
      </c>
      <c r="E30" s="11">
        <f>'AM Inputs'!AU38</f>
        <v>324.90974729241879</v>
      </c>
      <c r="F30" s="11">
        <f>'AM Inputs'!AV38</f>
        <v>460.28880866425988</v>
      </c>
      <c r="G30" s="11">
        <f>'AM Inputs'!AW38</f>
        <v>736.46209386281589</v>
      </c>
      <c r="H30" s="11">
        <f>'AM Inputs'!AX38</f>
        <v>698.55595667870034</v>
      </c>
      <c r="I30" s="11">
        <f>'AM Inputs'!AY38</f>
        <v>796.02888086642599</v>
      </c>
      <c r="J30" s="11">
        <f>'AM Inputs'!AZ38</f>
        <v>817.68953068592054</v>
      </c>
      <c r="K30" s="11">
        <f>'AM Inputs'!BA38</f>
        <v>888.08664259927798</v>
      </c>
      <c r="L30" s="11">
        <f>'AM Inputs'!BB38</f>
        <v>817.68953068592054</v>
      </c>
      <c r="M30" s="11">
        <f>'AM Inputs'!BC38</f>
        <v>747.29241877256311</v>
      </c>
      <c r="N30" s="11">
        <f>'AM Inputs'!BD38</f>
        <v>676.89530685920579</v>
      </c>
      <c r="O30" s="11">
        <f>'AM Inputs'!BE38</f>
        <v>758.12274368231044</v>
      </c>
      <c r="P30" s="11">
        <f>'AM Inputs'!BF38</f>
        <v>666.06498194945846</v>
      </c>
      <c r="Q30" s="11">
        <f>'AM Inputs'!BG38</f>
        <v>666.06498194945846</v>
      </c>
      <c r="R30" s="11">
        <f>'AM Inputs'!BH38</f>
        <v>666.06498194945846</v>
      </c>
      <c r="S30" s="11">
        <f>'AM Inputs'!BI38</f>
        <v>666.06498194945846</v>
      </c>
      <c r="T30" s="11">
        <f>'AM Inputs'!BJ38</f>
        <v>666.06498194945846</v>
      </c>
    </row>
    <row r="31" spans="1:20" x14ac:dyDescent="0.25">
      <c r="A31" s="24">
        <f>'AM Inputs'!C39</f>
        <v>71</v>
      </c>
      <c r="B31" s="4">
        <f>'AM Inputs'!A39</f>
        <v>30</v>
      </c>
      <c r="C31" s="24" t="str">
        <f>'AM Inputs'!B39</f>
        <v>Nannie Helen Burroughs Avenue NE at Minnesota Avenue NE</v>
      </c>
      <c r="D31" s="30">
        <v>1</v>
      </c>
      <c r="E31" s="11">
        <f>'AM Inputs'!AU39</f>
        <v>245.03370786516857</v>
      </c>
      <c r="F31" s="11">
        <f>'AM Inputs'!AV39</f>
        <v>265.88764044943821</v>
      </c>
      <c r="G31" s="11">
        <f>'AM Inputs'!AW39</f>
        <v>260.67415730337081</v>
      </c>
      <c r="H31" s="11">
        <f>'AM Inputs'!AX39</f>
        <v>364.9438202247191</v>
      </c>
      <c r="I31" s="11">
        <f>'AM Inputs'!AY39</f>
        <v>359.7303370786517</v>
      </c>
      <c r="J31" s="11">
        <f>'AM Inputs'!AZ39</f>
        <v>417.07865168539325</v>
      </c>
      <c r="K31" s="11">
        <f>'AM Inputs'!BA39</f>
        <v>448.35955056179779</v>
      </c>
      <c r="L31" s="11">
        <f>'AM Inputs'!BB39</f>
        <v>589.12359550561803</v>
      </c>
      <c r="M31" s="11">
        <f>'AM Inputs'!BC39</f>
        <v>563.05617977528095</v>
      </c>
      <c r="N31" s="11">
        <f>'AM Inputs'!BD39</f>
        <v>594.33707865168537</v>
      </c>
      <c r="O31" s="11">
        <f>'AM Inputs'!BE39</f>
        <v>573.48314606741576</v>
      </c>
      <c r="P31" s="11">
        <f>'AM Inputs'!BF39</f>
        <v>516.13483146067415</v>
      </c>
      <c r="Q31" s="11">
        <f>'AM Inputs'!BG39</f>
        <v>516.13483146067415</v>
      </c>
      <c r="R31" s="11">
        <f>'AM Inputs'!BH39</f>
        <v>516.13483146067415</v>
      </c>
      <c r="S31" s="11">
        <f>'AM Inputs'!BI39</f>
        <v>516.13483146067415</v>
      </c>
      <c r="T31" s="11">
        <f>'AM Inputs'!BJ39</f>
        <v>516.13483146067415</v>
      </c>
    </row>
    <row r="32" spans="1:20" x14ac:dyDescent="0.25">
      <c r="A32" s="24">
        <f>'AM Inputs'!C40</f>
        <v>260</v>
      </c>
      <c r="B32" s="4">
        <f>'AM Inputs'!A40</f>
        <v>31</v>
      </c>
      <c r="C32" s="24" t="str">
        <f>'AM Inputs'!B40</f>
        <v>Nannie Helen Burroughs Avenue NE at 44th Street NE and Hunt Place NE</v>
      </c>
      <c r="D32" s="30">
        <v>1</v>
      </c>
      <c r="E32" s="11">
        <f>'AM Inputs'!AU40</f>
        <v>43.2</v>
      </c>
      <c r="F32" s="11">
        <f>'AM Inputs'!AV40</f>
        <v>86.4</v>
      </c>
      <c r="G32" s="11">
        <f>'AM Inputs'!AW40</f>
        <v>82.8</v>
      </c>
      <c r="H32" s="11">
        <f>'AM Inputs'!AX40</f>
        <v>147.6</v>
      </c>
      <c r="I32" s="11">
        <f>'AM Inputs'!AY40</f>
        <v>244.79999999999998</v>
      </c>
      <c r="J32" s="11">
        <f>'AM Inputs'!AZ40</f>
        <v>237.6</v>
      </c>
      <c r="K32" s="11">
        <f>'AM Inputs'!BA40</f>
        <v>241.2</v>
      </c>
      <c r="L32" s="11">
        <f>'AM Inputs'!BB40</f>
        <v>288</v>
      </c>
      <c r="M32" s="11">
        <f>'AM Inputs'!BC40</f>
        <v>298.8</v>
      </c>
      <c r="N32" s="11">
        <f>'AM Inputs'!BD40</f>
        <v>277.2</v>
      </c>
      <c r="O32" s="11">
        <f>'AM Inputs'!BE40</f>
        <v>216</v>
      </c>
      <c r="P32" s="11">
        <f>'AM Inputs'!BF40</f>
        <v>259.2</v>
      </c>
      <c r="Q32" s="11">
        <f>'AM Inputs'!BG40</f>
        <v>259.2</v>
      </c>
      <c r="R32" s="11">
        <f>'AM Inputs'!BH40</f>
        <v>259.2</v>
      </c>
      <c r="S32" s="11">
        <f>'AM Inputs'!BI40</f>
        <v>259.2</v>
      </c>
      <c r="T32" s="11">
        <f>'AM Inputs'!BJ40</f>
        <v>259.2</v>
      </c>
    </row>
    <row r="33" spans="1:20" x14ac:dyDescent="0.25">
      <c r="A33" s="24">
        <f>'AM Inputs'!C41</f>
        <v>255</v>
      </c>
      <c r="B33" s="4">
        <f>'AM Inputs'!A41</f>
        <v>32</v>
      </c>
      <c r="C33" s="24" t="str">
        <f>'AM Inputs'!B41</f>
        <v>Nannie Helen Burroughs Avenue NE at 44th Street NE and Hunt Place NE</v>
      </c>
      <c r="D33" s="30">
        <v>1</v>
      </c>
      <c r="E33" s="11">
        <f>'AM Inputs'!AU41</f>
        <v>67.924528301886795</v>
      </c>
      <c r="F33" s="11">
        <f>'AM Inputs'!AV41</f>
        <v>90.566037735849051</v>
      </c>
      <c r="G33" s="11">
        <f>'AM Inputs'!AW41</f>
        <v>124.52830188679246</v>
      </c>
      <c r="H33" s="11">
        <f>'AM Inputs'!AX41</f>
        <v>169.81132075471697</v>
      </c>
      <c r="I33" s="11">
        <f>'AM Inputs'!AY41</f>
        <v>101.88679245283018</v>
      </c>
      <c r="J33" s="11">
        <f>'AM Inputs'!AZ41</f>
        <v>158.49056603773585</v>
      </c>
      <c r="K33" s="11">
        <f>'AM Inputs'!BA41</f>
        <v>158.49056603773585</v>
      </c>
      <c r="L33" s="11">
        <f>'AM Inputs'!BB41</f>
        <v>226.41509433962267</v>
      </c>
      <c r="M33" s="11">
        <f>'AM Inputs'!BC41</f>
        <v>305.66037735849056</v>
      </c>
      <c r="N33" s="11">
        <f>'AM Inputs'!BD41</f>
        <v>316.98113207547169</v>
      </c>
      <c r="O33" s="11">
        <f>'AM Inputs'!BE41</f>
        <v>350.94339622641508</v>
      </c>
      <c r="P33" s="11">
        <f>'AM Inputs'!BF41</f>
        <v>396.22641509433959</v>
      </c>
      <c r="Q33" s="11">
        <f>'AM Inputs'!BG41</f>
        <v>396.22641509433959</v>
      </c>
      <c r="R33" s="11">
        <f>'AM Inputs'!BH41</f>
        <v>396.22641509433959</v>
      </c>
      <c r="S33" s="11">
        <f>'AM Inputs'!BI41</f>
        <v>396.22641509433959</v>
      </c>
      <c r="T33" s="11">
        <f>'AM Inputs'!BJ41</f>
        <v>396.22641509433959</v>
      </c>
    </row>
    <row r="34" spans="1:20" x14ac:dyDescent="0.25">
      <c r="A34" s="24">
        <f>'AM Inputs'!C42</f>
        <v>262</v>
      </c>
      <c r="B34" s="4">
        <f>'AM Inputs'!A42</f>
        <v>33</v>
      </c>
      <c r="C34" s="24" t="str">
        <f>'AM Inputs'!B42</f>
        <v>Nannie Helen Burroughs Avenue NE at 44th Street NE and Hunt Place NE</v>
      </c>
      <c r="D34" s="30">
        <v>1</v>
      </c>
      <c r="E34" s="11">
        <f>'AM Inputs'!AU42</f>
        <v>229.57698815566835</v>
      </c>
      <c r="F34" s="11">
        <f>'AM Inputs'!AV42</f>
        <v>298.88324873096445</v>
      </c>
      <c r="G34" s="11">
        <f>'AM Inputs'!AW42</f>
        <v>433.16412859560069</v>
      </c>
      <c r="H34" s="11">
        <f>'AM Inputs'!AX42</f>
        <v>428.83248730964465</v>
      </c>
      <c r="I34" s="11">
        <f>'AM Inputs'!AY42</f>
        <v>489.47546531302874</v>
      </c>
      <c r="J34" s="11">
        <f>'AM Inputs'!AZ42</f>
        <v>667.07275803722507</v>
      </c>
      <c r="K34" s="11">
        <f>'AM Inputs'!BA42</f>
        <v>710.38917089678512</v>
      </c>
      <c r="L34" s="11">
        <f>'AM Inputs'!BB42</f>
        <v>649.74619289340103</v>
      </c>
      <c r="M34" s="11">
        <f>'AM Inputs'!BC42</f>
        <v>697.39424703891711</v>
      </c>
      <c r="N34" s="11">
        <f>'AM Inputs'!BD42</f>
        <v>680.06768189509307</v>
      </c>
      <c r="O34" s="11">
        <f>'AM Inputs'!BE42</f>
        <v>532.79187817258889</v>
      </c>
      <c r="P34" s="11">
        <f>'AM Inputs'!BF42</f>
        <v>563.11336717428094</v>
      </c>
      <c r="Q34" s="11">
        <f>'AM Inputs'!BG42</f>
        <v>563.11336717428094</v>
      </c>
      <c r="R34" s="11">
        <f>'AM Inputs'!BH42</f>
        <v>563.11336717428094</v>
      </c>
      <c r="S34" s="11">
        <f>'AM Inputs'!BI42</f>
        <v>563.11336717428094</v>
      </c>
      <c r="T34" s="11">
        <f>'AM Inputs'!BJ42</f>
        <v>563.11336717428094</v>
      </c>
    </row>
    <row r="35" spans="1:20" x14ac:dyDescent="0.25">
      <c r="A35" s="24">
        <f>'AM Inputs'!C43</f>
        <v>257</v>
      </c>
      <c r="B35" s="4">
        <f>'AM Inputs'!A43</f>
        <v>34</v>
      </c>
      <c r="C35" s="24" t="str">
        <f>'AM Inputs'!B43</f>
        <v>Nannie Helen Burroughs Avenue NE at 44th Street NE and Hunt Place NE</v>
      </c>
      <c r="D35" s="30">
        <v>1</v>
      </c>
      <c r="E35" s="11">
        <f>'AM Inputs'!AU43</f>
        <v>190.47619047619045</v>
      </c>
      <c r="F35" s="11">
        <f>'AM Inputs'!AV43</f>
        <v>219.04761904761904</v>
      </c>
      <c r="G35" s="11">
        <f>'AM Inputs'!AW43</f>
        <v>219.04761904761904</v>
      </c>
      <c r="H35" s="11">
        <f>'AM Inputs'!AX43</f>
        <v>209.52380952380952</v>
      </c>
      <c r="I35" s="11">
        <f>'AM Inputs'!AY43</f>
        <v>266.66666666666663</v>
      </c>
      <c r="J35" s="11">
        <f>'AM Inputs'!AZ43</f>
        <v>252.38095238095238</v>
      </c>
      <c r="K35" s="11">
        <f>'AM Inputs'!BA43</f>
        <v>309.52380952380958</v>
      </c>
      <c r="L35" s="11">
        <f>'AM Inputs'!BB43</f>
        <v>280.95238095238096</v>
      </c>
      <c r="M35" s="11">
        <f>'AM Inputs'!BC43</f>
        <v>338.09523809523807</v>
      </c>
      <c r="N35" s="11">
        <f>'AM Inputs'!BD43</f>
        <v>276.19047619047615</v>
      </c>
      <c r="O35" s="11">
        <f>'AM Inputs'!BE43</f>
        <v>304.76190476190476</v>
      </c>
      <c r="P35" s="11">
        <f>'AM Inputs'!BF43</f>
        <v>371.42857142857144</v>
      </c>
      <c r="Q35" s="11">
        <f>'AM Inputs'!BG43</f>
        <v>371.42857142857144</v>
      </c>
      <c r="R35" s="11">
        <f>'AM Inputs'!BH43</f>
        <v>371.42857142857144</v>
      </c>
      <c r="S35" s="11">
        <f>'AM Inputs'!BI43</f>
        <v>371.42857142857144</v>
      </c>
      <c r="T35" s="11">
        <f>'AM Inputs'!BJ43</f>
        <v>371.42857142857144</v>
      </c>
    </row>
    <row r="36" spans="1:20" x14ac:dyDescent="0.25">
      <c r="A36" s="24">
        <f>'AM Inputs'!C44</f>
        <v>239</v>
      </c>
      <c r="B36" s="4">
        <f>'AM Inputs'!A44</f>
        <v>35</v>
      </c>
      <c r="C36" s="24" t="str">
        <f>'AM Inputs'!B44</f>
        <v>Deane Avenue NE at Kenilworth Terrace NE</v>
      </c>
      <c r="D36" s="30">
        <v>1</v>
      </c>
      <c r="E36" s="11">
        <f>'AM Inputs'!AU44</f>
        <v>74.690909090909088</v>
      </c>
      <c r="F36" s="11">
        <f>'AM Inputs'!AV44</f>
        <v>137.8909090909091</v>
      </c>
      <c r="G36" s="11">
        <f>'AM Inputs'!AW44</f>
        <v>247.05454545454546</v>
      </c>
      <c r="H36" s="11">
        <f>'AM Inputs'!AX44</f>
        <v>201.09090909090907</v>
      </c>
      <c r="I36" s="11">
        <f>'AM Inputs'!AY44</f>
        <v>224.07272727272726</v>
      </c>
      <c r="J36" s="11">
        <f>'AM Inputs'!AZ44</f>
        <v>367.70909090909089</v>
      </c>
      <c r="K36" s="11">
        <f>'AM Inputs'!BA44</f>
        <v>419.41818181818178</v>
      </c>
      <c r="L36" s="11">
        <f>'AM Inputs'!BB44</f>
        <v>419.41818181818178</v>
      </c>
      <c r="M36" s="11">
        <f>'AM Inputs'!BC44</f>
        <v>407.92727272727274</v>
      </c>
      <c r="N36" s="11">
        <f>'AM Inputs'!BD44</f>
        <v>379.2</v>
      </c>
      <c r="O36" s="11">
        <f>'AM Inputs'!BE44</f>
        <v>373.45454545454544</v>
      </c>
      <c r="P36" s="11">
        <f>'AM Inputs'!BF44</f>
        <v>453.89090909090913</v>
      </c>
      <c r="Q36" s="11">
        <f>'AM Inputs'!BG44</f>
        <v>453.89090909090913</v>
      </c>
      <c r="R36" s="11">
        <f>'AM Inputs'!BH44</f>
        <v>453.89090909090913</v>
      </c>
      <c r="S36" s="11">
        <f>'AM Inputs'!BI44</f>
        <v>453.89090909090913</v>
      </c>
      <c r="T36" s="11">
        <f>'AM Inputs'!BJ44</f>
        <v>453.89090909090913</v>
      </c>
    </row>
    <row r="37" spans="1:20" x14ac:dyDescent="0.25">
      <c r="A37" s="24">
        <f>'AM Inputs'!C45</f>
        <v>241</v>
      </c>
      <c r="B37" s="4">
        <f>'AM Inputs'!A45</f>
        <v>36</v>
      </c>
      <c r="C37" s="24" t="str">
        <f>'AM Inputs'!B45</f>
        <v>Deane Avenue NE at Kenilworth Terrace NE</v>
      </c>
      <c r="D37" s="30">
        <v>1</v>
      </c>
      <c r="E37" s="11">
        <f>'AM Inputs'!AU45</f>
        <v>209.70370370370372</v>
      </c>
      <c r="F37" s="11">
        <f>'AM Inputs'!AV45</f>
        <v>320.07407407407408</v>
      </c>
      <c r="G37" s="11">
        <f>'AM Inputs'!AW45</f>
        <v>695.33333333333337</v>
      </c>
      <c r="H37" s="11">
        <f>'AM Inputs'!AX45</f>
        <v>954.7037037037037</v>
      </c>
      <c r="I37" s="11">
        <f>'AM Inputs'!AY45</f>
        <v>932.62962962962956</v>
      </c>
      <c r="J37" s="11">
        <f>'AM Inputs'!AZ45</f>
        <v>877.44444444444446</v>
      </c>
      <c r="K37" s="11">
        <f>'AM Inputs'!BA45</f>
        <v>811.22222222222217</v>
      </c>
      <c r="L37" s="11">
        <f>'AM Inputs'!BB45</f>
        <v>711.88888888888891</v>
      </c>
      <c r="M37" s="11">
        <f>'AM Inputs'!BC45</f>
        <v>662.22222222222217</v>
      </c>
      <c r="N37" s="11">
        <f>'AM Inputs'!BD45</f>
        <v>745</v>
      </c>
      <c r="O37" s="11">
        <f>'AM Inputs'!BE45</f>
        <v>860.8888888888888</v>
      </c>
      <c r="P37" s="11">
        <f>'AM Inputs'!BF45</f>
        <v>783.62962962962956</v>
      </c>
      <c r="Q37" s="11">
        <f>'AM Inputs'!BG45</f>
        <v>783.62962962962956</v>
      </c>
      <c r="R37" s="11">
        <f>'AM Inputs'!BH45</f>
        <v>783.62962962962956</v>
      </c>
      <c r="S37" s="11">
        <f>'AM Inputs'!BI45</f>
        <v>783.62962962962956</v>
      </c>
      <c r="T37" s="11">
        <f>'AM Inputs'!BJ45</f>
        <v>783.62962962962956</v>
      </c>
    </row>
    <row r="38" spans="1:20" x14ac:dyDescent="0.25">
      <c r="A38" s="24">
        <f>'AM Inputs'!C46</f>
        <v>271</v>
      </c>
      <c r="B38" s="4">
        <f>'AM Inputs'!A46</f>
        <v>37</v>
      </c>
      <c r="C38" s="24" t="str">
        <f>'AM Inputs'!B46</f>
        <v>Deane Avenue NE at Lee St NE</v>
      </c>
      <c r="D38" s="30">
        <v>1</v>
      </c>
      <c r="E38" s="11">
        <f>'AM Inputs'!AU46</f>
        <v>0</v>
      </c>
      <c r="F38" s="11">
        <f>'AM Inputs'!AV46</f>
        <v>0</v>
      </c>
      <c r="G38" s="11">
        <f>'AM Inputs'!AW46</f>
        <v>0</v>
      </c>
      <c r="H38" s="11">
        <f>'AM Inputs'!AX46</f>
        <v>0</v>
      </c>
      <c r="I38" s="11">
        <f>'AM Inputs'!AY46</f>
        <v>0</v>
      </c>
      <c r="J38" s="11">
        <f>'AM Inputs'!AZ46</f>
        <v>0</v>
      </c>
      <c r="K38" s="11">
        <f>'AM Inputs'!BA46</f>
        <v>0</v>
      </c>
      <c r="L38" s="11">
        <f>'AM Inputs'!BB46</f>
        <v>4</v>
      </c>
      <c r="M38" s="11">
        <f>'AM Inputs'!BC46</f>
        <v>4</v>
      </c>
      <c r="N38" s="11">
        <f>'AM Inputs'!BD46</f>
        <v>4</v>
      </c>
      <c r="O38" s="11">
        <f>'AM Inputs'!BE46</f>
        <v>8</v>
      </c>
      <c r="P38" s="11">
        <f>'AM Inputs'!BF46</f>
        <v>0</v>
      </c>
      <c r="Q38" s="11">
        <f>'AM Inputs'!BG46</f>
        <v>0</v>
      </c>
      <c r="R38" s="11">
        <f>'AM Inputs'!BH46</f>
        <v>0</v>
      </c>
      <c r="S38" s="11">
        <f>'AM Inputs'!BI46</f>
        <v>0</v>
      </c>
      <c r="T38" s="11">
        <f>'AM Inputs'!BJ46</f>
        <v>0</v>
      </c>
    </row>
    <row r="39" spans="1:20" x14ac:dyDescent="0.25">
      <c r="A39" s="24">
        <f>'AM Inputs'!C47</f>
        <v>270</v>
      </c>
      <c r="B39" s="4">
        <f>'AM Inputs'!A47</f>
        <v>38</v>
      </c>
      <c r="C39" s="24" t="str">
        <f>'AM Inputs'!B47</f>
        <v>Deane Avenue NE at Lee St NE</v>
      </c>
      <c r="D39" s="30">
        <v>1</v>
      </c>
      <c r="E39" s="11">
        <f>'AM Inputs'!AU47</f>
        <v>41.123595505617978</v>
      </c>
      <c r="F39" s="11">
        <f>'AM Inputs'!AV47</f>
        <v>31.985018726591761</v>
      </c>
      <c r="G39" s="11">
        <f>'AM Inputs'!AW47</f>
        <v>91.385767790262179</v>
      </c>
      <c r="H39" s="11">
        <f>'AM Inputs'!AX47</f>
        <v>155.3558052434457</v>
      </c>
      <c r="I39" s="11">
        <f>'AM Inputs'!AY47</f>
        <v>237.60299625468164</v>
      </c>
      <c r="J39" s="11">
        <f>'AM Inputs'!AZ47</f>
        <v>182.77153558052436</v>
      </c>
      <c r="K39" s="11">
        <f>'AM Inputs'!BA47</f>
        <v>287.86516853932585</v>
      </c>
      <c r="L39" s="11">
        <f>'AM Inputs'!BB47</f>
        <v>306.14232209737827</v>
      </c>
      <c r="M39" s="11">
        <f>'AM Inputs'!BC47</f>
        <v>319.85018726591755</v>
      </c>
      <c r="N39" s="11">
        <f>'AM Inputs'!BD47</f>
        <v>333.55805243445695</v>
      </c>
      <c r="O39" s="11">
        <f>'AM Inputs'!BE47</f>
        <v>260.44943820224717</v>
      </c>
      <c r="P39" s="11">
        <f>'AM Inputs'!BF47</f>
        <v>159.92509363295878</v>
      </c>
      <c r="Q39" s="11">
        <f>'AM Inputs'!BG47</f>
        <v>159.92509363295878</v>
      </c>
      <c r="R39" s="11">
        <f>'AM Inputs'!BH47</f>
        <v>159.92509363295878</v>
      </c>
      <c r="S39" s="11">
        <f>'AM Inputs'!BI47</f>
        <v>159.92509363295878</v>
      </c>
      <c r="T39" s="11">
        <f>'AM Inputs'!BJ47</f>
        <v>159.92509363295878</v>
      </c>
    </row>
    <row r="40" spans="1:20" x14ac:dyDescent="0.25">
      <c r="A40" s="4">
        <f>'AM Inputs'!C49</f>
        <v>69</v>
      </c>
      <c r="B40" s="4">
        <f>'AM Inputs'!A49</f>
        <v>39</v>
      </c>
      <c r="C40" s="24" t="str">
        <f>'AM Inputs'!B49</f>
        <v>Northbound Route 295 south of East Capitol Street</v>
      </c>
      <c r="D40" s="30">
        <v>1</v>
      </c>
      <c r="E40" s="11">
        <f>'AM Inputs'!AU49</f>
        <v>2101.5555555555557</v>
      </c>
      <c r="F40" s="11">
        <f>'AM Inputs'!AV49</f>
        <v>2380.333333333333</v>
      </c>
      <c r="G40" s="11">
        <f>'AM Inputs'!AW49</f>
        <v>2453.0061728395062</v>
      </c>
      <c r="H40" s="11">
        <f>'AM Inputs'!AX49</f>
        <v>2641.2407407407404</v>
      </c>
      <c r="I40" s="11">
        <f>'AM Inputs'!AY49</f>
        <v>2646.0061728395062</v>
      </c>
      <c r="J40" s="11">
        <f>'AM Inputs'!AZ49</f>
        <v>2784.2037037037035</v>
      </c>
      <c r="K40" s="11">
        <f>'AM Inputs'!BA49</f>
        <v>2767.5246913580249</v>
      </c>
      <c r="L40" s="11">
        <f>'AM Inputs'!BB49</f>
        <v>2766.3333333333335</v>
      </c>
      <c r="M40" s="11">
        <f>'AM Inputs'!BC49</f>
        <v>3037.962962962963</v>
      </c>
      <c r="N40" s="11">
        <f>'AM Inputs'!BD49</f>
        <v>3110.6358024691363</v>
      </c>
      <c r="O40" s="11">
        <f>'AM Inputs'!BE49</f>
        <v>2665.0679012345677</v>
      </c>
      <c r="P40" s="11">
        <f>'AM Inputs'!BF49</f>
        <v>2560.2283950617284</v>
      </c>
      <c r="Q40" s="11">
        <f>'AM Inputs'!BG49</f>
        <v>2310.0432098765432</v>
      </c>
      <c r="R40" s="11">
        <f>'AM Inputs'!BH49</f>
        <v>2380.333333333333</v>
      </c>
      <c r="S40" s="11">
        <f>'AM Inputs'!BI49</f>
        <v>2451.8148148148148</v>
      </c>
      <c r="T40" s="11">
        <f>'AM Inputs'!BJ49</f>
        <v>2704.3827160493825</v>
      </c>
    </row>
    <row r="41" spans="1:20" x14ac:dyDescent="0.25">
      <c r="A41" s="4">
        <f>'AM Inputs'!C50</f>
        <v>58</v>
      </c>
      <c r="B41" s="4">
        <f>'AM Inputs'!A50</f>
        <v>40</v>
      </c>
      <c r="C41" s="24" t="str">
        <f>'AM Inputs'!B50</f>
        <v>Southbound Route 295 north of Deane Avenue NE</v>
      </c>
      <c r="D41" s="30">
        <v>1</v>
      </c>
      <c r="E41" s="11">
        <f>'AM Inputs'!AU50</f>
        <v>4632.9286474973378</v>
      </c>
      <c r="F41" s="11">
        <f>'AM Inputs'!AV50</f>
        <v>4048.3067092651754</v>
      </c>
      <c r="G41" s="11">
        <f>'AM Inputs'!AW50</f>
        <v>3760</v>
      </c>
      <c r="H41" s="11">
        <f>'AM Inputs'!AX50</f>
        <v>3439.6592119275824</v>
      </c>
      <c r="I41" s="11">
        <f>'AM Inputs'!AY50</f>
        <v>3391.6080937167198</v>
      </c>
      <c r="J41" s="11">
        <f>'AM Inputs'!AZ50</f>
        <v>3165.3674121405752</v>
      </c>
      <c r="K41" s="11">
        <f>'AM Inputs'!BA50</f>
        <v>3205.4100106496267</v>
      </c>
      <c r="L41" s="11">
        <f>'AM Inputs'!BB50</f>
        <v>3259.4675186368472</v>
      </c>
      <c r="M41" s="11">
        <f>'AM Inputs'!BC50</f>
        <v>3315.5271565495204</v>
      </c>
      <c r="N41" s="11">
        <f>'AM Inputs'!BD50</f>
        <v>3291.5015974440894</v>
      </c>
      <c r="O41" s="11">
        <f>'AM Inputs'!BE50</f>
        <v>3293.503727369542</v>
      </c>
      <c r="P41" s="11">
        <f>'AM Inputs'!BF50</f>
        <v>2931.1182108626199</v>
      </c>
      <c r="Q41" s="11">
        <f>'AM Inputs'!BG50</f>
        <v>3099.2971246006391</v>
      </c>
      <c r="R41" s="11">
        <f>'AM Inputs'!BH50</f>
        <v>3069.2651757188501</v>
      </c>
      <c r="S41" s="11">
        <f>'AM Inputs'!BI50</f>
        <v>3119.3184238551653</v>
      </c>
      <c r="T41" s="11">
        <f>'AM Inputs'!BJ50</f>
        <v>3441.6613418530351</v>
      </c>
    </row>
    <row r="42" spans="1:20" x14ac:dyDescent="0.25">
      <c r="A42" s="4">
        <f>'AM Inputs'!C51</f>
        <v>347</v>
      </c>
      <c r="B42" s="4">
        <f>'AM Inputs'!A51</f>
        <v>41</v>
      </c>
      <c r="C42" s="24" t="str">
        <f>'AM Inputs'!B51</f>
        <v>Kenilworth Avenue SB North of Ramp 4</v>
      </c>
      <c r="D42" s="30">
        <v>1</v>
      </c>
      <c r="E42" s="11">
        <f>'AM Inputs'!AU51</f>
        <v>760.81967213114763</v>
      </c>
      <c r="F42" s="11">
        <f>'AM Inputs'!AV51</f>
        <v>1230.7377049180327</v>
      </c>
      <c r="G42" s="11">
        <f>'AM Inputs'!AW51</f>
        <v>1219.549180327869</v>
      </c>
      <c r="H42" s="11">
        <f>'AM Inputs'!AX51</f>
        <v>1345.4200819672133</v>
      </c>
      <c r="I42" s="11">
        <f>'AM Inputs'!AY51</f>
        <v>1311.8545081967216</v>
      </c>
      <c r="J42" s="11">
        <f>'AM Inputs'!AZ51</f>
        <v>1345.4200819672133</v>
      </c>
      <c r="K42" s="11">
        <f>'AM Inputs'!BA51</f>
        <v>1381.782786885246</v>
      </c>
      <c r="L42" s="11">
        <f>'AM Inputs'!BB51</f>
        <v>1269.8975409836066</v>
      </c>
      <c r="M42" s="11">
        <f>'AM Inputs'!BC51</f>
        <v>1404.1598360655739</v>
      </c>
      <c r="N42" s="11">
        <f>'AM Inputs'!BD51</f>
        <v>1437.7254098360659</v>
      </c>
      <c r="O42" s="11">
        <f>'AM Inputs'!BE51</f>
        <v>1348.2172131147543</v>
      </c>
      <c r="P42" s="11">
        <f>'AM Inputs'!BF51</f>
        <v>1267.1004098360656</v>
      </c>
      <c r="Q42" s="11">
        <f>'AM Inputs'!BG51</f>
        <v>1247.5204918032787</v>
      </c>
      <c r="R42" s="11">
        <f>'AM Inputs'!BH51</f>
        <v>1093.6782786885249</v>
      </c>
      <c r="S42" s="11">
        <f>'AM Inputs'!BI51</f>
        <v>1043.329918032787</v>
      </c>
      <c r="T42" s="11">
        <f>'AM Inputs'!BJ51</f>
        <v>632.15163934426232</v>
      </c>
    </row>
    <row r="43" spans="1:20" x14ac:dyDescent="0.25">
      <c r="A43" s="4">
        <f>'AM Inputs'!C52</f>
        <v>226</v>
      </c>
      <c r="B43" s="4">
        <f>'AM Inputs'!A52</f>
        <v>42</v>
      </c>
      <c r="C43" s="24" t="str">
        <f>'AM Inputs'!B52</f>
        <v>East Capitol Street NE EB</v>
      </c>
      <c r="D43" s="30">
        <v>1</v>
      </c>
      <c r="E43" s="11">
        <f>'AM Inputs'!AU52</f>
        <v>347.90454336851769</v>
      </c>
      <c r="F43" s="11">
        <f>'AM Inputs'!AV52</f>
        <v>400.75080312069758</v>
      </c>
      <c r="G43" s="11">
        <f>'AM Inputs'!AW52</f>
        <v>541.67416245984396</v>
      </c>
      <c r="H43" s="11">
        <f>'AM Inputs'!AX52</f>
        <v>603.32813217072055</v>
      </c>
      <c r="I43" s="11">
        <f>'AM Inputs'!AY52</f>
        <v>783.88618632400187</v>
      </c>
      <c r="J43" s="11">
        <f>'AM Inputs'!AZ52</f>
        <v>909.39605323542912</v>
      </c>
      <c r="K43" s="11">
        <f>'AM Inputs'!BA52</f>
        <v>1028.3001376778338</v>
      </c>
      <c r="L43" s="11">
        <f>'AM Inputs'!BB52</f>
        <v>1050.3194125745756</v>
      </c>
      <c r="M43" s="11">
        <f>'AM Inputs'!BC52</f>
        <v>1182.4350619550253</v>
      </c>
      <c r="N43" s="11">
        <f>'AM Inputs'!BD52</f>
        <v>1197.8485543827444</v>
      </c>
      <c r="O43" s="11">
        <f>'AM Inputs'!BE52</f>
        <v>1367.3969710876549</v>
      </c>
      <c r="P43" s="11">
        <f>'AM Inputs'!BF52</f>
        <v>1349.7815511702618</v>
      </c>
      <c r="Q43" s="11">
        <f>'AM Inputs'!BG52</f>
        <v>1211.0601193207895</v>
      </c>
      <c r="R43" s="11">
        <f>'AM Inputs'!BH52</f>
        <v>1138.396512161542</v>
      </c>
      <c r="S43" s="11">
        <f>'AM Inputs'!BI52</f>
        <v>1136.1945846718679</v>
      </c>
      <c r="T43" s="11">
        <f>'AM Inputs'!BJ52</f>
        <v>1065.7329050022947</v>
      </c>
    </row>
    <row r="44" spans="1:20" x14ac:dyDescent="0.25">
      <c r="A44" s="4">
        <f>'AM Inputs'!C53</f>
        <v>228</v>
      </c>
      <c r="B44" s="4">
        <f>'AM Inputs'!A53</f>
        <v>43</v>
      </c>
      <c r="C44" s="24" t="str">
        <f>'AM Inputs'!B53</f>
        <v>East Capitol Street NE WB</v>
      </c>
      <c r="D44" s="30">
        <v>1</v>
      </c>
      <c r="E44" s="11">
        <f>'AM Inputs'!AU53</f>
        <v>1286.963888888889</v>
      </c>
      <c r="F44" s="11">
        <f>'AM Inputs'!AV53</f>
        <v>1603.318888888889</v>
      </c>
      <c r="G44" s="11">
        <f>'AM Inputs'!AW53</f>
        <v>1895.8622222222225</v>
      </c>
      <c r="H44" s="11">
        <f>'AM Inputs'!AX53</f>
        <v>1999.0461111111108</v>
      </c>
      <c r="I44" s="11">
        <f>'AM Inputs'!AY53</f>
        <v>1914.0044444444443</v>
      </c>
      <c r="J44" s="11">
        <f>'AM Inputs'!AZ53</f>
        <v>1936.6822222222224</v>
      </c>
      <c r="K44" s="11">
        <f>'AM Inputs'!BA53</f>
        <v>2048.9372222222228</v>
      </c>
      <c r="L44" s="11">
        <f>'AM Inputs'!BB53</f>
        <v>2072.7488888888888</v>
      </c>
      <c r="M44" s="11">
        <f>'AM Inputs'!BC53</f>
        <v>2033.0627777777777</v>
      </c>
      <c r="N44" s="11">
        <f>'AM Inputs'!BD53</f>
        <v>2052.338888888889</v>
      </c>
      <c r="O44" s="11">
        <f>'AM Inputs'!BE53</f>
        <v>2005.8494444444443</v>
      </c>
      <c r="P44" s="11">
        <f>'AM Inputs'!BF53</f>
        <v>1988.8411111111109</v>
      </c>
      <c r="Q44" s="11">
        <f>'AM Inputs'!BG53</f>
        <v>1836.9</v>
      </c>
      <c r="R44" s="11">
        <f>'AM Inputs'!BH53</f>
        <v>1628.2644444444445</v>
      </c>
      <c r="S44" s="11">
        <f>'AM Inputs'!BI53</f>
        <v>1384.4783333333335</v>
      </c>
      <c r="T44" s="11">
        <f>'AM Inputs'!BJ53</f>
        <v>1262.0183333333332</v>
      </c>
    </row>
    <row r="46" spans="1:20" x14ac:dyDescent="0.25">
      <c r="A46" s="31" t="s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C8E67-D801-47DD-8F7C-B6FB691C6CEA}">
  <sheetPr>
    <tabColor rgb="FFCC99FF"/>
  </sheetPr>
  <dimension ref="A2:Y220"/>
  <sheetViews>
    <sheetView topLeftCell="A9" zoomScale="55" zoomScaleNormal="55" workbookViewId="0">
      <selection activeCell="A141" sqref="A9:A141"/>
    </sheetView>
  </sheetViews>
  <sheetFormatPr defaultRowHeight="15" x14ac:dyDescent="0.25"/>
  <cols>
    <col min="1" max="1" width="10.7109375" customWidth="1"/>
    <col min="2" max="2" width="123.5703125" customWidth="1"/>
    <col min="3" max="3" width="15" customWidth="1"/>
    <col min="4" max="4" width="16.140625" customWidth="1"/>
    <col min="5" max="7" width="12.7109375" customWidth="1"/>
    <col min="9" max="24" width="10.5703125" customWidth="1"/>
  </cols>
  <sheetData>
    <row r="2" spans="1:25" x14ac:dyDescent="0.25">
      <c r="B2" s="3" t="s">
        <v>34</v>
      </c>
      <c r="C2" s="7" t="s">
        <v>35</v>
      </c>
    </row>
    <row r="6" spans="1:25" x14ac:dyDescent="0.25">
      <c r="H6" s="17">
        <v>0</v>
      </c>
      <c r="I6" s="17">
        <f>H6+900</f>
        <v>900</v>
      </c>
      <c r="J6" s="17">
        <f t="shared" ref="J6:Y6" si="0">I6+900</f>
        <v>1800</v>
      </c>
      <c r="K6" s="17">
        <f t="shared" si="0"/>
        <v>2700</v>
      </c>
      <c r="L6" s="17">
        <f t="shared" si="0"/>
        <v>3600</v>
      </c>
      <c r="M6" s="17">
        <f t="shared" si="0"/>
        <v>4500</v>
      </c>
      <c r="N6" s="17">
        <f t="shared" si="0"/>
        <v>5400</v>
      </c>
      <c r="O6" s="17">
        <f t="shared" si="0"/>
        <v>6300</v>
      </c>
      <c r="P6" s="17">
        <f t="shared" si="0"/>
        <v>7200</v>
      </c>
      <c r="Q6" s="17">
        <f t="shared" si="0"/>
        <v>8100</v>
      </c>
      <c r="R6" s="17">
        <f t="shared" si="0"/>
        <v>9000</v>
      </c>
      <c r="S6" s="17">
        <f t="shared" si="0"/>
        <v>9900</v>
      </c>
      <c r="T6" s="17">
        <f t="shared" si="0"/>
        <v>10800</v>
      </c>
      <c r="U6" s="17">
        <f t="shared" si="0"/>
        <v>11700</v>
      </c>
      <c r="V6" s="17">
        <f t="shared" si="0"/>
        <v>12600</v>
      </c>
      <c r="W6" s="17">
        <f t="shared" si="0"/>
        <v>13500</v>
      </c>
      <c r="X6" s="17">
        <f t="shared" si="0"/>
        <v>14400</v>
      </c>
      <c r="Y6" s="17">
        <f t="shared" si="0"/>
        <v>15300</v>
      </c>
    </row>
    <row r="7" spans="1:25" x14ac:dyDescent="0.25">
      <c r="I7" s="77" t="s">
        <v>32</v>
      </c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</row>
    <row r="8" spans="1:25" x14ac:dyDescent="0.25">
      <c r="B8" s="16" t="s">
        <v>51</v>
      </c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</row>
    <row r="9" spans="1:25" ht="45" customHeight="1" x14ac:dyDescent="0.25">
      <c r="A9" s="1" t="s">
        <v>0</v>
      </c>
      <c r="B9" s="1" t="s">
        <v>1</v>
      </c>
      <c r="C9" s="2" t="s">
        <v>2</v>
      </c>
      <c r="D9" s="2" t="s">
        <v>3</v>
      </c>
      <c r="E9" s="2" t="s">
        <v>86</v>
      </c>
      <c r="F9" s="2" t="s">
        <v>102</v>
      </c>
      <c r="G9" s="2" t="s">
        <v>87</v>
      </c>
      <c r="I9" s="5">
        <v>0.25</v>
      </c>
      <c r="J9" s="5">
        <v>0.26041666666666669</v>
      </c>
      <c r="K9" s="5">
        <v>0.27083333333333298</v>
      </c>
      <c r="L9" s="5">
        <v>0.28125</v>
      </c>
      <c r="M9" s="5">
        <v>0.29166666666666702</v>
      </c>
      <c r="N9" s="5">
        <v>0.30208333333333298</v>
      </c>
      <c r="O9" s="5">
        <v>0.3125</v>
      </c>
      <c r="P9" s="6">
        <v>0.32291666666666702</v>
      </c>
      <c r="Q9" s="6">
        <v>0.33333333333333298</v>
      </c>
      <c r="R9" s="6">
        <v>0.34375</v>
      </c>
      <c r="S9" s="6">
        <v>0.35416666666666702</v>
      </c>
      <c r="T9" s="5">
        <v>0.36458333333333398</v>
      </c>
      <c r="U9" s="5">
        <v>0.375</v>
      </c>
      <c r="V9" s="5">
        <v>0.38541666666666702</v>
      </c>
      <c r="W9" s="5">
        <v>0.39583333333333298</v>
      </c>
      <c r="X9" s="5">
        <v>0.40625</v>
      </c>
    </row>
    <row r="10" spans="1:25" x14ac:dyDescent="0.25">
      <c r="A10" s="4">
        <v>1</v>
      </c>
      <c r="B10" s="4" t="str">
        <f>INDEX([4]Intersections!$1:$1048576,MATCH($E10,[4]Intersections!$A:$A,0),MATCH("Description",[4]Intersections!$3:$3,0))</f>
        <v>Benning Road NE at Anacostia Avenue NE</v>
      </c>
      <c r="C10" s="4">
        <v>162</v>
      </c>
      <c r="D10" s="4" t="s">
        <v>4</v>
      </c>
      <c r="E10" s="4" t="s">
        <v>9</v>
      </c>
      <c r="F10" s="4" t="s">
        <v>88</v>
      </c>
      <c r="G10" s="4" t="s">
        <v>8</v>
      </c>
      <c r="I10" s="40" t="e">
        <f t="shared" ref="I10:T21" ca="1" si="1">ROUND((INDEX(INDIRECT(TMC_DB&amp;$E10&amp;"'!$A$69:$I$92"), MATCH(I$9,INDIRECT(TMC_DB&amp;$E10&amp;"'!$A$69:$A$92"),0), MATCH($G10,INDIRECT(TMC_DB&amp;$E10&amp;"'!$A$67:$I$67"),0)))/2,0)</f>
        <v>#REF!</v>
      </c>
      <c r="J10" s="46" t="e">
        <f t="shared" ca="1" si="1"/>
        <v>#REF!</v>
      </c>
      <c r="K10" s="46" t="e">
        <f t="shared" ca="1" si="1"/>
        <v>#REF!</v>
      </c>
      <c r="L10" s="46" t="e">
        <f t="shared" ca="1" si="1"/>
        <v>#REF!</v>
      </c>
      <c r="M10" s="46" t="e">
        <f t="shared" ca="1" si="1"/>
        <v>#REF!</v>
      </c>
      <c r="N10" s="46" t="e">
        <f t="shared" ca="1" si="1"/>
        <v>#REF!</v>
      </c>
      <c r="O10" s="46" t="e">
        <f t="shared" ca="1" si="1"/>
        <v>#REF!</v>
      </c>
      <c r="P10" s="46" t="e">
        <f t="shared" ca="1" si="1"/>
        <v>#REF!</v>
      </c>
      <c r="Q10" s="46" t="e">
        <f t="shared" ca="1" si="1"/>
        <v>#REF!</v>
      </c>
      <c r="R10" s="46" t="e">
        <f t="shared" ca="1" si="1"/>
        <v>#REF!</v>
      </c>
      <c r="S10" s="46" t="e">
        <f t="shared" ca="1" si="1"/>
        <v>#REF!</v>
      </c>
      <c r="T10" s="46" t="e">
        <f t="shared" ca="1" si="1"/>
        <v>#REF!</v>
      </c>
      <c r="U10" s="57" t="e">
        <f ca="1">N10</f>
        <v>#REF!</v>
      </c>
      <c r="V10" s="57" t="e">
        <f ca="1">M10</f>
        <v>#REF!</v>
      </c>
      <c r="W10" s="57" t="e">
        <f ca="1">L10</f>
        <v>#REF!</v>
      </c>
      <c r="X10" s="57" t="e">
        <f ca="1">K10</f>
        <v>#REF!</v>
      </c>
    </row>
    <row r="11" spans="1:25" x14ac:dyDescent="0.25">
      <c r="A11" s="4">
        <f>A10+1</f>
        <v>2</v>
      </c>
      <c r="B11" s="4" t="str">
        <f>INDEX([4]Intersections!$1:$1048576,MATCH($E11,[4]Intersections!$A:$A,0),MATCH("Description",[4]Intersections!$3:$3,0))</f>
        <v>Benning Road NE at Anacostia Avenue NE</v>
      </c>
      <c r="C11" s="4">
        <v>130</v>
      </c>
      <c r="D11" s="4" t="s">
        <v>4</v>
      </c>
      <c r="E11" s="4" t="s">
        <v>9</v>
      </c>
      <c r="F11" s="4" t="s">
        <v>89</v>
      </c>
      <c r="G11" s="4" t="s">
        <v>13</v>
      </c>
      <c r="I11" s="46" t="e">
        <f t="shared" ca="1" si="1"/>
        <v>#REF!</v>
      </c>
      <c r="J11" s="46" t="e">
        <f t="shared" ca="1" si="1"/>
        <v>#REF!</v>
      </c>
      <c r="K11" s="46" t="e">
        <f t="shared" ca="1" si="1"/>
        <v>#REF!</v>
      </c>
      <c r="L11" s="46" t="e">
        <f t="shared" ca="1" si="1"/>
        <v>#REF!</v>
      </c>
      <c r="M11" s="46" t="e">
        <f t="shared" ca="1" si="1"/>
        <v>#REF!</v>
      </c>
      <c r="N11" s="46" t="e">
        <f t="shared" ca="1" si="1"/>
        <v>#REF!</v>
      </c>
      <c r="O11" s="46" t="e">
        <f t="shared" ca="1" si="1"/>
        <v>#REF!</v>
      </c>
      <c r="P11" s="46" t="e">
        <f t="shared" ca="1" si="1"/>
        <v>#REF!</v>
      </c>
      <c r="Q11" s="46" t="e">
        <f t="shared" ca="1" si="1"/>
        <v>#REF!</v>
      </c>
      <c r="R11" s="46" t="e">
        <f t="shared" ca="1" si="1"/>
        <v>#REF!</v>
      </c>
      <c r="S11" s="46" t="e">
        <f t="shared" ca="1" si="1"/>
        <v>#REF!</v>
      </c>
      <c r="T11" s="46" t="e">
        <f t="shared" ca="1" si="1"/>
        <v>#REF!</v>
      </c>
      <c r="U11" s="57" t="e">
        <f t="shared" ref="U11:U21" ca="1" si="2">N11</f>
        <v>#REF!</v>
      </c>
      <c r="V11" s="57" t="e">
        <f t="shared" ref="V11:V21" ca="1" si="3">M11</f>
        <v>#REF!</v>
      </c>
      <c r="W11" s="57" t="e">
        <f t="shared" ref="W11:W21" ca="1" si="4">L11</f>
        <v>#REF!</v>
      </c>
      <c r="X11" s="57" t="e">
        <f t="shared" ref="X11:X21" ca="1" si="5">K11</f>
        <v>#REF!</v>
      </c>
    </row>
    <row r="12" spans="1:25" x14ac:dyDescent="0.25">
      <c r="A12" s="4">
        <f t="shared" ref="A12:A76" si="6">A11+1</f>
        <v>3</v>
      </c>
      <c r="B12" s="4" t="str">
        <f>INDEX([4]Intersections!$1:$1048576,MATCH($E12,[4]Intersections!$A:$A,0),MATCH("Description",[4]Intersections!$3:$3,0))</f>
        <v>Benning Road NE at Anacostia Avenue NE</v>
      </c>
      <c r="C12" s="4">
        <v>144</v>
      </c>
      <c r="D12" s="4" t="s">
        <v>4</v>
      </c>
      <c r="E12" s="4" t="s">
        <v>9</v>
      </c>
      <c r="F12" s="4" t="s">
        <v>90</v>
      </c>
      <c r="G12" s="4" t="s">
        <v>6</v>
      </c>
      <c r="I12" s="46" t="e">
        <f t="shared" ca="1" si="1"/>
        <v>#REF!</v>
      </c>
      <c r="J12" s="46" t="e">
        <f t="shared" ca="1" si="1"/>
        <v>#REF!</v>
      </c>
      <c r="K12" s="46" t="e">
        <f t="shared" ca="1" si="1"/>
        <v>#REF!</v>
      </c>
      <c r="L12" s="46" t="e">
        <f t="shared" ca="1" si="1"/>
        <v>#REF!</v>
      </c>
      <c r="M12" s="46" t="e">
        <f t="shared" ca="1" si="1"/>
        <v>#REF!</v>
      </c>
      <c r="N12" s="46" t="e">
        <f t="shared" ca="1" si="1"/>
        <v>#REF!</v>
      </c>
      <c r="O12" s="46" t="e">
        <f t="shared" ca="1" si="1"/>
        <v>#REF!</v>
      </c>
      <c r="P12" s="46" t="e">
        <f t="shared" ca="1" si="1"/>
        <v>#REF!</v>
      </c>
      <c r="Q12" s="46" t="e">
        <f t="shared" ca="1" si="1"/>
        <v>#REF!</v>
      </c>
      <c r="R12" s="46" t="e">
        <f t="shared" ca="1" si="1"/>
        <v>#REF!</v>
      </c>
      <c r="S12" s="46" t="e">
        <f t="shared" ca="1" si="1"/>
        <v>#REF!</v>
      </c>
      <c r="T12" s="46" t="e">
        <f t="shared" ca="1" si="1"/>
        <v>#REF!</v>
      </c>
      <c r="U12" s="57" t="e">
        <f t="shared" ca="1" si="2"/>
        <v>#REF!</v>
      </c>
      <c r="V12" s="57" t="e">
        <f t="shared" ca="1" si="3"/>
        <v>#REF!</v>
      </c>
      <c r="W12" s="57" t="e">
        <f t="shared" ca="1" si="4"/>
        <v>#REF!</v>
      </c>
      <c r="X12" s="57" t="e">
        <f t="shared" ca="1" si="5"/>
        <v>#REF!</v>
      </c>
    </row>
    <row r="13" spans="1:25" x14ac:dyDescent="0.25">
      <c r="A13" s="4">
        <f t="shared" si="6"/>
        <v>4</v>
      </c>
      <c r="B13" s="4" t="str">
        <f>INDEX([4]Intersections!$1:$1048576,MATCH($E13,[4]Intersections!$A:$A,0),MATCH("Description",[4]Intersections!$3:$3,0))</f>
        <v>Benning Road NE at 34th Street NE</v>
      </c>
      <c r="C13" s="4">
        <v>165</v>
      </c>
      <c r="D13" s="4" t="s">
        <v>4</v>
      </c>
      <c r="E13" s="4" t="s">
        <v>10</v>
      </c>
      <c r="F13" s="4" t="s">
        <v>88</v>
      </c>
      <c r="G13" s="4" t="s">
        <v>8</v>
      </c>
      <c r="I13" s="46" t="e">
        <f t="shared" ca="1" si="1"/>
        <v>#REF!</v>
      </c>
      <c r="J13" s="46" t="e">
        <f t="shared" ca="1" si="1"/>
        <v>#REF!</v>
      </c>
      <c r="K13" s="46" t="e">
        <f t="shared" ca="1" si="1"/>
        <v>#REF!</v>
      </c>
      <c r="L13" s="46" t="e">
        <f t="shared" ca="1" si="1"/>
        <v>#REF!</v>
      </c>
      <c r="M13" s="46" t="e">
        <f t="shared" ca="1" si="1"/>
        <v>#REF!</v>
      </c>
      <c r="N13" s="46" t="e">
        <f t="shared" ca="1" si="1"/>
        <v>#REF!</v>
      </c>
      <c r="O13" s="46" t="e">
        <f t="shared" ca="1" si="1"/>
        <v>#REF!</v>
      </c>
      <c r="P13" s="46" t="e">
        <f t="shared" ca="1" si="1"/>
        <v>#REF!</v>
      </c>
      <c r="Q13" s="46" t="e">
        <f t="shared" ca="1" si="1"/>
        <v>#REF!</v>
      </c>
      <c r="R13" s="46" t="e">
        <f t="shared" ca="1" si="1"/>
        <v>#REF!</v>
      </c>
      <c r="S13" s="46" t="e">
        <f t="shared" ca="1" si="1"/>
        <v>#REF!</v>
      </c>
      <c r="T13" s="46" t="e">
        <f t="shared" ca="1" si="1"/>
        <v>#REF!</v>
      </c>
      <c r="U13" s="57" t="e">
        <f t="shared" ca="1" si="2"/>
        <v>#REF!</v>
      </c>
      <c r="V13" s="57" t="e">
        <f t="shared" ca="1" si="3"/>
        <v>#REF!</v>
      </c>
      <c r="W13" s="57" t="e">
        <f t="shared" ca="1" si="4"/>
        <v>#REF!</v>
      </c>
      <c r="X13" s="57" t="e">
        <f t="shared" ca="1" si="5"/>
        <v>#REF!</v>
      </c>
    </row>
    <row r="14" spans="1:25" x14ac:dyDescent="0.25">
      <c r="A14" s="4">
        <f t="shared" si="6"/>
        <v>5</v>
      </c>
      <c r="B14" s="4" t="str">
        <f>INDEX([4]Intersections!$1:$1048576,MATCH($E14,[4]Intersections!$A:$A,0),MATCH("Description",[4]Intersections!$3:$3,0))</f>
        <v>Benning Road NE at 34th Street NE</v>
      </c>
      <c r="C14" s="4">
        <v>167</v>
      </c>
      <c r="D14" s="4" t="s">
        <v>4</v>
      </c>
      <c r="E14" s="4" t="s">
        <v>10</v>
      </c>
      <c r="F14" s="4" t="s">
        <v>89</v>
      </c>
      <c r="G14" s="4" t="s">
        <v>13</v>
      </c>
      <c r="I14" s="46" t="e">
        <f t="shared" ca="1" si="1"/>
        <v>#REF!</v>
      </c>
      <c r="J14" s="46" t="e">
        <f t="shared" ca="1" si="1"/>
        <v>#REF!</v>
      </c>
      <c r="K14" s="46" t="e">
        <f t="shared" ca="1" si="1"/>
        <v>#REF!</v>
      </c>
      <c r="L14" s="46" t="e">
        <f t="shared" ca="1" si="1"/>
        <v>#REF!</v>
      </c>
      <c r="M14" s="46" t="e">
        <f t="shared" ca="1" si="1"/>
        <v>#REF!</v>
      </c>
      <c r="N14" s="46" t="e">
        <f t="shared" ca="1" si="1"/>
        <v>#REF!</v>
      </c>
      <c r="O14" s="46" t="e">
        <f t="shared" ca="1" si="1"/>
        <v>#REF!</v>
      </c>
      <c r="P14" s="46" t="e">
        <f t="shared" ca="1" si="1"/>
        <v>#REF!</v>
      </c>
      <c r="Q14" s="46" t="e">
        <f t="shared" ca="1" si="1"/>
        <v>#REF!</v>
      </c>
      <c r="R14" s="46" t="e">
        <f t="shared" ca="1" si="1"/>
        <v>#REF!</v>
      </c>
      <c r="S14" s="46" t="e">
        <f t="shared" ca="1" si="1"/>
        <v>#REF!</v>
      </c>
      <c r="T14" s="46" t="e">
        <f t="shared" ca="1" si="1"/>
        <v>#REF!</v>
      </c>
      <c r="U14" s="57" t="e">
        <f t="shared" ca="1" si="2"/>
        <v>#REF!</v>
      </c>
      <c r="V14" s="57" t="e">
        <f t="shared" ca="1" si="3"/>
        <v>#REF!</v>
      </c>
      <c r="W14" s="57" t="e">
        <f t="shared" ca="1" si="4"/>
        <v>#REF!</v>
      </c>
      <c r="X14" s="57" t="e">
        <f t="shared" ca="1" si="5"/>
        <v>#REF!</v>
      </c>
    </row>
    <row r="15" spans="1:25" x14ac:dyDescent="0.25">
      <c r="A15" s="4">
        <f t="shared" si="6"/>
        <v>6</v>
      </c>
      <c r="B15" s="4" t="str">
        <f>INDEX([4]Intersections!$1:$1048576,MATCH($E15,[4]Intersections!$A:$A,0),MATCH("Description",[4]Intersections!$3:$3,0))</f>
        <v>Benning Road NE at 34th Street NE</v>
      </c>
      <c r="C15" s="4">
        <v>366</v>
      </c>
      <c r="D15" s="4" t="s">
        <v>4</v>
      </c>
      <c r="E15" s="4" t="s">
        <v>10</v>
      </c>
      <c r="F15" s="4" t="s">
        <v>90</v>
      </c>
      <c r="G15" s="4" t="s">
        <v>6</v>
      </c>
      <c r="I15" s="46" t="e">
        <f t="shared" ca="1" si="1"/>
        <v>#REF!</v>
      </c>
      <c r="J15" s="46" t="e">
        <f t="shared" ca="1" si="1"/>
        <v>#REF!</v>
      </c>
      <c r="K15" s="46" t="e">
        <f t="shared" ca="1" si="1"/>
        <v>#REF!</v>
      </c>
      <c r="L15" s="46" t="e">
        <f t="shared" ca="1" si="1"/>
        <v>#REF!</v>
      </c>
      <c r="M15" s="46" t="e">
        <f t="shared" ca="1" si="1"/>
        <v>#REF!</v>
      </c>
      <c r="N15" s="46" t="e">
        <f t="shared" ca="1" si="1"/>
        <v>#REF!</v>
      </c>
      <c r="O15" s="46" t="e">
        <f t="shared" ca="1" si="1"/>
        <v>#REF!</v>
      </c>
      <c r="P15" s="46" t="e">
        <f t="shared" ca="1" si="1"/>
        <v>#REF!</v>
      </c>
      <c r="Q15" s="46" t="e">
        <f t="shared" ca="1" si="1"/>
        <v>#REF!</v>
      </c>
      <c r="R15" s="46" t="e">
        <f t="shared" ca="1" si="1"/>
        <v>#REF!</v>
      </c>
      <c r="S15" s="46" t="e">
        <f t="shared" ca="1" si="1"/>
        <v>#REF!</v>
      </c>
      <c r="T15" s="46" t="e">
        <f t="shared" ca="1" si="1"/>
        <v>#REF!</v>
      </c>
      <c r="U15" s="57" t="e">
        <f t="shared" ca="1" si="2"/>
        <v>#REF!</v>
      </c>
      <c r="V15" s="57" t="e">
        <f t="shared" ca="1" si="3"/>
        <v>#REF!</v>
      </c>
      <c r="W15" s="57" t="e">
        <f t="shared" ca="1" si="4"/>
        <v>#REF!</v>
      </c>
      <c r="X15" s="57" t="e">
        <f t="shared" ca="1" si="5"/>
        <v>#REF!</v>
      </c>
    </row>
    <row r="16" spans="1:25" x14ac:dyDescent="0.25">
      <c r="A16" s="4">
        <f t="shared" si="6"/>
        <v>7</v>
      </c>
      <c r="B16" s="4" t="str">
        <f>INDEX([4]Intersections!$1:$1048576,MATCH($E16,[4]Intersections!$A:$A,0),MATCH("Description",[4]Intersections!$3:$3,0))</f>
        <v>Benning Road NE Ramp to DC-295 at 36th Street NE</v>
      </c>
      <c r="C16" s="4">
        <v>170</v>
      </c>
      <c r="D16" s="4" t="s">
        <v>4</v>
      </c>
      <c r="E16" s="4" t="s">
        <v>11</v>
      </c>
      <c r="F16" s="4" t="s">
        <v>88</v>
      </c>
      <c r="G16" s="4" t="s">
        <v>8</v>
      </c>
      <c r="I16" s="46" t="e">
        <f t="shared" ca="1" si="1"/>
        <v>#REF!</v>
      </c>
      <c r="J16" s="46" t="e">
        <f t="shared" ca="1" si="1"/>
        <v>#REF!</v>
      </c>
      <c r="K16" s="46" t="e">
        <f t="shared" ca="1" si="1"/>
        <v>#REF!</v>
      </c>
      <c r="L16" s="46" t="e">
        <f t="shared" ca="1" si="1"/>
        <v>#REF!</v>
      </c>
      <c r="M16" s="46" t="e">
        <f t="shared" ca="1" si="1"/>
        <v>#REF!</v>
      </c>
      <c r="N16" s="46" t="e">
        <f t="shared" ca="1" si="1"/>
        <v>#REF!</v>
      </c>
      <c r="O16" s="46" t="e">
        <f t="shared" ca="1" si="1"/>
        <v>#REF!</v>
      </c>
      <c r="P16" s="46" t="e">
        <f t="shared" ca="1" si="1"/>
        <v>#REF!</v>
      </c>
      <c r="Q16" s="46" t="e">
        <f t="shared" ca="1" si="1"/>
        <v>#REF!</v>
      </c>
      <c r="R16" s="46" t="e">
        <f t="shared" ca="1" si="1"/>
        <v>#REF!</v>
      </c>
      <c r="S16" s="46" t="e">
        <f t="shared" ca="1" si="1"/>
        <v>#REF!</v>
      </c>
      <c r="T16" s="46" t="e">
        <f t="shared" ca="1" si="1"/>
        <v>#REF!</v>
      </c>
      <c r="U16" s="57" t="e">
        <f t="shared" ca="1" si="2"/>
        <v>#REF!</v>
      </c>
      <c r="V16" s="57" t="e">
        <f t="shared" ca="1" si="3"/>
        <v>#REF!</v>
      </c>
      <c r="W16" s="57" t="e">
        <f t="shared" ca="1" si="4"/>
        <v>#REF!</v>
      </c>
      <c r="X16" s="57" t="e">
        <f t="shared" ca="1" si="5"/>
        <v>#REF!</v>
      </c>
    </row>
    <row r="17" spans="1:24" x14ac:dyDescent="0.25">
      <c r="A17" s="4">
        <f t="shared" si="6"/>
        <v>8</v>
      </c>
      <c r="B17" s="39" t="s">
        <v>91</v>
      </c>
      <c r="C17" s="47">
        <v>125</v>
      </c>
      <c r="D17" s="4" t="s">
        <v>4</v>
      </c>
      <c r="E17" s="4" t="s">
        <v>11</v>
      </c>
      <c r="F17" s="4" t="s">
        <v>89</v>
      </c>
      <c r="G17" s="4" t="s">
        <v>13</v>
      </c>
      <c r="I17" s="46" t="e">
        <f t="shared" ca="1" si="1"/>
        <v>#REF!</v>
      </c>
      <c r="J17" s="46" t="e">
        <f t="shared" ca="1" si="1"/>
        <v>#REF!</v>
      </c>
      <c r="K17" s="46" t="e">
        <f t="shared" ca="1" si="1"/>
        <v>#REF!</v>
      </c>
      <c r="L17" s="46" t="e">
        <f t="shared" ca="1" si="1"/>
        <v>#REF!</v>
      </c>
      <c r="M17" s="46" t="e">
        <f t="shared" ca="1" si="1"/>
        <v>#REF!</v>
      </c>
      <c r="N17" s="46" t="e">
        <f t="shared" ca="1" si="1"/>
        <v>#REF!</v>
      </c>
      <c r="O17" s="46" t="e">
        <f t="shared" ca="1" si="1"/>
        <v>#REF!</v>
      </c>
      <c r="P17" s="46" t="e">
        <f t="shared" ca="1" si="1"/>
        <v>#REF!</v>
      </c>
      <c r="Q17" s="46" t="e">
        <f t="shared" ca="1" si="1"/>
        <v>#REF!</v>
      </c>
      <c r="R17" s="46" t="e">
        <f t="shared" ca="1" si="1"/>
        <v>#REF!</v>
      </c>
      <c r="S17" s="46" t="e">
        <f t="shared" ca="1" si="1"/>
        <v>#REF!</v>
      </c>
      <c r="T17" s="46" t="e">
        <f t="shared" ca="1" si="1"/>
        <v>#REF!</v>
      </c>
      <c r="U17" s="57" t="e">
        <f t="shared" ca="1" si="2"/>
        <v>#REF!</v>
      </c>
      <c r="V17" s="57" t="e">
        <f t="shared" ca="1" si="3"/>
        <v>#REF!</v>
      </c>
      <c r="W17" s="57" t="e">
        <f t="shared" ca="1" si="4"/>
        <v>#REF!</v>
      </c>
      <c r="X17" s="57" t="e">
        <f t="shared" ca="1" si="5"/>
        <v>#REF!</v>
      </c>
    </row>
    <row r="18" spans="1:24" x14ac:dyDescent="0.25">
      <c r="A18" s="4">
        <f t="shared" si="6"/>
        <v>9</v>
      </c>
      <c r="B18" s="4" t="str">
        <f>INDEX([4]Intersections!$1:$1048576,MATCH($E18,[4]Intersections!$A:$A,0),MATCH("Description",[4]Intersections!$3:$3,0))</f>
        <v>Benning Road NE at Minnesota Avenue NE</v>
      </c>
      <c r="C18" s="4">
        <v>175</v>
      </c>
      <c r="D18" s="4" t="s">
        <v>4</v>
      </c>
      <c r="E18" s="4" t="s">
        <v>92</v>
      </c>
      <c r="F18" s="4" t="s">
        <v>88</v>
      </c>
      <c r="G18" s="4" t="s">
        <v>8</v>
      </c>
      <c r="I18" s="46" t="e">
        <f t="shared" ca="1" si="1"/>
        <v>#REF!</v>
      </c>
      <c r="J18" s="46" t="e">
        <f t="shared" ca="1" si="1"/>
        <v>#REF!</v>
      </c>
      <c r="K18" s="46" t="e">
        <f t="shared" ca="1" si="1"/>
        <v>#REF!</v>
      </c>
      <c r="L18" s="46" t="e">
        <f t="shared" ca="1" si="1"/>
        <v>#REF!</v>
      </c>
      <c r="M18" s="46" t="e">
        <f t="shared" ca="1" si="1"/>
        <v>#REF!</v>
      </c>
      <c r="N18" s="46" t="e">
        <f t="shared" ca="1" si="1"/>
        <v>#REF!</v>
      </c>
      <c r="O18" s="46" t="e">
        <f t="shared" ca="1" si="1"/>
        <v>#REF!</v>
      </c>
      <c r="P18" s="46" t="e">
        <f t="shared" ca="1" si="1"/>
        <v>#REF!</v>
      </c>
      <c r="Q18" s="46" t="e">
        <f t="shared" ca="1" si="1"/>
        <v>#REF!</v>
      </c>
      <c r="R18" s="46" t="e">
        <f t="shared" ca="1" si="1"/>
        <v>#REF!</v>
      </c>
      <c r="S18" s="46" t="e">
        <f t="shared" ca="1" si="1"/>
        <v>#REF!</v>
      </c>
      <c r="T18" s="46" t="e">
        <f t="shared" ca="1" si="1"/>
        <v>#REF!</v>
      </c>
      <c r="U18" s="57" t="e">
        <f t="shared" ca="1" si="2"/>
        <v>#REF!</v>
      </c>
      <c r="V18" s="57" t="e">
        <f t="shared" ca="1" si="3"/>
        <v>#REF!</v>
      </c>
      <c r="W18" s="57" t="e">
        <f t="shared" ca="1" si="4"/>
        <v>#REF!</v>
      </c>
      <c r="X18" s="57" t="e">
        <f t="shared" ca="1" si="5"/>
        <v>#REF!</v>
      </c>
    </row>
    <row r="19" spans="1:24" x14ac:dyDescent="0.25">
      <c r="A19" s="4">
        <f t="shared" si="6"/>
        <v>10</v>
      </c>
      <c r="B19" s="4" t="str">
        <f>INDEX([4]Intersections!$1:$1048576,MATCH($E19,[4]Intersections!$A:$A,0),MATCH("Description",[4]Intersections!$3:$3,0))</f>
        <v>Benning Road NE at Minnesota Avenue NE</v>
      </c>
      <c r="C19" s="4">
        <v>179</v>
      </c>
      <c r="D19" s="4" t="s">
        <v>4</v>
      </c>
      <c r="E19" s="4" t="s">
        <v>92</v>
      </c>
      <c r="F19" s="4" t="s">
        <v>89</v>
      </c>
      <c r="G19" s="4" t="s">
        <v>13</v>
      </c>
      <c r="I19" s="46" t="e">
        <f t="shared" ca="1" si="1"/>
        <v>#REF!</v>
      </c>
      <c r="J19" s="46" t="e">
        <f t="shared" ca="1" si="1"/>
        <v>#REF!</v>
      </c>
      <c r="K19" s="46" t="e">
        <f t="shared" ca="1" si="1"/>
        <v>#REF!</v>
      </c>
      <c r="L19" s="46" t="e">
        <f t="shared" ca="1" si="1"/>
        <v>#REF!</v>
      </c>
      <c r="M19" s="46" t="e">
        <f t="shared" ca="1" si="1"/>
        <v>#REF!</v>
      </c>
      <c r="N19" s="46" t="e">
        <f t="shared" ca="1" si="1"/>
        <v>#REF!</v>
      </c>
      <c r="O19" s="46" t="e">
        <f t="shared" ca="1" si="1"/>
        <v>#REF!</v>
      </c>
      <c r="P19" s="46" t="e">
        <f t="shared" ca="1" si="1"/>
        <v>#REF!</v>
      </c>
      <c r="Q19" s="46" t="e">
        <f t="shared" ca="1" si="1"/>
        <v>#REF!</v>
      </c>
      <c r="R19" s="46" t="e">
        <f t="shared" ca="1" si="1"/>
        <v>#REF!</v>
      </c>
      <c r="S19" s="46" t="e">
        <f t="shared" ca="1" si="1"/>
        <v>#REF!</v>
      </c>
      <c r="T19" s="46" t="e">
        <f t="shared" ca="1" si="1"/>
        <v>#REF!</v>
      </c>
      <c r="U19" s="57" t="e">
        <f t="shared" ca="1" si="2"/>
        <v>#REF!</v>
      </c>
      <c r="V19" s="57" t="e">
        <f t="shared" ca="1" si="3"/>
        <v>#REF!</v>
      </c>
      <c r="W19" s="57" t="e">
        <f t="shared" ca="1" si="4"/>
        <v>#REF!</v>
      </c>
      <c r="X19" s="57" t="e">
        <f t="shared" ca="1" si="5"/>
        <v>#REF!</v>
      </c>
    </row>
    <row r="20" spans="1:24" x14ac:dyDescent="0.25">
      <c r="A20" s="4">
        <f t="shared" si="6"/>
        <v>11</v>
      </c>
      <c r="B20" s="4" t="str">
        <f>INDEX([4]Intersections!$1:$1048576,MATCH($E20,[4]Intersections!$A:$A,0),MATCH("Description",[4]Intersections!$3:$3,0))</f>
        <v>Benning Road NE at Minnesota Avenue NE</v>
      </c>
      <c r="C20" s="4">
        <v>368</v>
      </c>
      <c r="D20" s="4" t="s">
        <v>4</v>
      </c>
      <c r="E20" s="4" t="s">
        <v>92</v>
      </c>
      <c r="F20" s="4" t="s">
        <v>90</v>
      </c>
      <c r="G20" s="4" t="s">
        <v>6</v>
      </c>
      <c r="I20" s="46" t="e">
        <f t="shared" ca="1" si="1"/>
        <v>#REF!</v>
      </c>
      <c r="J20" s="46" t="e">
        <f t="shared" ca="1" si="1"/>
        <v>#REF!</v>
      </c>
      <c r="K20" s="46" t="e">
        <f t="shared" ca="1" si="1"/>
        <v>#REF!</v>
      </c>
      <c r="L20" s="46" t="e">
        <f t="shared" ca="1" si="1"/>
        <v>#REF!</v>
      </c>
      <c r="M20" s="46" t="e">
        <f t="shared" ca="1" si="1"/>
        <v>#REF!</v>
      </c>
      <c r="N20" s="46" t="e">
        <f t="shared" ca="1" si="1"/>
        <v>#REF!</v>
      </c>
      <c r="O20" s="46" t="e">
        <f t="shared" ca="1" si="1"/>
        <v>#REF!</v>
      </c>
      <c r="P20" s="46" t="e">
        <f t="shared" ca="1" si="1"/>
        <v>#REF!</v>
      </c>
      <c r="Q20" s="46" t="e">
        <f t="shared" ca="1" si="1"/>
        <v>#REF!</v>
      </c>
      <c r="R20" s="46" t="e">
        <f t="shared" ca="1" si="1"/>
        <v>#REF!</v>
      </c>
      <c r="S20" s="46" t="e">
        <f t="shared" ca="1" si="1"/>
        <v>#REF!</v>
      </c>
      <c r="T20" s="46" t="e">
        <f t="shared" ca="1" si="1"/>
        <v>#REF!</v>
      </c>
      <c r="U20" s="57" t="e">
        <f t="shared" ca="1" si="2"/>
        <v>#REF!</v>
      </c>
      <c r="V20" s="57" t="e">
        <f t="shared" ca="1" si="3"/>
        <v>#REF!</v>
      </c>
      <c r="W20" s="57" t="e">
        <f t="shared" ca="1" si="4"/>
        <v>#REF!</v>
      </c>
      <c r="X20" s="57" t="e">
        <f t="shared" ca="1" si="5"/>
        <v>#REF!</v>
      </c>
    </row>
    <row r="21" spans="1:24" x14ac:dyDescent="0.25">
      <c r="A21" s="4">
        <f t="shared" si="6"/>
        <v>12</v>
      </c>
      <c r="B21" s="4" t="str">
        <f>INDEX([4]Intersections!$1:$1048576,MATCH($E21,[4]Intersections!$A:$A,0),MATCH("Description",[4]Intersections!$3:$3,0))</f>
        <v>Benning Road NE at Minnesota Avenue NE</v>
      </c>
      <c r="C21" s="4">
        <v>173</v>
      </c>
      <c r="D21" s="4" t="s">
        <v>4</v>
      </c>
      <c r="E21" s="4" t="s">
        <v>92</v>
      </c>
      <c r="F21" s="4" t="s">
        <v>93</v>
      </c>
      <c r="G21" s="4" t="s">
        <v>14</v>
      </c>
      <c r="I21" s="46" t="e">
        <f t="shared" ca="1" si="1"/>
        <v>#REF!</v>
      </c>
      <c r="J21" s="46" t="e">
        <f t="shared" ca="1" si="1"/>
        <v>#REF!</v>
      </c>
      <c r="K21" s="46" t="e">
        <f t="shared" ca="1" si="1"/>
        <v>#REF!</v>
      </c>
      <c r="L21" s="46" t="e">
        <f t="shared" ca="1" si="1"/>
        <v>#REF!</v>
      </c>
      <c r="M21" s="46" t="e">
        <f t="shared" ca="1" si="1"/>
        <v>#REF!</v>
      </c>
      <c r="N21" s="46" t="e">
        <f t="shared" ca="1" si="1"/>
        <v>#REF!</v>
      </c>
      <c r="O21" s="46" t="e">
        <f t="shared" ca="1" si="1"/>
        <v>#REF!</v>
      </c>
      <c r="P21" s="46" t="e">
        <f t="shared" ca="1" si="1"/>
        <v>#REF!</v>
      </c>
      <c r="Q21" s="46" t="e">
        <f t="shared" ca="1" si="1"/>
        <v>#REF!</v>
      </c>
      <c r="R21" s="46" t="e">
        <f t="shared" ca="1" si="1"/>
        <v>#REF!</v>
      </c>
      <c r="S21" s="46" t="e">
        <f t="shared" ca="1" si="1"/>
        <v>#REF!</v>
      </c>
      <c r="T21" s="46" t="e">
        <f t="shared" ca="1" si="1"/>
        <v>#REF!</v>
      </c>
      <c r="U21" s="57" t="e">
        <f t="shared" ca="1" si="2"/>
        <v>#REF!</v>
      </c>
      <c r="V21" s="57" t="e">
        <f t="shared" ca="1" si="3"/>
        <v>#REF!</v>
      </c>
      <c r="W21" s="57" t="e">
        <f t="shared" ca="1" si="4"/>
        <v>#REF!</v>
      </c>
      <c r="X21" s="57" t="e">
        <f t="shared" ca="1" si="5"/>
        <v>#REF!</v>
      </c>
    </row>
    <row r="22" spans="1:24" x14ac:dyDescent="0.25">
      <c r="A22" s="12">
        <f t="shared" si="6"/>
        <v>13</v>
      </c>
      <c r="B22" s="12" t="str">
        <f>INDEX([4]Intersections!$1:$1048576,MATCH($E22,[4]Intersections!$A:$A,0),MATCH("Description",[4]Intersections!$3:$3,0))</f>
        <v>Benning Road NB at 39th Street NE/Driveway</v>
      </c>
      <c r="C22" s="12">
        <v>10378</v>
      </c>
      <c r="D22" s="12" t="s">
        <v>4</v>
      </c>
      <c r="E22" s="12" t="s">
        <v>15</v>
      </c>
      <c r="F22" s="12" t="s">
        <v>88</v>
      </c>
      <c r="G22" s="12" t="s">
        <v>8</v>
      </c>
      <c r="H22" s="14"/>
      <c r="I22" s="41" t="e">
        <f ca="1">I26</f>
        <v>#REF!</v>
      </c>
      <c r="J22" s="41" t="e">
        <f t="shared" ref="J22:X22" ca="1" si="7">J26</f>
        <v>#REF!</v>
      </c>
      <c r="K22" s="41" t="e">
        <f t="shared" ca="1" si="7"/>
        <v>#REF!</v>
      </c>
      <c r="L22" s="41" t="e">
        <f t="shared" ca="1" si="7"/>
        <v>#REF!</v>
      </c>
      <c r="M22" s="41" t="e">
        <f t="shared" ca="1" si="7"/>
        <v>#REF!</v>
      </c>
      <c r="N22" s="41" t="e">
        <f t="shared" ca="1" si="7"/>
        <v>#REF!</v>
      </c>
      <c r="O22" s="41" t="e">
        <f t="shared" ca="1" si="7"/>
        <v>#REF!</v>
      </c>
      <c r="P22" s="41" t="e">
        <f t="shared" ca="1" si="7"/>
        <v>#REF!</v>
      </c>
      <c r="Q22" s="41" t="e">
        <f t="shared" ca="1" si="7"/>
        <v>#REF!</v>
      </c>
      <c r="R22" s="41" t="e">
        <f t="shared" ca="1" si="7"/>
        <v>#REF!</v>
      </c>
      <c r="S22" s="41" t="e">
        <f t="shared" ca="1" si="7"/>
        <v>#REF!</v>
      </c>
      <c r="T22" s="41" t="e">
        <f t="shared" ca="1" si="7"/>
        <v>#REF!</v>
      </c>
      <c r="U22" s="57" t="e">
        <f t="shared" ca="1" si="7"/>
        <v>#REF!</v>
      </c>
      <c r="V22" s="57" t="e">
        <f t="shared" ca="1" si="7"/>
        <v>#REF!</v>
      </c>
      <c r="W22" s="57" t="e">
        <f t="shared" ca="1" si="7"/>
        <v>#REF!</v>
      </c>
      <c r="X22" s="57" t="e">
        <f t="shared" ca="1" si="7"/>
        <v>#REF!</v>
      </c>
    </row>
    <row r="23" spans="1:24" x14ac:dyDescent="0.25">
      <c r="A23" s="12">
        <f t="shared" si="6"/>
        <v>14</v>
      </c>
      <c r="B23" s="12" t="str">
        <f>INDEX([4]Intersections!$1:$1048576,MATCH($E23,[4]Intersections!$A:$A,0),MATCH("Description",[4]Intersections!$3:$3,0))</f>
        <v>Benning Road NB at 39th Street NE/Driveway</v>
      </c>
      <c r="C23" s="12">
        <v>279</v>
      </c>
      <c r="D23" s="12" t="s">
        <v>4</v>
      </c>
      <c r="E23" s="12" t="s">
        <v>15</v>
      </c>
      <c r="F23" s="12" t="s">
        <v>89</v>
      </c>
      <c r="G23" s="12" t="s">
        <v>13</v>
      </c>
      <c r="H23" s="14"/>
      <c r="I23" s="41" t="e">
        <f ca="1">I27</f>
        <v>#REF!</v>
      </c>
      <c r="J23" s="41" t="e">
        <f t="shared" ref="J23:X23" ca="1" si="8">J27</f>
        <v>#REF!</v>
      </c>
      <c r="K23" s="41" t="e">
        <f t="shared" ca="1" si="8"/>
        <v>#REF!</v>
      </c>
      <c r="L23" s="41" t="e">
        <f t="shared" ca="1" si="8"/>
        <v>#REF!</v>
      </c>
      <c r="M23" s="41" t="e">
        <f t="shared" ca="1" si="8"/>
        <v>#REF!</v>
      </c>
      <c r="N23" s="41" t="e">
        <f t="shared" ca="1" si="8"/>
        <v>#REF!</v>
      </c>
      <c r="O23" s="41" t="e">
        <f t="shared" ca="1" si="8"/>
        <v>#REF!</v>
      </c>
      <c r="P23" s="41" t="e">
        <f t="shared" ca="1" si="8"/>
        <v>#REF!</v>
      </c>
      <c r="Q23" s="41" t="e">
        <f t="shared" ca="1" si="8"/>
        <v>#REF!</v>
      </c>
      <c r="R23" s="41" t="e">
        <f t="shared" ca="1" si="8"/>
        <v>#REF!</v>
      </c>
      <c r="S23" s="41" t="e">
        <f t="shared" ca="1" si="8"/>
        <v>#REF!</v>
      </c>
      <c r="T23" s="41" t="e">
        <f t="shared" ca="1" si="8"/>
        <v>#REF!</v>
      </c>
      <c r="U23" s="57" t="e">
        <f t="shared" ca="1" si="8"/>
        <v>#REF!</v>
      </c>
      <c r="V23" s="57" t="e">
        <f t="shared" ca="1" si="8"/>
        <v>#REF!</v>
      </c>
      <c r="W23" s="57" t="e">
        <f t="shared" ca="1" si="8"/>
        <v>#REF!</v>
      </c>
      <c r="X23" s="57" t="e">
        <f t="shared" ca="1" si="8"/>
        <v>#REF!</v>
      </c>
    </row>
    <row r="24" spans="1:24" x14ac:dyDescent="0.25">
      <c r="A24" s="12">
        <f t="shared" si="6"/>
        <v>15</v>
      </c>
      <c r="B24" s="12" t="str">
        <f>INDEX([4]Intersections!$1:$1048576,MATCH($E24,[4]Intersections!$A:$A,0),MATCH("Description",[4]Intersections!$3:$3,0))</f>
        <v>Benning Road NB at 39th Street NE/Driveway</v>
      </c>
      <c r="C24" s="12">
        <v>274</v>
      </c>
      <c r="D24" s="12" t="s">
        <v>4</v>
      </c>
      <c r="E24" s="12" t="s">
        <v>15</v>
      </c>
      <c r="F24" s="12" t="s">
        <v>90</v>
      </c>
      <c r="G24" s="12" t="s">
        <v>6</v>
      </c>
      <c r="H24" s="14"/>
      <c r="I24" s="41" t="e">
        <f ca="1">I32</f>
        <v>#REF!</v>
      </c>
      <c r="J24" s="41" t="e">
        <f t="shared" ref="J24:X24" ca="1" si="9">J32</f>
        <v>#REF!</v>
      </c>
      <c r="K24" s="41" t="e">
        <f t="shared" ca="1" si="9"/>
        <v>#REF!</v>
      </c>
      <c r="L24" s="41" t="e">
        <f t="shared" ca="1" si="9"/>
        <v>#REF!</v>
      </c>
      <c r="M24" s="41" t="e">
        <f t="shared" ca="1" si="9"/>
        <v>#REF!</v>
      </c>
      <c r="N24" s="41" t="e">
        <f t="shared" ca="1" si="9"/>
        <v>#REF!</v>
      </c>
      <c r="O24" s="41" t="e">
        <f t="shared" ca="1" si="9"/>
        <v>#REF!</v>
      </c>
      <c r="P24" s="41" t="e">
        <f t="shared" ca="1" si="9"/>
        <v>#REF!</v>
      </c>
      <c r="Q24" s="41" t="e">
        <f t="shared" ca="1" si="9"/>
        <v>#REF!</v>
      </c>
      <c r="R24" s="41" t="e">
        <f t="shared" ca="1" si="9"/>
        <v>#REF!</v>
      </c>
      <c r="S24" s="41" t="e">
        <f t="shared" ca="1" si="9"/>
        <v>#REF!</v>
      </c>
      <c r="T24" s="41" t="e">
        <f t="shared" ca="1" si="9"/>
        <v>#REF!</v>
      </c>
      <c r="U24" s="57" t="e">
        <f t="shared" ca="1" si="9"/>
        <v>#REF!</v>
      </c>
      <c r="V24" s="57" t="e">
        <f t="shared" ca="1" si="9"/>
        <v>#REF!</v>
      </c>
      <c r="W24" s="57" t="e">
        <f t="shared" ca="1" si="9"/>
        <v>#REF!</v>
      </c>
      <c r="X24" s="57" t="e">
        <f t="shared" ca="1" si="9"/>
        <v>#REF!</v>
      </c>
    </row>
    <row r="25" spans="1:24" x14ac:dyDescent="0.25">
      <c r="A25" s="12">
        <f t="shared" si="6"/>
        <v>16</v>
      </c>
      <c r="B25" s="12" t="str">
        <f>INDEX([4]Intersections!$1:$1048576,MATCH($E25,[4]Intersections!$A:$A,0),MATCH("Description",[4]Intersections!$3:$3,0))</f>
        <v>Benning Road NB at 39th Street NE/Driveway</v>
      </c>
      <c r="C25" s="12">
        <v>276</v>
      </c>
      <c r="D25" s="12" t="s">
        <v>4</v>
      </c>
      <c r="E25" s="12" t="s">
        <v>15</v>
      </c>
      <c r="F25" s="12" t="s">
        <v>93</v>
      </c>
      <c r="G25" s="12" t="s">
        <v>14</v>
      </c>
      <c r="H25" s="14"/>
      <c r="I25" s="41" t="e">
        <f ca="1">I21</f>
        <v>#REF!</v>
      </c>
      <c r="J25" s="41" t="e">
        <f t="shared" ref="J25:X25" ca="1" si="10">J21</f>
        <v>#REF!</v>
      </c>
      <c r="K25" s="41" t="e">
        <f t="shared" ca="1" si="10"/>
        <v>#REF!</v>
      </c>
      <c r="L25" s="41" t="e">
        <f t="shared" ca="1" si="10"/>
        <v>#REF!</v>
      </c>
      <c r="M25" s="41" t="e">
        <f t="shared" ca="1" si="10"/>
        <v>#REF!</v>
      </c>
      <c r="N25" s="41" t="e">
        <f t="shared" ca="1" si="10"/>
        <v>#REF!</v>
      </c>
      <c r="O25" s="41" t="e">
        <f t="shared" ca="1" si="10"/>
        <v>#REF!</v>
      </c>
      <c r="P25" s="41" t="e">
        <f t="shared" ca="1" si="10"/>
        <v>#REF!</v>
      </c>
      <c r="Q25" s="41" t="e">
        <f t="shared" ca="1" si="10"/>
        <v>#REF!</v>
      </c>
      <c r="R25" s="41" t="e">
        <f t="shared" ca="1" si="10"/>
        <v>#REF!</v>
      </c>
      <c r="S25" s="41" t="e">
        <f t="shared" ca="1" si="10"/>
        <v>#REF!</v>
      </c>
      <c r="T25" s="41" t="e">
        <f t="shared" ca="1" si="10"/>
        <v>#REF!</v>
      </c>
      <c r="U25" s="57" t="e">
        <f t="shared" ca="1" si="10"/>
        <v>#REF!</v>
      </c>
      <c r="V25" s="57" t="e">
        <f t="shared" ca="1" si="10"/>
        <v>#REF!</v>
      </c>
      <c r="W25" s="57" t="e">
        <f t="shared" ca="1" si="10"/>
        <v>#REF!</v>
      </c>
      <c r="X25" s="57" t="e">
        <f t="shared" ca="1" si="10"/>
        <v>#REF!</v>
      </c>
    </row>
    <row r="26" spans="1:24" x14ac:dyDescent="0.25">
      <c r="A26" s="4">
        <f t="shared" si="6"/>
        <v>17</v>
      </c>
      <c r="B26" s="24" t="str">
        <f>INDEX([4]Intersections!$1:$1048576,MATCH($E26,[4]Intersections!$A:$A,0),MATCH("Description",[4]Intersections!$3:$3,0))</f>
        <v>Benning Road NE at 40th Street NE</v>
      </c>
      <c r="C26" s="4">
        <v>280</v>
      </c>
      <c r="D26" s="4" t="s">
        <v>4</v>
      </c>
      <c r="E26" s="4" t="s">
        <v>16</v>
      </c>
      <c r="F26" s="4" t="s">
        <v>88</v>
      </c>
      <c r="G26" s="4" t="s">
        <v>8</v>
      </c>
      <c r="I26" s="40" t="e">
        <f t="shared" ref="I26:T35" ca="1" si="11">ROUND((INDEX(INDIRECT(TMC_DB&amp;$E26&amp;"'!$A$69:$I$92"), MATCH(I$9,INDIRECT(TMC_DB&amp;$E26&amp;"'!$A$69:$A$92"),0), MATCH($G26,INDIRECT(TMC_DB&amp;$E26&amp;"'!$A$67:$I$67"),0)))/2,0)</f>
        <v>#REF!</v>
      </c>
      <c r="J26" s="46" t="e">
        <f t="shared" ca="1" si="11"/>
        <v>#REF!</v>
      </c>
      <c r="K26" s="46" t="e">
        <f t="shared" ca="1" si="11"/>
        <v>#REF!</v>
      </c>
      <c r="L26" s="46" t="e">
        <f t="shared" ca="1" si="11"/>
        <v>#REF!</v>
      </c>
      <c r="M26" s="46" t="e">
        <f t="shared" ca="1" si="11"/>
        <v>#REF!</v>
      </c>
      <c r="N26" s="46" t="e">
        <f t="shared" ca="1" si="11"/>
        <v>#REF!</v>
      </c>
      <c r="O26" s="46" t="e">
        <f t="shared" ca="1" si="11"/>
        <v>#REF!</v>
      </c>
      <c r="P26" s="46" t="e">
        <f t="shared" ca="1" si="11"/>
        <v>#REF!</v>
      </c>
      <c r="Q26" s="46" t="e">
        <f t="shared" ca="1" si="11"/>
        <v>#REF!</v>
      </c>
      <c r="R26" s="46" t="e">
        <f t="shared" ca="1" si="11"/>
        <v>#REF!</v>
      </c>
      <c r="S26" s="46" t="e">
        <f t="shared" ca="1" si="11"/>
        <v>#REF!</v>
      </c>
      <c r="T26" s="46" t="e">
        <f t="shared" ca="1" si="11"/>
        <v>#REF!</v>
      </c>
      <c r="U26" s="57" t="e">
        <f t="shared" ref="U26:U75" ca="1" si="12">N26</f>
        <v>#REF!</v>
      </c>
      <c r="V26" s="57" t="e">
        <f t="shared" ref="V26:V75" ca="1" si="13">M26</f>
        <v>#REF!</v>
      </c>
      <c r="W26" s="57" t="e">
        <f t="shared" ref="W26:W75" ca="1" si="14">L26</f>
        <v>#REF!</v>
      </c>
      <c r="X26" s="57" t="e">
        <f t="shared" ref="X26:X75" ca="1" si="15">K26</f>
        <v>#REF!</v>
      </c>
    </row>
    <row r="27" spans="1:24" x14ac:dyDescent="0.25">
      <c r="A27" s="4">
        <f t="shared" si="6"/>
        <v>18</v>
      </c>
      <c r="B27" s="24" t="str">
        <f>INDEX([4]Intersections!$1:$1048576,MATCH($E27,[4]Intersections!$A:$A,0),MATCH("Description",[4]Intersections!$3:$3,0))</f>
        <v>Benning Road NE at 40th Street NE</v>
      </c>
      <c r="C27" s="4">
        <v>282</v>
      </c>
      <c r="D27" s="4" t="s">
        <v>4</v>
      </c>
      <c r="E27" s="4" t="s">
        <v>16</v>
      </c>
      <c r="F27" s="4" t="s">
        <v>89</v>
      </c>
      <c r="G27" s="4" t="s">
        <v>13</v>
      </c>
      <c r="I27" s="46" t="e">
        <f t="shared" ca="1" si="11"/>
        <v>#REF!</v>
      </c>
      <c r="J27" s="46" t="e">
        <f t="shared" ca="1" si="11"/>
        <v>#REF!</v>
      </c>
      <c r="K27" s="46" t="e">
        <f t="shared" ca="1" si="11"/>
        <v>#REF!</v>
      </c>
      <c r="L27" s="46" t="e">
        <f t="shared" ca="1" si="11"/>
        <v>#REF!</v>
      </c>
      <c r="M27" s="46" t="e">
        <f t="shared" ca="1" si="11"/>
        <v>#REF!</v>
      </c>
      <c r="N27" s="46" t="e">
        <f t="shared" ca="1" si="11"/>
        <v>#REF!</v>
      </c>
      <c r="O27" s="46" t="e">
        <f t="shared" ca="1" si="11"/>
        <v>#REF!</v>
      </c>
      <c r="P27" s="46" t="e">
        <f t="shared" ca="1" si="11"/>
        <v>#REF!</v>
      </c>
      <c r="Q27" s="46" t="e">
        <f t="shared" ca="1" si="11"/>
        <v>#REF!</v>
      </c>
      <c r="R27" s="46" t="e">
        <f t="shared" ca="1" si="11"/>
        <v>#REF!</v>
      </c>
      <c r="S27" s="46" t="e">
        <f t="shared" ca="1" si="11"/>
        <v>#REF!</v>
      </c>
      <c r="T27" s="46" t="e">
        <f t="shared" ca="1" si="11"/>
        <v>#REF!</v>
      </c>
      <c r="U27" s="57" t="e">
        <f t="shared" ca="1" si="12"/>
        <v>#REF!</v>
      </c>
      <c r="V27" s="57" t="e">
        <f t="shared" ca="1" si="13"/>
        <v>#REF!</v>
      </c>
      <c r="W27" s="57" t="e">
        <f t="shared" ca="1" si="14"/>
        <v>#REF!</v>
      </c>
      <c r="X27" s="57" t="e">
        <f t="shared" ca="1" si="15"/>
        <v>#REF!</v>
      </c>
    </row>
    <row r="28" spans="1:24" x14ac:dyDescent="0.25">
      <c r="A28" s="4">
        <f t="shared" si="6"/>
        <v>19</v>
      </c>
      <c r="B28" s="24" t="str">
        <f>INDEX([4]Intersections!$1:$1048576,MATCH($E28,[4]Intersections!$A:$A,0),MATCH("Description",[4]Intersections!$3:$3,0))</f>
        <v>Benning Road NE at 41st Street NE</v>
      </c>
      <c r="C28" s="4">
        <v>284</v>
      </c>
      <c r="D28" s="4" t="s">
        <v>4</v>
      </c>
      <c r="E28" s="4" t="s">
        <v>17</v>
      </c>
      <c r="F28" s="4" t="s">
        <v>88</v>
      </c>
      <c r="G28" s="4" t="s">
        <v>8</v>
      </c>
      <c r="I28" s="46" t="e">
        <f t="shared" ca="1" si="11"/>
        <v>#REF!</v>
      </c>
      <c r="J28" s="46" t="e">
        <f t="shared" ca="1" si="11"/>
        <v>#REF!</v>
      </c>
      <c r="K28" s="46" t="e">
        <f t="shared" ca="1" si="11"/>
        <v>#REF!</v>
      </c>
      <c r="L28" s="46" t="e">
        <f t="shared" ca="1" si="11"/>
        <v>#REF!</v>
      </c>
      <c r="M28" s="46" t="e">
        <f t="shared" ca="1" si="11"/>
        <v>#REF!</v>
      </c>
      <c r="N28" s="46" t="e">
        <f t="shared" ca="1" si="11"/>
        <v>#REF!</v>
      </c>
      <c r="O28" s="46" t="e">
        <f t="shared" ca="1" si="11"/>
        <v>#REF!</v>
      </c>
      <c r="P28" s="46" t="e">
        <f t="shared" ca="1" si="11"/>
        <v>#REF!</v>
      </c>
      <c r="Q28" s="46" t="e">
        <f t="shared" ca="1" si="11"/>
        <v>#REF!</v>
      </c>
      <c r="R28" s="46" t="e">
        <f t="shared" ca="1" si="11"/>
        <v>#REF!</v>
      </c>
      <c r="S28" s="46" t="e">
        <f t="shared" ca="1" si="11"/>
        <v>#REF!</v>
      </c>
      <c r="T28" s="46" t="e">
        <f t="shared" ca="1" si="11"/>
        <v>#REF!</v>
      </c>
      <c r="U28" s="57" t="e">
        <f t="shared" ca="1" si="12"/>
        <v>#REF!</v>
      </c>
      <c r="V28" s="57" t="e">
        <f t="shared" ca="1" si="13"/>
        <v>#REF!</v>
      </c>
      <c r="W28" s="57" t="e">
        <f t="shared" ca="1" si="14"/>
        <v>#REF!</v>
      </c>
      <c r="X28" s="57" t="e">
        <f t="shared" ca="1" si="15"/>
        <v>#REF!</v>
      </c>
    </row>
    <row r="29" spans="1:24" x14ac:dyDescent="0.25">
      <c r="A29" s="4">
        <f t="shared" si="6"/>
        <v>20</v>
      </c>
      <c r="B29" s="24" t="str">
        <f>INDEX([4]Intersections!$1:$1048576,MATCH($E29,[4]Intersections!$A:$A,0),MATCH("Description",[4]Intersections!$3:$3,0))</f>
        <v>Benning Road NE at 41st Street NE</v>
      </c>
      <c r="C29" s="4">
        <v>286</v>
      </c>
      <c r="D29" s="4" t="s">
        <v>4</v>
      </c>
      <c r="E29" s="4" t="s">
        <v>17</v>
      </c>
      <c r="F29" s="4" t="s">
        <v>89</v>
      </c>
      <c r="G29" s="4" t="s">
        <v>13</v>
      </c>
      <c r="I29" s="46" t="e">
        <f t="shared" ca="1" si="11"/>
        <v>#REF!</v>
      </c>
      <c r="J29" s="46" t="e">
        <f t="shared" ca="1" si="11"/>
        <v>#REF!</v>
      </c>
      <c r="K29" s="46" t="e">
        <f t="shared" ca="1" si="11"/>
        <v>#REF!</v>
      </c>
      <c r="L29" s="46" t="e">
        <f t="shared" ca="1" si="11"/>
        <v>#REF!</v>
      </c>
      <c r="M29" s="46" t="e">
        <f t="shared" ca="1" si="11"/>
        <v>#REF!</v>
      </c>
      <c r="N29" s="46" t="e">
        <f t="shared" ca="1" si="11"/>
        <v>#REF!</v>
      </c>
      <c r="O29" s="46" t="e">
        <f t="shared" ca="1" si="11"/>
        <v>#REF!</v>
      </c>
      <c r="P29" s="46" t="e">
        <f t="shared" ca="1" si="11"/>
        <v>#REF!</v>
      </c>
      <c r="Q29" s="46" t="e">
        <f t="shared" ca="1" si="11"/>
        <v>#REF!</v>
      </c>
      <c r="R29" s="46" t="e">
        <f t="shared" ca="1" si="11"/>
        <v>#REF!</v>
      </c>
      <c r="S29" s="46" t="e">
        <f t="shared" ca="1" si="11"/>
        <v>#REF!</v>
      </c>
      <c r="T29" s="46" t="e">
        <f t="shared" ca="1" si="11"/>
        <v>#REF!</v>
      </c>
      <c r="U29" s="57" t="e">
        <f t="shared" ca="1" si="12"/>
        <v>#REF!</v>
      </c>
      <c r="V29" s="57" t="e">
        <f t="shared" ca="1" si="13"/>
        <v>#REF!</v>
      </c>
      <c r="W29" s="57" t="e">
        <f t="shared" ca="1" si="14"/>
        <v>#REF!</v>
      </c>
      <c r="X29" s="57" t="e">
        <f t="shared" ca="1" si="15"/>
        <v>#REF!</v>
      </c>
    </row>
    <row r="30" spans="1:24" x14ac:dyDescent="0.25">
      <c r="A30" s="4">
        <f t="shared" si="6"/>
        <v>21</v>
      </c>
      <c r="B30" s="24" t="str">
        <f>INDEX([4]Intersections!$1:$1048576,MATCH($E30,[4]Intersections!$A:$A,0),MATCH("Description",[4]Intersections!$3:$3,0))</f>
        <v>Benning Road NE at 42nd Street NE</v>
      </c>
      <c r="C30" s="4">
        <v>290</v>
      </c>
      <c r="D30" s="4" t="s">
        <v>4</v>
      </c>
      <c r="E30" s="4" t="s">
        <v>18</v>
      </c>
      <c r="F30" s="4" t="s">
        <v>88</v>
      </c>
      <c r="G30" s="4" t="s">
        <v>8</v>
      </c>
      <c r="I30" s="46" t="e">
        <f t="shared" ca="1" si="11"/>
        <v>#REF!</v>
      </c>
      <c r="J30" s="46" t="e">
        <f t="shared" ca="1" si="11"/>
        <v>#REF!</v>
      </c>
      <c r="K30" s="46" t="e">
        <f t="shared" ca="1" si="11"/>
        <v>#REF!</v>
      </c>
      <c r="L30" s="46" t="e">
        <f t="shared" ca="1" si="11"/>
        <v>#REF!</v>
      </c>
      <c r="M30" s="46" t="e">
        <f t="shared" ca="1" si="11"/>
        <v>#REF!</v>
      </c>
      <c r="N30" s="46" t="e">
        <f t="shared" ca="1" si="11"/>
        <v>#REF!</v>
      </c>
      <c r="O30" s="46" t="e">
        <f t="shared" ca="1" si="11"/>
        <v>#REF!</v>
      </c>
      <c r="P30" s="46" t="e">
        <f t="shared" ca="1" si="11"/>
        <v>#REF!</v>
      </c>
      <c r="Q30" s="46" t="e">
        <f t="shared" ca="1" si="11"/>
        <v>#REF!</v>
      </c>
      <c r="R30" s="46" t="e">
        <f t="shared" ca="1" si="11"/>
        <v>#REF!</v>
      </c>
      <c r="S30" s="46" t="e">
        <f t="shared" ca="1" si="11"/>
        <v>#REF!</v>
      </c>
      <c r="T30" s="46" t="e">
        <f t="shared" ca="1" si="11"/>
        <v>#REF!</v>
      </c>
      <c r="U30" s="57" t="e">
        <f t="shared" ca="1" si="12"/>
        <v>#REF!</v>
      </c>
      <c r="V30" s="57" t="e">
        <f t="shared" ca="1" si="13"/>
        <v>#REF!</v>
      </c>
      <c r="W30" s="57" t="e">
        <f t="shared" ca="1" si="14"/>
        <v>#REF!</v>
      </c>
      <c r="X30" s="57" t="e">
        <f t="shared" ca="1" si="15"/>
        <v>#REF!</v>
      </c>
    </row>
    <row r="31" spans="1:24" x14ac:dyDescent="0.25">
      <c r="A31" s="4">
        <f t="shared" si="6"/>
        <v>22</v>
      </c>
      <c r="B31" s="24" t="str">
        <f>INDEX([4]Intersections!$1:$1048576,MATCH($E31,[4]Intersections!$A:$A,0),MATCH("Description",[4]Intersections!$3:$3,0))</f>
        <v>Benning Road NE at 42nd Street NE</v>
      </c>
      <c r="C31" s="4">
        <v>292</v>
      </c>
      <c r="D31" s="4" t="s">
        <v>4</v>
      </c>
      <c r="E31" s="4" t="s">
        <v>18</v>
      </c>
      <c r="F31" s="4" t="s">
        <v>89</v>
      </c>
      <c r="G31" s="4" t="s">
        <v>13</v>
      </c>
      <c r="I31" s="46" t="e">
        <f t="shared" ca="1" si="11"/>
        <v>#REF!</v>
      </c>
      <c r="J31" s="46" t="e">
        <f t="shared" ca="1" si="11"/>
        <v>#REF!</v>
      </c>
      <c r="K31" s="46" t="e">
        <f t="shared" ca="1" si="11"/>
        <v>#REF!</v>
      </c>
      <c r="L31" s="46" t="e">
        <f t="shared" ca="1" si="11"/>
        <v>#REF!</v>
      </c>
      <c r="M31" s="46" t="e">
        <f t="shared" ca="1" si="11"/>
        <v>#REF!</v>
      </c>
      <c r="N31" s="46" t="e">
        <f t="shared" ca="1" si="11"/>
        <v>#REF!</v>
      </c>
      <c r="O31" s="46" t="e">
        <f t="shared" ca="1" si="11"/>
        <v>#REF!</v>
      </c>
      <c r="P31" s="46" t="e">
        <f t="shared" ca="1" si="11"/>
        <v>#REF!</v>
      </c>
      <c r="Q31" s="46" t="e">
        <f t="shared" ca="1" si="11"/>
        <v>#REF!</v>
      </c>
      <c r="R31" s="46" t="e">
        <f t="shared" ca="1" si="11"/>
        <v>#REF!</v>
      </c>
      <c r="S31" s="46" t="e">
        <f t="shared" ca="1" si="11"/>
        <v>#REF!</v>
      </c>
      <c r="T31" s="46" t="e">
        <f t="shared" ca="1" si="11"/>
        <v>#REF!</v>
      </c>
      <c r="U31" s="57" t="e">
        <f t="shared" ca="1" si="12"/>
        <v>#REF!</v>
      </c>
      <c r="V31" s="57" t="e">
        <f t="shared" ca="1" si="13"/>
        <v>#REF!</v>
      </c>
      <c r="W31" s="57" t="e">
        <f t="shared" ca="1" si="14"/>
        <v>#REF!</v>
      </c>
      <c r="X31" s="57" t="e">
        <f t="shared" ca="1" si="15"/>
        <v>#REF!</v>
      </c>
    </row>
    <row r="32" spans="1:24" x14ac:dyDescent="0.25">
      <c r="A32" s="4">
        <f t="shared" si="6"/>
        <v>23</v>
      </c>
      <c r="B32" s="24" t="str">
        <f>INDEX([4]Intersections!$1:$1048576,MATCH($E32,[4]Intersections!$A:$A,0),MATCH("Description",[4]Intersections!$3:$3,0))</f>
        <v>Benning Road NE at 42nd Street NE</v>
      </c>
      <c r="C32" s="4">
        <v>288</v>
      </c>
      <c r="D32" s="4" t="s">
        <v>4</v>
      </c>
      <c r="E32" s="4" t="s">
        <v>18</v>
      </c>
      <c r="F32" s="4" t="s">
        <v>90</v>
      </c>
      <c r="G32" s="4" t="s">
        <v>6</v>
      </c>
      <c r="I32" s="46" t="e">
        <f t="shared" ca="1" si="11"/>
        <v>#REF!</v>
      </c>
      <c r="J32" s="46" t="e">
        <f t="shared" ca="1" si="11"/>
        <v>#REF!</v>
      </c>
      <c r="K32" s="46" t="e">
        <f t="shared" ca="1" si="11"/>
        <v>#REF!</v>
      </c>
      <c r="L32" s="46" t="e">
        <f t="shared" ca="1" si="11"/>
        <v>#REF!</v>
      </c>
      <c r="M32" s="46" t="e">
        <f t="shared" ca="1" si="11"/>
        <v>#REF!</v>
      </c>
      <c r="N32" s="46" t="e">
        <f t="shared" ca="1" si="11"/>
        <v>#REF!</v>
      </c>
      <c r="O32" s="46" t="e">
        <f t="shared" ca="1" si="11"/>
        <v>#REF!</v>
      </c>
      <c r="P32" s="46" t="e">
        <f t="shared" ca="1" si="11"/>
        <v>#REF!</v>
      </c>
      <c r="Q32" s="46" t="e">
        <f t="shared" ca="1" si="11"/>
        <v>#REF!</v>
      </c>
      <c r="R32" s="46" t="e">
        <f t="shared" ca="1" si="11"/>
        <v>#REF!</v>
      </c>
      <c r="S32" s="46" t="e">
        <f t="shared" ca="1" si="11"/>
        <v>#REF!</v>
      </c>
      <c r="T32" s="46" t="e">
        <f t="shared" ca="1" si="11"/>
        <v>#REF!</v>
      </c>
      <c r="U32" s="57" t="e">
        <f t="shared" ca="1" si="12"/>
        <v>#REF!</v>
      </c>
      <c r="V32" s="57" t="e">
        <f t="shared" ca="1" si="13"/>
        <v>#REF!</v>
      </c>
      <c r="W32" s="57" t="e">
        <f t="shared" ca="1" si="14"/>
        <v>#REF!</v>
      </c>
      <c r="X32" s="57" t="e">
        <f t="shared" ca="1" si="15"/>
        <v>#REF!</v>
      </c>
    </row>
    <row r="33" spans="1:24" x14ac:dyDescent="0.25">
      <c r="A33" s="4">
        <f t="shared" si="6"/>
        <v>24</v>
      </c>
      <c r="B33" s="24" t="str">
        <f>INDEX([4]Intersections!$1:$1048576,MATCH($E33,[4]Intersections!$A:$A,0),MATCH("Description",[4]Intersections!$3:$3,0))</f>
        <v>Benning Road NE at 42nd Street NE</v>
      </c>
      <c r="C33" s="4">
        <v>294</v>
      </c>
      <c r="D33" s="4" t="s">
        <v>4</v>
      </c>
      <c r="E33" s="4" t="s">
        <v>18</v>
      </c>
      <c r="F33" s="4" t="s">
        <v>93</v>
      </c>
      <c r="G33" s="4" t="s">
        <v>14</v>
      </c>
      <c r="I33" s="46" t="e">
        <f t="shared" ca="1" si="11"/>
        <v>#REF!</v>
      </c>
      <c r="J33" s="46" t="e">
        <f t="shared" ca="1" si="11"/>
        <v>#REF!</v>
      </c>
      <c r="K33" s="46" t="e">
        <f t="shared" ca="1" si="11"/>
        <v>#REF!</v>
      </c>
      <c r="L33" s="46" t="e">
        <f t="shared" ca="1" si="11"/>
        <v>#REF!</v>
      </c>
      <c r="M33" s="46" t="e">
        <f t="shared" ca="1" si="11"/>
        <v>#REF!</v>
      </c>
      <c r="N33" s="46" t="e">
        <f t="shared" ca="1" si="11"/>
        <v>#REF!</v>
      </c>
      <c r="O33" s="46" t="e">
        <f t="shared" ca="1" si="11"/>
        <v>#REF!</v>
      </c>
      <c r="P33" s="46" t="e">
        <f t="shared" ca="1" si="11"/>
        <v>#REF!</v>
      </c>
      <c r="Q33" s="46" t="e">
        <f t="shared" ca="1" si="11"/>
        <v>#REF!</v>
      </c>
      <c r="R33" s="46" t="e">
        <f t="shared" ca="1" si="11"/>
        <v>#REF!</v>
      </c>
      <c r="S33" s="46" t="e">
        <f t="shared" ca="1" si="11"/>
        <v>#REF!</v>
      </c>
      <c r="T33" s="46" t="e">
        <f t="shared" ca="1" si="11"/>
        <v>#REF!</v>
      </c>
      <c r="U33" s="57" t="e">
        <f t="shared" ca="1" si="12"/>
        <v>#REF!</v>
      </c>
      <c r="V33" s="57" t="e">
        <f t="shared" ca="1" si="13"/>
        <v>#REF!</v>
      </c>
      <c r="W33" s="57" t="e">
        <f t="shared" ca="1" si="14"/>
        <v>#REF!</v>
      </c>
      <c r="X33" s="57" t="e">
        <f t="shared" ca="1" si="15"/>
        <v>#REF!</v>
      </c>
    </row>
    <row r="34" spans="1:24" x14ac:dyDescent="0.25">
      <c r="A34" s="4">
        <f t="shared" si="6"/>
        <v>25</v>
      </c>
      <c r="B34" s="24" t="str">
        <f>INDEX([4]Intersections!$1:$1048576,MATCH($E34,[4]Intersections!$A:$A,0),MATCH("Description",[4]Intersections!$3:$3,0))</f>
        <v>Benning Road NE at 26th Street NE</v>
      </c>
      <c r="C34" s="4">
        <v>56</v>
      </c>
      <c r="D34" s="4" t="s">
        <v>4</v>
      </c>
      <c r="E34" s="4" t="s">
        <v>5</v>
      </c>
      <c r="F34" s="4" t="s">
        <v>90</v>
      </c>
      <c r="G34" s="4" t="s">
        <v>6</v>
      </c>
      <c r="I34" s="46" t="e">
        <f t="shared" ca="1" si="11"/>
        <v>#REF!</v>
      </c>
      <c r="J34" s="46" t="e">
        <f t="shared" ca="1" si="11"/>
        <v>#REF!</v>
      </c>
      <c r="K34" s="46" t="e">
        <f t="shared" ca="1" si="11"/>
        <v>#REF!</v>
      </c>
      <c r="L34" s="46" t="e">
        <f t="shared" ca="1" si="11"/>
        <v>#REF!</v>
      </c>
      <c r="M34" s="46" t="e">
        <f t="shared" ca="1" si="11"/>
        <v>#REF!</v>
      </c>
      <c r="N34" s="46" t="e">
        <f t="shared" ca="1" si="11"/>
        <v>#REF!</v>
      </c>
      <c r="O34" s="46" t="e">
        <f t="shared" ca="1" si="11"/>
        <v>#REF!</v>
      </c>
      <c r="P34" s="46" t="e">
        <f t="shared" ca="1" si="11"/>
        <v>#REF!</v>
      </c>
      <c r="Q34" s="46" t="e">
        <f t="shared" ca="1" si="11"/>
        <v>#REF!</v>
      </c>
      <c r="R34" s="46" t="e">
        <f t="shared" ca="1" si="11"/>
        <v>#REF!</v>
      </c>
      <c r="S34" s="46" t="e">
        <f t="shared" ca="1" si="11"/>
        <v>#REF!</v>
      </c>
      <c r="T34" s="46" t="e">
        <f t="shared" ca="1" si="11"/>
        <v>#REF!</v>
      </c>
      <c r="U34" s="57" t="e">
        <f t="shared" ca="1" si="12"/>
        <v>#REF!</v>
      </c>
      <c r="V34" s="57" t="e">
        <f t="shared" ca="1" si="13"/>
        <v>#REF!</v>
      </c>
      <c r="W34" s="57" t="e">
        <f t="shared" ca="1" si="14"/>
        <v>#REF!</v>
      </c>
      <c r="X34" s="57" t="e">
        <f t="shared" ca="1" si="15"/>
        <v>#REF!</v>
      </c>
    </row>
    <row r="35" spans="1:24" x14ac:dyDescent="0.25">
      <c r="A35" s="4">
        <f t="shared" si="6"/>
        <v>26</v>
      </c>
      <c r="B35" s="24" t="str">
        <f>INDEX([4]Intersections!$1:$1048576,MATCH($E35,[4]Intersections!$A:$A,0),MATCH("Description",[4]Intersections!$3:$3,0))</f>
        <v>Benning Road NE at 26th Street NE</v>
      </c>
      <c r="C35" s="4">
        <v>33</v>
      </c>
      <c r="D35" s="4" t="s">
        <v>4</v>
      </c>
      <c r="E35" s="4" t="s">
        <v>5</v>
      </c>
      <c r="F35" s="4" t="s">
        <v>93</v>
      </c>
      <c r="G35" s="4" t="s">
        <v>14</v>
      </c>
      <c r="I35" s="46" t="e">
        <f t="shared" ca="1" si="11"/>
        <v>#REF!</v>
      </c>
      <c r="J35" s="46" t="e">
        <f t="shared" ca="1" si="11"/>
        <v>#REF!</v>
      </c>
      <c r="K35" s="46" t="e">
        <f t="shared" ca="1" si="11"/>
        <v>#REF!</v>
      </c>
      <c r="L35" s="46" t="e">
        <f t="shared" ca="1" si="11"/>
        <v>#REF!</v>
      </c>
      <c r="M35" s="46" t="e">
        <f t="shared" ca="1" si="11"/>
        <v>#REF!</v>
      </c>
      <c r="N35" s="46" t="e">
        <f t="shared" ca="1" si="11"/>
        <v>#REF!</v>
      </c>
      <c r="O35" s="46" t="e">
        <f t="shared" ca="1" si="11"/>
        <v>#REF!</v>
      </c>
      <c r="P35" s="46" t="e">
        <f t="shared" ca="1" si="11"/>
        <v>#REF!</v>
      </c>
      <c r="Q35" s="46" t="e">
        <f t="shared" ca="1" si="11"/>
        <v>#REF!</v>
      </c>
      <c r="R35" s="46" t="e">
        <f t="shared" ca="1" si="11"/>
        <v>#REF!</v>
      </c>
      <c r="S35" s="46" t="e">
        <f t="shared" ca="1" si="11"/>
        <v>#REF!</v>
      </c>
      <c r="T35" s="46" t="e">
        <f t="shared" ca="1" si="11"/>
        <v>#REF!</v>
      </c>
      <c r="U35" s="57" t="e">
        <f t="shared" ca="1" si="12"/>
        <v>#REF!</v>
      </c>
      <c r="V35" s="57" t="e">
        <f t="shared" ca="1" si="13"/>
        <v>#REF!</v>
      </c>
      <c r="W35" s="57" t="e">
        <f t="shared" ca="1" si="14"/>
        <v>#REF!</v>
      </c>
      <c r="X35" s="57" t="e">
        <f t="shared" ca="1" si="15"/>
        <v>#REF!</v>
      </c>
    </row>
    <row r="36" spans="1:24" x14ac:dyDescent="0.25">
      <c r="A36" s="4">
        <f t="shared" si="6"/>
        <v>27</v>
      </c>
      <c r="B36" s="24" t="str">
        <f>INDEX([4]Intersections!$1:$1048576,MATCH($E36,[4]Intersections!$A:$A,0),MATCH("Description",[4]Intersections!$3:$3,0))</f>
        <v>Benning Road NE at Oklahoma Avenue NE</v>
      </c>
      <c r="C36" s="4">
        <v>128</v>
      </c>
      <c r="D36" s="4" t="s">
        <v>4</v>
      </c>
      <c r="E36" s="4" t="s">
        <v>7</v>
      </c>
      <c r="F36" s="4" t="s">
        <v>88</v>
      </c>
      <c r="G36" s="4" t="s">
        <v>8</v>
      </c>
      <c r="I36" s="46" t="e">
        <f t="shared" ref="I36:T45" ca="1" si="16">ROUND((INDEX(INDIRECT(TMC_DB&amp;$E36&amp;"'!$A$69:$I$92"), MATCH(I$9,INDIRECT(TMC_DB&amp;$E36&amp;"'!$A$69:$A$92"),0), MATCH($G36,INDIRECT(TMC_DB&amp;$E36&amp;"'!$A$67:$I$67"),0)))/2,0)</f>
        <v>#REF!</v>
      </c>
      <c r="J36" s="46" t="e">
        <f t="shared" ca="1" si="16"/>
        <v>#REF!</v>
      </c>
      <c r="K36" s="46" t="e">
        <f t="shared" ca="1" si="16"/>
        <v>#REF!</v>
      </c>
      <c r="L36" s="46" t="e">
        <f t="shared" ca="1" si="16"/>
        <v>#REF!</v>
      </c>
      <c r="M36" s="46" t="e">
        <f t="shared" ca="1" si="16"/>
        <v>#REF!</v>
      </c>
      <c r="N36" s="46" t="e">
        <f t="shared" ca="1" si="16"/>
        <v>#REF!</v>
      </c>
      <c r="O36" s="46" t="e">
        <f t="shared" ca="1" si="16"/>
        <v>#REF!</v>
      </c>
      <c r="P36" s="46" t="e">
        <f t="shared" ca="1" si="16"/>
        <v>#REF!</v>
      </c>
      <c r="Q36" s="46" t="e">
        <f t="shared" ca="1" si="16"/>
        <v>#REF!</v>
      </c>
      <c r="R36" s="46" t="e">
        <f t="shared" ca="1" si="16"/>
        <v>#REF!</v>
      </c>
      <c r="S36" s="46" t="e">
        <f t="shared" ca="1" si="16"/>
        <v>#REF!</v>
      </c>
      <c r="T36" s="46" t="e">
        <f t="shared" ca="1" si="16"/>
        <v>#REF!</v>
      </c>
      <c r="U36" s="57" t="e">
        <f t="shared" ca="1" si="12"/>
        <v>#REF!</v>
      </c>
      <c r="V36" s="57" t="e">
        <f t="shared" ca="1" si="13"/>
        <v>#REF!</v>
      </c>
      <c r="W36" s="57" t="e">
        <f t="shared" ca="1" si="14"/>
        <v>#REF!</v>
      </c>
      <c r="X36" s="57" t="e">
        <f t="shared" ca="1" si="15"/>
        <v>#REF!</v>
      </c>
    </row>
    <row r="37" spans="1:24" x14ac:dyDescent="0.25">
      <c r="A37" s="4">
        <f t="shared" si="6"/>
        <v>28</v>
      </c>
      <c r="B37" s="24" t="str">
        <f>INDEX([4]Intersections!$1:$1048576,MATCH($E37,[4]Intersections!$A:$A,0),MATCH("Description",[4]Intersections!$3:$3,0))</f>
        <v>Benning Road NE at Oklahoma Avenue NE</v>
      </c>
      <c r="C37" s="4">
        <v>15</v>
      </c>
      <c r="D37" s="4" t="s">
        <v>4</v>
      </c>
      <c r="E37" s="4" t="s">
        <v>7</v>
      </c>
      <c r="F37" s="4" t="s">
        <v>93</v>
      </c>
      <c r="G37" s="4" t="s">
        <v>14</v>
      </c>
      <c r="I37" s="46" t="e">
        <f t="shared" ca="1" si="16"/>
        <v>#REF!</v>
      </c>
      <c r="J37" s="46" t="e">
        <f t="shared" ca="1" si="16"/>
        <v>#REF!</v>
      </c>
      <c r="K37" s="46" t="e">
        <f t="shared" ca="1" si="16"/>
        <v>#REF!</v>
      </c>
      <c r="L37" s="46" t="e">
        <f t="shared" ca="1" si="16"/>
        <v>#REF!</v>
      </c>
      <c r="M37" s="46" t="e">
        <f t="shared" ca="1" si="16"/>
        <v>#REF!</v>
      </c>
      <c r="N37" s="46" t="e">
        <f t="shared" ca="1" si="16"/>
        <v>#REF!</v>
      </c>
      <c r="O37" s="46" t="e">
        <f t="shared" ca="1" si="16"/>
        <v>#REF!</v>
      </c>
      <c r="P37" s="46" t="e">
        <f t="shared" ca="1" si="16"/>
        <v>#REF!</v>
      </c>
      <c r="Q37" s="46" t="e">
        <f t="shared" ca="1" si="16"/>
        <v>#REF!</v>
      </c>
      <c r="R37" s="46" t="e">
        <f t="shared" ca="1" si="16"/>
        <v>#REF!</v>
      </c>
      <c r="S37" s="46" t="e">
        <f t="shared" ca="1" si="16"/>
        <v>#REF!</v>
      </c>
      <c r="T37" s="46" t="e">
        <f t="shared" ca="1" si="16"/>
        <v>#REF!</v>
      </c>
      <c r="U37" s="57" t="e">
        <f t="shared" ca="1" si="12"/>
        <v>#REF!</v>
      </c>
      <c r="V37" s="57" t="e">
        <f t="shared" ca="1" si="13"/>
        <v>#REF!</v>
      </c>
      <c r="W37" s="57" t="e">
        <f t="shared" ca="1" si="14"/>
        <v>#REF!</v>
      </c>
      <c r="X37" s="57" t="e">
        <f t="shared" ca="1" si="15"/>
        <v>#REF!</v>
      </c>
    </row>
    <row r="38" spans="1:24" x14ac:dyDescent="0.25">
      <c r="A38" s="4">
        <f t="shared" si="6"/>
        <v>29</v>
      </c>
      <c r="B38" s="24" t="str">
        <f>INDEX([4]Intersections!$1:$1048576,MATCH($E38,[4]Intersections!$A:$A,0),MATCH("Description",[4]Intersections!$3:$3,0))</f>
        <v>Minnesota Avenue NE at Dix Street NE</v>
      </c>
      <c r="C38" s="4">
        <v>10384</v>
      </c>
      <c r="D38" s="4" t="s">
        <v>4</v>
      </c>
      <c r="E38" s="4" t="s">
        <v>12</v>
      </c>
      <c r="F38" s="4" t="s">
        <v>88</v>
      </c>
      <c r="G38" s="4" t="s">
        <v>8</v>
      </c>
      <c r="I38" s="46" t="e">
        <f t="shared" ca="1" si="16"/>
        <v>#REF!</v>
      </c>
      <c r="J38" s="46" t="e">
        <f t="shared" ca="1" si="16"/>
        <v>#REF!</v>
      </c>
      <c r="K38" s="46" t="e">
        <f t="shared" ca="1" si="16"/>
        <v>#REF!</v>
      </c>
      <c r="L38" s="46" t="e">
        <f t="shared" ca="1" si="16"/>
        <v>#REF!</v>
      </c>
      <c r="M38" s="46" t="e">
        <f t="shared" ca="1" si="16"/>
        <v>#REF!</v>
      </c>
      <c r="N38" s="46" t="e">
        <f t="shared" ca="1" si="16"/>
        <v>#REF!</v>
      </c>
      <c r="O38" s="46" t="e">
        <f t="shared" ca="1" si="16"/>
        <v>#REF!</v>
      </c>
      <c r="P38" s="46" t="e">
        <f t="shared" ca="1" si="16"/>
        <v>#REF!</v>
      </c>
      <c r="Q38" s="46" t="e">
        <f t="shared" ca="1" si="16"/>
        <v>#REF!</v>
      </c>
      <c r="R38" s="46" t="e">
        <f t="shared" ca="1" si="16"/>
        <v>#REF!</v>
      </c>
      <c r="S38" s="46" t="e">
        <f t="shared" ca="1" si="16"/>
        <v>#REF!</v>
      </c>
      <c r="T38" s="46" t="e">
        <f t="shared" ca="1" si="16"/>
        <v>#REF!</v>
      </c>
      <c r="U38" s="57" t="e">
        <f t="shared" ca="1" si="12"/>
        <v>#REF!</v>
      </c>
      <c r="V38" s="57" t="e">
        <f t="shared" ca="1" si="13"/>
        <v>#REF!</v>
      </c>
      <c r="W38" s="57" t="e">
        <f t="shared" ca="1" si="14"/>
        <v>#REF!</v>
      </c>
      <c r="X38" s="57" t="e">
        <f t="shared" ca="1" si="15"/>
        <v>#REF!</v>
      </c>
    </row>
    <row r="39" spans="1:24" x14ac:dyDescent="0.25">
      <c r="A39" s="4">
        <f t="shared" si="6"/>
        <v>30</v>
      </c>
      <c r="B39" s="24" t="str">
        <f>INDEX([4]Intersections!$1:$1048576,MATCH($E39,[4]Intersections!$A:$A,0),MATCH("Description",[4]Intersections!$3:$3,0))</f>
        <v>Minnesota Avenue NE at Dix Street NE</v>
      </c>
      <c r="C39" s="4">
        <v>10382</v>
      </c>
      <c r="D39" s="4" t="s">
        <v>4</v>
      </c>
      <c r="E39" s="4" t="s">
        <v>12</v>
      </c>
      <c r="F39" s="4" t="s">
        <v>89</v>
      </c>
      <c r="G39" s="4" t="s">
        <v>13</v>
      </c>
      <c r="I39" s="46" t="e">
        <f t="shared" ca="1" si="16"/>
        <v>#REF!</v>
      </c>
      <c r="J39" s="46" t="e">
        <f t="shared" ca="1" si="16"/>
        <v>#REF!</v>
      </c>
      <c r="K39" s="46" t="e">
        <f t="shared" ca="1" si="16"/>
        <v>#REF!</v>
      </c>
      <c r="L39" s="46" t="e">
        <f t="shared" ca="1" si="16"/>
        <v>#REF!</v>
      </c>
      <c r="M39" s="46" t="e">
        <f t="shared" ca="1" si="16"/>
        <v>#REF!</v>
      </c>
      <c r="N39" s="46" t="e">
        <f t="shared" ca="1" si="16"/>
        <v>#REF!</v>
      </c>
      <c r="O39" s="46" t="e">
        <f t="shared" ca="1" si="16"/>
        <v>#REF!</v>
      </c>
      <c r="P39" s="46" t="e">
        <f t="shared" ca="1" si="16"/>
        <v>#REF!</v>
      </c>
      <c r="Q39" s="46" t="e">
        <f t="shared" ca="1" si="16"/>
        <v>#REF!</v>
      </c>
      <c r="R39" s="46" t="e">
        <f t="shared" ca="1" si="16"/>
        <v>#REF!</v>
      </c>
      <c r="S39" s="46" t="e">
        <f t="shared" ca="1" si="16"/>
        <v>#REF!</v>
      </c>
      <c r="T39" s="46" t="e">
        <f t="shared" ca="1" si="16"/>
        <v>#REF!</v>
      </c>
      <c r="U39" s="57" t="e">
        <f t="shared" ca="1" si="12"/>
        <v>#REF!</v>
      </c>
      <c r="V39" s="57" t="e">
        <f t="shared" ca="1" si="13"/>
        <v>#REF!</v>
      </c>
      <c r="W39" s="57" t="e">
        <f t="shared" ca="1" si="14"/>
        <v>#REF!</v>
      </c>
      <c r="X39" s="57" t="e">
        <f t="shared" ca="1" si="15"/>
        <v>#REF!</v>
      </c>
    </row>
    <row r="40" spans="1:24" x14ac:dyDescent="0.25">
      <c r="A40" s="4">
        <f t="shared" si="6"/>
        <v>31</v>
      </c>
      <c r="B40" s="24" t="str">
        <f>INDEX([4]Intersections!$1:$1048576,MATCH($E40,[4]Intersections!$A:$A,0),MATCH("Description",[4]Intersections!$3:$3,0))</f>
        <v>Minnesota Avenue NE at Dix Street NE</v>
      </c>
      <c r="C40" s="4">
        <v>318</v>
      </c>
      <c r="D40" s="4" t="s">
        <v>4</v>
      </c>
      <c r="E40" s="4" t="s">
        <v>12</v>
      </c>
      <c r="F40" s="4" t="s">
        <v>90</v>
      </c>
      <c r="G40" s="4" t="s">
        <v>6</v>
      </c>
      <c r="I40" s="46" t="e">
        <f t="shared" ca="1" si="16"/>
        <v>#REF!</v>
      </c>
      <c r="J40" s="46" t="e">
        <f t="shared" ca="1" si="16"/>
        <v>#REF!</v>
      </c>
      <c r="K40" s="46" t="e">
        <f t="shared" ca="1" si="16"/>
        <v>#REF!</v>
      </c>
      <c r="L40" s="46" t="e">
        <f t="shared" ca="1" si="16"/>
        <v>#REF!</v>
      </c>
      <c r="M40" s="46" t="e">
        <f t="shared" ca="1" si="16"/>
        <v>#REF!</v>
      </c>
      <c r="N40" s="46" t="e">
        <f t="shared" ca="1" si="16"/>
        <v>#REF!</v>
      </c>
      <c r="O40" s="46" t="e">
        <f t="shared" ca="1" si="16"/>
        <v>#REF!</v>
      </c>
      <c r="P40" s="46" t="e">
        <f t="shared" ca="1" si="16"/>
        <v>#REF!</v>
      </c>
      <c r="Q40" s="46" t="e">
        <f t="shared" ca="1" si="16"/>
        <v>#REF!</v>
      </c>
      <c r="R40" s="46" t="e">
        <f t="shared" ca="1" si="16"/>
        <v>#REF!</v>
      </c>
      <c r="S40" s="46" t="e">
        <f t="shared" ca="1" si="16"/>
        <v>#REF!</v>
      </c>
      <c r="T40" s="46" t="e">
        <f t="shared" ca="1" si="16"/>
        <v>#REF!</v>
      </c>
      <c r="U40" s="57" t="e">
        <f t="shared" ca="1" si="12"/>
        <v>#REF!</v>
      </c>
      <c r="V40" s="57" t="e">
        <f t="shared" ca="1" si="13"/>
        <v>#REF!</v>
      </c>
      <c r="W40" s="57" t="e">
        <f t="shared" ca="1" si="14"/>
        <v>#REF!</v>
      </c>
      <c r="X40" s="57" t="e">
        <f t="shared" ca="1" si="15"/>
        <v>#REF!</v>
      </c>
    </row>
    <row r="41" spans="1:24" x14ac:dyDescent="0.25">
      <c r="A41" s="4">
        <f t="shared" si="6"/>
        <v>32</v>
      </c>
      <c r="B41" s="24" t="str">
        <f>INDEX([4]Intersections!$1:$1048576,MATCH($E41,[4]Intersections!$A:$A,0),MATCH("Description",[4]Intersections!$3:$3,0))</f>
        <v>Minnesota Avenue NE at Dix Street NE</v>
      </c>
      <c r="C41" s="4">
        <v>316</v>
      </c>
      <c r="D41" s="4" t="s">
        <v>4</v>
      </c>
      <c r="E41" s="4" t="s">
        <v>12</v>
      </c>
      <c r="F41" s="4" t="s">
        <v>93</v>
      </c>
      <c r="G41" s="4" t="s">
        <v>14</v>
      </c>
      <c r="I41" s="46" t="e">
        <f t="shared" ca="1" si="16"/>
        <v>#REF!</v>
      </c>
      <c r="J41" s="46" t="e">
        <f t="shared" ca="1" si="16"/>
        <v>#REF!</v>
      </c>
      <c r="K41" s="46" t="e">
        <f t="shared" ca="1" si="16"/>
        <v>#REF!</v>
      </c>
      <c r="L41" s="46" t="e">
        <f t="shared" ca="1" si="16"/>
        <v>#REF!</v>
      </c>
      <c r="M41" s="46" t="e">
        <f t="shared" ca="1" si="16"/>
        <v>#REF!</v>
      </c>
      <c r="N41" s="46" t="e">
        <f t="shared" ca="1" si="16"/>
        <v>#REF!</v>
      </c>
      <c r="O41" s="46" t="e">
        <f t="shared" ca="1" si="16"/>
        <v>#REF!</v>
      </c>
      <c r="P41" s="46" t="e">
        <f t="shared" ca="1" si="16"/>
        <v>#REF!</v>
      </c>
      <c r="Q41" s="46" t="e">
        <f t="shared" ca="1" si="16"/>
        <v>#REF!</v>
      </c>
      <c r="R41" s="46" t="e">
        <f t="shared" ca="1" si="16"/>
        <v>#REF!</v>
      </c>
      <c r="S41" s="46" t="e">
        <f t="shared" ca="1" si="16"/>
        <v>#REF!</v>
      </c>
      <c r="T41" s="46" t="e">
        <f t="shared" ca="1" si="16"/>
        <v>#REF!</v>
      </c>
      <c r="U41" s="57" t="e">
        <f t="shared" ca="1" si="12"/>
        <v>#REF!</v>
      </c>
      <c r="V41" s="57" t="e">
        <f t="shared" ca="1" si="13"/>
        <v>#REF!</v>
      </c>
      <c r="W41" s="57" t="e">
        <f t="shared" ca="1" si="14"/>
        <v>#REF!</v>
      </c>
      <c r="X41" s="57" t="e">
        <f t="shared" ca="1" si="15"/>
        <v>#REF!</v>
      </c>
    </row>
    <row r="42" spans="1:24" x14ac:dyDescent="0.25">
      <c r="A42" s="4">
        <f t="shared" si="6"/>
        <v>33</v>
      </c>
      <c r="B42" s="24" t="str">
        <f>INDEX([4]Intersections!$1:$1048576,MATCH($E42,[4]Intersections!$A:$A,0),MATCH("Description",[4]Intersections!$3:$3,0))</f>
        <v>Minnesota Avenue NE at Bus Exit South</v>
      </c>
      <c r="C42" s="4">
        <v>320</v>
      </c>
      <c r="D42" s="4" t="s">
        <v>4</v>
      </c>
      <c r="E42" s="4" t="s">
        <v>94</v>
      </c>
      <c r="F42" s="4" t="s">
        <v>88</v>
      </c>
      <c r="G42" s="4" t="s">
        <v>8</v>
      </c>
      <c r="I42" s="46" t="e">
        <f t="shared" ca="1" si="16"/>
        <v>#REF!</v>
      </c>
      <c r="J42" s="46" t="e">
        <f t="shared" ca="1" si="16"/>
        <v>#REF!</v>
      </c>
      <c r="K42" s="46" t="e">
        <f t="shared" ca="1" si="16"/>
        <v>#REF!</v>
      </c>
      <c r="L42" s="46" t="e">
        <f t="shared" ca="1" si="16"/>
        <v>#REF!</v>
      </c>
      <c r="M42" s="46" t="e">
        <f t="shared" ca="1" si="16"/>
        <v>#REF!</v>
      </c>
      <c r="N42" s="46" t="e">
        <f t="shared" ca="1" si="16"/>
        <v>#REF!</v>
      </c>
      <c r="O42" s="46" t="e">
        <f t="shared" ca="1" si="16"/>
        <v>#REF!</v>
      </c>
      <c r="P42" s="46" t="e">
        <f t="shared" ca="1" si="16"/>
        <v>#REF!</v>
      </c>
      <c r="Q42" s="46" t="e">
        <f t="shared" ca="1" si="16"/>
        <v>#REF!</v>
      </c>
      <c r="R42" s="46" t="e">
        <f t="shared" ca="1" si="16"/>
        <v>#REF!</v>
      </c>
      <c r="S42" s="46" t="e">
        <f t="shared" ca="1" si="16"/>
        <v>#REF!</v>
      </c>
      <c r="T42" s="46" t="e">
        <f t="shared" ca="1" si="16"/>
        <v>#REF!</v>
      </c>
      <c r="U42" s="57" t="e">
        <f t="shared" ca="1" si="12"/>
        <v>#REF!</v>
      </c>
      <c r="V42" s="57" t="e">
        <f t="shared" ca="1" si="13"/>
        <v>#REF!</v>
      </c>
      <c r="W42" s="57" t="e">
        <f t="shared" ca="1" si="14"/>
        <v>#REF!</v>
      </c>
      <c r="X42" s="57" t="e">
        <f t="shared" ca="1" si="15"/>
        <v>#REF!</v>
      </c>
    </row>
    <row r="43" spans="1:24" x14ac:dyDescent="0.25">
      <c r="A43" s="4">
        <f t="shared" si="6"/>
        <v>34</v>
      </c>
      <c r="B43" s="24" t="str">
        <f>INDEX([4]Intersections!$1:$1048576,MATCH($E43,[4]Intersections!$A:$A,0),MATCH("Description",[4]Intersections!$3:$3,0))</f>
        <v>Minnesota Avenue NE at Bus Exit South</v>
      </c>
      <c r="C43" s="4">
        <v>322</v>
      </c>
      <c r="D43" s="4" t="s">
        <v>4</v>
      </c>
      <c r="E43" s="4" t="s">
        <v>94</v>
      </c>
      <c r="F43" s="4" t="s">
        <v>93</v>
      </c>
      <c r="G43" s="4" t="s">
        <v>14</v>
      </c>
      <c r="I43" s="46" t="e">
        <f t="shared" ca="1" si="16"/>
        <v>#REF!</v>
      </c>
      <c r="J43" s="46" t="e">
        <f t="shared" ca="1" si="16"/>
        <v>#REF!</v>
      </c>
      <c r="K43" s="46" t="e">
        <f t="shared" ca="1" si="16"/>
        <v>#REF!</v>
      </c>
      <c r="L43" s="46" t="e">
        <f t="shared" ca="1" si="16"/>
        <v>#REF!</v>
      </c>
      <c r="M43" s="46" t="e">
        <f t="shared" ca="1" si="16"/>
        <v>#REF!</v>
      </c>
      <c r="N43" s="46" t="e">
        <f t="shared" ca="1" si="16"/>
        <v>#REF!</v>
      </c>
      <c r="O43" s="46" t="e">
        <f t="shared" ca="1" si="16"/>
        <v>#REF!</v>
      </c>
      <c r="P43" s="46" t="e">
        <f t="shared" ca="1" si="16"/>
        <v>#REF!</v>
      </c>
      <c r="Q43" s="46" t="e">
        <f t="shared" ca="1" si="16"/>
        <v>#REF!</v>
      </c>
      <c r="R43" s="46" t="e">
        <f t="shared" ca="1" si="16"/>
        <v>#REF!</v>
      </c>
      <c r="S43" s="46" t="e">
        <f t="shared" ca="1" si="16"/>
        <v>#REF!</v>
      </c>
      <c r="T43" s="46" t="e">
        <f t="shared" ca="1" si="16"/>
        <v>#REF!</v>
      </c>
      <c r="U43" s="57" t="e">
        <f t="shared" ca="1" si="12"/>
        <v>#REF!</v>
      </c>
      <c r="V43" s="57" t="e">
        <f t="shared" ca="1" si="13"/>
        <v>#REF!</v>
      </c>
      <c r="W43" s="57" t="e">
        <f t="shared" ca="1" si="14"/>
        <v>#REF!</v>
      </c>
      <c r="X43" s="57" t="e">
        <f t="shared" ca="1" si="15"/>
        <v>#REF!</v>
      </c>
    </row>
    <row r="44" spans="1:24" x14ac:dyDescent="0.25">
      <c r="A44" s="4">
        <f t="shared" si="6"/>
        <v>35</v>
      </c>
      <c r="B44" s="24" t="str">
        <f>INDEX([4]Intersections!$1:$1048576,MATCH($E44,[4]Intersections!$A:$A,0),MATCH("Description",[4]Intersections!$3:$3,0))</f>
        <v>Minnesota Avenue NE at Grant Street NE and Bus Entrance North</v>
      </c>
      <c r="C44" s="4">
        <v>324</v>
      </c>
      <c r="D44" s="4" t="s">
        <v>4</v>
      </c>
      <c r="E44" s="4" t="s">
        <v>25</v>
      </c>
      <c r="F44" s="4" t="s">
        <v>89</v>
      </c>
      <c r="G44" s="4" t="s">
        <v>13</v>
      </c>
      <c r="I44" s="46" t="e">
        <f t="shared" ca="1" si="16"/>
        <v>#REF!</v>
      </c>
      <c r="J44" s="46" t="e">
        <f t="shared" ca="1" si="16"/>
        <v>#REF!</v>
      </c>
      <c r="K44" s="46" t="e">
        <f t="shared" ca="1" si="16"/>
        <v>#REF!</v>
      </c>
      <c r="L44" s="46" t="e">
        <f t="shared" ca="1" si="16"/>
        <v>#REF!</v>
      </c>
      <c r="M44" s="46" t="e">
        <f t="shared" ca="1" si="16"/>
        <v>#REF!</v>
      </c>
      <c r="N44" s="46" t="e">
        <f t="shared" ca="1" si="16"/>
        <v>#REF!</v>
      </c>
      <c r="O44" s="46" t="e">
        <f t="shared" ca="1" si="16"/>
        <v>#REF!</v>
      </c>
      <c r="P44" s="46" t="e">
        <f t="shared" ca="1" si="16"/>
        <v>#REF!</v>
      </c>
      <c r="Q44" s="46" t="e">
        <f t="shared" ca="1" si="16"/>
        <v>#REF!</v>
      </c>
      <c r="R44" s="46" t="e">
        <f t="shared" ca="1" si="16"/>
        <v>#REF!</v>
      </c>
      <c r="S44" s="46" t="e">
        <f t="shared" ca="1" si="16"/>
        <v>#REF!</v>
      </c>
      <c r="T44" s="46" t="e">
        <f t="shared" ca="1" si="16"/>
        <v>#REF!</v>
      </c>
      <c r="U44" s="57" t="e">
        <f t="shared" ca="1" si="12"/>
        <v>#REF!</v>
      </c>
      <c r="V44" s="57" t="e">
        <f t="shared" ca="1" si="13"/>
        <v>#REF!</v>
      </c>
      <c r="W44" s="57" t="e">
        <f t="shared" ca="1" si="14"/>
        <v>#REF!</v>
      </c>
      <c r="X44" s="57" t="e">
        <f t="shared" ca="1" si="15"/>
        <v>#REF!</v>
      </c>
    </row>
    <row r="45" spans="1:24" x14ac:dyDescent="0.25">
      <c r="A45" s="4">
        <f t="shared" si="6"/>
        <v>36</v>
      </c>
      <c r="B45" s="24" t="str">
        <f>INDEX([4]Intersections!$1:$1048576,MATCH($E45,[4]Intersections!$A:$A,0),MATCH("Description",[4]Intersections!$3:$3,0))</f>
        <v>Minnesota Avenue NE at Grant Street NE and Bus Entrance North</v>
      </c>
      <c r="C45" s="4">
        <v>326</v>
      </c>
      <c r="D45" s="4" t="s">
        <v>4</v>
      </c>
      <c r="E45" s="4" t="s">
        <v>25</v>
      </c>
      <c r="F45" s="4" t="s">
        <v>90</v>
      </c>
      <c r="G45" s="4" t="s">
        <v>6</v>
      </c>
      <c r="I45" s="46" t="e">
        <f t="shared" ca="1" si="16"/>
        <v>#REF!</v>
      </c>
      <c r="J45" s="46" t="e">
        <f t="shared" ca="1" si="16"/>
        <v>#REF!</v>
      </c>
      <c r="K45" s="46" t="e">
        <f t="shared" ca="1" si="16"/>
        <v>#REF!</v>
      </c>
      <c r="L45" s="46" t="e">
        <f t="shared" ca="1" si="16"/>
        <v>#REF!</v>
      </c>
      <c r="M45" s="46" t="e">
        <f t="shared" ca="1" si="16"/>
        <v>#REF!</v>
      </c>
      <c r="N45" s="46" t="e">
        <f t="shared" ca="1" si="16"/>
        <v>#REF!</v>
      </c>
      <c r="O45" s="46" t="e">
        <f t="shared" ca="1" si="16"/>
        <v>#REF!</v>
      </c>
      <c r="P45" s="46" t="e">
        <f t="shared" ca="1" si="16"/>
        <v>#REF!</v>
      </c>
      <c r="Q45" s="46" t="e">
        <f t="shared" ca="1" si="16"/>
        <v>#REF!</v>
      </c>
      <c r="R45" s="46" t="e">
        <f t="shared" ca="1" si="16"/>
        <v>#REF!</v>
      </c>
      <c r="S45" s="46" t="e">
        <f t="shared" ca="1" si="16"/>
        <v>#REF!</v>
      </c>
      <c r="T45" s="46" t="e">
        <f t="shared" ca="1" si="16"/>
        <v>#REF!</v>
      </c>
      <c r="U45" s="57" t="e">
        <f t="shared" ca="1" si="12"/>
        <v>#REF!</v>
      </c>
      <c r="V45" s="57" t="e">
        <f t="shared" ca="1" si="13"/>
        <v>#REF!</v>
      </c>
      <c r="W45" s="57" t="e">
        <f t="shared" ca="1" si="14"/>
        <v>#REF!</v>
      </c>
      <c r="X45" s="57" t="e">
        <f t="shared" ca="1" si="15"/>
        <v>#REF!</v>
      </c>
    </row>
    <row r="46" spans="1:24" x14ac:dyDescent="0.25">
      <c r="A46" s="4">
        <f t="shared" si="6"/>
        <v>37</v>
      </c>
      <c r="B46" s="24" t="str">
        <f>INDEX([4]Intersections!$1:$1048576,MATCH($E46,[4]Intersections!$A:$A,0),MATCH("Description",[4]Intersections!$3:$3,0))</f>
        <v>Minnesota Avenue NE at Grant Street NE and Bus Entrance North</v>
      </c>
      <c r="C46" s="4">
        <v>328</v>
      </c>
      <c r="D46" s="4" t="s">
        <v>4</v>
      </c>
      <c r="E46" s="4" t="s">
        <v>25</v>
      </c>
      <c r="F46" s="4" t="s">
        <v>93</v>
      </c>
      <c r="G46" s="4" t="s">
        <v>14</v>
      </c>
      <c r="I46" s="46" t="e">
        <f t="shared" ref="I46:T55" ca="1" si="17">ROUND((INDEX(INDIRECT(TMC_DB&amp;$E46&amp;"'!$A$69:$I$92"), MATCH(I$9,INDIRECT(TMC_DB&amp;$E46&amp;"'!$A$69:$A$92"),0), MATCH($G46,INDIRECT(TMC_DB&amp;$E46&amp;"'!$A$67:$I$67"),0)))/2,0)</f>
        <v>#REF!</v>
      </c>
      <c r="J46" s="46" t="e">
        <f t="shared" ca="1" si="17"/>
        <v>#REF!</v>
      </c>
      <c r="K46" s="46" t="e">
        <f t="shared" ca="1" si="17"/>
        <v>#REF!</v>
      </c>
      <c r="L46" s="46" t="e">
        <f t="shared" ca="1" si="17"/>
        <v>#REF!</v>
      </c>
      <c r="M46" s="46" t="e">
        <f t="shared" ca="1" si="17"/>
        <v>#REF!</v>
      </c>
      <c r="N46" s="46" t="e">
        <f t="shared" ca="1" si="17"/>
        <v>#REF!</v>
      </c>
      <c r="O46" s="46" t="e">
        <f t="shared" ca="1" si="17"/>
        <v>#REF!</v>
      </c>
      <c r="P46" s="46" t="e">
        <f t="shared" ca="1" si="17"/>
        <v>#REF!</v>
      </c>
      <c r="Q46" s="46" t="e">
        <f t="shared" ca="1" si="17"/>
        <v>#REF!</v>
      </c>
      <c r="R46" s="46" t="e">
        <f t="shared" ca="1" si="17"/>
        <v>#REF!</v>
      </c>
      <c r="S46" s="46" t="e">
        <f t="shared" ca="1" si="17"/>
        <v>#REF!</v>
      </c>
      <c r="T46" s="46" t="e">
        <f t="shared" ca="1" si="17"/>
        <v>#REF!</v>
      </c>
      <c r="U46" s="57" t="e">
        <f t="shared" ca="1" si="12"/>
        <v>#REF!</v>
      </c>
      <c r="V46" s="57" t="e">
        <f t="shared" ca="1" si="13"/>
        <v>#REF!</v>
      </c>
      <c r="W46" s="57" t="e">
        <f t="shared" ca="1" si="14"/>
        <v>#REF!</v>
      </c>
      <c r="X46" s="57" t="e">
        <f t="shared" ca="1" si="15"/>
        <v>#REF!</v>
      </c>
    </row>
    <row r="47" spans="1:24" x14ac:dyDescent="0.25">
      <c r="A47" s="4">
        <f t="shared" si="6"/>
        <v>38</v>
      </c>
      <c r="B47" s="24" t="str">
        <f>INDEX([4]Intersections!$1:$1048576,MATCH($E47,[4]Intersections!$A:$A,0),MATCH("Description",[4]Intersections!$3:$3,0))</f>
        <v>Benning Road NE at Blaine Street NE</v>
      </c>
      <c r="C47" s="4">
        <v>296</v>
      </c>
      <c r="D47" s="4" t="s">
        <v>4</v>
      </c>
      <c r="E47" s="4" t="s">
        <v>19</v>
      </c>
      <c r="F47" s="4" t="s">
        <v>88</v>
      </c>
      <c r="G47" s="4" t="s">
        <v>8</v>
      </c>
      <c r="I47" s="46" t="e">
        <f t="shared" ca="1" si="17"/>
        <v>#REF!</v>
      </c>
      <c r="J47" s="46" t="e">
        <f t="shared" ca="1" si="17"/>
        <v>#REF!</v>
      </c>
      <c r="K47" s="46" t="e">
        <f t="shared" ca="1" si="17"/>
        <v>#REF!</v>
      </c>
      <c r="L47" s="46" t="e">
        <f t="shared" ca="1" si="17"/>
        <v>#REF!</v>
      </c>
      <c r="M47" s="46" t="e">
        <f t="shared" ca="1" si="17"/>
        <v>#REF!</v>
      </c>
      <c r="N47" s="46" t="e">
        <f t="shared" ca="1" si="17"/>
        <v>#REF!</v>
      </c>
      <c r="O47" s="46" t="e">
        <f t="shared" ca="1" si="17"/>
        <v>#REF!</v>
      </c>
      <c r="P47" s="46" t="e">
        <f t="shared" ca="1" si="17"/>
        <v>#REF!</v>
      </c>
      <c r="Q47" s="46" t="e">
        <f t="shared" ca="1" si="17"/>
        <v>#REF!</v>
      </c>
      <c r="R47" s="46" t="e">
        <f t="shared" ca="1" si="17"/>
        <v>#REF!</v>
      </c>
      <c r="S47" s="46" t="e">
        <f t="shared" ca="1" si="17"/>
        <v>#REF!</v>
      </c>
      <c r="T47" s="46" t="e">
        <f t="shared" ca="1" si="17"/>
        <v>#REF!</v>
      </c>
      <c r="U47" s="57" t="e">
        <f t="shared" ca="1" si="12"/>
        <v>#REF!</v>
      </c>
      <c r="V47" s="57" t="e">
        <f t="shared" ca="1" si="13"/>
        <v>#REF!</v>
      </c>
      <c r="W47" s="57" t="e">
        <f t="shared" ca="1" si="14"/>
        <v>#REF!</v>
      </c>
      <c r="X47" s="57" t="e">
        <f t="shared" ca="1" si="15"/>
        <v>#REF!</v>
      </c>
    </row>
    <row r="48" spans="1:24" x14ac:dyDescent="0.25">
      <c r="A48" s="4">
        <f t="shared" si="6"/>
        <v>39</v>
      </c>
      <c r="B48" s="24" t="str">
        <f>INDEX([4]Intersections!$1:$1048576,MATCH($E48,[4]Intersections!$A:$A,0),MATCH("Description",[4]Intersections!$3:$3,0))</f>
        <v>Benning Road NE at 44th Street NE</v>
      </c>
      <c r="C48" s="4">
        <v>298</v>
      </c>
      <c r="D48" s="4" t="s">
        <v>4</v>
      </c>
      <c r="E48" s="4" t="s">
        <v>20</v>
      </c>
      <c r="F48" s="4" t="s">
        <v>90</v>
      </c>
      <c r="G48" s="4" t="s">
        <v>6</v>
      </c>
      <c r="I48" s="46" t="e">
        <f t="shared" ca="1" si="17"/>
        <v>#REF!</v>
      </c>
      <c r="J48" s="46" t="e">
        <f t="shared" ca="1" si="17"/>
        <v>#REF!</v>
      </c>
      <c r="K48" s="46" t="e">
        <f t="shared" ca="1" si="17"/>
        <v>#REF!</v>
      </c>
      <c r="L48" s="46" t="e">
        <f t="shared" ca="1" si="17"/>
        <v>#REF!</v>
      </c>
      <c r="M48" s="46" t="e">
        <f t="shared" ca="1" si="17"/>
        <v>#REF!</v>
      </c>
      <c r="N48" s="46" t="e">
        <f t="shared" ca="1" si="17"/>
        <v>#REF!</v>
      </c>
      <c r="O48" s="46" t="e">
        <f t="shared" ca="1" si="17"/>
        <v>#REF!</v>
      </c>
      <c r="P48" s="46" t="e">
        <f t="shared" ca="1" si="17"/>
        <v>#REF!</v>
      </c>
      <c r="Q48" s="46" t="e">
        <f t="shared" ca="1" si="17"/>
        <v>#REF!</v>
      </c>
      <c r="R48" s="46" t="e">
        <f t="shared" ca="1" si="17"/>
        <v>#REF!</v>
      </c>
      <c r="S48" s="46" t="e">
        <f t="shared" ca="1" si="17"/>
        <v>#REF!</v>
      </c>
      <c r="T48" s="46" t="e">
        <f t="shared" ca="1" si="17"/>
        <v>#REF!</v>
      </c>
      <c r="U48" s="57" t="e">
        <f t="shared" ca="1" si="12"/>
        <v>#REF!</v>
      </c>
      <c r="V48" s="57" t="e">
        <f t="shared" ca="1" si="13"/>
        <v>#REF!</v>
      </c>
      <c r="W48" s="57" t="e">
        <f t="shared" ca="1" si="14"/>
        <v>#REF!</v>
      </c>
      <c r="X48" s="57" t="e">
        <f t="shared" ca="1" si="15"/>
        <v>#REF!</v>
      </c>
    </row>
    <row r="49" spans="1:24" x14ac:dyDescent="0.25">
      <c r="A49" s="4">
        <f t="shared" si="6"/>
        <v>40</v>
      </c>
      <c r="B49" s="24" t="str">
        <f>INDEX([4]Intersections!$1:$1048576,MATCH($E49,[4]Intersections!$A:$A,0),MATCH("Description",[4]Intersections!$3:$3,0))</f>
        <v>Benning Road NE at 44th Street NE</v>
      </c>
      <c r="C49" s="4">
        <v>300</v>
      </c>
      <c r="D49" s="4" t="s">
        <v>4</v>
      </c>
      <c r="E49" s="4" t="s">
        <v>20</v>
      </c>
      <c r="F49" s="4" t="s">
        <v>93</v>
      </c>
      <c r="G49" s="4" t="s">
        <v>14</v>
      </c>
      <c r="I49" s="46" t="e">
        <f t="shared" ca="1" si="17"/>
        <v>#REF!</v>
      </c>
      <c r="J49" s="46" t="e">
        <f t="shared" ca="1" si="17"/>
        <v>#REF!</v>
      </c>
      <c r="K49" s="46" t="e">
        <f t="shared" ca="1" si="17"/>
        <v>#REF!</v>
      </c>
      <c r="L49" s="46" t="e">
        <f t="shared" ca="1" si="17"/>
        <v>#REF!</v>
      </c>
      <c r="M49" s="46" t="e">
        <f t="shared" ca="1" si="17"/>
        <v>#REF!</v>
      </c>
      <c r="N49" s="46" t="e">
        <f t="shared" ca="1" si="17"/>
        <v>#REF!</v>
      </c>
      <c r="O49" s="46" t="e">
        <f t="shared" ca="1" si="17"/>
        <v>#REF!</v>
      </c>
      <c r="P49" s="46" t="e">
        <f t="shared" ca="1" si="17"/>
        <v>#REF!</v>
      </c>
      <c r="Q49" s="46" t="e">
        <f t="shared" ca="1" si="17"/>
        <v>#REF!</v>
      </c>
      <c r="R49" s="46" t="e">
        <f t="shared" ca="1" si="17"/>
        <v>#REF!</v>
      </c>
      <c r="S49" s="46" t="e">
        <f t="shared" ca="1" si="17"/>
        <v>#REF!</v>
      </c>
      <c r="T49" s="46" t="e">
        <f t="shared" ca="1" si="17"/>
        <v>#REF!</v>
      </c>
      <c r="U49" s="57" t="e">
        <f t="shared" ca="1" si="12"/>
        <v>#REF!</v>
      </c>
      <c r="V49" s="57" t="e">
        <f t="shared" ca="1" si="13"/>
        <v>#REF!</v>
      </c>
      <c r="W49" s="57" t="e">
        <f t="shared" ca="1" si="14"/>
        <v>#REF!</v>
      </c>
      <c r="X49" s="57" t="e">
        <f t="shared" ca="1" si="15"/>
        <v>#REF!</v>
      </c>
    </row>
    <row r="50" spans="1:24" x14ac:dyDescent="0.25">
      <c r="A50" s="4">
        <f t="shared" si="6"/>
        <v>41</v>
      </c>
      <c r="B50" s="24" t="str">
        <f>INDEX([4]Intersections!$1:$1048576,MATCH($E50,[4]Intersections!$A:$A,0),MATCH("Description",[4]Intersections!$3:$3,0))</f>
        <v>Benning Road NE at 45th Street NE</v>
      </c>
      <c r="C50" s="4">
        <v>304</v>
      </c>
      <c r="D50" s="4" t="s">
        <v>4</v>
      </c>
      <c r="E50" s="4" t="s">
        <v>21</v>
      </c>
      <c r="F50" s="4" t="s">
        <v>90</v>
      </c>
      <c r="G50" s="4" t="s">
        <v>6</v>
      </c>
      <c r="I50" s="46" t="e">
        <f t="shared" ca="1" si="17"/>
        <v>#REF!</v>
      </c>
      <c r="J50" s="46" t="e">
        <f t="shared" ca="1" si="17"/>
        <v>#REF!</v>
      </c>
      <c r="K50" s="46" t="e">
        <f t="shared" ca="1" si="17"/>
        <v>#REF!</v>
      </c>
      <c r="L50" s="46" t="e">
        <f t="shared" ca="1" si="17"/>
        <v>#REF!</v>
      </c>
      <c r="M50" s="46" t="e">
        <f t="shared" ca="1" si="17"/>
        <v>#REF!</v>
      </c>
      <c r="N50" s="46" t="e">
        <f t="shared" ca="1" si="17"/>
        <v>#REF!</v>
      </c>
      <c r="O50" s="46" t="e">
        <f t="shared" ca="1" si="17"/>
        <v>#REF!</v>
      </c>
      <c r="P50" s="46" t="e">
        <f t="shared" ca="1" si="17"/>
        <v>#REF!</v>
      </c>
      <c r="Q50" s="46" t="e">
        <f t="shared" ca="1" si="17"/>
        <v>#REF!</v>
      </c>
      <c r="R50" s="46" t="e">
        <f t="shared" ca="1" si="17"/>
        <v>#REF!</v>
      </c>
      <c r="S50" s="46" t="e">
        <f t="shared" ca="1" si="17"/>
        <v>#REF!</v>
      </c>
      <c r="T50" s="46" t="e">
        <f t="shared" ca="1" si="17"/>
        <v>#REF!</v>
      </c>
      <c r="U50" s="57" t="e">
        <f t="shared" ca="1" si="12"/>
        <v>#REF!</v>
      </c>
      <c r="V50" s="57" t="e">
        <f t="shared" ca="1" si="13"/>
        <v>#REF!</v>
      </c>
      <c r="W50" s="57" t="e">
        <f t="shared" ca="1" si="14"/>
        <v>#REF!</v>
      </c>
      <c r="X50" s="57" t="e">
        <f t="shared" ca="1" si="15"/>
        <v>#REF!</v>
      </c>
    </row>
    <row r="51" spans="1:24" x14ac:dyDescent="0.25">
      <c r="A51" s="4">
        <f t="shared" si="6"/>
        <v>42</v>
      </c>
      <c r="B51" s="24" t="str">
        <f>INDEX([4]Intersections!$1:$1048576,MATCH($E51,[4]Intersections!$A:$A,0),MATCH("Description",[4]Intersections!$3:$3,0))</f>
        <v>Benning Road NE at 45th Street NE</v>
      </c>
      <c r="C51" s="4">
        <v>302</v>
      </c>
      <c r="D51" s="4" t="s">
        <v>4</v>
      </c>
      <c r="E51" s="4" t="s">
        <v>21</v>
      </c>
      <c r="F51" s="4" t="s">
        <v>93</v>
      </c>
      <c r="G51" s="4" t="s">
        <v>14</v>
      </c>
      <c r="I51" s="46" t="e">
        <f t="shared" ca="1" si="17"/>
        <v>#REF!</v>
      </c>
      <c r="J51" s="46" t="e">
        <f t="shared" ca="1" si="17"/>
        <v>#REF!</v>
      </c>
      <c r="K51" s="46" t="e">
        <f t="shared" ca="1" si="17"/>
        <v>#REF!</v>
      </c>
      <c r="L51" s="46" t="e">
        <f t="shared" ca="1" si="17"/>
        <v>#REF!</v>
      </c>
      <c r="M51" s="46" t="e">
        <f t="shared" ca="1" si="17"/>
        <v>#REF!</v>
      </c>
      <c r="N51" s="46" t="e">
        <f t="shared" ca="1" si="17"/>
        <v>#REF!</v>
      </c>
      <c r="O51" s="46" t="e">
        <f t="shared" ca="1" si="17"/>
        <v>#REF!</v>
      </c>
      <c r="P51" s="46" t="e">
        <f t="shared" ca="1" si="17"/>
        <v>#REF!</v>
      </c>
      <c r="Q51" s="46" t="e">
        <f t="shared" ca="1" si="17"/>
        <v>#REF!</v>
      </c>
      <c r="R51" s="46" t="e">
        <f t="shared" ca="1" si="17"/>
        <v>#REF!</v>
      </c>
      <c r="S51" s="46" t="e">
        <f t="shared" ca="1" si="17"/>
        <v>#REF!</v>
      </c>
      <c r="T51" s="46" t="e">
        <f t="shared" ca="1" si="17"/>
        <v>#REF!</v>
      </c>
      <c r="U51" s="57" t="e">
        <f t="shared" ca="1" si="12"/>
        <v>#REF!</v>
      </c>
      <c r="V51" s="57" t="e">
        <f t="shared" ca="1" si="13"/>
        <v>#REF!</v>
      </c>
      <c r="W51" s="57" t="e">
        <f t="shared" ca="1" si="14"/>
        <v>#REF!</v>
      </c>
      <c r="X51" s="57" t="e">
        <f t="shared" ca="1" si="15"/>
        <v>#REF!</v>
      </c>
    </row>
    <row r="52" spans="1:24" x14ac:dyDescent="0.25">
      <c r="A52" s="4">
        <f t="shared" si="6"/>
        <v>43</v>
      </c>
      <c r="B52" s="24" t="str">
        <f>INDEX([4]Intersections!$1:$1048576,MATCH($E52,[4]Intersections!$A:$A,0),MATCH("Description",[4]Intersections!$3:$3,0))</f>
        <v>Benning Road NE at Central Avenue NE</v>
      </c>
      <c r="C52" s="4">
        <v>308</v>
      </c>
      <c r="D52" s="4" t="s">
        <v>4</v>
      </c>
      <c r="E52" s="4" t="s">
        <v>22</v>
      </c>
      <c r="F52" s="4" t="s">
        <v>90</v>
      </c>
      <c r="G52" s="4" t="s">
        <v>6</v>
      </c>
      <c r="I52" s="46" t="e">
        <f t="shared" ca="1" si="17"/>
        <v>#REF!</v>
      </c>
      <c r="J52" s="46" t="e">
        <f t="shared" ca="1" si="17"/>
        <v>#REF!</v>
      </c>
      <c r="K52" s="46" t="e">
        <f t="shared" ca="1" si="17"/>
        <v>#REF!</v>
      </c>
      <c r="L52" s="46" t="e">
        <f t="shared" ca="1" si="17"/>
        <v>#REF!</v>
      </c>
      <c r="M52" s="46" t="e">
        <f t="shared" ca="1" si="17"/>
        <v>#REF!</v>
      </c>
      <c r="N52" s="46" t="e">
        <f t="shared" ca="1" si="17"/>
        <v>#REF!</v>
      </c>
      <c r="O52" s="46" t="e">
        <f t="shared" ca="1" si="17"/>
        <v>#REF!</v>
      </c>
      <c r="P52" s="46" t="e">
        <f t="shared" ca="1" si="17"/>
        <v>#REF!</v>
      </c>
      <c r="Q52" s="46" t="e">
        <f t="shared" ca="1" si="17"/>
        <v>#REF!</v>
      </c>
      <c r="R52" s="46" t="e">
        <f t="shared" ca="1" si="17"/>
        <v>#REF!</v>
      </c>
      <c r="S52" s="46" t="e">
        <f t="shared" ca="1" si="17"/>
        <v>#REF!</v>
      </c>
      <c r="T52" s="46" t="e">
        <f t="shared" ca="1" si="17"/>
        <v>#REF!</v>
      </c>
      <c r="U52" s="57" t="e">
        <f t="shared" ca="1" si="12"/>
        <v>#REF!</v>
      </c>
      <c r="V52" s="57" t="e">
        <f t="shared" ca="1" si="13"/>
        <v>#REF!</v>
      </c>
      <c r="W52" s="57" t="e">
        <f t="shared" ca="1" si="14"/>
        <v>#REF!</v>
      </c>
      <c r="X52" s="57" t="e">
        <f t="shared" ca="1" si="15"/>
        <v>#REF!</v>
      </c>
    </row>
    <row r="53" spans="1:24" x14ac:dyDescent="0.25">
      <c r="A53" s="4">
        <f t="shared" si="6"/>
        <v>44</v>
      </c>
      <c r="B53" s="24" t="str">
        <f>INDEX([4]Intersections!$1:$1048576,MATCH($E53,[4]Intersections!$A:$A,0),MATCH("Description",[4]Intersections!$3:$3,0))</f>
        <v>Benning Road NE at East Capitol Street SE (North Intersection)</v>
      </c>
      <c r="C53" s="24">
        <v>84</v>
      </c>
      <c r="D53" s="4" t="s">
        <v>4</v>
      </c>
      <c r="E53" s="4" t="s">
        <v>37</v>
      </c>
      <c r="F53" s="4" t="s">
        <v>90</v>
      </c>
      <c r="G53" s="4" t="s">
        <v>6</v>
      </c>
      <c r="I53" s="46" t="e">
        <f t="shared" ca="1" si="17"/>
        <v>#REF!</v>
      </c>
      <c r="J53" s="46" t="e">
        <f t="shared" ca="1" si="17"/>
        <v>#REF!</v>
      </c>
      <c r="K53" s="46" t="e">
        <f t="shared" ca="1" si="17"/>
        <v>#REF!</v>
      </c>
      <c r="L53" s="46" t="e">
        <f t="shared" ca="1" si="17"/>
        <v>#REF!</v>
      </c>
      <c r="M53" s="46" t="e">
        <f t="shared" ca="1" si="17"/>
        <v>#REF!</v>
      </c>
      <c r="N53" s="46" t="e">
        <f t="shared" ca="1" si="17"/>
        <v>#REF!</v>
      </c>
      <c r="O53" s="46" t="e">
        <f t="shared" ca="1" si="17"/>
        <v>#REF!</v>
      </c>
      <c r="P53" s="46" t="e">
        <f t="shared" ca="1" si="17"/>
        <v>#REF!</v>
      </c>
      <c r="Q53" s="46" t="e">
        <f t="shared" ca="1" si="17"/>
        <v>#REF!</v>
      </c>
      <c r="R53" s="46" t="e">
        <f t="shared" ca="1" si="17"/>
        <v>#REF!</v>
      </c>
      <c r="S53" s="46" t="e">
        <f t="shared" ca="1" si="17"/>
        <v>#REF!</v>
      </c>
      <c r="T53" s="46" t="e">
        <f t="shared" ca="1" si="17"/>
        <v>#REF!</v>
      </c>
      <c r="U53" s="57" t="e">
        <f t="shared" ca="1" si="12"/>
        <v>#REF!</v>
      </c>
      <c r="V53" s="57" t="e">
        <f t="shared" ca="1" si="13"/>
        <v>#REF!</v>
      </c>
      <c r="W53" s="57" t="e">
        <f t="shared" ca="1" si="14"/>
        <v>#REF!</v>
      </c>
      <c r="X53" s="57" t="e">
        <f t="shared" ca="1" si="15"/>
        <v>#REF!</v>
      </c>
    </row>
    <row r="54" spans="1:24" x14ac:dyDescent="0.25">
      <c r="A54" s="4">
        <f t="shared" si="6"/>
        <v>45</v>
      </c>
      <c r="B54" s="24" t="str">
        <f>INDEX([4]Intersections!$1:$1048576,MATCH($E54,[4]Intersections!$A:$A,0),MATCH("Description",[4]Intersections!$3:$3,0))</f>
        <v>Benning Road NE at East Capitol Street SE (North Intersection)</v>
      </c>
      <c r="C54" s="24">
        <v>314</v>
      </c>
      <c r="D54" s="4" t="s">
        <v>4</v>
      </c>
      <c r="E54" s="4" t="s">
        <v>37</v>
      </c>
      <c r="F54" s="4" t="s">
        <v>93</v>
      </c>
      <c r="G54" s="4" t="s">
        <v>14</v>
      </c>
      <c r="I54" s="46" t="e">
        <f t="shared" ca="1" si="17"/>
        <v>#REF!</v>
      </c>
      <c r="J54" s="46" t="e">
        <f t="shared" ca="1" si="17"/>
        <v>#REF!</v>
      </c>
      <c r="K54" s="46" t="e">
        <f t="shared" ca="1" si="17"/>
        <v>#REF!</v>
      </c>
      <c r="L54" s="46" t="e">
        <f t="shared" ca="1" si="17"/>
        <v>#REF!</v>
      </c>
      <c r="M54" s="46" t="e">
        <f t="shared" ca="1" si="17"/>
        <v>#REF!</v>
      </c>
      <c r="N54" s="46" t="e">
        <f t="shared" ca="1" si="17"/>
        <v>#REF!</v>
      </c>
      <c r="O54" s="46" t="e">
        <f t="shared" ca="1" si="17"/>
        <v>#REF!</v>
      </c>
      <c r="P54" s="46" t="e">
        <f t="shared" ca="1" si="17"/>
        <v>#REF!</v>
      </c>
      <c r="Q54" s="46" t="e">
        <f t="shared" ca="1" si="17"/>
        <v>#REF!</v>
      </c>
      <c r="R54" s="46" t="e">
        <f t="shared" ca="1" si="17"/>
        <v>#REF!</v>
      </c>
      <c r="S54" s="46" t="e">
        <f t="shared" ca="1" si="17"/>
        <v>#REF!</v>
      </c>
      <c r="T54" s="46" t="e">
        <f t="shared" ca="1" si="17"/>
        <v>#REF!</v>
      </c>
      <c r="U54" s="57" t="e">
        <f t="shared" ca="1" si="12"/>
        <v>#REF!</v>
      </c>
      <c r="V54" s="57" t="e">
        <f t="shared" ca="1" si="13"/>
        <v>#REF!</v>
      </c>
      <c r="W54" s="57" t="e">
        <f t="shared" ca="1" si="14"/>
        <v>#REF!</v>
      </c>
      <c r="X54" s="57" t="e">
        <f t="shared" ca="1" si="15"/>
        <v>#REF!</v>
      </c>
    </row>
    <row r="55" spans="1:24" x14ac:dyDescent="0.25">
      <c r="A55" s="4">
        <f t="shared" si="6"/>
        <v>46</v>
      </c>
      <c r="B55" s="24" t="str">
        <f>INDEX([4]Intersections!$1:$1048576,MATCH($E55,[4]Intersections!$A:$A,0),MATCH("Description",[4]Intersections!$3:$3,0))</f>
        <v>Benning Road NE at East Capitol Street SE (North Intersection)</v>
      </c>
      <c r="C55" s="24">
        <v>80</v>
      </c>
      <c r="D55" s="4" t="s">
        <v>4</v>
      </c>
      <c r="E55" s="4" t="s">
        <v>37</v>
      </c>
      <c r="F55" s="4" t="s">
        <v>88</v>
      </c>
      <c r="G55" s="4" t="s">
        <v>8</v>
      </c>
      <c r="I55" s="46" t="e">
        <f t="shared" ca="1" si="17"/>
        <v>#REF!</v>
      </c>
      <c r="J55" s="46" t="e">
        <f t="shared" ca="1" si="17"/>
        <v>#REF!</v>
      </c>
      <c r="K55" s="46" t="e">
        <f t="shared" ca="1" si="17"/>
        <v>#REF!</v>
      </c>
      <c r="L55" s="46" t="e">
        <f t="shared" ca="1" si="17"/>
        <v>#REF!</v>
      </c>
      <c r="M55" s="46" t="e">
        <f t="shared" ca="1" si="17"/>
        <v>#REF!</v>
      </c>
      <c r="N55" s="46" t="e">
        <f t="shared" ca="1" si="17"/>
        <v>#REF!</v>
      </c>
      <c r="O55" s="46" t="e">
        <f t="shared" ca="1" si="17"/>
        <v>#REF!</v>
      </c>
      <c r="P55" s="46" t="e">
        <f t="shared" ca="1" si="17"/>
        <v>#REF!</v>
      </c>
      <c r="Q55" s="46" t="e">
        <f t="shared" ca="1" si="17"/>
        <v>#REF!</v>
      </c>
      <c r="R55" s="46" t="e">
        <f t="shared" ca="1" si="17"/>
        <v>#REF!</v>
      </c>
      <c r="S55" s="46" t="e">
        <f t="shared" ca="1" si="17"/>
        <v>#REF!</v>
      </c>
      <c r="T55" s="46" t="e">
        <f t="shared" ca="1" si="17"/>
        <v>#REF!</v>
      </c>
      <c r="U55" s="57" t="e">
        <f t="shared" ca="1" si="12"/>
        <v>#REF!</v>
      </c>
      <c r="V55" s="57" t="e">
        <f t="shared" ca="1" si="13"/>
        <v>#REF!</v>
      </c>
      <c r="W55" s="57" t="e">
        <f t="shared" ca="1" si="14"/>
        <v>#REF!</v>
      </c>
      <c r="X55" s="57" t="e">
        <f t="shared" ca="1" si="15"/>
        <v>#REF!</v>
      </c>
    </row>
    <row r="56" spans="1:24" x14ac:dyDescent="0.25">
      <c r="A56" s="4">
        <f t="shared" si="6"/>
        <v>47</v>
      </c>
      <c r="B56" s="24" t="str">
        <f>INDEX([4]Intersections!$1:$1048576,MATCH($E56,[4]Intersections!$A:$A,0),MATCH("Description",[4]Intersections!$3:$3,0))</f>
        <v>Benning Road NE at East Capitol Street SE (South Intersection)</v>
      </c>
      <c r="C56" s="24">
        <v>310</v>
      </c>
      <c r="D56" s="4" t="s">
        <v>4</v>
      </c>
      <c r="E56" s="4" t="s">
        <v>36</v>
      </c>
      <c r="F56" s="4" t="s">
        <v>90</v>
      </c>
      <c r="G56" s="4" t="s">
        <v>6</v>
      </c>
      <c r="I56" s="46" t="e">
        <f t="shared" ref="I56:T65" ca="1" si="18">ROUND((INDEX(INDIRECT(TMC_DB&amp;$E56&amp;"'!$A$69:$I$92"), MATCH(I$9,INDIRECT(TMC_DB&amp;$E56&amp;"'!$A$69:$A$92"),0), MATCH($G56,INDIRECT(TMC_DB&amp;$E56&amp;"'!$A$67:$I$67"),0)))/2,0)</f>
        <v>#REF!</v>
      </c>
      <c r="J56" s="46" t="e">
        <f t="shared" ca="1" si="18"/>
        <v>#REF!</v>
      </c>
      <c r="K56" s="46" t="e">
        <f t="shared" ca="1" si="18"/>
        <v>#REF!</v>
      </c>
      <c r="L56" s="46" t="e">
        <f t="shared" ca="1" si="18"/>
        <v>#REF!</v>
      </c>
      <c r="M56" s="46" t="e">
        <f t="shared" ca="1" si="18"/>
        <v>#REF!</v>
      </c>
      <c r="N56" s="46" t="e">
        <f t="shared" ca="1" si="18"/>
        <v>#REF!</v>
      </c>
      <c r="O56" s="46" t="e">
        <f t="shared" ca="1" si="18"/>
        <v>#REF!</v>
      </c>
      <c r="P56" s="46" t="e">
        <f t="shared" ca="1" si="18"/>
        <v>#REF!</v>
      </c>
      <c r="Q56" s="46" t="e">
        <f t="shared" ca="1" si="18"/>
        <v>#REF!</v>
      </c>
      <c r="R56" s="46" t="e">
        <f t="shared" ca="1" si="18"/>
        <v>#REF!</v>
      </c>
      <c r="S56" s="46" t="e">
        <f t="shared" ca="1" si="18"/>
        <v>#REF!</v>
      </c>
      <c r="T56" s="46" t="e">
        <f t="shared" ca="1" si="18"/>
        <v>#REF!</v>
      </c>
      <c r="U56" s="57" t="e">
        <f t="shared" ca="1" si="12"/>
        <v>#REF!</v>
      </c>
      <c r="V56" s="57" t="e">
        <f t="shared" ca="1" si="13"/>
        <v>#REF!</v>
      </c>
      <c r="W56" s="57" t="e">
        <f t="shared" ca="1" si="14"/>
        <v>#REF!</v>
      </c>
      <c r="X56" s="57" t="e">
        <f t="shared" ca="1" si="15"/>
        <v>#REF!</v>
      </c>
    </row>
    <row r="57" spans="1:24" x14ac:dyDescent="0.25">
      <c r="A57" s="4">
        <f t="shared" si="6"/>
        <v>48</v>
      </c>
      <c r="B57" s="24" t="str">
        <f>INDEX([4]Intersections!$1:$1048576,MATCH($E57,[4]Intersections!$A:$A,0),MATCH("Description",[4]Intersections!$3:$3,0))</f>
        <v>Benning Road NE at East Capitol Street SE (South Intersection)</v>
      </c>
      <c r="C57" s="4">
        <v>10380</v>
      </c>
      <c r="D57" s="4" t="s">
        <v>4</v>
      </c>
      <c r="E57" s="4" t="s">
        <v>36</v>
      </c>
      <c r="F57" s="4" t="s">
        <v>89</v>
      </c>
      <c r="G57" s="4" t="s">
        <v>13</v>
      </c>
      <c r="I57" s="46" t="e">
        <f t="shared" ca="1" si="18"/>
        <v>#REF!</v>
      </c>
      <c r="J57" s="46" t="e">
        <f t="shared" ca="1" si="18"/>
        <v>#REF!</v>
      </c>
      <c r="K57" s="46" t="e">
        <f t="shared" ca="1" si="18"/>
        <v>#REF!</v>
      </c>
      <c r="L57" s="46" t="e">
        <f t="shared" ca="1" si="18"/>
        <v>#REF!</v>
      </c>
      <c r="M57" s="46" t="e">
        <f t="shared" ca="1" si="18"/>
        <v>#REF!</v>
      </c>
      <c r="N57" s="46" t="e">
        <f t="shared" ca="1" si="18"/>
        <v>#REF!</v>
      </c>
      <c r="O57" s="46" t="e">
        <f t="shared" ca="1" si="18"/>
        <v>#REF!</v>
      </c>
      <c r="P57" s="46" t="e">
        <f t="shared" ca="1" si="18"/>
        <v>#REF!</v>
      </c>
      <c r="Q57" s="46" t="e">
        <f t="shared" ca="1" si="18"/>
        <v>#REF!</v>
      </c>
      <c r="R57" s="46" t="e">
        <f t="shared" ca="1" si="18"/>
        <v>#REF!</v>
      </c>
      <c r="S57" s="46" t="e">
        <f t="shared" ca="1" si="18"/>
        <v>#REF!</v>
      </c>
      <c r="T57" s="46" t="e">
        <f t="shared" ca="1" si="18"/>
        <v>#REF!</v>
      </c>
      <c r="U57" s="57" t="e">
        <f t="shared" ca="1" si="12"/>
        <v>#REF!</v>
      </c>
      <c r="V57" s="57" t="e">
        <f t="shared" ca="1" si="13"/>
        <v>#REF!</v>
      </c>
      <c r="W57" s="57" t="e">
        <f t="shared" ca="1" si="14"/>
        <v>#REF!</v>
      </c>
      <c r="X57" s="57" t="e">
        <f t="shared" ca="1" si="15"/>
        <v>#REF!</v>
      </c>
    </row>
    <row r="58" spans="1:24" x14ac:dyDescent="0.25">
      <c r="A58" s="4">
        <f t="shared" si="6"/>
        <v>49</v>
      </c>
      <c r="B58" s="24" t="str">
        <f>INDEX([4]Intersections!$1:$1048576,MATCH($E58,[4]Intersections!$A:$A,0),MATCH("Description",[4]Intersections!$3:$3,0))</f>
        <v>Benning Road NE at East Capitol Street SE (South Intersection)</v>
      </c>
      <c r="C58" s="4">
        <v>74</v>
      </c>
      <c r="D58" s="4" t="s">
        <v>4</v>
      </c>
      <c r="E58" s="4" t="s">
        <v>36</v>
      </c>
      <c r="F58" s="4" t="s">
        <v>88</v>
      </c>
      <c r="G58" s="4" t="s">
        <v>8</v>
      </c>
      <c r="I58" s="46" t="e">
        <f t="shared" ca="1" si="18"/>
        <v>#REF!</v>
      </c>
      <c r="J58" s="46" t="e">
        <f t="shared" ca="1" si="18"/>
        <v>#REF!</v>
      </c>
      <c r="K58" s="46" t="e">
        <f t="shared" ca="1" si="18"/>
        <v>#REF!</v>
      </c>
      <c r="L58" s="46" t="e">
        <f t="shared" ca="1" si="18"/>
        <v>#REF!</v>
      </c>
      <c r="M58" s="46" t="e">
        <f t="shared" ca="1" si="18"/>
        <v>#REF!</v>
      </c>
      <c r="N58" s="46" t="e">
        <f t="shared" ca="1" si="18"/>
        <v>#REF!</v>
      </c>
      <c r="O58" s="46" t="e">
        <f t="shared" ca="1" si="18"/>
        <v>#REF!</v>
      </c>
      <c r="P58" s="46" t="e">
        <f t="shared" ca="1" si="18"/>
        <v>#REF!</v>
      </c>
      <c r="Q58" s="46" t="e">
        <f t="shared" ca="1" si="18"/>
        <v>#REF!</v>
      </c>
      <c r="R58" s="46" t="e">
        <f t="shared" ca="1" si="18"/>
        <v>#REF!</v>
      </c>
      <c r="S58" s="46" t="e">
        <f t="shared" ca="1" si="18"/>
        <v>#REF!</v>
      </c>
      <c r="T58" s="46" t="e">
        <f t="shared" ca="1" si="18"/>
        <v>#REF!</v>
      </c>
      <c r="U58" s="57" t="e">
        <f t="shared" ca="1" si="12"/>
        <v>#REF!</v>
      </c>
      <c r="V58" s="57" t="e">
        <f t="shared" ca="1" si="13"/>
        <v>#REF!</v>
      </c>
      <c r="W58" s="57" t="e">
        <f t="shared" ca="1" si="14"/>
        <v>#REF!</v>
      </c>
      <c r="X58" s="57" t="e">
        <f t="shared" ca="1" si="15"/>
        <v>#REF!</v>
      </c>
    </row>
    <row r="59" spans="1:24" x14ac:dyDescent="0.25">
      <c r="A59" s="4">
        <f t="shared" si="6"/>
        <v>50</v>
      </c>
      <c r="B59" s="24" t="str">
        <f>INDEX([4]Intersections!$1:$1048576,MATCH($E59,[4]Intersections!$A:$A,0),MATCH("Description",[4]Intersections!$3:$3,0))</f>
        <v>East Capitol Street SE at Texas Avenue SE</v>
      </c>
      <c r="C59" s="4">
        <v>306</v>
      </c>
      <c r="D59" s="4" t="s">
        <v>4</v>
      </c>
      <c r="E59" s="4" t="s">
        <v>23</v>
      </c>
      <c r="F59" s="4" t="s">
        <v>89</v>
      </c>
      <c r="G59" s="4" t="s">
        <v>13</v>
      </c>
      <c r="I59" s="46" t="e">
        <f t="shared" ca="1" si="18"/>
        <v>#REF!</v>
      </c>
      <c r="J59" s="46" t="e">
        <f t="shared" ca="1" si="18"/>
        <v>#REF!</v>
      </c>
      <c r="K59" s="46" t="e">
        <f t="shared" ca="1" si="18"/>
        <v>#REF!</v>
      </c>
      <c r="L59" s="46" t="e">
        <f t="shared" ca="1" si="18"/>
        <v>#REF!</v>
      </c>
      <c r="M59" s="46" t="e">
        <f t="shared" ca="1" si="18"/>
        <v>#REF!</v>
      </c>
      <c r="N59" s="46" t="e">
        <f t="shared" ca="1" si="18"/>
        <v>#REF!</v>
      </c>
      <c r="O59" s="46" t="e">
        <f t="shared" ca="1" si="18"/>
        <v>#REF!</v>
      </c>
      <c r="P59" s="46" t="e">
        <f t="shared" ca="1" si="18"/>
        <v>#REF!</v>
      </c>
      <c r="Q59" s="46" t="e">
        <f t="shared" ca="1" si="18"/>
        <v>#REF!</v>
      </c>
      <c r="R59" s="46" t="e">
        <f t="shared" ca="1" si="18"/>
        <v>#REF!</v>
      </c>
      <c r="S59" s="46" t="e">
        <f t="shared" ca="1" si="18"/>
        <v>#REF!</v>
      </c>
      <c r="T59" s="46" t="e">
        <f t="shared" ca="1" si="18"/>
        <v>#REF!</v>
      </c>
      <c r="U59" s="57" t="e">
        <f t="shared" ca="1" si="12"/>
        <v>#REF!</v>
      </c>
      <c r="V59" s="57" t="e">
        <f t="shared" ca="1" si="13"/>
        <v>#REF!</v>
      </c>
      <c r="W59" s="57" t="e">
        <f t="shared" ca="1" si="14"/>
        <v>#REF!</v>
      </c>
      <c r="X59" s="57" t="e">
        <f t="shared" ca="1" si="15"/>
        <v>#REF!</v>
      </c>
    </row>
    <row r="60" spans="1:24" x14ac:dyDescent="0.25">
      <c r="A60" s="4">
        <f t="shared" si="6"/>
        <v>51</v>
      </c>
      <c r="B60" s="24" t="str">
        <f>INDEX([4]Intersections!$1:$1048576,MATCH($E60,[4]Intersections!$A:$A,0),MATCH("Description",[4]Intersections!$3:$3,0))</f>
        <v>Deane Avenue NE at Kenilworth Terrace NE</v>
      </c>
      <c r="C60" s="24">
        <v>25</v>
      </c>
      <c r="D60" s="4" t="s">
        <v>4</v>
      </c>
      <c r="E60" s="4" t="s">
        <v>27</v>
      </c>
      <c r="F60" s="4" t="s">
        <v>90</v>
      </c>
      <c r="G60" s="4" t="s">
        <v>6</v>
      </c>
      <c r="I60" s="46" t="e">
        <f t="shared" ca="1" si="18"/>
        <v>#REF!</v>
      </c>
      <c r="J60" s="46" t="e">
        <f t="shared" ca="1" si="18"/>
        <v>#REF!</v>
      </c>
      <c r="K60" s="46" t="e">
        <f t="shared" ca="1" si="18"/>
        <v>#REF!</v>
      </c>
      <c r="L60" s="46" t="e">
        <f t="shared" ca="1" si="18"/>
        <v>#REF!</v>
      </c>
      <c r="M60" s="46" t="e">
        <f t="shared" ca="1" si="18"/>
        <v>#REF!</v>
      </c>
      <c r="N60" s="46" t="e">
        <f t="shared" ca="1" si="18"/>
        <v>#REF!</v>
      </c>
      <c r="O60" s="46" t="e">
        <f t="shared" ca="1" si="18"/>
        <v>#REF!</v>
      </c>
      <c r="P60" s="46" t="e">
        <f t="shared" ca="1" si="18"/>
        <v>#REF!</v>
      </c>
      <c r="Q60" s="46" t="e">
        <f t="shared" ca="1" si="18"/>
        <v>#REF!</v>
      </c>
      <c r="R60" s="46" t="e">
        <f t="shared" ca="1" si="18"/>
        <v>#REF!</v>
      </c>
      <c r="S60" s="46" t="e">
        <f t="shared" ca="1" si="18"/>
        <v>#REF!</v>
      </c>
      <c r="T60" s="46" t="e">
        <f t="shared" ca="1" si="18"/>
        <v>#REF!</v>
      </c>
      <c r="U60" s="57" t="e">
        <f t="shared" ca="1" si="12"/>
        <v>#REF!</v>
      </c>
      <c r="V60" s="57" t="e">
        <f t="shared" ca="1" si="13"/>
        <v>#REF!</v>
      </c>
      <c r="W60" s="57" t="e">
        <f t="shared" ca="1" si="14"/>
        <v>#REF!</v>
      </c>
      <c r="X60" s="57" t="e">
        <f t="shared" ca="1" si="15"/>
        <v>#REF!</v>
      </c>
    </row>
    <row r="61" spans="1:24" x14ac:dyDescent="0.25">
      <c r="A61" s="4">
        <f t="shared" si="6"/>
        <v>52</v>
      </c>
      <c r="B61" s="24" t="str">
        <f>INDEX([4]Intersections!$1:$1048576,MATCH($E61,[4]Intersections!$A:$A,0),MATCH("Description",[4]Intersections!$3:$3,0))</f>
        <v>Deane Avenue NE at Kenilworth Terrace NE</v>
      </c>
      <c r="C61" s="24">
        <v>334</v>
      </c>
      <c r="D61" s="4" t="s">
        <v>4</v>
      </c>
      <c r="E61" s="4" t="s">
        <v>27</v>
      </c>
      <c r="F61" s="4" t="s">
        <v>93</v>
      </c>
      <c r="G61" s="4" t="s">
        <v>14</v>
      </c>
      <c r="I61" s="46" t="e">
        <f t="shared" ca="1" si="18"/>
        <v>#REF!</v>
      </c>
      <c r="J61" s="46" t="e">
        <f t="shared" ca="1" si="18"/>
        <v>#REF!</v>
      </c>
      <c r="K61" s="46" t="e">
        <f t="shared" ca="1" si="18"/>
        <v>#REF!</v>
      </c>
      <c r="L61" s="46" t="e">
        <f t="shared" ca="1" si="18"/>
        <v>#REF!</v>
      </c>
      <c r="M61" s="46" t="e">
        <f t="shared" ca="1" si="18"/>
        <v>#REF!</v>
      </c>
      <c r="N61" s="46" t="e">
        <f t="shared" ca="1" si="18"/>
        <v>#REF!</v>
      </c>
      <c r="O61" s="46" t="e">
        <f t="shared" ca="1" si="18"/>
        <v>#REF!</v>
      </c>
      <c r="P61" s="46" t="e">
        <f t="shared" ca="1" si="18"/>
        <v>#REF!</v>
      </c>
      <c r="Q61" s="46" t="e">
        <f t="shared" ca="1" si="18"/>
        <v>#REF!</v>
      </c>
      <c r="R61" s="46" t="e">
        <f t="shared" ca="1" si="18"/>
        <v>#REF!</v>
      </c>
      <c r="S61" s="46" t="e">
        <f t="shared" ca="1" si="18"/>
        <v>#REF!</v>
      </c>
      <c r="T61" s="46" t="e">
        <f t="shared" ca="1" si="18"/>
        <v>#REF!</v>
      </c>
      <c r="U61" s="57" t="e">
        <f t="shared" ca="1" si="12"/>
        <v>#REF!</v>
      </c>
      <c r="V61" s="57" t="e">
        <f t="shared" ca="1" si="13"/>
        <v>#REF!</v>
      </c>
      <c r="W61" s="57" t="e">
        <f t="shared" ca="1" si="14"/>
        <v>#REF!</v>
      </c>
      <c r="X61" s="57" t="e">
        <f t="shared" ca="1" si="15"/>
        <v>#REF!</v>
      </c>
    </row>
    <row r="62" spans="1:24" x14ac:dyDescent="0.25">
      <c r="A62" s="4">
        <f t="shared" si="6"/>
        <v>53</v>
      </c>
      <c r="B62" s="24" t="str">
        <f>INDEX([4]Intersections!$1:$1048576,MATCH($E62,[4]Intersections!$A:$A,0),MATCH("Description",[4]Intersections!$3:$3,0))</f>
        <v>Deane Avenue NE at Kenilworth Terrace NE</v>
      </c>
      <c r="C62" s="24">
        <v>338</v>
      </c>
      <c r="D62" s="4" t="s">
        <v>4</v>
      </c>
      <c r="E62" s="4" t="s">
        <v>27</v>
      </c>
      <c r="F62" s="4" t="s">
        <v>88</v>
      </c>
      <c r="G62" s="4" t="s">
        <v>8</v>
      </c>
      <c r="I62" s="46" t="e">
        <f t="shared" ca="1" si="18"/>
        <v>#REF!</v>
      </c>
      <c r="J62" s="46" t="e">
        <f t="shared" ca="1" si="18"/>
        <v>#REF!</v>
      </c>
      <c r="K62" s="46" t="e">
        <f t="shared" ca="1" si="18"/>
        <v>#REF!</v>
      </c>
      <c r="L62" s="46" t="e">
        <f t="shared" ca="1" si="18"/>
        <v>#REF!</v>
      </c>
      <c r="M62" s="46" t="e">
        <f t="shared" ca="1" si="18"/>
        <v>#REF!</v>
      </c>
      <c r="N62" s="46" t="e">
        <f t="shared" ca="1" si="18"/>
        <v>#REF!</v>
      </c>
      <c r="O62" s="46" t="e">
        <f t="shared" ca="1" si="18"/>
        <v>#REF!</v>
      </c>
      <c r="P62" s="46" t="e">
        <f t="shared" ca="1" si="18"/>
        <v>#REF!</v>
      </c>
      <c r="Q62" s="46" t="e">
        <f t="shared" ca="1" si="18"/>
        <v>#REF!</v>
      </c>
      <c r="R62" s="46" t="e">
        <f t="shared" ca="1" si="18"/>
        <v>#REF!</v>
      </c>
      <c r="S62" s="46" t="e">
        <f t="shared" ca="1" si="18"/>
        <v>#REF!</v>
      </c>
      <c r="T62" s="46" t="e">
        <f t="shared" ca="1" si="18"/>
        <v>#REF!</v>
      </c>
      <c r="U62" s="57" t="e">
        <f t="shared" ca="1" si="12"/>
        <v>#REF!</v>
      </c>
      <c r="V62" s="57" t="e">
        <f t="shared" ca="1" si="13"/>
        <v>#REF!</v>
      </c>
      <c r="W62" s="57" t="e">
        <f t="shared" ca="1" si="14"/>
        <v>#REF!</v>
      </c>
      <c r="X62" s="57" t="e">
        <f t="shared" ca="1" si="15"/>
        <v>#REF!</v>
      </c>
    </row>
    <row r="63" spans="1:24" x14ac:dyDescent="0.25">
      <c r="A63" s="4">
        <f t="shared" si="6"/>
        <v>54</v>
      </c>
      <c r="B63" s="24" t="str">
        <f>INDEX([4]Intersections!$1:$1048576,MATCH($E63,[4]Intersections!$A:$A,0),MATCH("Description",[4]Intersections!$3:$3,0))</f>
        <v>Deane Avenue NE at Kenilworth Avenue NE</v>
      </c>
      <c r="C63" s="24">
        <v>66</v>
      </c>
      <c r="D63" s="4" t="s">
        <v>4</v>
      </c>
      <c r="E63" s="4" t="s">
        <v>95</v>
      </c>
      <c r="F63" s="4" t="s">
        <v>90</v>
      </c>
      <c r="G63" s="4" t="s">
        <v>6</v>
      </c>
      <c r="I63" s="46" t="e">
        <f t="shared" ca="1" si="18"/>
        <v>#REF!</v>
      </c>
      <c r="J63" s="46" t="e">
        <f t="shared" ca="1" si="18"/>
        <v>#REF!</v>
      </c>
      <c r="K63" s="46" t="e">
        <f t="shared" ca="1" si="18"/>
        <v>#REF!</v>
      </c>
      <c r="L63" s="46" t="e">
        <f t="shared" ca="1" si="18"/>
        <v>#REF!</v>
      </c>
      <c r="M63" s="46" t="e">
        <f t="shared" ca="1" si="18"/>
        <v>#REF!</v>
      </c>
      <c r="N63" s="46" t="e">
        <f t="shared" ca="1" si="18"/>
        <v>#REF!</v>
      </c>
      <c r="O63" s="46" t="e">
        <f t="shared" ca="1" si="18"/>
        <v>#REF!</v>
      </c>
      <c r="P63" s="46" t="e">
        <f t="shared" ca="1" si="18"/>
        <v>#REF!</v>
      </c>
      <c r="Q63" s="46" t="e">
        <f t="shared" ca="1" si="18"/>
        <v>#REF!</v>
      </c>
      <c r="R63" s="46" t="e">
        <f t="shared" ca="1" si="18"/>
        <v>#REF!</v>
      </c>
      <c r="S63" s="46" t="e">
        <f t="shared" ca="1" si="18"/>
        <v>#REF!</v>
      </c>
      <c r="T63" s="46" t="e">
        <f t="shared" ca="1" si="18"/>
        <v>#REF!</v>
      </c>
      <c r="U63" s="57" t="e">
        <f t="shared" ca="1" si="12"/>
        <v>#REF!</v>
      </c>
      <c r="V63" s="57" t="e">
        <f t="shared" ca="1" si="13"/>
        <v>#REF!</v>
      </c>
      <c r="W63" s="57" t="e">
        <f t="shared" ca="1" si="14"/>
        <v>#REF!</v>
      </c>
      <c r="X63" s="57" t="e">
        <f t="shared" ca="1" si="15"/>
        <v>#REF!</v>
      </c>
    </row>
    <row r="64" spans="1:24" x14ac:dyDescent="0.25">
      <c r="A64" s="4">
        <f t="shared" si="6"/>
        <v>55</v>
      </c>
      <c r="B64" s="24" t="str">
        <f>INDEX([4]Intersections!$1:$1048576,MATCH($E64,[4]Intersections!$A:$A,0),MATCH("Description",[4]Intersections!$3:$3,0))</f>
        <v>Deane Avenue NE at Kenilworth Avenue NE</v>
      </c>
      <c r="C64" s="4">
        <v>10387</v>
      </c>
      <c r="D64" s="4" t="s">
        <v>4</v>
      </c>
      <c r="E64" s="4" t="s">
        <v>95</v>
      </c>
      <c r="F64" s="4" t="s">
        <v>88</v>
      </c>
      <c r="G64" s="4" t="s">
        <v>8</v>
      </c>
      <c r="I64" s="46" t="e">
        <f t="shared" ca="1" si="18"/>
        <v>#REF!</v>
      </c>
      <c r="J64" s="46" t="e">
        <f t="shared" ca="1" si="18"/>
        <v>#REF!</v>
      </c>
      <c r="K64" s="46" t="e">
        <f t="shared" ca="1" si="18"/>
        <v>#REF!</v>
      </c>
      <c r="L64" s="46" t="e">
        <f t="shared" ca="1" si="18"/>
        <v>#REF!</v>
      </c>
      <c r="M64" s="46" t="e">
        <f t="shared" ca="1" si="18"/>
        <v>#REF!</v>
      </c>
      <c r="N64" s="46" t="e">
        <f t="shared" ca="1" si="18"/>
        <v>#REF!</v>
      </c>
      <c r="O64" s="46" t="e">
        <f t="shared" ca="1" si="18"/>
        <v>#REF!</v>
      </c>
      <c r="P64" s="46" t="e">
        <f t="shared" ca="1" si="18"/>
        <v>#REF!</v>
      </c>
      <c r="Q64" s="46" t="e">
        <f t="shared" ca="1" si="18"/>
        <v>#REF!</v>
      </c>
      <c r="R64" s="46" t="e">
        <f t="shared" ca="1" si="18"/>
        <v>#REF!</v>
      </c>
      <c r="S64" s="46" t="e">
        <f t="shared" ca="1" si="18"/>
        <v>#REF!</v>
      </c>
      <c r="T64" s="46" t="e">
        <f t="shared" ca="1" si="18"/>
        <v>#REF!</v>
      </c>
      <c r="U64" s="57" t="e">
        <f t="shared" ca="1" si="12"/>
        <v>#REF!</v>
      </c>
      <c r="V64" s="57" t="e">
        <f t="shared" ca="1" si="13"/>
        <v>#REF!</v>
      </c>
      <c r="W64" s="57" t="e">
        <f t="shared" ca="1" si="14"/>
        <v>#REF!</v>
      </c>
      <c r="X64" s="57" t="e">
        <f t="shared" ca="1" si="15"/>
        <v>#REF!</v>
      </c>
    </row>
    <row r="65" spans="1:24" x14ac:dyDescent="0.25">
      <c r="A65" s="4">
        <f t="shared" si="6"/>
        <v>56</v>
      </c>
      <c r="B65" s="24" t="str">
        <f>INDEX([4]Intersections!$1:$1048576,MATCH($E65,[4]Intersections!$A:$A,0),MATCH("Description",[4]Intersections!$3:$3,0))</f>
        <v>Nannie Helen Burroughs Avenue NE at Kenilworth Avenue NE and DC-295 U-Turns</v>
      </c>
      <c r="C65" s="4">
        <v>342</v>
      </c>
      <c r="D65" s="4" t="s">
        <v>4</v>
      </c>
      <c r="E65" s="4" t="s">
        <v>96</v>
      </c>
      <c r="F65" s="4" t="s">
        <v>89</v>
      </c>
      <c r="G65" s="4" t="s">
        <v>13</v>
      </c>
      <c r="I65" s="46" t="e">
        <f t="shared" ca="1" si="18"/>
        <v>#REF!</v>
      </c>
      <c r="J65" s="46" t="e">
        <f t="shared" ca="1" si="18"/>
        <v>#REF!</v>
      </c>
      <c r="K65" s="46" t="e">
        <f t="shared" ca="1" si="18"/>
        <v>#REF!</v>
      </c>
      <c r="L65" s="46" t="e">
        <f t="shared" ca="1" si="18"/>
        <v>#REF!</v>
      </c>
      <c r="M65" s="46" t="e">
        <f t="shared" ca="1" si="18"/>
        <v>#REF!</v>
      </c>
      <c r="N65" s="46" t="e">
        <f t="shared" ca="1" si="18"/>
        <v>#REF!</v>
      </c>
      <c r="O65" s="46" t="e">
        <f t="shared" ca="1" si="18"/>
        <v>#REF!</v>
      </c>
      <c r="P65" s="46" t="e">
        <f t="shared" ca="1" si="18"/>
        <v>#REF!</v>
      </c>
      <c r="Q65" s="46" t="e">
        <f t="shared" ca="1" si="18"/>
        <v>#REF!</v>
      </c>
      <c r="R65" s="46" t="e">
        <f t="shared" ca="1" si="18"/>
        <v>#REF!</v>
      </c>
      <c r="S65" s="46" t="e">
        <f t="shared" ca="1" si="18"/>
        <v>#REF!</v>
      </c>
      <c r="T65" s="46" t="e">
        <f t="shared" ca="1" si="18"/>
        <v>#REF!</v>
      </c>
      <c r="U65" s="57" t="e">
        <f t="shared" ca="1" si="12"/>
        <v>#REF!</v>
      </c>
      <c r="V65" s="57" t="e">
        <f t="shared" ca="1" si="13"/>
        <v>#REF!</v>
      </c>
      <c r="W65" s="57" t="e">
        <f t="shared" ca="1" si="14"/>
        <v>#REF!</v>
      </c>
      <c r="X65" s="57" t="e">
        <f t="shared" ca="1" si="15"/>
        <v>#REF!</v>
      </c>
    </row>
    <row r="66" spans="1:24" x14ac:dyDescent="0.25">
      <c r="A66" s="4">
        <f t="shared" si="6"/>
        <v>57</v>
      </c>
      <c r="B66" s="24" t="str">
        <f>INDEX([4]Intersections!$1:$1048576,MATCH($E66,[4]Intersections!$A:$A,0),MATCH("Description",[4]Intersections!$3:$3,0))</f>
        <v>Nannie Helen Burroughs Avenue NE at Kenilworth Avenue NE and DC-295 U-Turns</v>
      </c>
      <c r="C66" s="4">
        <v>344</v>
      </c>
      <c r="D66" s="4" t="s">
        <v>4</v>
      </c>
      <c r="E66" s="4" t="s">
        <v>96</v>
      </c>
      <c r="F66" s="4" t="s">
        <v>88</v>
      </c>
      <c r="G66" s="4" t="s">
        <v>8</v>
      </c>
      <c r="I66" s="46" t="e">
        <f t="shared" ref="I66:T73" ca="1" si="19">ROUND((INDEX(INDIRECT(TMC_DB&amp;$E66&amp;"'!$A$69:$I$92"), MATCH(I$9,INDIRECT(TMC_DB&amp;$E66&amp;"'!$A$69:$A$92"),0), MATCH($G66,INDIRECT(TMC_DB&amp;$E66&amp;"'!$A$67:$I$67"),0)))/2,0)</f>
        <v>#REF!</v>
      </c>
      <c r="J66" s="46" t="e">
        <f t="shared" ca="1" si="19"/>
        <v>#REF!</v>
      </c>
      <c r="K66" s="46" t="e">
        <f t="shared" ca="1" si="19"/>
        <v>#REF!</v>
      </c>
      <c r="L66" s="46" t="e">
        <f t="shared" ca="1" si="19"/>
        <v>#REF!</v>
      </c>
      <c r="M66" s="46" t="e">
        <f t="shared" ca="1" si="19"/>
        <v>#REF!</v>
      </c>
      <c r="N66" s="46" t="e">
        <f t="shared" ca="1" si="19"/>
        <v>#REF!</v>
      </c>
      <c r="O66" s="46" t="e">
        <f t="shared" ca="1" si="19"/>
        <v>#REF!</v>
      </c>
      <c r="P66" s="46" t="e">
        <f t="shared" ca="1" si="19"/>
        <v>#REF!</v>
      </c>
      <c r="Q66" s="46" t="e">
        <f t="shared" ca="1" si="19"/>
        <v>#REF!</v>
      </c>
      <c r="R66" s="46" t="e">
        <f t="shared" ca="1" si="19"/>
        <v>#REF!</v>
      </c>
      <c r="S66" s="46" t="e">
        <f t="shared" ca="1" si="19"/>
        <v>#REF!</v>
      </c>
      <c r="T66" s="46" t="e">
        <f t="shared" ca="1" si="19"/>
        <v>#REF!</v>
      </c>
      <c r="U66" s="57" t="e">
        <f t="shared" ca="1" si="12"/>
        <v>#REF!</v>
      </c>
      <c r="V66" s="57" t="e">
        <f t="shared" ca="1" si="13"/>
        <v>#REF!</v>
      </c>
      <c r="W66" s="57" t="e">
        <f t="shared" ca="1" si="14"/>
        <v>#REF!</v>
      </c>
      <c r="X66" s="57" t="e">
        <f t="shared" ca="1" si="15"/>
        <v>#REF!</v>
      </c>
    </row>
    <row r="67" spans="1:24" x14ac:dyDescent="0.25">
      <c r="A67" s="4">
        <f t="shared" si="6"/>
        <v>58</v>
      </c>
      <c r="B67" s="24" t="str">
        <f>INDEX([4]Intersections!$1:$1048576,MATCH($E67,[4]Intersections!$A:$A,0),MATCH("Description",[4]Intersections!$3:$3,0))</f>
        <v>Nannie Helen Burroughs Avenue NE at Kenilworth Avenue NE and DC-295 U-Turns</v>
      </c>
      <c r="C67" s="4">
        <v>340</v>
      </c>
      <c r="D67" s="4" t="s">
        <v>4</v>
      </c>
      <c r="E67" s="4" t="s">
        <v>96</v>
      </c>
      <c r="F67" s="4" t="s">
        <v>90</v>
      </c>
      <c r="G67" s="4" t="s">
        <v>6</v>
      </c>
      <c r="I67" s="46" t="e">
        <f t="shared" ca="1" si="19"/>
        <v>#REF!</v>
      </c>
      <c r="J67" s="46" t="e">
        <f t="shared" ca="1" si="19"/>
        <v>#REF!</v>
      </c>
      <c r="K67" s="46" t="e">
        <f t="shared" ca="1" si="19"/>
        <v>#REF!</v>
      </c>
      <c r="L67" s="46" t="e">
        <f t="shared" ca="1" si="19"/>
        <v>#REF!</v>
      </c>
      <c r="M67" s="46" t="e">
        <f t="shared" ca="1" si="19"/>
        <v>#REF!</v>
      </c>
      <c r="N67" s="46" t="e">
        <f t="shared" ca="1" si="19"/>
        <v>#REF!</v>
      </c>
      <c r="O67" s="46" t="e">
        <f t="shared" ca="1" si="19"/>
        <v>#REF!</v>
      </c>
      <c r="P67" s="46" t="e">
        <f t="shared" ca="1" si="19"/>
        <v>#REF!</v>
      </c>
      <c r="Q67" s="46" t="e">
        <f t="shared" ca="1" si="19"/>
        <v>#REF!</v>
      </c>
      <c r="R67" s="46" t="e">
        <f t="shared" ca="1" si="19"/>
        <v>#REF!</v>
      </c>
      <c r="S67" s="46" t="e">
        <f t="shared" ca="1" si="19"/>
        <v>#REF!</v>
      </c>
      <c r="T67" s="46" t="e">
        <f t="shared" ca="1" si="19"/>
        <v>#REF!</v>
      </c>
      <c r="U67" s="57" t="e">
        <f t="shared" ca="1" si="12"/>
        <v>#REF!</v>
      </c>
      <c r="V67" s="57" t="e">
        <f t="shared" ca="1" si="13"/>
        <v>#REF!</v>
      </c>
      <c r="W67" s="57" t="e">
        <f t="shared" ca="1" si="14"/>
        <v>#REF!</v>
      </c>
      <c r="X67" s="57" t="e">
        <f t="shared" ca="1" si="15"/>
        <v>#REF!</v>
      </c>
    </row>
    <row r="68" spans="1:24" x14ac:dyDescent="0.25">
      <c r="A68" s="4">
        <f t="shared" si="6"/>
        <v>59</v>
      </c>
      <c r="B68" s="24" t="str">
        <f>INDEX([4]Intersections!$1:$1048576,MATCH($E68,[4]Intersections!$A:$A,0),MATCH("Description",[4]Intersections!$3:$3,0))</f>
        <v>Nannie Helen Burroughs Avenue NE at Minnesota Avenue NE</v>
      </c>
      <c r="C68" s="4">
        <v>142</v>
      </c>
      <c r="D68" s="4" t="s">
        <v>4</v>
      </c>
      <c r="E68" s="4" t="s">
        <v>26</v>
      </c>
      <c r="F68" s="4" t="s">
        <v>89</v>
      </c>
      <c r="G68" s="4" t="s">
        <v>13</v>
      </c>
      <c r="I68" s="46" t="e">
        <f t="shared" ca="1" si="19"/>
        <v>#REF!</v>
      </c>
      <c r="J68" s="46" t="e">
        <f t="shared" ca="1" si="19"/>
        <v>#REF!</v>
      </c>
      <c r="K68" s="46" t="e">
        <f t="shared" ca="1" si="19"/>
        <v>#REF!</v>
      </c>
      <c r="L68" s="46" t="e">
        <f t="shared" ca="1" si="19"/>
        <v>#REF!</v>
      </c>
      <c r="M68" s="46" t="e">
        <f t="shared" ca="1" si="19"/>
        <v>#REF!</v>
      </c>
      <c r="N68" s="46" t="e">
        <f t="shared" ca="1" si="19"/>
        <v>#REF!</v>
      </c>
      <c r="O68" s="46" t="e">
        <f t="shared" ca="1" si="19"/>
        <v>#REF!</v>
      </c>
      <c r="P68" s="46" t="e">
        <f t="shared" ca="1" si="19"/>
        <v>#REF!</v>
      </c>
      <c r="Q68" s="46" t="e">
        <f t="shared" ca="1" si="19"/>
        <v>#REF!</v>
      </c>
      <c r="R68" s="46" t="e">
        <f t="shared" ca="1" si="19"/>
        <v>#REF!</v>
      </c>
      <c r="S68" s="46" t="e">
        <f t="shared" ca="1" si="19"/>
        <v>#REF!</v>
      </c>
      <c r="T68" s="46" t="e">
        <f t="shared" ca="1" si="19"/>
        <v>#REF!</v>
      </c>
      <c r="U68" s="57" t="e">
        <f t="shared" ca="1" si="12"/>
        <v>#REF!</v>
      </c>
      <c r="V68" s="57" t="e">
        <f t="shared" ca="1" si="13"/>
        <v>#REF!</v>
      </c>
      <c r="W68" s="57" t="e">
        <f t="shared" ca="1" si="14"/>
        <v>#REF!</v>
      </c>
      <c r="X68" s="57" t="e">
        <f t="shared" ca="1" si="15"/>
        <v>#REF!</v>
      </c>
    </row>
    <row r="69" spans="1:24" x14ac:dyDescent="0.25">
      <c r="A69" s="4">
        <f t="shared" si="6"/>
        <v>60</v>
      </c>
      <c r="B69" s="24" t="str">
        <f>INDEX([4]Intersections!$1:$1048576,MATCH($E69,[4]Intersections!$A:$A,0),MATCH("Description",[4]Intersections!$3:$3,0))</f>
        <v>Nannie Helen Burroughs Avenue NE at Minnesota Avenue NE</v>
      </c>
      <c r="C69" s="4">
        <v>141</v>
      </c>
      <c r="D69" s="4" t="s">
        <v>4</v>
      </c>
      <c r="E69" s="4" t="s">
        <v>26</v>
      </c>
      <c r="F69" s="4" t="s">
        <v>88</v>
      </c>
      <c r="G69" s="4" t="s">
        <v>8</v>
      </c>
      <c r="I69" s="46" t="e">
        <f t="shared" ca="1" si="19"/>
        <v>#REF!</v>
      </c>
      <c r="J69" s="46" t="e">
        <f t="shared" ca="1" si="19"/>
        <v>#REF!</v>
      </c>
      <c r="K69" s="46" t="e">
        <f t="shared" ca="1" si="19"/>
        <v>#REF!</v>
      </c>
      <c r="L69" s="46" t="e">
        <f t="shared" ca="1" si="19"/>
        <v>#REF!</v>
      </c>
      <c r="M69" s="46" t="e">
        <f t="shared" ca="1" si="19"/>
        <v>#REF!</v>
      </c>
      <c r="N69" s="46" t="e">
        <f t="shared" ca="1" si="19"/>
        <v>#REF!</v>
      </c>
      <c r="O69" s="46" t="e">
        <f t="shared" ca="1" si="19"/>
        <v>#REF!</v>
      </c>
      <c r="P69" s="46" t="e">
        <f t="shared" ca="1" si="19"/>
        <v>#REF!</v>
      </c>
      <c r="Q69" s="46" t="e">
        <f t="shared" ca="1" si="19"/>
        <v>#REF!</v>
      </c>
      <c r="R69" s="46" t="e">
        <f t="shared" ca="1" si="19"/>
        <v>#REF!</v>
      </c>
      <c r="S69" s="46" t="e">
        <f t="shared" ca="1" si="19"/>
        <v>#REF!</v>
      </c>
      <c r="T69" s="46" t="e">
        <f t="shared" ca="1" si="19"/>
        <v>#REF!</v>
      </c>
      <c r="U69" s="57" t="e">
        <f t="shared" ca="1" si="12"/>
        <v>#REF!</v>
      </c>
      <c r="V69" s="57" t="e">
        <f t="shared" ca="1" si="13"/>
        <v>#REF!</v>
      </c>
      <c r="W69" s="57" t="e">
        <f t="shared" ca="1" si="14"/>
        <v>#REF!</v>
      </c>
      <c r="X69" s="57" t="e">
        <f t="shared" ca="1" si="15"/>
        <v>#REF!</v>
      </c>
    </row>
    <row r="70" spans="1:24" x14ac:dyDescent="0.25">
      <c r="A70" s="4">
        <f t="shared" si="6"/>
        <v>61</v>
      </c>
      <c r="B70" s="24" t="s">
        <v>50</v>
      </c>
      <c r="C70" s="4">
        <v>359</v>
      </c>
      <c r="D70" s="4" t="s">
        <v>4</v>
      </c>
      <c r="E70" s="4" t="s">
        <v>38</v>
      </c>
      <c r="F70" s="4" t="s">
        <v>97</v>
      </c>
      <c r="G70" s="4" t="s">
        <v>88</v>
      </c>
      <c r="I70" s="46" t="e">
        <f t="shared" ca="1" si="19"/>
        <v>#REF!</v>
      </c>
      <c r="J70" s="46" t="e">
        <f t="shared" ca="1" si="19"/>
        <v>#REF!</v>
      </c>
      <c r="K70" s="46" t="e">
        <f t="shared" ca="1" si="19"/>
        <v>#REF!</v>
      </c>
      <c r="L70" s="46" t="e">
        <f t="shared" ca="1" si="19"/>
        <v>#REF!</v>
      </c>
      <c r="M70" s="46" t="e">
        <f t="shared" ca="1" si="19"/>
        <v>#REF!</v>
      </c>
      <c r="N70" s="46" t="e">
        <f t="shared" ca="1" si="19"/>
        <v>#REF!</v>
      </c>
      <c r="O70" s="46" t="e">
        <f t="shared" ca="1" si="19"/>
        <v>#REF!</v>
      </c>
      <c r="P70" s="46" t="e">
        <f t="shared" ca="1" si="19"/>
        <v>#REF!</v>
      </c>
      <c r="Q70" s="46" t="e">
        <f t="shared" ca="1" si="19"/>
        <v>#REF!</v>
      </c>
      <c r="R70" s="46" t="e">
        <f t="shared" ca="1" si="19"/>
        <v>#REF!</v>
      </c>
      <c r="S70" s="46" t="e">
        <f t="shared" ca="1" si="19"/>
        <v>#REF!</v>
      </c>
      <c r="T70" s="46" t="e">
        <f t="shared" ca="1" si="19"/>
        <v>#REF!</v>
      </c>
      <c r="U70" s="57" t="e">
        <f t="shared" ca="1" si="12"/>
        <v>#REF!</v>
      </c>
      <c r="V70" s="57" t="e">
        <f t="shared" ca="1" si="13"/>
        <v>#REF!</v>
      </c>
      <c r="W70" s="57" t="e">
        <f t="shared" ca="1" si="14"/>
        <v>#REF!</v>
      </c>
      <c r="X70" s="57" t="e">
        <f t="shared" ca="1" si="15"/>
        <v>#REF!</v>
      </c>
    </row>
    <row r="71" spans="1:24" x14ac:dyDescent="0.25">
      <c r="A71" s="4">
        <f t="shared" si="6"/>
        <v>62</v>
      </c>
      <c r="B71" s="24" t="s">
        <v>50</v>
      </c>
      <c r="C71" s="4">
        <v>354</v>
      </c>
      <c r="D71" s="4" t="s">
        <v>4</v>
      </c>
      <c r="E71" s="4" t="s">
        <v>38</v>
      </c>
      <c r="F71" s="4" t="s">
        <v>98</v>
      </c>
      <c r="G71" s="4" t="s">
        <v>89</v>
      </c>
      <c r="I71" s="46" t="e">
        <f t="shared" ca="1" si="19"/>
        <v>#REF!</v>
      </c>
      <c r="J71" s="46" t="e">
        <f t="shared" ca="1" si="19"/>
        <v>#REF!</v>
      </c>
      <c r="K71" s="46" t="e">
        <f t="shared" ca="1" si="19"/>
        <v>#REF!</v>
      </c>
      <c r="L71" s="46" t="e">
        <f t="shared" ca="1" si="19"/>
        <v>#REF!</v>
      </c>
      <c r="M71" s="46" t="e">
        <f t="shared" ca="1" si="19"/>
        <v>#REF!</v>
      </c>
      <c r="N71" s="46" t="e">
        <f t="shared" ca="1" si="19"/>
        <v>#REF!</v>
      </c>
      <c r="O71" s="46" t="e">
        <f t="shared" ca="1" si="19"/>
        <v>#REF!</v>
      </c>
      <c r="P71" s="46" t="e">
        <f t="shared" ca="1" si="19"/>
        <v>#REF!</v>
      </c>
      <c r="Q71" s="46" t="e">
        <f t="shared" ca="1" si="19"/>
        <v>#REF!</v>
      </c>
      <c r="R71" s="46" t="e">
        <f t="shared" ca="1" si="19"/>
        <v>#REF!</v>
      </c>
      <c r="S71" s="46" t="e">
        <f t="shared" ca="1" si="19"/>
        <v>#REF!</v>
      </c>
      <c r="T71" s="46" t="e">
        <f t="shared" ca="1" si="19"/>
        <v>#REF!</v>
      </c>
      <c r="U71" s="57" t="e">
        <f t="shared" ca="1" si="12"/>
        <v>#REF!</v>
      </c>
      <c r="V71" s="57" t="e">
        <f t="shared" ca="1" si="13"/>
        <v>#REF!</v>
      </c>
      <c r="W71" s="57" t="e">
        <f t="shared" ca="1" si="14"/>
        <v>#REF!</v>
      </c>
      <c r="X71" s="57" t="e">
        <f t="shared" ca="1" si="15"/>
        <v>#REF!</v>
      </c>
    </row>
    <row r="72" spans="1:24" x14ac:dyDescent="0.25">
      <c r="A72" s="4">
        <f t="shared" si="6"/>
        <v>63</v>
      </c>
      <c r="B72" s="24" t="s">
        <v>50</v>
      </c>
      <c r="C72" s="4">
        <v>352</v>
      </c>
      <c r="D72" s="4" t="s">
        <v>4</v>
      </c>
      <c r="E72" s="4" t="s">
        <v>38</v>
      </c>
      <c r="F72" s="4" t="s">
        <v>99</v>
      </c>
      <c r="G72" s="4" t="s">
        <v>90</v>
      </c>
      <c r="I72" s="46" t="e">
        <f ca="1">ROUND((INDEX(INDIRECT(TMC_DB&amp;$E72&amp;"'!$A$69:$I$92"), MATCH(I$9,INDIRECT(TMC_DB&amp;$E72&amp;"'!$A$69:$A$92"),0), MATCH($G72,INDIRECT(TMC_DB&amp;$E72&amp;"'!$A$67:$I$67"),0)))/2,0)</f>
        <v>#REF!</v>
      </c>
      <c r="J72" s="46" t="e">
        <f t="shared" ca="1" si="19"/>
        <v>#REF!</v>
      </c>
      <c r="K72" s="46" t="e">
        <f t="shared" ca="1" si="19"/>
        <v>#REF!</v>
      </c>
      <c r="L72" s="46" t="e">
        <f t="shared" ca="1" si="19"/>
        <v>#REF!</v>
      </c>
      <c r="M72" s="46" t="e">
        <f t="shared" ca="1" si="19"/>
        <v>#REF!</v>
      </c>
      <c r="N72" s="46" t="e">
        <f t="shared" ca="1" si="19"/>
        <v>#REF!</v>
      </c>
      <c r="O72" s="46" t="e">
        <f t="shared" ca="1" si="19"/>
        <v>#REF!</v>
      </c>
      <c r="P72" s="46" t="e">
        <f t="shared" ca="1" si="19"/>
        <v>#REF!</v>
      </c>
      <c r="Q72" s="46" t="e">
        <f t="shared" ca="1" si="19"/>
        <v>#REF!</v>
      </c>
      <c r="R72" s="46" t="e">
        <f t="shared" ca="1" si="19"/>
        <v>#REF!</v>
      </c>
      <c r="S72" s="46" t="e">
        <f t="shared" ca="1" si="19"/>
        <v>#REF!</v>
      </c>
      <c r="T72" s="46" t="e">
        <f t="shared" ca="1" si="19"/>
        <v>#REF!</v>
      </c>
      <c r="U72" s="57" t="e">
        <f t="shared" ca="1" si="12"/>
        <v>#REF!</v>
      </c>
      <c r="V72" s="57" t="e">
        <f t="shared" ca="1" si="13"/>
        <v>#REF!</v>
      </c>
      <c r="W72" s="57" t="e">
        <f t="shared" ca="1" si="14"/>
        <v>#REF!</v>
      </c>
      <c r="X72" s="57" t="e">
        <f t="shared" ca="1" si="15"/>
        <v>#REF!</v>
      </c>
    </row>
    <row r="73" spans="1:24" x14ac:dyDescent="0.25">
      <c r="A73" s="4">
        <f t="shared" si="6"/>
        <v>64</v>
      </c>
      <c r="B73" s="24" t="s">
        <v>50</v>
      </c>
      <c r="C73" s="4">
        <v>351</v>
      </c>
      <c r="D73" s="4" t="s">
        <v>4</v>
      </c>
      <c r="E73" s="4" t="s">
        <v>38</v>
      </c>
      <c r="F73" s="4" t="s">
        <v>100</v>
      </c>
      <c r="G73" s="4" t="s">
        <v>93</v>
      </c>
      <c r="I73" s="46" t="e">
        <f t="shared" ca="1" si="19"/>
        <v>#REF!</v>
      </c>
      <c r="J73" s="46" t="e">
        <f t="shared" ca="1" si="19"/>
        <v>#REF!</v>
      </c>
      <c r="K73" s="46" t="e">
        <f t="shared" ca="1" si="19"/>
        <v>#REF!</v>
      </c>
      <c r="L73" s="46" t="e">
        <f t="shared" ca="1" si="19"/>
        <v>#REF!</v>
      </c>
      <c r="M73" s="46" t="e">
        <f t="shared" ca="1" si="19"/>
        <v>#REF!</v>
      </c>
      <c r="N73" s="46" t="e">
        <f t="shared" ca="1" si="19"/>
        <v>#REF!</v>
      </c>
      <c r="O73" s="46" t="e">
        <f t="shared" ca="1" si="19"/>
        <v>#REF!</v>
      </c>
      <c r="P73" s="46" t="e">
        <f t="shared" ca="1" si="19"/>
        <v>#REF!</v>
      </c>
      <c r="Q73" s="46" t="e">
        <f t="shared" ca="1" si="19"/>
        <v>#REF!</v>
      </c>
      <c r="R73" s="46" t="e">
        <f t="shared" ca="1" si="19"/>
        <v>#REF!</v>
      </c>
      <c r="S73" s="46" t="e">
        <f t="shared" ca="1" si="19"/>
        <v>#REF!</v>
      </c>
      <c r="T73" s="46" t="e">
        <f t="shared" ca="1" si="19"/>
        <v>#REF!</v>
      </c>
      <c r="U73" s="57" t="e">
        <f t="shared" ca="1" si="12"/>
        <v>#REF!</v>
      </c>
      <c r="V73" s="57" t="e">
        <f t="shared" ca="1" si="13"/>
        <v>#REF!</v>
      </c>
      <c r="W73" s="57" t="e">
        <f t="shared" ca="1" si="14"/>
        <v>#REF!</v>
      </c>
      <c r="X73" s="57" t="e">
        <f t="shared" ca="1" si="15"/>
        <v>#REF!</v>
      </c>
    </row>
    <row r="74" spans="1:24" x14ac:dyDescent="0.25">
      <c r="A74" s="24">
        <f t="shared" si="6"/>
        <v>65</v>
      </c>
      <c r="B74" s="24" t="s">
        <v>50</v>
      </c>
      <c r="C74" s="24">
        <v>356</v>
      </c>
      <c r="D74" s="24" t="s">
        <v>4</v>
      </c>
      <c r="E74" s="24" t="s">
        <v>38</v>
      </c>
      <c r="F74" s="24" t="s">
        <v>101</v>
      </c>
      <c r="G74" s="24" t="s">
        <v>103</v>
      </c>
      <c r="H74" s="48"/>
      <c r="I74" s="60" t="e">
        <f t="shared" ref="I74:T74" ca="1" si="20">ROUND((INDEX(INDIRECT(TMC_DB&amp;$E74&amp;"'!$A$69:$K$92"), MATCH(I$9,INDIRECT(TMC_DB&amp;$E74&amp;"'!$A$69:$A$92"),0), MATCH($G74,INDIRECT(TMC_DB&amp;$E74&amp;"'!$A$67:$K$67"),0)))/2,0)</f>
        <v>#REF!</v>
      </c>
      <c r="J74" s="60" t="e">
        <f t="shared" ca="1" si="20"/>
        <v>#REF!</v>
      </c>
      <c r="K74" s="60" t="e">
        <f t="shared" ca="1" si="20"/>
        <v>#REF!</v>
      </c>
      <c r="L74" s="60" t="e">
        <f t="shared" ca="1" si="20"/>
        <v>#REF!</v>
      </c>
      <c r="M74" s="60" t="e">
        <f t="shared" ca="1" si="20"/>
        <v>#REF!</v>
      </c>
      <c r="N74" s="60" t="e">
        <f t="shared" ca="1" si="20"/>
        <v>#REF!</v>
      </c>
      <c r="O74" s="60" t="e">
        <f t="shared" ca="1" si="20"/>
        <v>#REF!</v>
      </c>
      <c r="P74" s="60" t="e">
        <f t="shared" ca="1" si="20"/>
        <v>#REF!</v>
      </c>
      <c r="Q74" s="60" t="e">
        <f t="shared" ca="1" si="20"/>
        <v>#REF!</v>
      </c>
      <c r="R74" s="60" t="e">
        <f t="shared" ca="1" si="20"/>
        <v>#REF!</v>
      </c>
      <c r="S74" s="60" t="e">
        <f t="shared" ca="1" si="20"/>
        <v>#REF!</v>
      </c>
      <c r="T74" s="60" t="e">
        <f t="shared" ca="1" si="20"/>
        <v>#REF!</v>
      </c>
      <c r="U74" s="57" t="e">
        <f t="shared" ca="1" si="12"/>
        <v>#REF!</v>
      </c>
      <c r="V74" s="57" t="e">
        <f t="shared" ca="1" si="13"/>
        <v>#REF!</v>
      </c>
      <c r="W74" s="57" t="e">
        <f t="shared" ca="1" si="14"/>
        <v>#REF!</v>
      </c>
      <c r="X74" s="57" t="e">
        <f t="shared" ca="1" si="15"/>
        <v>#REF!</v>
      </c>
    </row>
    <row r="75" spans="1:24" ht="15.75" thickBot="1" x14ac:dyDescent="0.3">
      <c r="A75" s="49">
        <f t="shared" si="6"/>
        <v>66</v>
      </c>
      <c r="B75" s="50" t="str">
        <f>INDEX([4]Intersections!$1:$1048576,MATCH($E75,[4]Intersections!$A:$A,0),MATCH("Description",[4]Intersections!$3:$3,0))</f>
        <v>Kenilworth Avenue NE at Foote Street NE</v>
      </c>
      <c r="C75" s="49">
        <v>360</v>
      </c>
      <c r="D75" s="49" t="s">
        <v>4</v>
      </c>
      <c r="E75" s="49" t="s">
        <v>24</v>
      </c>
      <c r="F75" s="49" t="s">
        <v>93</v>
      </c>
      <c r="G75" s="49" t="s">
        <v>14</v>
      </c>
      <c r="I75" s="56" t="e">
        <f ca="1">ROUND((INDEX(INDIRECT(TMC_DB&amp;$E75&amp;"'!$A$69:$I$92"), MATCH(I$9,INDIRECT(TMC_DB&amp;$E75&amp;"'!$A$69:$A$92"),0), MATCH($G75,INDIRECT(TMC_DB&amp;$E75&amp;"'!$A$67:$I$67"),0)))/2,0)</f>
        <v>#REF!</v>
      </c>
      <c r="J75" s="56" t="e">
        <f t="shared" ref="I75:T87" ca="1" si="21">ROUND((INDEX(INDIRECT(TMC_DB&amp;$E75&amp;"'!$A$69:$I$92"), MATCH(J$9,INDIRECT(TMC_DB&amp;$E75&amp;"'!$A$69:$A$92"),0), MATCH($G75,INDIRECT(TMC_DB&amp;$E75&amp;"'!$A$67:$I$67"),0)))/2,0)</f>
        <v>#REF!</v>
      </c>
      <c r="K75" s="56" t="e">
        <f t="shared" ca="1" si="21"/>
        <v>#REF!</v>
      </c>
      <c r="L75" s="56" t="e">
        <f t="shared" ca="1" si="21"/>
        <v>#REF!</v>
      </c>
      <c r="M75" s="56" t="e">
        <f t="shared" ca="1" si="21"/>
        <v>#REF!</v>
      </c>
      <c r="N75" s="56" t="e">
        <f t="shared" ca="1" si="21"/>
        <v>#REF!</v>
      </c>
      <c r="O75" s="56" t="e">
        <f t="shared" ca="1" si="21"/>
        <v>#REF!</v>
      </c>
      <c r="P75" s="56" t="e">
        <f t="shared" ca="1" si="21"/>
        <v>#REF!</v>
      </c>
      <c r="Q75" s="56" t="e">
        <f t="shared" ca="1" si="21"/>
        <v>#REF!</v>
      </c>
      <c r="R75" s="56" t="e">
        <f t="shared" ca="1" si="21"/>
        <v>#REF!</v>
      </c>
      <c r="S75" s="56" t="e">
        <f t="shared" ca="1" si="21"/>
        <v>#REF!</v>
      </c>
      <c r="T75" s="56" t="e">
        <f t="shared" ca="1" si="21"/>
        <v>#REF!</v>
      </c>
      <c r="U75" s="58" t="e">
        <f t="shared" ca="1" si="12"/>
        <v>#REF!</v>
      </c>
      <c r="V75" s="58" t="e">
        <f t="shared" ca="1" si="13"/>
        <v>#REF!</v>
      </c>
      <c r="W75" s="58" t="e">
        <f t="shared" ca="1" si="14"/>
        <v>#REF!</v>
      </c>
      <c r="X75" s="58" t="e">
        <f t="shared" ca="1" si="15"/>
        <v>#REF!</v>
      </c>
    </row>
    <row r="76" spans="1:24" ht="15.75" thickTop="1" x14ac:dyDescent="0.25">
      <c r="A76" s="52">
        <f t="shared" si="6"/>
        <v>67</v>
      </c>
      <c r="B76" s="54" t="str">
        <f>INDEX([4]Intersections!$1:$1048576,MATCH($E76,[4]Intersections!$A:$A,0),MATCH("Description",[4]Intersections!$3:$3,0))</f>
        <v>Benning Road NE at Anacostia Avenue NE</v>
      </c>
      <c r="C76" s="52">
        <v>163</v>
      </c>
      <c r="D76" s="52" t="s">
        <v>4</v>
      </c>
      <c r="E76" s="52" t="s">
        <v>9</v>
      </c>
      <c r="F76" s="52" t="s">
        <v>88</v>
      </c>
      <c r="G76" s="52" t="s">
        <v>8</v>
      </c>
      <c r="H76" s="53"/>
      <c r="I76" s="55" t="e">
        <f t="shared" ca="1" si="21"/>
        <v>#REF!</v>
      </c>
      <c r="J76" s="55" t="e">
        <f t="shared" ca="1" si="21"/>
        <v>#REF!</v>
      </c>
      <c r="K76" s="55" t="e">
        <f t="shared" ca="1" si="21"/>
        <v>#REF!</v>
      </c>
      <c r="L76" s="55" t="e">
        <f t="shared" ca="1" si="21"/>
        <v>#REF!</v>
      </c>
      <c r="M76" s="55" t="e">
        <f t="shared" ca="1" si="21"/>
        <v>#REF!</v>
      </c>
      <c r="N76" s="55" t="e">
        <f t="shared" ca="1" si="21"/>
        <v>#REF!</v>
      </c>
      <c r="O76" s="55" t="e">
        <f t="shared" ca="1" si="21"/>
        <v>#REF!</v>
      </c>
      <c r="P76" s="55" t="e">
        <f t="shared" ca="1" si="21"/>
        <v>#REF!</v>
      </c>
      <c r="Q76" s="55" t="e">
        <f t="shared" ca="1" si="21"/>
        <v>#REF!</v>
      </c>
      <c r="R76" s="55" t="e">
        <f t="shared" ca="1" si="21"/>
        <v>#REF!</v>
      </c>
      <c r="S76" s="55" t="e">
        <f t="shared" ca="1" si="21"/>
        <v>#REF!</v>
      </c>
      <c r="T76" s="55" t="e">
        <f t="shared" ca="1" si="21"/>
        <v>#REF!</v>
      </c>
      <c r="U76" s="59" t="e">
        <f ca="1">N76</f>
        <v>#REF!</v>
      </c>
      <c r="V76" s="59" t="e">
        <f ca="1">M76</f>
        <v>#REF!</v>
      </c>
      <c r="W76" s="59" t="e">
        <f ca="1">L76</f>
        <v>#REF!</v>
      </c>
      <c r="X76" s="59" t="e">
        <f ca="1">K76</f>
        <v>#REF!</v>
      </c>
    </row>
    <row r="77" spans="1:24" x14ac:dyDescent="0.25">
      <c r="A77" s="4">
        <f t="shared" ref="A77:A140" si="22">A76+1</f>
        <v>68</v>
      </c>
      <c r="B77" s="4" t="str">
        <f>INDEX([4]Intersections!$1:$1048576,MATCH($E77,[4]Intersections!$A:$A,0),MATCH("Description",[4]Intersections!$3:$3,0))</f>
        <v>Benning Road NE at Anacostia Avenue NE</v>
      </c>
      <c r="C77" s="4">
        <v>131</v>
      </c>
      <c r="D77" s="4" t="s">
        <v>4</v>
      </c>
      <c r="E77" s="4" t="s">
        <v>9</v>
      </c>
      <c r="F77" s="4" t="s">
        <v>89</v>
      </c>
      <c r="G77" s="4" t="s">
        <v>13</v>
      </c>
      <c r="I77" s="51" t="e">
        <f t="shared" ca="1" si="21"/>
        <v>#REF!</v>
      </c>
      <c r="J77" s="51" t="e">
        <f t="shared" ca="1" si="21"/>
        <v>#REF!</v>
      </c>
      <c r="K77" s="51" t="e">
        <f t="shared" ca="1" si="21"/>
        <v>#REF!</v>
      </c>
      <c r="L77" s="51" t="e">
        <f t="shared" ca="1" si="21"/>
        <v>#REF!</v>
      </c>
      <c r="M77" s="51" t="e">
        <f t="shared" ca="1" si="21"/>
        <v>#REF!</v>
      </c>
      <c r="N77" s="51" t="e">
        <f t="shared" ca="1" si="21"/>
        <v>#REF!</v>
      </c>
      <c r="O77" s="51" t="e">
        <f t="shared" ca="1" si="21"/>
        <v>#REF!</v>
      </c>
      <c r="P77" s="51" t="e">
        <f t="shared" ca="1" si="21"/>
        <v>#REF!</v>
      </c>
      <c r="Q77" s="51" t="e">
        <f t="shared" ca="1" si="21"/>
        <v>#REF!</v>
      </c>
      <c r="R77" s="51" t="e">
        <f t="shared" ca="1" si="21"/>
        <v>#REF!</v>
      </c>
      <c r="S77" s="51" t="e">
        <f t="shared" ca="1" si="21"/>
        <v>#REF!</v>
      </c>
      <c r="T77" s="51" t="e">
        <f t="shared" ca="1" si="21"/>
        <v>#REF!</v>
      </c>
      <c r="U77" s="57" t="e">
        <f t="shared" ref="U77:U87" ca="1" si="23">N77</f>
        <v>#REF!</v>
      </c>
      <c r="V77" s="57" t="e">
        <f t="shared" ref="V77:V87" ca="1" si="24">M77</f>
        <v>#REF!</v>
      </c>
      <c r="W77" s="57" t="e">
        <f t="shared" ref="W77:W87" ca="1" si="25">L77</f>
        <v>#REF!</v>
      </c>
      <c r="X77" s="57" t="e">
        <f t="shared" ref="X77:X87" ca="1" si="26">K77</f>
        <v>#REF!</v>
      </c>
    </row>
    <row r="78" spans="1:24" x14ac:dyDescent="0.25">
      <c r="A78" s="4">
        <f t="shared" si="22"/>
        <v>69</v>
      </c>
      <c r="B78" s="4" t="str">
        <f>INDEX([4]Intersections!$1:$1048576,MATCH($E78,[4]Intersections!$A:$A,0),MATCH("Description",[4]Intersections!$3:$3,0))</f>
        <v>Benning Road NE at Anacostia Avenue NE</v>
      </c>
      <c r="C78" s="4">
        <v>158</v>
      </c>
      <c r="D78" s="4" t="s">
        <v>4</v>
      </c>
      <c r="E78" s="4" t="s">
        <v>9</v>
      </c>
      <c r="F78" s="4" t="s">
        <v>90</v>
      </c>
      <c r="G78" s="4" t="s">
        <v>6</v>
      </c>
      <c r="I78" s="51" t="e">
        <f t="shared" ca="1" si="21"/>
        <v>#REF!</v>
      </c>
      <c r="J78" s="51" t="e">
        <f t="shared" ca="1" si="21"/>
        <v>#REF!</v>
      </c>
      <c r="K78" s="51" t="e">
        <f t="shared" ca="1" si="21"/>
        <v>#REF!</v>
      </c>
      <c r="L78" s="51" t="e">
        <f t="shared" ca="1" si="21"/>
        <v>#REF!</v>
      </c>
      <c r="M78" s="51" t="e">
        <f t="shared" ca="1" si="21"/>
        <v>#REF!</v>
      </c>
      <c r="N78" s="51" t="e">
        <f t="shared" ca="1" si="21"/>
        <v>#REF!</v>
      </c>
      <c r="O78" s="51" t="e">
        <f t="shared" ca="1" si="21"/>
        <v>#REF!</v>
      </c>
      <c r="P78" s="51" t="e">
        <f t="shared" ca="1" si="21"/>
        <v>#REF!</v>
      </c>
      <c r="Q78" s="51" t="e">
        <f t="shared" ca="1" si="21"/>
        <v>#REF!</v>
      </c>
      <c r="R78" s="51" t="e">
        <f t="shared" ca="1" si="21"/>
        <v>#REF!</v>
      </c>
      <c r="S78" s="51" t="e">
        <f t="shared" ca="1" si="21"/>
        <v>#REF!</v>
      </c>
      <c r="T78" s="51" t="e">
        <f t="shared" ca="1" si="21"/>
        <v>#REF!</v>
      </c>
      <c r="U78" s="57" t="e">
        <f t="shared" ca="1" si="23"/>
        <v>#REF!</v>
      </c>
      <c r="V78" s="57" t="e">
        <f t="shared" ca="1" si="24"/>
        <v>#REF!</v>
      </c>
      <c r="W78" s="57" t="e">
        <f t="shared" ca="1" si="25"/>
        <v>#REF!</v>
      </c>
      <c r="X78" s="57" t="e">
        <f t="shared" ca="1" si="26"/>
        <v>#REF!</v>
      </c>
    </row>
    <row r="79" spans="1:24" x14ac:dyDescent="0.25">
      <c r="A79" s="4">
        <f t="shared" si="22"/>
        <v>70</v>
      </c>
      <c r="B79" s="4" t="str">
        <f>INDEX([4]Intersections!$1:$1048576,MATCH($E79,[4]Intersections!$A:$A,0),MATCH("Description",[4]Intersections!$3:$3,0))</f>
        <v>Benning Road NE at 34th Street NE</v>
      </c>
      <c r="C79" s="4">
        <v>164</v>
      </c>
      <c r="D79" s="4" t="s">
        <v>4</v>
      </c>
      <c r="E79" s="4" t="s">
        <v>10</v>
      </c>
      <c r="F79" s="4" t="s">
        <v>88</v>
      </c>
      <c r="G79" s="4" t="s">
        <v>8</v>
      </c>
      <c r="I79" s="51" t="e">
        <f t="shared" ca="1" si="21"/>
        <v>#REF!</v>
      </c>
      <c r="J79" s="51" t="e">
        <f t="shared" ca="1" si="21"/>
        <v>#REF!</v>
      </c>
      <c r="K79" s="51" t="e">
        <f t="shared" ca="1" si="21"/>
        <v>#REF!</v>
      </c>
      <c r="L79" s="51" t="e">
        <f t="shared" ca="1" si="21"/>
        <v>#REF!</v>
      </c>
      <c r="M79" s="51" t="e">
        <f t="shared" ca="1" si="21"/>
        <v>#REF!</v>
      </c>
      <c r="N79" s="51" t="e">
        <f t="shared" ca="1" si="21"/>
        <v>#REF!</v>
      </c>
      <c r="O79" s="51" t="e">
        <f t="shared" ca="1" si="21"/>
        <v>#REF!</v>
      </c>
      <c r="P79" s="51" t="e">
        <f t="shared" ca="1" si="21"/>
        <v>#REF!</v>
      </c>
      <c r="Q79" s="51" t="e">
        <f t="shared" ca="1" si="21"/>
        <v>#REF!</v>
      </c>
      <c r="R79" s="51" t="e">
        <f t="shared" ca="1" si="21"/>
        <v>#REF!</v>
      </c>
      <c r="S79" s="51" t="e">
        <f t="shared" ca="1" si="21"/>
        <v>#REF!</v>
      </c>
      <c r="T79" s="51" t="e">
        <f t="shared" ca="1" si="21"/>
        <v>#REF!</v>
      </c>
      <c r="U79" s="57" t="e">
        <f t="shared" ca="1" si="23"/>
        <v>#REF!</v>
      </c>
      <c r="V79" s="57" t="e">
        <f t="shared" ca="1" si="24"/>
        <v>#REF!</v>
      </c>
      <c r="W79" s="57" t="e">
        <f t="shared" ca="1" si="25"/>
        <v>#REF!</v>
      </c>
      <c r="X79" s="57" t="e">
        <f t="shared" ca="1" si="26"/>
        <v>#REF!</v>
      </c>
    </row>
    <row r="80" spans="1:24" x14ac:dyDescent="0.25">
      <c r="A80" s="4">
        <f t="shared" si="22"/>
        <v>71</v>
      </c>
      <c r="B80" s="4" t="str">
        <f>INDEX([4]Intersections!$1:$1048576,MATCH($E80,[4]Intersections!$A:$A,0),MATCH("Description",[4]Intersections!$3:$3,0))</f>
        <v>Benning Road NE at 34th Street NE</v>
      </c>
      <c r="C80" s="4">
        <v>168</v>
      </c>
      <c r="D80" s="4" t="s">
        <v>4</v>
      </c>
      <c r="E80" s="4" t="s">
        <v>10</v>
      </c>
      <c r="F80" s="4" t="s">
        <v>89</v>
      </c>
      <c r="G80" s="4" t="s">
        <v>13</v>
      </c>
      <c r="I80" s="51" t="e">
        <f t="shared" ca="1" si="21"/>
        <v>#REF!</v>
      </c>
      <c r="J80" s="51" t="e">
        <f t="shared" ca="1" si="21"/>
        <v>#REF!</v>
      </c>
      <c r="K80" s="51" t="e">
        <f t="shared" ca="1" si="21"/>
        <v>#REF!</v>
      </c>
      <c r="L80" s="51" t="e">
        <f t="shared" ca="1" si="21"/>
        <v>#REF!</v>
      </c>
      <c r="M80" s="51" t="e">
        <f t="shared" ca="1" si="21"/>
        <v>#REF!</v>
      </c>
      <c r="N80" s="51" t="e">
        <f t="shared" ca="1" si="21"/>
        <v>#REF!</v>
      </c>
      <c r="O80" s="51" t="e">
        <f t="shared" ca="1" si="21"/>
        <v>#REF!</v>
      </c>
      <c r="P80" s="51" t="e">
        <f t="shared" ca="1" si="21"/>
        <v>#REF!</v>
      </c>
      <c r="Q80" s="51" t="e">
        <f t="shared" ca="1" si="21"/>
        <v>#REF!</v>
      </c>
      <c r="R80" s="51" t="e">
        <f t="shared" ca="1" si="21"/>
        <v>#REF!</v>
      </c>
      <c r="S80" s="51" t="e">
        <f t="shared" ca="1" si="21"/>
        <v>#REF!</v>
      </c>
      <c r="T80" s="51" t="e">
        <f t="shared" ca="1" si="21"/>
        <v>#REF!</v>
      </c>
      <c r="U80" s="57" t="e">
        <f t="shared" ca="1" si="23"/>
        <v>#REF!</v>
      </c>
      <c r="V80" s="57" t="e">
        <f t="shared" ca="1" si="24"/>
        <v>#REF!</v>
      </c>
      <c r="W80" s="57" t="e">
        <f t="shared" ca="1" si="25"/>
        <v>#REF!</v>
      </c>
      <c r="X80" s="57" t="e">
        <f t="shared" ca="1" si="26"/>
        <v>#REF!</v>
      </c>
    </row>
    <row r="81" spans="1:24" x14ac:dyDescent="0.25">
      <c r="A81" s="4">
        <f t="shared" si="22"/>
        <v>72</v>
      </c>
      <c r="B81" s="4" t="str">
        <f>INDEX([4]Intersections!$1:$1048576,MATCH($E81,[4]Intersections!$A:$A,0),MATCH("Description",[4]Intersections!$3:$3,0))</f>
        <v>Benning Road NE at 34th Street NE</v>
      </c>
      <c r="C81" s="4">
        <v>367</v>
      </c>
      <c r="D81" s="4" t="s">
        <v>4</v>
      </c>
      <c r="E81" s="4" t="s">
        <v>10</v>
      </c>
      <c r="F81" s="4" t="s">
        <v>90</v>
      </c>
      <c r="G81" s="4" t="s">
        <v>6</v>
      </c>
      <c r="I81" s="51" t="e">
        <f t="shared" ca="1" si="21"/>
        <v>#REF!</v>
      </c>
      <c r="J81" s="51" t="e">
        <f t="shared" ca="1" si="21"/>
        <v>#REF!</v>
      </c>
      <c r="K81" s="51" t="e">
        <f t="shared" ca="1" si="21"/>
        <v>#REF!</v>
      </c>
      <c r="L81" s="51" t="e">
        <f t="shared" ca="1" si="21"/>
        <v>#REF!</v>
      </c>
      <c r="M81" s="51" t="e">
        <f t="shared" ca="1" si="21"/>
        <v>#REF!</v>
      </c>
      <c r="N81" s="51" t="e">
        <f t="shared" ca="1" si="21"/>
        <v>#REF!</v>
      </c>
      <c r="O81" s="51" t="e">
        <f t="shared" ca="1" si="21"/>
        <v>#REF!</v>
      </c>
      <c r="P81" s="51" t="e">
        <f t="shared" ca="1" si="21"/>
        <v>#REF!</v>
      </c>
      <c r="Q81" s="51" t="e">
        <f t="shared" ca="1" si="21"/>
        <v>#REF!</v>
      </c>
      <c r="R81" s="51" t="e">
        <f t="shared" ca="1" si="21"/>
        <v>#REF!</v>
      </c>
      <c r="S81" s="51" t="e">
        <f t="shared" ca="1" si="21"/>
        <v>#REF!</v>
      </c>
      <c r="T81" s="51" t="e">
        <f t="shared" ca="1" si="21"/>
        <v>#REF!</v>
      </c>
      <c r="U81" s="57" t="e">
        <f t="shared" ca="1" si="23"/>
        <v>#REF!</v>
      </c>
      <c r="V81" s="57" t="e">
        <f t="shared" ca="1" si="24"/>
        <v>#REF!</v>
      </c>
      <c r="W81" s="57" t="e">
        <f t="shared" ca="1" si="25"/>
        <v>#REF!</v>
      </c>
      <c r="X81" s="57" t="e">
        <f t="shared" ca="1" si="26"/>
        <v>#REF!</v>
      </c>
    </row>
    <row r="82" spans="1:24" x14ac:dyDescent="0.25">
      <c r="A82" s="4">
        <f t="shared" si="22"/>
        <v>73</v>
      </c>
      <c r="B82" s="4" t="str">
        <f>INDEX([4]Intersections!$1:$1048576,MATCH($E82,[4]Intersections!$A:$A,0),MATCH("Description",[4]Intersections!$3:$3,0))</f>
        <v>Benning Road NE Ramp to DC-295 at 36th Street NE</v>
      </c>
      <c r="C82" s="4">
        <v>171</v>
      </c>
      <c r="D82" s="4" t="s">
        <v>4</v>
      </c>
      <c r="E82" s="4" t="s">
        <v>11</v>
      </c>
      <c r="F82" s="4" t="s">
        <v>88</v>
      </c>
      <c r="G82" s="4" t="s">
        <v>8</v>
      </c>
      <c r="I82" s="51" t="e">
        <f t="shared" ca="1" si="21"/>
        <v>#REF!</v>
      </c>
      <c r="J82" s="51" t="e">
        <f t="shared" ca="1" si="21"/>
        <v>#REF!</v>
      </c>
      <c r="K82" s="51" t="e">
        <f t="shared" ca="1" si="21"/>
        <v>#REF!</v>
      </c>
      <c r="L82" s="51" t="e">
        <f t="shared" ca="1" si="21"/>
        <v>#REF!</v>
      </c>
      <c r="M82" s="51" t="e">
        <f t="shared" ca="1" si="21"/>
        <v>#REF!</v>
      </c>
      <c r="N82" s="51" t="e">
        <f t="shared" ca="1" si="21"/>
        <v>#REF!</v>
      </c>
      <c r="O82" s="51" t="e">
        <f t="shared" ca="1" si="21"/>
        <v>#REF!</v>
      </c>
      <c r="P82" s="51" t="e">
        <f t="shared" ca="1" si="21"/>
        <v>#REF!</v>
      </c>
      <c r="Q82" s="51" t="e">
        <f t="shared" ca="1" si="21"/>
        <v>#REF!</v>
      </c>
      <c r="R82" s="51" t="e">
        <f t="shared" ca="1" si="21"/>
        <v>#REF!</v>
      </c>
      <c r="S82" s="51" t="e">
        <f t="shared" ca="1" si="21"/>
        <v>#REF!</v>
      </c>
      <c r="T82" s="51" t="e">
        <f t="shared" ca="1" si="21"/>
        <v>#REF!</v>
      </c>
      <c r="U82" s="57" t="e">
        <f t="shared" ca="1" si="23"/>
        <v>#REF!</v>
      </c>
      <c r="V82" s="57" t="e">
        <f t="shared" ca="1" si="24"/>
        <v>#REF!</v>
      </c>
      <c r="W82" s="57" t="e">
        <f t="shared" ca="1" si="25"/>
        <v>#REF!</v>
      </c>
      <c r="X82" s="57" t="e">
        <f t="shared" ca="1" si="26"/>
        <v>#REF!</v>
      </c>
    </row>
    <row r="83" spans="1:24" x14ac:dyDescent="0.25">
      <c r="A83" s="4">
        <f t="shared" si="22"/>
        <v>74</v>
      </c>
      <c r="B83" s="39" t="s">
        <v>91</v>
      </c>
      <c r="C83" s="47">
        <v>126</v>
      </c>
      <c r="D83" s="4" t="s">
        <v>4</v>
      </c>
      <c r="E83" s="4" t="s">
        <v>11</v>
      </c>
      <c r="F83" s="4" t="s">
        <v>89</v>
      </c>
      <c r="G83" s="4" t="s">
        <v>13</v>
      </c>
      <c r="I83" s="51" t="e">
        <f t="shared" ca="1" si="21"/>
        <v>#REF!</v>
      </c>
      <c r="J83" s="51" t="e">
        <f t="shared" ca="1" si="21"/>
        <v>#REF!</v>
      </c>
      <c r="K83" s="51" t="e">
        <f t="shared" ca="1" si="21"/>
        <v>#REF!</v>
      </c>
      <c r="L83" s="51" t="e">
        <f t="shared" ca="1" si="21"/>
        <v>#REF!</v>
      </c>
      <c r="M83" s="51" t="e">
        <f t="shared" ca="1" si="21"/>
        <v>#REF!</v>
      </c>
      <c r="N83" s="51" t="e">
        <f t="shared" ca="1" si="21"/>
        <v>#REF!</v>
      </c>
      <c r="O83" s="51" t="e">
        <f t="shared" ca="1" si="21"/>
        <v>#REF!</v>
      </c>
      <c r="P83" s="51" t="e">
        <f t="shared" ca="1" si="21"/>
        <v>#REF!</v>
      </c>
      <c r="Q83" s="51" t="e">
        <f t="shared" ca="1" si="21"/>
        <v>#REF!</v>
      </c>
      <c r="R83" s="51" t="e">
        <f t="shared" ca="1" si="21"/>
        <v>#REF!</v>
      </c>
      <c r="S83" s="51" t="e">
        <f t="shared" ca="1" si="21"/>
        <v>#REF!</v>
      </c>
      <c r="T83" s="51" t="e">
        <f t="shared" ca="1" si="21"/>
        <v>#REF!</v>
      </c>
      <c r="U83" s="57" t="e">
        <f t="shared" ca="1" si="23"/>
        <v>#REF!</v>
      </c>
      <c r="V83" s="57" t="e">
        <f t="shared" ca="1" si="24"/>
        <v>#REF!</v>
      </c>
      <c r="W83" s="57" t="e">
        <f t="shared" ca="1" si="25"/>
        <v>#REF!</v>
      </c>
      <c r="X83" s="57" t="e">
        <f t="shared" ca="1" si="26"/>
        <v>#REF!</v>
      </c>
    </row>
    <row r="84" spans="1:24" x14ac:dyDescent="0.25">
      <c r="A84" s="4">
        <f t="shared" si="22"/>
        <v>75</v>
      </c>
      <c r="B84" s="4" t="str">
        <f>INDEX([4]Intersections!$1:$1048576,MATCH($E84,[4]Intersections!$A:$A,0),MATCH("Description",[4]Intersections!$3:$3,0))</f>
        <v>Benning Road NE at Minnesota Avenue NE</v>
      </c>
      <c r="C84" s="4">
        <v>176</v>
      </c>
      <c r="D84" s="4" t="s">
        <v>4</v>
      </c>
      <c r="E84" s="4" t="s">
        <v>92</v>
      </c>
      <c r="F84" s="4" t="s">
        <v>88</v>
      </c>
      <c r="G84" s="4" t="s">
        <v>8</v>
      </c>
      <c r="I84" s="51" t="e">
        <f t="shared" ca="1" si="21"/>
        <v>#REF!</v>
      </c>
      <c r="J84" s="51" t="e">
        <f t="shared" ca="1" si="21"/>
        <v>#REF!</v>
      </c>
      <c r="K84" s="51" t="e">
        <f t="shared" ca="1" si="21"/>
        <v>#REF!</v>
      </c>
      <c r="L84" s="51" t="e">
        <f t="shared" ca="1" si="21"/>
        <v>#REF!</v>
      </c>
      <c r="M84" s="51" t="e">
        <f t="shared" ca="1" si="21"/>
        <v>#REF!</v>
      </c>
      <c r="N84" s="51" t="e">
        <f t="shared" ca="1" si="21"/>
        <v>#REF!</v>
      </c>
      <c r="O84" s="51" t="e">
        <f t="shared" ca="1" si="21"/>
        <v>#REF!</v>
      </c>
      <c r="P84" s="51" t="e">
        <f t="shared" ca="1" si="21"/>
        <v>#REF!</v>
      </c>
      <c r="Q84" s="51" t="e">
        <f t="shared" ca="1" si="21"/>
        <v>#REF!</v>
      </c>
      <c r="R84" s="51" t="e">
        <f t="shared" ca="1" si="21"/>
        <v>#REF!</v>
      </c>
      <c r="S84" s="51" t="e">
        <f t="shared" ca="1" si="21"/>
        <v>#REF!</v>
      </c>
      <c r="T84" s="51" t="e">
        <f t="shared" ca="1" si="21"/>
        <v>#REF!</v>
      </c>
      <c r="U84" s="57" t="e">
        <f t="shared" ca="1" si="23"/>
        <v>#REF!</v>
      </c>
      <c r="V84" s="57" t="e">
        <f t="shared" ca="1" si="24"/>
        <v>#REF!</v>
      </c>
      <c r="W84" s="57" t="e">
        <f t="shared" ca="1" si="25"/>
        <v>#REF!</v>
      </c>
      <c r="X84" s="57" t="e">
        <f t="shared" ca="1" si="26"/>
        <v>#REF!</v>
      </c>
    </row>
    <row r="85" spans="1:24" x14ac:dyDescent="0.25">
      <c r="A85" s="4">
        <f t="shared" si="22"/>
        <v>76</v>
      </c>
      <c r="B85" s="4" t="str">
        <f>INDEX([4]Intersections!$1:$1048576,MATCH($E85,[4]Intersections!$A:$A,0),MATCH("Description",[4]Intersections!$3:$3,0))</f>
        <v>Benning Road NE at Minnesota Avenue NE</v>
      </c>
      <c r="C85" s="4">
        <v>180</v>
      </c>
      <c r="D85" s="4" t="s">
        <v>4</v>
      </c>
      <c r="E85" s="4" t="s">
        <v>92</v>
      </c>
      <c r="F85" s="4" t="s">
        <v>89</v>
      </c>
      <c r="G85" s="4" t="s">
        <v>13</v>
      </c>
      <c r="I85" s="51" t="e">
        <f t="shared" ca="1" si="21"/>
        <v>#REF!</v>
      </c>
      <c r="J85" s="51" t="e">
        <f t="shared" ca="1" si="21"/>
        <v>#REF!</v>
      </c>
      <c r="K85" s="51" t="e">
        <f t="shared" ca="1" si="21"/>
        <v>#REF!</v>
      </c>
      <c r="L85" s="51" t="e">
        <f t="shared" ca="1" si="21"/>
        <v>#REF!</v>
      </c>
      <c r="M85" s="51" t="e">
        <f t="shared" ca="1" si="21"/>
        <v>#REF!</v>
      </c>
      <c r="N85" s="51" t="e">
        <f t="shared" ca="1" si="21"/>
        <v>#REF!</v>
      </c>
      <c r="O85" s="51" t="e">
        <f t="shared" ca="1" si="21"/>
        <v>#REF!</v>
      </c>
      <c r="P85" s="51" t="e">
        <f t="shared" ca="1" si="21"/>
        <v>#REF!</v>
      </c>
      <c r="Q85" s="51" t="e">
        <f t="shared" ca="1" si="21"/>
        <v>#REF!</v>
      </c>
      <c r="R85" s="51" t="e">
        <f t="shared" ca="1" si="21"/>
        <v>#REF!</v>
      </c>
      <c r="S85" s="51" t="e">
        <f t="shared" ca="1" si="21"/>
        <v>#REF!</v>
      </c>
      <c r="T85" s="51" t="e">
        <f t="shared" ca="1" si="21"/>
        <v>#REF!</v>
      </c>
      <c r="U85" s="57" t="e">
        <f t="shared" ca="1" si="23"/>
        <v>#REF!</v>
      </c>
      <c r="V85" s="57" t="e">
        <f t="shared" ca="1" si="24"/>
        <v>#REF!</v>
      </c>
      <c r="W85" s="57" t="e">
        <f t="shared" ca="1" si="25"/>
        <v>#REF!</v>
      </c>
      <c r="X85" s="57" t="e">
        <f t="shared" ca="1" si="26"/>
        <v>#REF!</v>
      </c>
    </row>
    <row r="86" spans="1:24" x14ac:dyDescent="0.25">
      <c r="A86" s="4">
        <f t="shared" si="22"/>
        <v>77</v>
      </c>
      <c r="B86" s="4" t="str">
        <f>INDEX([4]Intersections!$1:$1048576,MATCH($E86,[4]Intersections!$A:$A,0),MATCH("Description",[4]Intersections!$3:$3,0))</f>
        <v>Benning Road NE at Minnesota Avenue NE</v>
      </c>
      <c r="C86" s="4">
        <v>369</v>
      </c>
      <c r="D86" s="4" t="s">
        <v>4</v>
      </c>
      <c r="E86" s="4" t="s">
        <v>92</v>
      </c>
      <c r="F86" s="4" t="s">
        <v>90</v>
      </c>
      <c r="G86" s="4" t="s">
        <v>6</v>
      </c>
      <c r="I86" s="51" t="e">
        <f t="shared" ca="1" si="21"/>
        <v>#REF!</v>
      </c>
      <c r="J86" s="51" t="e">
        <f t="shared" ca="1" si="21"/>
        <v>#REF!</v>
      </c>
      <c r="K86" s="51" t="e">
        <f t="shared" ca="1" si="21"/>
        <v>#REF!</v>
      </c>
      <c r="L86" s="51" t="e">
        <f t="shared" ca="1" si="21"/>
        <v>#REF!</v>
      </c>
      <c r="M86" s="51" t="e">
        <f t="shared" ca="1" si="21"/>
        <v>#REF!</v>
      </c>
      <c r="N86" s="51" t="e">
        <f t="shared" ca="1" si="21"/>
        <v>#REF!</v>
      </c>
      <c r="O86" s="51" t="e">
        <f t="shared" ca="1" si="21"/>
        <v>#REF!</v>
      </c>
      <c r="P86" s="51" t="e">
        <f t="shared" ca="1" si="21"/>
        <v>#REF!</v>
      </c>
      <c r="Q86" s="51" t="e">
        <f t="shared" ca="1" si="21"/>
        <v>#REF!</v>
      </c>
      <c r="R86" s="51" t="e">
        <f t="shared" ca="1" si="21"/>
        <v>#REF!</v>
      </c>
      <c r="S86" s="51" t="e">
        <f t="shared" ca="1" si="21"/>
        <v>#REF!</v>
      </c>
      <c r="T86" s="51" t="e">
        <f t="shared" ca="1" si="21"/>
        <v>#REF!</v>
      </c>
      <c r="U86" s="57" t="e">
        <f t="shared" ca="1" si="23"/>
        <v>#REF!</v>
      </c>
      <c r="V86" s="57" t="e">
        <f t="shared" ca="1" si="24"/>
        <v>#REF!</v>
      </c>
      <c r="W86" s="57" t="e">
        <f t="shared" ca="1" si="25"/>
        <v>#REF!</v>
      </c>
      <c r="X86" s="57" t="e">
        <f t="shared" ca="1" si="26"/>
        <v>#REF!</v>
      </c>
    </row>
    <row r="87" spans="1:24" x14ac:dyDescent="0.25">
      <c r="A87" s="4">
        <f t="shared" si="22"/>
        <v>78</v>
      </c>
      <c r="B87" s="4" t="str">
        <f>INDEX([4]Intersections!$1:$1048576,MATCH($E87,[4]Intersections!$A:$A,0),MATCH("Description",[4]Intersections!$3:$3,0))</f>
        <v>Benning Road NE at Minnesota Avenue NE</v>
      </c>
      <c r="C87" s="4">
        <v>174</v>
      </c>
      <c r="D87" s="4" t="s">
        <v>4</v>
      </c>
      <c r="E87" s="4" t="s">
        <v>92</v>
      </c>
      <c r="F87" s="4" t="s">
        <v>93</v>
      </c>
      <c r="G87" s="4" t="s">
        <v>14</v>
      </c>
      <c r="I87" s="51" t="e">
        <f t="shared" ca="1" si="21"/>
        <v>#REF!</v>
      </c>
      <c r="J87" s="51" t="e">
        <f t="shared" ca="1" si="21"/>
        <v>#REF!</v>
      </c>
      <c r="K87" s="51" t="e">
        <f t="shared" ca="1" si="21"/>
        <v>#REF!</v>
      </c>
      <c r="L87" s="51" t="e">
        <f t="shared" ca="1" si="21"/>
        <v>#REF!</v>
      </c>
      <c r="M87" s="51" t="e">
        <f t="shared" ca="1" si="21"/>
        <v>#REF!</v>
      </c>
      <c r="N87" s="51" t="e">
        <f t="shared" ca="1" si="21"/>
        <v>#REF!</v>
      </c>
      <c r="O87" s="51" t="e">
        <f t="shared" ca="1" si="21"/>
        <v>#REF!</v>
      </c>
      <c r="P87" s="51" t="e">
        <f t="shared" ca="1" si="21"/>
        <v>#REF!</v>
      </c>
      <c r="Q87" s="51" t="e">
        <f t="shared" ca="1" si="21"/>
        <v>#REF!</v>
      </c>
      <c r="R87" s="51" t="e">
        <f t="shared" ca="1" si="21"/>
        <v>#REF!</v>
      </c>
      <c r="S87" s="51" t="e">
        <f t="shared" ca="1" si="21"/>
        <v>#REF!</v>
      </c>
      <c r="T87" s="51" t="e">
        <f t="shared" ca="1" si="21"/>
        <v>#REF!</v>
      </c>
      <c r="U87" s="57" t="e">
        <f t="shared" ca="1" si="23"/>
        <v>#REF!</v>
      </c>
      <c r="V87" s="57" t="e">
        <f t="shared" ca="1" si="24"/>
        <v>#REF!</v>
      </c>
      <c r="W87" s="57" t="e">
        <f t="shared" ca="1" si="25"/>
        <v>#REF!</v>
      </c>
      <c r="X87" s="57" t="e">
        <f t="shared" ca="1" si="26"/>
        <v>#REF!</v>
      </c>
    </row>
    <row r="88" spans="1:24" x14ac:dyDescent="0.25">
      <c r="A88" s="12">
        <f t="shared" si="22"/>
        <v>79</v>
      </c>
      <c r="B88" s="12" t="str">
        <f>INDEX([4]Intersections!$1:$1048576,MATCH($E88,[4]Intersections!$A:$A,0),MATCH("Description",[4]Intersections!$3:$3,0))</f>
        <v>Benning Road NB at 39th Street NE/Driveway</v>
      </c>
      <c r="C88" s="12">
        <v>10379</v>
      </c>
      <c r="D88" s="12" t="s">
        <v>4</v>
      </c>
      <c r="E88" s="12" t="s">
        <v>15</v>
      </c>
      <c r="F88" s="12" t="s">
        <v>88</v>
      </c>
      <c r="G88" s="12" t="s">
        <v>8</v>
      </c>
      <c r="H88" s="14"/>
      <c r="I88" s="41" t="e">
        <f ca="1">I92</f>
        <v>#REF!</v>
      </c>
      <c r="J88" s="41" t="e">
        <f t="shared" ref="J88:X88" ca="1" si="27">J92</f>
        <v>#REF!</v>
      </c>
      <c r="K88" s="41" t="e">
        <f t="shared" ca="1" si="27"/>
        <v>#REF!</v>
      </c>
      <c r="L88" s="41" t="e">
        <f t="shared" ca="1" si="27"/>
        <v>#REF!</v>
      </c>
      <c r="M88" s="41" t="e">
        <f t="shared" ca="1" si="27"/>
        <v>#REF!</v>
      </c>
      <c r="N88" s="41" t="e">
        <f t="shared" ca="1" si="27"/>
        <v>#REF!</v>
      </c>
      <c r="O88" s="41" t="e">
        <f t="shared" ca="1" si="27"/>
        <v>#REF!</v>
      </c>
      <c r="P88" s="41" t="e">
        <f t="shared" ca="1" si="27"/>
        <v>#REF!</v>
      </c>
      <c r="Q88" s="41" t="e">
        <f t="shared" ca="1" si="27"/>
        <v>#REF!</v>
      </c>
      <c r="R88" s="41" t="e">
        <f t="shared" ca="1" si="27"/>
        <v>#REF!</v>
      </c>
      <c r="S88" s="41" t="e">
        <f t="shared" ca="1" si="27"/>
        <v>#REF!</v>
      </c>
      <c r="T88" s="41" t="e">
        <f t="shared" ca="1" si="27"/>
        <v>#REF!</v>
      </c>
      <c r="U88" s="57" t="e">
        <f t="shared" ca="1" si="27"/>
        <v>#REF!</v>
      </c>
      <c r="V88" s="57" t="e">
        <f t="shared" ca="1" si="27"/>
        <v>#REF!</v>
      </c>
      <c r="W88" s="57" t="e">
        <f t="shared" ca="1" si="27"/>
        <v>#REF!</v>
      </c>
      <c r="X88" s="57" t="e">
        <f t="shared" ca="1" si="27"/>
        <v>#REF!</v>
      </c>
    </row>
    <row r="89" spans="1:24" x14ac:dyDescent="0.25">
      <c r="A89" s="12">
        <f t="shared" si="22"/>
        <v>80</v>
      </c>
      <c r="B89" s="12" t="str">
        <f>INDEX([4]Intersections!$1:$1048576,MATCH($E89,[4]Intersections!$A:$A,0),MATCH("Description",[4]Intersections!$3:$3,0))</f>
        <v>Benning Road NB at 39th Street NE/Driveway</v>
      </c>
      <c r="C89" s="12">
        <v>278</v>
      </c>
      <c r="D89" s="12" t="s">
        <v>4</v>
      </c>
      <c r="E89" s="12" t="s">
        <v>15</v>
      </c>
      <c r="F89" s="12" t="s">
        <v>89</v>
      </c>
      <c r="G89" s="12" t="s">
        <v>13</v>
      </c>
      <c r="H89" s="14"/>
      <c r="I89" s="41" t="e">
        <f ca="1">I93</f>
        <v>#REF!</v>
      </c>
      <c r="J89" s="41" t="e">
        <f t="shared" ref="J89:X89" ca="1" si="28">J93</f>
        <v>#REF!</v>
      </c>
      <c r="K89" s="41" t="e">
        <f t="shared" ca="1" si="28"/>
        <v>#REF!</v>
      </c>
      <c r="L89" s="41" t="e">
        <f t="shared" ca="1" si="28"/>
        <v>#REF!</v>
      </c>
      <c r="M89" s="41" t="e">
        <f t="shared" ca="1" si="28"/>
        <v>#REF!</v>
      </c>
      <c r="N89" s="41" t="e">
        <f t="shared" ca="1" si="28"/>
        <v>#REF!</v>
      </c>
      <c r="O89" s="41" t="e">
        <f t="shared" ca="1" si="28"/>
        <v>#REF!</v>
      </c>
      <c r="P89" s="41" t="e">
        <f t="shared" ca="1" si="28"/>
        <v>#REF!</v>
      </c>
      <c r="Q89" s="41" t="e">
        <f t="shared" ca="1" si="28"/>
        <v>#REF!</v>
      </c>
      <c r="R89" s="41" t="e">
        <f t="shared" ca="1" si="28"/>
        <v>#REF!</v>
      </c>
      <c r="S89" s="41" t="e">
        <f t="shared" ca="1" si="28"/>
        <v>#REF!</v>
      </c>
      <c r="T89" s="41" t="e">
        <f t="shared" ca="1" si="28"/>
        <v>#REF!</v>
      </c>
      <c r="U89" s="57" t="e">
        <f t="shared" ca="1" si="28"/>
        <v>#REF!</v>
      </c>
      <c r="V89" s="57" t="e">
        <f t="shared" ca="1" si="28"/>
        <v>#REF!</v>
      </c>
      <c r="W89" s="57" t="e">
        <f t="shared" ca="1" si="28"/>
        <v>#REF!</v>
      </c>
      <c r="X89" s="57" t="e">
        <f t="shared" ca="1" si="28"/>
        <v>#REF!</v>
      </c>
    </row>
    <row r="90" spans="1:24" x14ac:dyDescent="0.25">
      <c r="A90" s="12">
        <f t="shared" si="22"/>
        <v>81</v>
      </c>
      <c r="B90" s="12" t="str">
        <f>INDEX([4]Intersections!$1:$1048576,MATCH($E90,[4]Intersections!$A:$A,0),MATCH("Description",[4]Intersections!$3:$3,0))</f>
        <v>Benning Road NB at 39th Street NE/Driveway</v>
      </c>
      <c r="C90" s="12">
        <v>275</v>
      </c>
      <c r="D90" s="12" t="s">
        <v>4</v>
      </c>
      <c r="E90" s="12" t="s">
        <v>15</v>
      </c>
      <c r="F90" s="12" t="s">
        <v>90</v>
      </c>
      <c r="G90" s="12" t="s">
        <v>6</v>
      </c>
      <c r="H90" s="14"/>
      <c r="I90" s="41" t="e">
        <f ca="1">I98</f>
        <v>#REF!</v>
      </c>
      <c r="J90" s="41" t="e">
        <f t="shared" ref="J90:X90" ca="1" si="29">J98</f>
        <v>#REF!</v>
      </c>
      <c r="K90" s="41" t="e">
        <f t="shared" ca="1" si="29"/>
        <v>#REF!</v>
      </c>
      <c r="L90" s="41" t="e">
        <f t="shared" ca="1" si="29"/>
        <v>#REF!</v>
      </c>
      <c r="M90" s="41" t="e">
        <f t="shared" ca="1" si="29"/>
        <v>#REF!</v>
      </c>
      <c r="N90" s="41" t="e">
        <f t="shared" ca="1" si="29"/>
        <v>#REF!</v>
      </c>
      <c r="O90" s="41" t="e">
        <f t="shared" ca="1" si="29"/>
        <v>#REF!</v>
      </c>
      <c r="P90" s="41" t="e">
        <f t="shared" ca="1" si="29"/>
        <v>#REF!</v>
      </c>
      <c r="Q90" s="41" t="e">
        <f t="shared" ca="1" si="29"/>
        <v>#REF!</v>
      </c>
      <c r="R90" s="41" t="e">
        <f t="shared" ca="1" si="29"/>
        <v>#REF!</v>
      </c>
      <c r="S90" s="41" t="e">
        <f t="shared" ca="1" si="29"/>
        <v>#REF!</v>
      </c>
      <c r="T90" s="41" t="e">
        <f t="shared" ca="1" si="29"/>
        <v>#REF!</v>
      </c>
      <c r="U90" s="57" t="e">
        <f t="shared" ca="1" si="29"/>
        <v>#REF!</v>
      </c>
      <c r="V90" s="57" t="e">
        <f t="shared" ca="1" si="29"/>
        <v>#REF!</v>
      </c>
      <c r="W90" s="57" t="e">
        <f t="shared" ca="1" si="29"/>
        <v>#REF!</v>
      </c>
      <c r="X90" s="57" t="e">
        <f t="shared" ca="1" si="29"/>
        <v>#REF!</v>
      </c>
    </row>
    <row r="91" spans="1:24" x14ac:dyDescent="0.25">
      <c r="A91" s="12">
        <f t="shared" si="22"/>
        <v>82</v>
      </c>
      <c r="B91" s="12" t="str">
        <f>INDEX([4]Intersections!$1:$1048576,MATCH($E91,[4]Intersections!$A:$A,0),MATCH("Description",[4]Intersections!$3:$3,0))</f>
        <v>Benning Road NB at 39th Street NE/Driveway</v>
      </c>
      <c r="C91" s="12">
        <v>277</v>
      </c>
      <c r="D91" s="12" t="s">
        <v>4</v>
      </c>
      <c r="E91" s="12" t="s">
        <v>15</v>
      </c>
      <c r="F91" s="12" t="s">
        <v>93</v>
      </c>
      <c r="G91" s="12" t="s">
        <v>14</v>
      </c>
      <c r="H91" s="14"/>
      <c r="I91" s="41" t="e">
        <f ca="1">I87</f>
        <v>#REF!</v>
      </c>
      <c r="J91" s="41" t="e">
        <f t="shared" ref="J91:X91" ca="1" si="30">J87</f>
        <v>#REF!</v>
      </c>
      <c r="K91" s="41" t="e">
        <f t="shared" ca="1" si="30"/>
        <v>#REF!</v>
      </c>
      <c r="L91" s="41" t="e">
        <f t="shared" ca="1" si="30"/>
        <v>#REF!</v>
      </c>
      <c r="M91" s="41" t="e">
        <f t="shared" ca="1" si="30"/>
        <v>#REF!</v>
      </c>
      <c r="N91" s="41" t="e">
        <f t="shared" ca="1" si="30"/>
        <v>#REF!</v>
      </c>
      <c r="O91" s="41" t="e">
        <f t="shared" ca="1" si="30"/>
        <v>#REF!</v>
      </c>
      <c r="P91" s="41" t="e">
        <f t="shared" ca="1" si="30"/>
        <v>#REF!</v>
      </c>
      <c r="Q91" s="41" t="e">
        <f t="shared" ca="1" si="30"/>
        <v>#REF!</v>
      </c>
      <c r="R91" s="41" t="e">
        <f t="shared" ca="1" si="30"/>
        <v>#REF!</v>
      </c>
      <c r="S91" s="41" t="e">
        <f t="shared" ca="1" si="30"/>
        <v>#REF!</v>
      </c>
      <c r="T91" s="41" t="e">
        <f t="shared" ca="1" si="30"/>
        <v>#REF!</v>
      </c>
      <c r="U91" s="57" t="e">
        <f t="shared" ca="1" si="30"/>
        <v>#REF!</v>
      </c>
      <c r="V91" s="57" t="e">
        <f t="shared" ca="1" si="30"/>
        <v>#REF!</v>
      </c>
      <c r="W91" s="57" t="e">
        <f t="shared" ca="1" si="30"/>
        <v>#REF!</v>
      </c>
      <c r="X91" s="57" t="e">
        <f t="shared" ca="1" si="30"/>
        <v>#REF!</v>
      </c>
    </row>
    <row r="92" spans="1:24" x14ac:dyDescent="0.25">
      <c r="A92" s="4">
        <f t="shared" si="22"/>
        <v>83</v>
      </c>
      <c r="B92" s="24" t="str">
        <f>INDEX([4]Intersections!$1:$1048576,MATCH($E92,[4]Intersections!$A:$A,0),MATCH("Description",[4]Intersections!$3:$3,0))</f>
        <v>Benning Road NE at 40th Street NE</v>
      </c>
      <c r="C92" s="4">
        <v>281</v>
      </c>
      <c r="D92" s="4" t="s">
        <v>4</v>
      </c>
      <c r="E92" s="4" t="s">
        <v>16</v>
      </c>
      <c r="F92" s="4" t="s">
        <v>88</v>
      </c>
      <c r="G92" s="4" t="s">
        <v>8</v>
      </c>
      <c r="I92" s="42" t="e">
        <f t="shared" ref="I92:T101" ca="1" si="31">ROUND((INDEX(INDIRECT(TMC_DB&amp;$E92&amp;"'!$A$69:$I$92"), MATCH(I$9,INDIRECT(TMC_DB&amp;$E92&amp;"'!$A$69:$A$92"),0), MATCH($G92,INDIRECT(TMC_DB&amp;$E92&amp;"'!$A$67:$I$67"),0)))/2,0)</f>
        <v>#REF!</v>
      </c>
      <c r="J92" s="46" t="e">
        <f t="shared" ca="1" si="31"/>
        <v>#REF!</v>
      </c>
      <c r="K92" s="46" t="e">
        <f t="shared" ca="1" si="31"/>
        <v>#REF!</v>
      </c>
      <c r="L92" s="46" t="e">
        <f t="shared" ca="1" si="31"/>
        <v>#REF!</v>
      </c>
      <c r="M92" s="46" t="e">
        <f t="shared" ca="1" si="31"/>
        <v>#REF!</v>
      </c>
      <c r="N92" s="46" t="e">
        <f t="shared" ca="1" si="31"/>
        <v>#REF!</v>
      </c>
      <c r="O92" s="46" t="e">
        <f t="shared" ca="1" si="31"/>
        <v>#REF!</v>
      </c>
      <c r="P92" s="46" t="e">
        <f t="shared" ca="1" si="31"/>
        <v>#REF!</v>
      </c>
      <c r="Q92" s="46" t="e">
        <f t="shared" ca="1" si="31"/>
        <v>#REF!</v>
      </c>
      <c r="R92" s="46" t="e">
        <f t="shared" ca="1" si="31"/>
        <v>#REF!</v>
      </c>
      <c r="S92" s="46" t="e">
        <f t="shared" ca="1" si="31"/>
        <v>#REF!</v>
      </c>
      <c r="T92" s="46" t="e">
        <f t="shared" ca="1" si="31"/>
        <v>#REF!</v>
      </c>
      <c r="U92" s="57" t="e">
        <f t="shared" ref="U92:U141" ca="1" si="32">N92</f>
        <v>#REF!</v>
      </c>
      <c r="V92" s="57" t="e">
        <f t="shared" ref="V92:V141" ca="1" si="33">M92</f>
        <v>#REF!</v>
      </c>
      <c r="W92" s="57" t="e">
        <f t="shared" ref="W92:W141" ca="1" si="34">L92</f>
        <v>#REF!</v>
      </c>
      <c r="X92" s="57" t="e">
        <f t="shared" ref="X92:X141" ca="1" si="35">K92</f>
        <v>#REF!</v>
      </c>
    </row>
    <row r="93" spans="1:24" x14ac:dyDescent="0.25">
      <c r="A93" s="4">
        <f t="shared" si="22"/>
        <v>84</v>
      </c>
      <c r="B93" s="24" t="str">
        <f>INDEX([4]Intersections!$1:$1048576,MATCH($E93,[4]Intersections!$A:$A,0),MATCH("Description",[4]Intersections!$3:$3,0))</f>
        <v>Benning Road NE at 40th Street NE</v>
      </c>
      <c r="C93" s="4">
        <v>283</v>
      </c>
      <c r="D93" s="4" t="s">
        <v>4</v>
      </c>
      <c r="E93" s="4" t="s">
        <v>16</v>
      </c>
      <c r="F93" s="4" t="s">
        <v>89</v>
      </c>
      <c r="G93" s="4" t="s">
        <v>13</v>
      </c>
      <c r="I93" s="46" t="e">
        <f t="shared" ca="1" si="31"/>
        <v>#REF!</v>
      </c>
      <c r="J93" s="46" t="e">
        <f t="shared" ca="1" si="31"/>
        <v>#REF!</v>
      </c>
      <c r="K93" s="46" t="e">
        <f t="shared" ca="1" si="31"/>
        <v>#REF!</v>
      </c>
      <c r="L93" s="46" t="e">
        <f t="shared" ca="1" si="31"/>
        <v>#REF!</v>
      </c>
      <c r="M93" s="46" t="e">
        <f t="shared" ca="1" si="31"/>
        <v>#REF!</v>
      </c>
      <c r="N93" s="46" t="e">
        <f t="shared" ca="1" si="31"/>
        <v>#REF!</v>
      </c>
      <c r="O93" s="46" t="e">
        <f t="shared" ca="1" si="31"/>
        <v>#REF!</v>
      </c>
      <c r="P93" s="46" t="e">
        <f t="shared" ca="1" si="31"/>
        <v>#REF!</v>
      </c>
      <c r="Q93" s="46" t="e">
        <f t="shared" ca="1" si="31"/>
        <v>#REF!</v>
      </c>
      <c r="R93" s="46" t="e">
        <f t="shared" ca="1" si="31"/>
        <v>#REF!</v>
      </c>
      <c r="S93" s="46" t="e">
        <f t="shared" ca="1" si="31"/>
        <v>#REF!</v>
      </c>
      <c r="T93" s="46" t="e">
        <f t="shared" ca="1" si="31"/>
        <v>#REF!</v>
      </c>
      <c r="U93" s="57" t="e">
        <f t="shared" ca="1" si="32"/>
        <v>#REF!</v>
      </c>
      <c r="V93" s="57" t="e">
        <f t="shared" ca="1" si="33"/>
        <v>#REF!</v>
      </c>
      <c r="W93" s="57" t="e">
        <f t="shared" ca="1" si="34"/>
        <v>#REF!</v>
      </c>
      <c r="X93" s="57" t="e">
        <f t="shared" ca="1" si="35"/>
        <v>#REF!</v>
      </c>
    </row>
    <row r="94" spans="1:24" x14ac:dyDescent="0.25">
      <c r="A94" s="4">
        <f t="shared" si="22"/>
        <v>85</v>
      </c>
      <c r="B94" s="24" t="str">
        <f>INDEX([4]Intersections!$1:$1048576,MATCH($E94,[4]Intersections!$A:$A,0),MATCH("Description",[4]Intersections!$3:$3,0))</f>
        <v>Benning Road NE at 41st Street NE</v>
      </c>
      <c r="C94" s="4">
        <v>285</v>
      </c>
      <c r="D94" s="4" t="s">
        <v>4</v>
      </c>
      <c r="E94" s="4" t="s">
        <v>17</v>
      </c>
      <c r="F94" s="4" t="s">
        <v>88</v>
      </c>
      <c r="G94" s="4" t="s">
        <v>8</v>
      </c>
      <c r="I94" s="46" t="e">
        <f t="shared" ca="1" si="31"/>
        <v>#REF!</v>
      </c>
      <c r="J94" s="46" t="e">
        <f t="shared" ca="1" si="31"/>
        <v>#REF!</v>
      </c>
      <c r="K94" s="46" t="e">
        <f t="shared" ca="1" si="31"/>
        <v>#REF!</v>
      </c>
      <c r="L94" s="46" t="e">
        <f t="shared" ca="1" si="31"/>
        <v>#REF!</v>
      </c>
      <c r="M94" s="46" t="e">
        <f t="shared" ca="1" si="31"/>
        <v>#REF!</v>
      </c>
      <c r="N94" s="46" t="e">
        <f t="shared" ca="1" si="31"/>
        <v>#REF!</v>
      </c>
      <c r="O94" s="46" t="e">
        <f t="shared" ca="1" si="31"/>
        <v>#REF!</v>
      </c>
      <c r="P94" s="46" t="e">
        <f t="shared" ca="1" si="31"/>
        <v>#REF!</v>
      </c>
      <c r="Q94" s="46" t="e">
        <f t="shared" ca="1" si="31"/>
        <v>#REF!</v>
      </c>
      <c r="R94" s="46" t="e">
        <f t="shared" ca="1" si="31"/>
        <v>#REF!</v>
      </c>
      <c r="S94" s="46" t="e">
        <f t="shared" ca="1" si="31"/>
        <v>#REF!</v>
      </c>
      <c r="T94" s="46" t="e">
        <f t="shared" ca="1" si="31"/>
        <v>#REF!</v>
      </c>
      <c r="U94" s="57" t="e">
        <f t="shared" ca="1" si="32"/>
        <v>#REF!</v>
      </c>
      <c r="V94" s="57" t="e">
        <f t="shared" ca="1" si="33"/>
        <v>#REF!</v>
      </c>
      <c r="W94" s="57" t="e">
        <f t="shared" ca="1" si="34"/>
        <v>#REF!</v>
      </c>
      <c r="X94" s="57" t="e">
        <f t="shared" ca="1" si="35"/>
        <v>#REF!</v>
      </c>
    </row>
    <row r="95" spans="1:24" x14ac:dyDescent="0.25">
      <c r="A95" s="4">
        <f t="shared" si="22"/>
        <v>86</v>
      </c>
      <c r="B95" s="24" t="str">
        <f>INDEX([4]Intersections!$1:$1048576,MATCH($E95,[4]Intersections!$A:$A,0),MATCH("Description",[4]Intersections!$3:$3,0))</f>
        <v>Benning Road NE at 41st Street NE</v>
      </c>
      <c r="C95" s="4">
        <v>287</v>
      </c>
      <c r="D95" s="4" t="s">
        <v>4</v>
      </c>
      <c r="E95" s="4" t="s">
        <v>17</v>
      </c>
      <c r="F95" s="4" t="s">
        <v>89</v>
      </c>
      <c r="G95" s="4" t="s">
        <v>13</v>
      </c>
      <c r="I95" s="46" t="e">
        <f t="shared" ca="1" si="31"/>
        <v>#REF!</v>
      </c>
      <c r="J95" s="46" t="e">
        <f t="shared" ca="1" si="31"/>
        <v>#REF!</v>
      </c>
      <c r="K95" s="46" t="e">
        <f t="shared" ca="1" si="31"/>
        <v>#REF!</v>
      </c>
      <c r="L95" s="46" t="e">
        <f t="shared" ca="1" si="31"/>
        <v>#REF!</v>
      </c>
      <c r="M95" s="46" t="e">
        <f t="shared" ca="1" si="31"/>
        <v>#REF!</v>
      </c>
      <c r="N95" s="46" t="e">
        <f t="shared" ca="1" si="31"/>
        <v>#REF!</v>
      </c>
      <c r="O95" s="46" t="e">
        <f t="shared" ca="1" si="31"/>
        <v>#REF!</v>
      </c>
      <c r="P95" s="46" t="e">
        <f t="shared" ca="1" si="31"/>
        <v>#REF!</v>
      </c>
      <c r="Q95" s="46" t="e">
        <f t="shared" ca="1" si="31"/>
        <v>#REF!</v>
      </c>
      <c r="R95" s="46" t="e">
        <f t="shared" ca="1" si="31"/>
        <v>#REF!</v>
      </c>
      <c r="S95" s="46" t="e">
        <f t="shared" ca="1" si="31"/>
        <v>#REF!</v>
      </c>
      <c r="T95" s="46" t="e">
        <f t="shared" ca="1" si="31"/>
        <v>#REF!</v>
      </c>
      <c r="U95" s="57" t="e">
        <f t="shared" ca="1" si="32"/>
        <v>#REF!</v>
      </c>
      <c r="V95" s="57" t="e">
        <f t="shared" ca="1" si="33"/>
        <v>#REF!</v>
      </c>
      <c r="W95" s="57" t="e">
        <f t="shared" ca="1" si="34"/>
        <v>#REF!</v>
      </c>
      <c r="X95" s="57" t="e">
        <f t="shared" ca="1" si="35"/>
        <v>#REF!</v>
      </c>
    </row>
    <row r="96" spans="1:24" x14ac:dyDescent="0.25">
      <c r="A96" s="4">
        <f t="shared" si="22"/>
        <v>87</v>
      </c>
      <c r="B96" s="24" t="str">
        <f>INDEX([4]Intersections!$1:$1048576,MATCH($E96,[4]Intersections!$A:$A,0),MATCH("Description",[4]Intersections!$3:$3,0))</f>
        <v>Benning Road NE at 42nd Street NE</v>
      </c>
      <c r="C96" s="4">
        <v>291</v>
      </c>
      <c r="D96" s="4" t="s">
        <v>4</v>
      </c>
      <c r="E96" s="4" t="s">
        <v>18</v>
      </c>
      <c r="F96" s="4" t="s">
        <v>88</v>
      </c>
      <c r="G96" s="4" t="s">
        <v>8</v>
      </c>
      <c r="I96" s="46" t="e">
        <f t="shared" ca="1" si="31"/>
        <v>#REF!</v>
      </c>
      <c r="J96" s="46" t="e">
        <f t="shared" ca="1" si="31"/>
        <v>#REF!</v>
      </c>
      <c r="K96" s="46" t="e">
        <f t="shared" ca="1" si="31"/>
        <v>#REF!</v>
      </c>
      <c r="L96" s="46" t="e">
        <f t="shared" ca="1" si="31"/>
        <v>#REF!</v>
      </c>
      <c r="M96" s="46" t="e">
        <f t="shared" ca="1" si="31"/>
        <v>#REF!</v>
      </c>
      <c r="N96" s="46" t="e">
        <f t="shared" ca="1" si="31"/>
        <v>#REF!</v>
      </c>
      <c r="O96" s="46" t="e">
        <f t="shared" ca="1" si="31"/>
        <v>#REF!</v>
      </c>
      <c r="P96" s="46" t="e">
        <f t="shared" ca="1" si="31"/>
        <v>#REF!</v>
      </c>
      <c r="Q96" s="46" t="e">
        <f t="shared" ca="1" si="31"/>
        <v>#REF!</v>
      </c>
      <c r="R96" s="46" t="e">
        <f t="shared" ca="1" si="31"/>
        <v>#REF!</v>
      </c>
      <c r="S96" s="46" t="e">
        <f t="shared" ca="1" si="31"/>
        <v>#REF!</v>
      </c>
      <c r="T96" s="46" t="e">
        <f t="shared" ca="1" si="31"/>
        <v>#REF!</v>
      </c>
      <c r="U96" s="57" t="e">
        <f t="shared" ca="1" si="32"/>
        <v>#REF!</v>
      </c>
      <c r="V96" s="57" t="e">
        <f t="shared" ca="1" si="33"/>
        <v>#REF!</v>
      </c>
      <c r="W96" s="57" t="e">
        <f t="shared" ca="1" si="34"/>
        <v>#REF!</v>
      </c>
      <c r="X96" s="57" t="e">
        <f t="shared" ca="1" si="35"/>
        <v>#REF!</v>
      </c>
    </row>
    <row r="97" spans="1:24" x14ac:dyDescent="0.25">
      <c r="A97" s="4">
        <f t="shared" si="22"/>
        <v>88</v>
      </c>
      <c r="B97" s="24" t="str">
        <f>INDEX([4]Intersections!$1:$1048576,MATCH($E97,[4]Intersections!$A:$A,0),MATCH("Description",[4]Intersections!$3:$3,0))</f>
        <v>Benning Road NE at 42nd Street NE</v>
      </c>
      <c r="C97" s="4">
        <v>293</v>
      </c>
      <c r="D97" s="4" t="s">
        <v>4</v>
      </c>
      <c r="E97" s="4" t="s">
        <v>18</v>
      </c>
      <c r="F97" s="4" t="s">
        <v>89</v>
      </c>
      <c r="G97" s="4" t="s">
        <v>13</v>
      </c>
      <c r="I97" s="46" t="e">
        <f t="shared" ca="1" si="31"/>
        <v>#REF!</v>
      </c>
      <c r="J97" s="46" t="e">
        <f t="shared" ca="1" si="31"/>
        <v>#REF!</v>
      </c>
      <c r="K97" s="46" t="e">
        <f t="shared" ca="1" si="31"/>
        <v>#REF!</v>
      </c>
      <c r="L97" s="46" t="e">
        <f t="shared" ca="1" si="31"/>
        <v>#REF!</v>
      </c>
      <c r="M97" s="46" t="e">
        <f t="shared" ca="1" si="31"/>
        <v>#REF!</v>
      </c>
      <c r="N97" s="46" t="e">
        <f t="shared" ca="1" si="31"/>
        <v>#REF!</v>
      </c>
      <c r="O97" s="46" t="e">
        <f t="shared" ca="1" si="31"/>
        <v>#REF!</v>
      </c>
      <c r="P97" s="46" t="e">
        <f t="shared" ca="1" si="31"/>
        <v>#REF!</v>
      </c>
      <c r="Q97" s="46" t="e">
        <f t="shared" ca="1" si="31"/>
        <v>#REF!</v>
      </c>
      <c r="R97" s="46" t="e">
        <f t="shared" ca="1" si="31"/>
        <v>#REF!</v>
      </c>
      <c r="S97" s="46" t="e">
        <f t="shared" ca="1" si="31"/>
        <v>#REF!</v>
      </c>
      <c r="T97" s="46" t="e">
        <f t="shared" ca="1" si="31"/>
        <v>#REF!</v>
      </c>
      <c r="U97" s="57" t="e">
        <f t="shared" ca="1" si="32"/>
        <v>#REF!</v>
      </c>
      <c r="V97" s="57" t="e">
        <f t="shared" ca="1" si="33"/>
        <v>#REF!</v>
      </c>
      <c r="W97" s="57" t="e">
        <f t="shared" ca="1" si="34"/>
        <v>#REF!</v>
      </c>
      <c r="X97" s="57" t="e">
        <f t="shared" ca="1" si="35"/>
        <v>#REF!</v>
      </c>
    </row>
    <row r="98" spans="1:24" x14ac:dyDescent="0.25">
      <c r="A98" s="4">
        <f t="shared" si="22"/>
        <v>89</v>
      </c>
      <c r="B98" s="24" t="str">
        <f>INDEX([4]Intersections!$1:$1048576,MATCH($E98,[4]Intersections!$A:$A,0),MATCH("Description",[4]Intersections!$3:$3,0))</f>
        <v>Benning Road NE at 42nd Street NE</v>
      </c>
      <c r="C98" s="4">
        <v>289</v>
      </c>
      <c r="D98" s="4" t="s">
        <v>4</v>
      </c>
      <c r="E98" s="4" t="s">
        <v>18</v>
      </c>
      <c r="F98" s="4" t="s">
        <v>90</v>
      </c>
      <c r="G98" s="4" t="s">
        <v>6</v>
      </c>
      <c r="I98" s="46" t="e">
        <f t="shared" ca="1" si="31"/>
        <v>#REF!</v>
      </c>
      <c r="J98" s="46" t="e">
        <f t="shared" ca="1" si="31"/>
        <v>#REF!</v>
      </c>
      <c r="K98" s="46" t="e">
        <f t="shared" ca="1" si="31"/>
        <v>#REF!</v>
      </c>
      <c r="L98" s="46" t="e">
        <f t="shared" ca="1" si="31"/>
        <v>#REF!</v>
      </c>
      <c r="M98" s="46" t="e">
        <f t="shared" ca="1" si="31"/>
        <v>#REF!</v>
      </c>
      <c r="N98" s="46" t="e">
        <f t="shared" ca="1" si="31"/>
        <v>#REF!</v>
      </c>
      <c r="O98" s="46" t="e">
        <f t="shared" ca="1" si="31"/>
        <v>#REF!</v>
      </c>
      <c r="P98" s="46" t="e">
        <f t="shared" ca="1" si="31"/>
        <v>#REF!</v>
      </c>
      <c r="Q98" s="46" t="e">
        <f t="shared" ca="1" si="31"/>
        <v>#REF!</v>
      </c>
      <c r="R98" s="46" t="e">
        <f t="shared" ca="1" si="31"/>
        <v>#REF!</v>
      </c>
      <c r="S98" s="46" t="e">
        <f t="shared" ca="1" si="31"/>
        <v>#REF!</v>
      </c>
      <c r="T98" s="46" t="e">
        <f t="shared" ca="1" si="31"/>
        <v>#REF!</v>
      </c>
      <c r="U98" s="57" t="e">
        <f t="shared" ca="1" si="32"/>
        <v>#REF!</v>
      </c>
      <c r="V98" s="57" t="e">
        <f t="shared" ca="1" si="33"/>
        <v>#REF!</v>
      </c>
      <c r="W98" s="57" t="e">
        <f t="shared" ca="1" si="34"/>
        <v>#REF!</v>
      </c>
      <c r="X98" s="57" t="e">
        <f t="shared" ca="1" si="35"/>
        <v>#REF!</v>
      </c>
    </row>
    <row r="99" spans="1:24" x14ac:dyDescent="0.25">
      <c r="A99" s="4">
        <f t="shared" si="22"/>
        <v>90</v>
      </c>
      <c r="B99" s="24" t="str">
        <f>INDEX([4]Intersections!$1:$1048576,MATCH($E99,[4]Intersections!$A:$A,0),MATCH("Description",[4]Intersections!$3:$3,0))</f>
        <v>Benning Road NE at 42nd Street NE</v>
      </c>
      <c r="C99" s="4">
        <v>295</v>
      </c>
      <c r="D99" s="4" t="s">
        <v>4</v>
      </c>
      <c r="E99" s="4" t="s">
        <v>18</v>
      </c>
      <c r="F99" s="4" t="s">
        <v>93</v>
      </c>
      <c r="G99" s="4" t="s">
        <v>14</v>
      </c>
      <c r="I99" s="46" t="e">
        <f t="shared" ca="1" si="31"/>
        <v>#REF!</v>
      </c>
      <c r="J99" s="46" t="e">
        <f t="shared" ca="1" si="31"/>
        <v>#REF!</v>
      </c>
      <c r="K99" s="46" t="e">
        <f t="shared" ca="1" si="31"/>
        <v>#REF!</v>
      </c>
      <c r="L99" s="46" t="e">
        <f t="shared" ca="1" si="31"/>
        <v>#REF!</v>
      </c>
      <c r="M99" s="46" t="e">
        <f t="shared" ca="1" si="31"/>
        <v>#REF!</v>
      </c>
      <c r="N99" s="46" t="e">
        <f t="shared" ca="1" si="31"/>
        <v>#REF!</v>
      </c>
      <c r="O99" s="46" t="e">
        <f t="shared" ca="1" si="31"/>
        <v>#REF!</v>
      </c>
      <c r="P99" s="46" t="e">
        <f t="shared" ca="1" si="31"/>
        <v>#REF!</v>
      </c>
      <c r="Q99" s="46" t="e">
        <f t="shared" ca="1" si="31"/>
        <v>#REF!</v>
      </c>
      <c r="R99" s="46" t="e">
        <f t="shared" ca="1" si="31"/>
        <v>#REF!</v>
      </c>
      <c r="S99" s="46" t="e">
        <f t="shared" ca="1" si="31"/>
        <v>#REF!</v>
      </c>
      <c r="T99" s="46" t="e">
        <f t="shared" ca="1" si="31"/>
        <v>#REF!</v>
      </c>
      <c r="U99" s="57" t="e">
        <f t="shared" ca="1" si="32"/>
        <v>#REF!</v>
      </c>
      <c r="V99" s="57" t="e">
        <f t="shared" ca="1" si="33"/>
        <v>#REF!</v>
      </c>
      <c r="W99" s="57" t="e">
        <f t="shared" ca="1" si="34"/>
        <v>#REF!</v>
      </c>
      <c r="X99" s="57" t="e">
        <f t="shared" ca="1" si="35"/>
        <v>#REF!</v>
      </c>
    </row>
    <row r="100" spans="1:24" x14ac:dyDescent="0.25">
      <c r="A100" s="4">
        <f t="shared" si="22"/>
        <v>91</v>
      </c>
      <c r="B100" s="24" t="str">
        <f>INDEX([4]Intersections!$1:$1048576,MATCH($E100,[4]Intersections!$A:$A,0),MATCH("Description",[4]Intersections!$3:$3,0))</f>
        <v>Benning Road NE at 26th Street NE</v>
      </c>
      <c r="C100" s="4">
        <v>57</v>
      </c>
      <c r="D100" s="4" t="s">
        <v>4</v>
      </c>
      <c r="E100" s="4" t="s">
        <v>5</v>
      </c>
      <c r="F100" s="4" t="s">
        <v>90</v>
      </c>
      <c r="G100" s="4" t="s">
        <v>6</v>
      </c>
      <c r="I100" s="46" t="e">
        <f t="shared" ca="1" si="31"/>
        <v>#REF!</v>
      </c>
      <c r="J100" s="46" t="e">
        <f t="shared" ca="1" si="31"/>
        <v>#REF!</v>
      </c>
      <c r="K100" s="46" t="e">
        <f t="shared" ca="1" si="31"/>
        <v>#REF!</v>
      </c>
      <c r="L100" s="46" t="e">
        <f t="shared" ca="1" si="31"/>
        <v>#REF!</v>
      </c>
      <c r="M100" s="46" t="e">
        <f t="shared" ca="1" si="31"/>
        <v>#REF!</v>
      </c>
      <c r="N100" s="46" t="e">
        <f t="shared" ca="1" si="31"/>
        <v>#REF!</v>
      </c>
      <c r="O100" s="46" t="e">
        <f t="shared" ca="1" si="31"/>
        <v>#REF!</v>
      </c>
      <c r="P100" s="46" t="e">
        <f t="shared" ca="1" si="31"/>
        <v>#REF!</v>
      </c>
      <c r="Q100" s="46" t="e">
        <f t="shared" ca="1" si="31"/>
        <v>#REF!</v>
      </c>
      <c r="R100" s="46" t="e">
        <f t="shared" ca="1" si="31"/>
        <v>#REF!</v>
      </c>
      <c r="S100" s="46" t="e">
        <f t="shared" ca="1" si="31"/>
        <v>#REF!</v>
      </c>
      <c r="T100" s="46" t="e">
        <f t="shared" ca="1" si="31"/>
        <v>#REF!</v>
      </c>
      <c r="U100" s="57" t="e">
        <f t="shared" ca="1" si="32"/>
        <v>#REF!</v>
      </c>
      <c r="V100" s="57" t="e">
        <f t="shared" ca="1" si="33"/>
        <v>#REF!</v>
      </c>
      <c r="W100" s="57" t="e">
        <f t="shared" ca="1" si="34"/>
        <v>#REF!</v>
      </c>
      <c r="X100" s="57" t="e">
        <f t="shared" ca="1" si="35"/>
        <v>#REF!</v>
      </c>
    </row>
    <row r="101" spans="1:24" x14ac:dyDescent="0.25">
      <c r="A101" s="4">
        <f t="shared" si="22"/>
        <v>92</v>
      </c>
      <c r="B101" s="24" t="str">
        <f>INDEX([4]Intersections!$1:$1048576,MATCH($E101,[4]Intersections!$A:$A,0),MATCH("Description",[4]Intersections!$3:$3,0))</f>
        <v>Benning Road NE at 26th Street NE</v>
      </c>
      <c r="C101" s="4">
        <v>55</v>
      </c>
      <c r="D101" s="4" t="s">
        <v>4</v>
      </c>
      <c r="E101" s="4" t="s">
        <v>5</v>
      </c>
      <c r="F101" s="4" t="s">
        <v>93</v>
      </c>
      <c r="G101" s="4" t="s">
        <v>14</v>
      </c>
      <c r="I101" s="46" t="e">
        <f t="shared" ca="1" si="31"/>
        <v>#REF!</v>
      </c>
      <c r="J101" s="46" t="e">
        <f t="shared" ca="1" si="31"/>
        <v>#REF!</v>
      </c>
      <c r="K101" s="46" t="e">
        <f t="shared" ca="1" si="31"/>
        <v>#REF!</v>
      </c>
      <c r="L101" s="46" t="e">
        <f t="shared" ca="1" si="31"/>
        <v>#REF!</v>
      </c>
      <c r="M101" s="46" t="e">
        <f t="shared" ca="1" si="31"/>
        <v>#REF!</v>
      </c>
      <c r="N101" s="46" t="e">
        <f t="shared" ca="1" si="31"/>
        <v>#REF!</v>
      </c>
      <c r="O101" s="46" t="e">
        <f t="shared" ca="1" si="31"/>
        <v>#REF!</v>
      </c>
      <c r="P101" s="46" t="e">
        <f t="shared" ca="1" si="31"/>
        <v>#REF!</v>
      </c>
      <c r="Q101" s="46" t="e">
        <f t="shared" ca="1" si="31"/>
        <v>#REF!</v>
      </c>
      <c r="R101" s="46" t="e">
        <f t="shared" ca="1" si="31"/>
        <v>#REF!</v>
      </c>
      <c r="S101" s="46" t="e">
        <f t="shared" ca="1" si="31"/>
        <v>#REF!</v>
      </c>
      <c r="T101" s="46" t="e">
        <f t="shared" ca="1" si="31"/>
        <v>#REF!</v>
      </c>
      <c r="U101" s="57" t="e">
        <f t="shared" ca="1" si="32"/>
        <v>#REF!</v>
      </c>
      <c r="V101" s="57" t="e">
        <f t="shared" ca="1" si="33"/>
        <v>#REF!</v>
      </c>
      <c r="W101" s="57" t="e">
        <f t="shared" ca="1" si="34"/>
        <v>#REF!</v>
      </c>
      <c r="X101" s="57" t="e">
        <f t="shared" ca="1" si="35"/>
        <v>#REF!</v>
      </c>
    </row>
    <row r="102" spans="1:24" x14ac:dyDescent="0.25">
      <c r="A102" s="4">
        <f t="shared" si="22"/>
        <v>93</v>
      </c>
      <c r="B102" s="24" t="str">
        <f>INDEX([4]Intersections!$1:$1048576,MATCH($E102,[4]Intersections!$A:$A,0),MATCH("Description",[4]Intersections!$3:$3,0))</f>
        <v>Benning Road NE at Oklahoma Avenue NE</v>
      </c>
      <c r="C102" s="4">
        <v>129</v>
      </c>
      <c r="D102" s="4" t="s">
        <v>4</v>
      </c>
      <c r="E102" s="4" t="s">
        <v>7</v>
      </c>
      <c r="F102" s="4" t="s">
        <v>88</v>
      </c>
      <c r="G102" s="4" t="s">
        <v>8</v>
      </c>
      <c r="I102" s="46" t="e">
        <f t="shared" ref="I102:T111" ca="1" si="36">ROUND((INDEX(INDIRECT(TMC_DB&amp;$E102&amp;"'!$A$69:$I$92"), MATCH(I$9,INDIRECT(TMC_DB&amp;$E102&amp;"'!$A$69:$A$92"),0), MATCH($G102,INDIRECT(TMC_DB&amp;$E102&amp;"'!$A$67:$I$67"),0)))/2,0)</f>
        <v>#REF!</v>
      </c>
      <c r="J102" s="46" t="e">
        <f t="shared" ca="1" si="36"/>
        <v>#REF!</v>
      </c>
      <c r="K102" s="46" t="e">
        <f t="shared" ca="1" si="36"/>
        <v>#REF!</v>
      </c>
      <c r="L102" s="46" t="e">
        <f t="shared" ca="1" si="36"/>
        <v>#REF!</v>
      </c>
      <c r="M102" s="46" t="e">
        <f t="shared" ca="1" si="36"/>
        <v>#REF!</v>
      </c>
      <c r="N102" s="46" t="e">
        <f t="shared" ca="1" si="36"/>
        <v>#REF!</v>
      </c>
      <c r="O102" s="46" t="e">
        <f t="shared" ca="1" si="36"/>
        <v>#REF!</v>
      </c>
      <c r="P102" s="46" t="e">
        <f t="shared" ca="1" si="36"/>
        <v>#REF!</v>
      </c>
      <c r="Q102" s="46" t="e">
        <f t="shared" ca="1" si="36"/>
        <v>#REF!</v>
      </c>
      <c r="R102" s="46" t="e">
        <f t="shared" ca="1" si="36"/>
        <v>#REF!</v>
      </c>
      <c r="S102" s="46" t="e">
        <f t="shared" ca="1" si="36"/>
        <v>#REF!</v>
      </c>
      <c r="T102" s="46" t="e">
        <f t="shared" ca="1" si="36"/>
        <v>#REF!</v>
      </c>
      <c r="U102" s="57" t="e">
        <f t="shared" ca="1" si="32"/>
        <v>#REF!</v>
      </c>
      <c r="V102" s="57" t="e">
        <f t="shared" ca="1" si="33"/>
        <v>#REF!</v>
      </c>
      <c r="W102" s="57" t="e">
        <f t="shared" ca="1" si="34"/>
        <v>#REF!</v>
      </c>
      <c r="X102" s="57" t="e">
        <f t="shared" ca="1" si="35"/>
        <v>#REF!</v>
      </c>
    </row>
    <row r="103" spans="1:24" x14ac:dyDescent="0.25">
      <c r="A103" s="4">
        <f t="shared" si="22"/>
        <v>94</v>
      </c>
      <c r="B103" s="24" t="str">
        <f>INDEX([4]Intersections!$1:$1048576,MATCH($E103,[4]Intersections!$A:$A,0),MATCH("Description",[4]Intersections!$3:$3,0))</f>
        <v>Benning Road NE at Oklahoma Avenue NE</v>
      </c>
      <c r="C103" s="4">
        <v>169</v>
      </c>
      <c r="D103" s="4" t="s">
        <v>4</v>
      </c>
      <c r="E103" s="4" t="s">
        <v>7</v>
      </c>
      <c r="F103" s="4" t="s">
        <v>93</v>
      </c>
      <c r="G103" s="4" t="s">
        <v>14</v>
      </c>
      <c r="I103" s="46" t="e">
        <f t="shared" ca="1" si="36"/>
        <v>#REF!</v>
      </c>
      <c r="J103" s="46" t="e">
        <f t="shared" ca="1" si="36"/>
        <v>#REF!</v>
      </c>
      <c r="K103" s="46" t="e">
        <f t="shared" ca="1" si="36"/>
        <v>#REF!</v>
      </c>
      <c r="L103" s="46" t="e">
        <f t="shared" ca="1" si="36"/>
        <v>#REF!</v>
      </c>
      <c r="M103" s="46" t="e">
        <f t="shared" ca="1" si="36"/>
        <v>#REF!</v>
      </c>
      <c r="N103" s="46" t="e">
        <f t="shared" ca="1" si="36"/>
        <v>#REF!</v>
      </c>
      <c r="O103" s="46" t="e">
        <f t="shared" ca="1" si="36"/>
        <v>#REF!</v>
      </c>
      <c r="P103" s="46" t="e">
        <f t="shared" ca="1" si="36"/>
        <v>#REF!</v>
      </c>
      <c r="Q103" s="46" t="e">
        <f t="shared" ca="1" si="36"/>
        <v>#REF!</v>
      </c>
      <c r="R103" s="46" t="e">
        <f t="shared" ca="1" si="36"/>
        <v>#REF!</v>
      </c>
      <c r="S103" s="46" t="e">
        <f t="shared" ca="1" si="36"/>
        <v>#REF!</v>
      </c>
      <c r="T103" s="46" t="e">
        <f t="shared" ca="1" si="36"/>
        <v>#REF!</v>
      </c>
      <c r="U103" s="57" t="e">
        <f t="shared" ca="1" si="32"/>
        <v>#REF!</v>
      </c>
      <c r="V103" s="57" t="e">
        <f t="shared" ca="1" si="33"/>
        <v>#REF!</v>
      </c>
      <c r="W103" s="57" t="e">
        <f t="shared" ca="1" si="34"/>
        <v>#REF!</v>
      </c>
      <c r="X103" s="57" t="e">
        <f t="shared" ca="1" si="35"/>
        <v>#REF!</v>
      </c>
    </row>
    <row r="104" spans="1:24" x14ac:dyDescent="0.25">
      <c r="A104" s="4">
        <f t="shared" si="22"/>
        <v>95</v>
      </c>
      <c r="B104" s="24" t="str">
        <f>INDEX([4]Intersections!$1:$1048576,MATCH($E104,[4]Intersections!$A:$A,0),MATCH("Description",[4]Intersections!$3:$3,0))</f>
        <v>Minnesota Avenue NE at Dix Street NE</v>
      </c>
      <c r="C104" s="4">
        <v>10385</v>
      </c>
      <c r="D104" s="4" t="s">
        <v>4</v>
      </c>
      <c r="E104" s="4" t="s">
        <v>12</v>
      </c>
      <c r="F104" s="4" t="s">
        <v>88</v>
      </c>
      <c r="G104" s="4" t="s">
        <v>8</v>
      </c>
      <c r="I104" s="46" t="e">
        <f t="shared" ca="1" si="36"/>
        <v>#REF!</v>
      </c>
      <c r="J104" s="46" t="e">
        <f t="shared" ca="1" si="36"/>
        <v>#REF!</v>
      </c>
      <c r="K104" s="46" t="e">
        <f t="shared" ca="1" si="36"/>
        <v>#REF!</v>
      </c>
      <c r="L104" s="46" t="e">
        <f t="shared" ca="1" si="36"/>
        <v>#REF!</v>
      </c>
      <c r="M104" s="46" t="e">
        <f t="shared" ca="1" si="36"/>
        <v>#REF!</v>
      </c>
      <c r="N104" s="46" t="e">
        <f t="shared" ca="1" si="36"/>
        <v>#REF!</v>
      </c>
      <c r="O104" s="46" t="e">
        <f t="shared" ca="1" si="36"/>
        <v>#REF!</v>
      </c>
      <c r="P104" s="46" t="e">
        <f t="shared" ca="1" si="36"/>
        <v>#REF!</v>
      </c>
      <c r="Q104" s="46" t="e">
        <f t="shared" ca="1" si="36"/>
        <v>#REF!</v>
      </c>
      <c r="R104" s="46" t="e">
        <f t="shared" ca="1" si="36"/>
        <v>#REF!</v>
      </c>
      <c r="S104" s="46" t="e">
        <f t="shared" ca="1" si="36"/>
        <v>#REF!</v>
      </c>
      <c r="T104" s="46" t="e">
        <f t="shared" ca="1" si="36"/>
        <v>#REF!</v>
      </c>
      <c r="U104" s="57" t="e">
        <f t="shared" ca="1" si="32"/>
        <v>#REF!</v>
      </c>
      <c r="V104" s="57" t="e">
        <f t="shared" ca="1" si="33"/>
        <v>#REF!</v>
      </c>
      <c r="W104" s="57" t="e">
        <f t="shared" ca="1" si="34"/>
        <v>#REF!</v>
      </c>
      <c r="X104" s="57" t="e">
        <f t="shared" ca="1" si="35"/>
        <v>#REF!</v>
      </c>
    </row>
    <row r="105" spans="1:24" x14ac:dyDescent="0.25">
      <c r="A105" s="4">
        <f t="shared" si="22"/>
        <v>96</v>
      </c>
      <c r="B105" s="24" t="str">
        <f>INDEX([4]Intersections!$1:$1048576,MATCH($E105,[4]Intersections!$A:$A,0),MATCH("Description",[4]Intersections!$3:$3,0))</f>
        <v>Minnesota Avenue NE at Dix Street NE</v>
      </c>
      <c r="C105" s="4">
        <v>10383</v>
      </c>
      <c r="D105" s="4" t="s">
        <v>4</v>
      </c>
      <c r="E105" s="4" t="s">
        <v>12</v>
      </c>
      <c r="F105" s="4" t="s">
        <v>89</v>
      </c>
      <c r="G105" s="4" t="s">
        <v>13</v>
      </c>
      <c r="I105" s="46" t="e">
        <f t="shared" ca="1" si="36"/>
        <v>#REF!</v>
      </c>
      <c r="J105" s="46" t="e">
        <f t="shared" ca="1" si="36"/>
        <v>#REF!</v>
      </c>
      <c r="K105" s="46" t="e">
        <f t="shared" ca="1" si="36"/>
        <v>#REF!</v>
      </c>
      <c r="L105" s="46" t="e">
        <f t="shared" ca="1" si="36"/>
        <v>#REF!</v>
      </c>
      <c r="M105" s="46" t="e">
        <f t="shared" ca="1" si="36"/>
        <v>#REF!</v>
      </c>
      <c r="N105" s="46" t="e">
        <f t="shared" ca="1" si="36"/>
        <v>#REF!</v>
      </c>
      <c r="O105" s="46" t="e">
        <f t="shared" ca="1" si="36"/>
        <v>#REF!</v>
      </c>
      <c r="P105" s="46" t="e">
        <f t="shared" ca="1" si="36"/>
        <v>#REF!</v>
      </c>
      <c r="Q105" s="46" t="e">
        <f t="shared" ca="1" si="36"/>
        <v>#REF!</v>
      </c>
      <c r="R105" s="46" t="e">
        <f t="shared" ca="1" si="36"/>
        <v>#REF!</v>
      </c>
      <c r="S105" s="46" t="e">
        <f t="shared" ca="1" si="36"/>
        <v>#REF!</v>
      </c>
      <c r="T105" s="46" t="e">
        <f t="shared" ca="1" si="36"/>
        <v>#REF!</v>
      </c>
      <c r="U105" s="57" t="e">
        <f t="shared" ca="1" si="32"/>
        <v>#REF!</v>
      </c>
      <c r="V105" s="57" t="e">
        <f t="shared" ca="1" si="33"/>
        <v>#REF!</v>
      </c>
      <c r="W105" s="57" t="e">
        <f t="shared" ca="1" si="34"/>
        <v>#REF!</v>
      </c>
      <c r="X105" s="57" t="e">
        <f t="shared" ca="1" si="35"/>
        <v>#REF!</v>
      </c>
    </row>
    <row r="106" spans="1:24" x14ac:dyDescent="0.25">
      <c r="A106" s="4">
        <f t="shared" si="22"/>
        <v>97</v>
      </c>
      <c r="B106" s="24" t="str">
        <f>INDEX([4]Intersections!$1:$1048576,MATCH($E106,[4]Intersections!$A:$A,0),MATCH("Description",[4]Intersections!$3:$3,0))</f>
        <v>Minnesota Avenue NE at Dix Street NE</v>
      </c>
      <c r="C106" s="4">
        <v>319</v>
      </c>
      <c r="D106" s="4" t="s">
        <v>4</v>
      </c>
      <c r="E106" s="4" t="s">
        <v>12</v>
      </c>
      <c r="F106" s="4" t="s">
        <v>90</v>
      </c>
      <c r="G106" s="4" t="s">
        <v>6</v>
      </c>
      <c r="I106" s="46" t="e">
        <f t="shared" ca="1" si="36"/>
        <v>#REF!</v>
      </c>
      <c r="J106" s="46" t="e">
        <f t="shared" ca="1" si="36"/>
        <v>#REF!</v>
      </c>
      <c r="K106" s="46" t="e">
        <f t="shared" ca="1" si="36"/>
        <v>#REF!</v>
      </c>
      <c r="L106" s="46" t="e">
        <f t="shared" ca="1" si="36"/>
        <v>#REF!</v>
      </c>
      <c r="M106" s="46" t="e">
        <f t="shared" ca="1" si="36"/>
        <v>#REF!</v>
      </c>
      <c r="N106" s="46" t="e">
        <f t="shared" ca="1" si="36"/>
        <v>#REF!</v>
      </c>
      <c r="O106" s="46" t="e">
        <f t="shared" ca="1" si="36"/>
        <v>#REF!</v>
      </c>
      <c r="P106" s="46" t="e">
        <f t="shared" ca="1" si="36"/>
        <v>#REF!</v>
      </c>
      <c r="Q106" s="46" t="e">
        <f t="shared" ca="1" si="36"/>
        <v>#REF!</v>
      </c>
      <c r="R106" s="46" t="e">
        <f t="shared" ca="1" si="36"/>
        <v>#REF!</v>
      </c>
      <c r="S106" s="46" t="e">
        <f t="shared" ca="1" si="36"/>
        <v>#REF!</v>
      </c>
      <c r="T106" s="46" t="e">
        <f t="shared" ca="1" si="36"/>
        <v>#REF!</v>
      </c>
      <c r="U106" s="57" t="e">
        <f t="shared" ca="1" si="32"/>
        <v>#REF!</v>
      </c>
      <c r="V106" s="57" t="e">
        <f t="shared" ca="1" si="33"/>
        <v>#REF!</v>
      </c>
      <c r="W106" s="57" t="e">
        <f t="shared" ca="1" si="34"/>
        <v>#REF!</v>
      </c>
      <c r="X106" s="57" t="e">
        <f t="shared" ca="1" si="35"/>
        <v>#REF!</v>
      </c>
    </row>
    <row r="107" spans="1:24" x14ac:dyDescent="0.25">
      <c r="A107" s="4">
        <f t="shared" si="22"/>
        <v>98</v>
      </c>
      <c r="B107" s="24" t="str">
        <f>INDEX([4]Intersections!$1:$1048576,MATCH($E107,[4]Intersections!$A:$A,0),MATCH("Description",[4]Intersections!$3:$3,0))</f>
        <v>Minnesota Avenue NE at Dix Street NE</v>
      </c>
      <c r="C107" s="4">
        <v>317</v>
      </c>
      <c r="D107" s="4" t="s">
        <v>4</v>
      </c>
      <c r="E107" s="4" t="s">
        <v>12</v>
      </c>
      <c r="F107" s="4" t="s">
        <v>93</v>
      </c>
      <c r="G107" s="4" t="s">
        <v>14</v>
      </c>
      <c r="I107" s="46" t="e">
        <f t="shared" ca="1" si="36"/>
        <v>#REF!</v>
      </c>
      <c r="J107" s="46" t="e">
        <f t="shared" ca="1" si="36"/>
        <v>#REF!</v>
      </c>
      <c r="K107" s="46" t="e">
        <f t="shared" ca="1" si="36"/>
        <v>#REF!</v>
      </c>
      <c r="L107" s="46" t="e">
        <f t="shared" ca="1" si="36"/>
        <v>#REF!</v>
      </c>
      <c r="M107" s="46" t="e">
        <f t="shared" ca="1" si="36"/>
        <v>#REF!</v>
      </c>
      <c r="N107" s="46" t="e">
        <f t="shared" ca="1" si="36"/>
        <v>#REF!</v>
      </c>
      <c r="O107" s="46" t="e">
        <f t="shared" ca="1" si="36"/>
        <v>#REF!</v>
      </c>
      <c r="P107" s="46" t="e">
        <f t="shared" ca="1" si="36"/>
        <v>#REF!</v>
      </c>
      <c r="Q107" s="46" t="e">
        <f t="shared" ca="1" si="36"/>
        <v>#REF!</v>
      </c>
      <c r="R107" s="46" t="e">
        <f t="shared" ca="1" si="36"/>
        <v>#REF!</v>
      </c>
      <c r="S107" s="46" t="e">
        <f t="shared" ca="1" si="36"/>
        <v>#REF!</v>
      </c>
      <c r="T107" s="46" t="e">
        <f t="shared" ca="1" si="36"/>
        <v>#REF!</v>
      </c>
      <c r="U107" s="57" t="e">
        <f t="shared" ca="1" si="32"/>
        <v>#REF!</v>
      </c>
      <c r="V107" s="57" t="e">
        <f t="shared" ca="1" si="33"/>
        <v>#REF!</v>
      </c>
      <c r="W107" s="57" t="e">
        <f t="shared" ca="1" si="34"/>
        <v>#REF!</v>
      </c>
      <c r="X107" s="57" t="e">
        <f t="shared" ca="1" si="35"/>
        <v>#REF!</v>
      </c>
    </row>
    <row r="108" spans="1:24" x14ac:dyDescent="0.25">
      <c r="A108" s="4">
        <f t="shared" si="22"/>
        <v>99</v>
      </c>
      <c r="B108" s="24" t="str">
        <f>INDEX([4]Intersections!$1:$1048576,MATCH($E108,[4]Intersections!$A:$A,0),MATCH("Description",[4]Intersections!$3:$3,0))</f>
        <v>Minnesota Avenue NE at Bus Exit South</v>
      </c>
      <c r="C108" s="4">
        <v>321</v>
      </c>
      <c r="D108" s="4" t="s">
        <v>4</v>
      </c>
      <c r="E108" s="4" t="s">
        <v>94</v>
      </c>
      <c r="F108" s="4" t="s">
        <v>88</v>
      </c>
      <c r="G108" s="4" t="s">
        <v>8</v>
      </c>
      <c r="I108" s="46" t="e">
        <f t="shared" ca="1" si="36"/>
        <v>#REF!</v>
      </c>
      <c r="J108" s="46" t="e">
        <f t="shared" ca="1" si="36"/>
        <v>#REF!</v>
      </c>
      <c r="K108" s="46" t="e">
        <f t="shared" ca="1" si="36"/>
        <v>#REF!</v>
      </c>
      <c r="L108" s="46" t="e">
        <f t="shared" ca="1" si="36"/>
        <v>#REF!</v>
      </c>
      <c r="M108" s="46" t="e">
        <f t="shared" ca="1" si="36"/>
        <v>#REF!</v>
      </c>
      <c r="N108" s="46" t="e">
        <f t="shared" ca="1" si="36"/>
        <v>#REF!</v>
      </c>
      <c r="O108" s="46" t="e">
        <f t="shared" ca="1" si="36"/>
        <v>#REF!</v>
      </c>
      <c r="P108" s="46" t="e">
        <f t="shared" ca="1" si="36"/>
        <v>#REF!</v>
      </c>
      <c r="Q108" s="46" t="e">
        <f t="shared" ca="1" si="36"/>
        <v>#REF!</v>
      </c>
      <c r="R108" s="46" t="e">
        <f t="shared" ca="1" si="36"/>
        <v>#REF!</v>
      </c>
      <c r="S108" s="46" t="e">
        <f t="shared" ca="1" si="36"/>
        <v>#REF!</v>
      </c>
      <c r="T108" s="46" t="e">
        <f t="shared" ca="1" si="36"/>
        <v>#REF!</v>
      </c>
      <c r="U108" s="57" t="e">
        <f t="shared" ca="1" si="32"/>
        <v>#REF!</v>
      </c>
      <c r="V108" s="57" t="e">
        <f t="shared" ca="1" si="33"/>
        <v>#REF!</v>
      </c>
      <c r="W108" s="57" t="e">
        <f t="shared" ca="1" si="34"/>
        <v>#REF!</v>
      </c>
      <c r="X108" s="57" t="e">
        <f t="shared" ca="1" si="35"/>
        <v>#REF!</v>
      </c>
    </row>
    <row r="109" spans="1:24" x14ac:dyDescent="0.25">
      <c r="A109" s="4">
        <f t="shared" si="22"/>
        <v>100</v>
      </c>
      <c r="B109" s="24" t="str">
        <f>INDEX([4]Intersections!$1:$1048576,MATCH($E109,[4]Intersections!$A:$A,0),MATCH("Description",[4]Intersections!$3:$3,0))</f>
        <v>Minnesota Avenue NE at Bus Exit South</v>
      </c>
      <c r="C109" s="4">
        <v>323</v>
      </c>
      <c r="D109" s="4" t="s">
        <v>4</v>
      </c>
      <c r="E109" s="4" t="s">
        <v>94</v>
      </c>
      <c r="F109" s="4" t="s">
        <v>93</v>
      </c>
      <c r="G109" s="4" t="s">
        <v>14</v>
      </c>
      <c r="I109" s="46" t="e">
        <f t="shared" ca="1" si="36"/>
        <v>#REF!</v>
      </c>
      <c r="J109" s="46" t="e">
        <f t="shared" ca="1" si="36"/>
        <v>#REF!</v>
      </c>
      <c r="K109" s="46" t="e">
        <f t="shared" ca="1" si="36"/>
        <v>#REF!</v>
      </c>
      <c r="L109" s="46" t="e">
        <f t="shared" ca="1" si="36"/>
        <v>#REF!</v>
      </c>
      <c r="M109" s="46" t="e">
        <f t="shared" ca="1" si="36"/>
        <v>#REF!</v>
      </c>
      <c r="N109" s="46" t="e">
        <f t="shared" ca="1" si="36"/>
        <v>#REF!</v>
      </c>
      <c r="O109" s="46" t="e">
        <f t="shared" ca="1" si="36"/>
        <v>#REF!</v>
      </c>
      <c r="P109" s="46" t="e">
        <f t="shared" ca="1" si="36"/>
        <v>#REF!</v>
      </c>
      <c r="Q109" s="46" t="e">
        <f t="shared" ca="1" si="36"/>
        <v>#REF!</v>
      </c>
      <c r="R109" s="46" t="e">
        <f t="shared" ca="1" si="36"/>
        <v>#REF!</v>
      </c>
      <c r="S109" s="46" t="e">
        <f t="shared" ca="1" si="36"/>
        <v>#REF!</v>
      </c>
      <c r="T109" s="46" t="e">
        <f t="shared" ca="1" si="36"/>
        <v>#REF!</v>
      </c>
      <c r="U109" s="57" t="e">
        <f t="shared" ca="1" si="32"/>
        <v>#REF!</v>
      </c>
      <c r="V109" s="57" t="e">
        <f t="shared" ca="1" si="33"/>
        <v>#REF!</v>
      </c>
      <c r="W109" s="57" t="e">
        <f t="shared" ca="1" si="34"/>
        <v>#REF!</v>
      </c>
      <c r="X109" s="57" t="e">
        <f t="shared" ca="1" si="35"/>
        <v>#REF!</v>
      </c>
    </row>
    <row r="110" spans="1:24" x14ac:dyDescent="0.25">
      <c r="A110" s="4">
        <f t="shared" si="22"/>
        <v>101</v>
      </c>
      <c r="B110" s="24" t="str">
        <f>INDEX([4]Intersections!$1:$1048576,MATCH($E110,[4]Intersections!$A:$A,0),MATCH("Description",[4]Intersections!$3:$3,0))</f>
        <v>Minnesota Avenue NE at Grant Street NE and Bus Entrance North</v>
      </c>
      <c r="C110" s="4">
        <v>325</v>
      </c>
      <c r="D110" s="4" t="s">
        <v>4</v>
      </c>
      <c r="E110" s="4" t="s">
        <v>25</v>
      </c>
      <c r="F110" s="4" t="s">
        <v>89</v>
      </c>
      <c r="G110" s="4" t="s">
        <v>13</v>
      </c>
      <c r="I110" s="46" t="e">
        <f t="shared" ca="1" si="36"/>
        <v>#REF!</v>
      </c>
      <c r="J110" s="46" t="e">
        <f t="shared" ca="1" si="36"/>
        <v>#REF!</v>
      </c>
      <c r="K110" s="46" t="e">
        <f t="shared" ca="1" si="36"/>
        <v>#REF!</v>
      </c>
      <c r="L110" s="46" t="e">
        <f t="shared" ca="1" si="36"/>
        <v>#REF!</v>
      </c>
      <c r="M110" s="46" t="e">
        <f t="shared" ca="1" si="36"/>
        <v>#REF!</v>
      </c>
      <c r="N110" s="46" t="e">
        <f t="shared" ca="1" si="36"/>
        <v>#REF!</v>
      </c>
      <c r="O110" s="46" t="e">
        <f t="shared" ca="1" si="36"/>
        <v>#REF!</v>
      </c>
      <c r="P110" s="46" t="e">
        <f t="shared" ca="1" si="36"/>
        <v>#REF!</v>
      </c>
      <c r="Q110" s="46" t="e">
        <f t="shared" ca="1" si="36"/>
        <v>#REF!</v>
      </c>
      <c r="R110" s="46" t="e">
        <f t="shared" ca="1" si="36"/>
        <v>#REF!</v>
      </c>
      <c r="S110" s="46" t="e">
        <f t="shared" ca="1" si="36"/>
        <v>#REF!</v>
      </c>
      <c r="T110" s="46" t="e">
        <f t="shared" ca="1" si="36"/>
        <v>#REF!</v>
      </c>
      <c r="U110" s="57" t="e">
        <f t="shared" ca="1" si="32"/>
        <v>#REF!</v>
      </c>
      <c r="V110" s="57" t="e">
        <f t="shared" ca="1" si="33"/>
        <v>#REF!</v>
      </c>
      <c r="W110" s="57" t="e">
        <f t="shared" ca="1" si="34"/>
        <v>#REF!</v>
      </c>
      <c r="X110" s="57" t="e">
        <f t="shared" ca="1" si="35"/>
        <v>#REF!</v>
      </c>
    </row>
    <row r="111" spans="1:24" x14ac:dyDescent="0.25">
      <c r="A111" s="4">
        <f t="shared" si="22"/>
        <v>102</v>
      </c>
      <c r="B111" s="24" t="str">
        <f>INDEX([4]Intersections!$1:$1048576,MATCH($E111,[4]Intersections!$A:$A,0),MATCH("Description",[4]Intersections!$3:$3,0))</f>
        <v>Minnesota Avenue NE at Grant Street NE and Bus Entrance North</v>
      </c>
      <c r="C111" s="4">
        <v>329</v>
      </c>
      <c r="D111" s="4" t="s">
        <v>4</v>
      </c>
      <c r="E111" s="4" t="s">
        <v>25</v>
      </c>
      <c r="F111" s="4" t="s">
        <v>90</v>
      </c>
      <c r="G111" s="4" t="s">
        <v>6</v>
      </c>
      <c r="I111" s="46" t="e">
        <f t="shared" ca="1" si="36"/>
        <v>#REF!</v>
      </c>
      <c r="J111" s="46" t="e">
        <f t="shared" ca="1" si="36"/>
        <v>#REF!</v>
      </c>
      <c r="K111" s="46" t="e">
        <f t="shared" ca="1" si="36"/>
        <v>#REF!</v>
      </c>
      <c r="L111" s="46" t="e">
        <f t="shared" ca="1" si="36"/>
        <v>#REF!</v>
      </c>
      <c r="M111" s="46" t="e">
        <f t="shared" ca="1" si="36"/>
        <v>#REF!</v>
      </c>
      <c r="N111" s="46" t="e">
        <f t="shared" ca="1" si="36"/>
        <v>#REF!</v>
      </c>
      <c r="O111" s="46" t="e">
        <f t="shared" ca="1" si="36"/>
        <v>#REF!</v>
      </c>
      <c r="P111" s="46" t="e">
        <f t="shared" ca="1" si="36"/>
        <v>#REF!</v>
      </c>
      <c r="Q111" s="46" t="e">
        <f t="shared" ca="1" si="36"/>
        <v>#REF!</v>
      </c>
      <c r="R111" s="46" t="e">
        <f t="shared" ca="1" si="36"/>
        <v>#REF!</v>
      </c>
      <c r="S111" s="46" t="e">
        <f t="shared" ca="1" si="36"/>
        <v>#REF!</v>
      </c>
      <c r="T111" s="46" t="e">
        <f t="shared" ca="1" si="36"/>
        <v>#REF!</v>
      </c>
      <c r="U111" s="57" t="e">
        <f t="shared" ca="1" si="32"/>
        <v>#REF!</v>
      </c>
      <c r="V111" s="57" t="e">
        <f t="shared" ca="1" si="33"/>
        <v>#REF!</v>
      </c>
      <c r="W111" s="57" t="e">
        <f t="shared" ca="1" si="34"/>
        <v>#REF!</v>
      </c>
      <c r="X111" s="57" t="e">
        <f t="shared" ca="1" si="35"/>
        <v>#REF!</v>
      </c>
    </row>
    <row r="112" spans="1:24" x14ac:dyDescent="0.25">
      <c r="A112" s="4">
        <f t="shared" si="22"/>
        <v>103</v>
      </c>
      <c r="B112" s="24" t="str">
        <f>INDEX([4]Intersections!$1:$1048576,MATCH($E112,[4]Intersections!$A:$A,0),MATCH("Description",[4]Intersections!$3:$3,0))</f>
        <v>Minnesota Avenue NE at Grant Street NE and Bus Entrance North</v>
      </c>
      <c r="C112" s="4">
        <v>330</v>
      </c>
      <c r="D112" s="4" t="s">
        <v>4</v>
      </c>
      <c r="E112" s="4" t="s">
        <v>25</v>
      </c>
      <c r="F112" s="4" t="s">
        <v>93</v>
      </c>
      <c r="G112" s="4" t="s">
        <v>14</v>
      </c>
      <c r="I112" s="46" t="e">
        <f t="shared" ref="I112:T121" ca="1" si="37">ROUND((INDEX(INDIRECT(TMC_DB&amp;$E112&amp;"'!$A$69:$I$92"), MATCH(I$9,INDIRECT(TMC_DB&amp;$E112&amp;"'!$A$69:$A$92"),0), MATCH($G112,INDIRECT(TMC_DB&amp;$E112&amp;"'!$A$67:$I$67"),0)))/2,0)</f>
        <v>#REF!</v>
      </c>
      <c r="J112" s="46" t="e">
        <f t="shared" ca="1" si="37"/>
        <v>#REF!</v>
      </c>
      <c r="K112" s="46" t="e">
        <f t="shared" ca="1" si="37"/>
        <v>#REF!</v>
      </c>
      <c r="L112" s="46" t="e">
        <f t="shared" ca="1" si="37"/>
        <v>#REF!</v>
      </c>
      <c r="M112" s="46" t="e">
        <f t="shared" ca="1" si="37"/>
        <v>#REF!</v>
      </c>
      <c r="N112" s="46" t="e">
        <f t="shared" ca="1" si="37"/>
        <v>#REF!</v>
      </c>
      <c r="O112" s="46" t="e">
        <f t="shared" ca="1" si="37"/>
        <v>#REF!</v>
      </c>
      <c r="P112" s="46" t="e">
        <f t="shared" ca="1" si="37"/>
        <v>#REF!</v>
      </c>
      <c r="Q112" s="46" t="e">
        <f t="shared" ca="1" si="37"/>
        <v>#REF!</v>
      </c>
      <c r="R112" s="46" t="e">
        <f t="shared" ca="1" si="37"/>
        <v>#REF!</v>
      </c>
      <c r="S112" s="46" t="e">
        <f t="shared" ca="1" si="37"/>
        <v>#REF!</v>
      </c>
      <c r="T112" s="46" t="e">
        <f t="shared" ca="1" si="37"/>
        <v>#REF!</v>
      </c>
      <c r="U112" s="57" t="e">
        <f t="shared" ca="1" si="32"/>
        <v>#REF!</v>
      </c>
      <c r="V112" s="57" t="e">
        <f t="shared" ca="1" si="33"/>
        <v>#REF!</v>
      </c>
      <c r="W112" s="57" t="e">
        <f t="shared" ca="1" si="34"/>
        <v>#REF!</v>
      </c>
      <c r="X112" s="57" t="e">
        <f t="shared" ca="1" si="35"/>
        <v>#REF!</v>
      </c>
    </row>
    <row r="113" spans="1:24" x14ac:dyDescent="0.25">
      <c r="A113" s="4">
        <f t="shared" si="22"/>
        <v>104</v>
      </c>
      <c r="B113" s="24" t="str">
        <f>INDEX([4]Intersections!$1:$1048576,MATCH($E113,[4]Intersections!$A:$A,0),MATCH("Description",[4]Intersections!$3:$3,0))</f>
        <v>Benning Road NE at Blaine Street NE</v>
      </c>
      <c r="C113" s="4">
        <v>297</v>
      </c>
      <c r="D113" s="4" t="s">
        <v>4</v>
      </c>
      <c r="E113" s="4" t="s">
        <v>19</v>
      </c>
      <c r="F113" s="4" t="s">
        <v>88</v>
      </c>
      <c r="G113" s="4" t="s">
        <v>8</v>
      </c>
      <c r="I113" s="46" t="e">
        <f t="shared" ca="1" si="37"/>
        <v>#REF!</v>
      </c>
      <c r="J113" s="46" t="e">
        <f t="shared" ca="1" si="37"/>
        <v>#REF!</v>
      </c>
      <c r="K113" s="46" t="e">
        <f t="shared" ca="1" si="37"/>
        <v>#REF!</v>
      </c>
      <c r="L113" s="46" t="e">
        <f t="shared" ca="1" si="37"/>
        <v>#REF!</v>
      </c>
      <c r="M113" s="46" t="e">
        <f t="shared" ca="1" si="37"/>
        <v>#REF!</v>
      </c>
      <c r="N113" s="46" t="e">
        <f t="shared" ca="1" si="37"/>
        <v>#REF!</v>
      </c>
      <c r="O113" s="46" t="e">
        <f t="shared" ca="1" si="37"/>
        <v>#REF!</v>
      </c>
      <c r="P113" s="46" t="e">
        <f t="shared" ca="1" si="37"/>
        <v>#REF!</v>
      </c>
      <c r="Q113" s="46" t="e">
        <f t="shared" ca="1" si="37"/>
        <v>#REF!</v>
      </c>
      <c r="R113" s="46" t="e">
        <f t="shared" ca="1" si="37"/>
        <v>#REF!</v>
      </c>
      <c r="S113" s="46" t="e">
        <f t="shared" ca="1" si="37"/>
        <v>#REF!</v>
      </c>
      <c r="T113" s="46" t="e">
        <f t="shared" ca="1" si="37"/>
        <v>#REF!</v>
      </c>
      <c r="U113" s="57" t="e">
        <f t="shared" ca="1" si="32"/>
        <v>#REF!</v>
      </c>
      <c r="V113" s="57" t="e">
        <f t="shared" ca="1" si="33"/>
        <v>#REF!</v>
      </c>
      <c r="W113" s="57" t="e">
        <f t="shared" ca="1" si="34"/>
        <v>#REF!</v>
      </c>
      <c r="X113" s="57" t="e">
        <f t="shared" ca="1" si="35"/>
        <v>#REF!</v>
      </c>
    </row>
    <row r="114" spans="1:24" x14ac:dyDescent="0.25">
      <c r="A114" s="4">
        <f t="shared" si="22"/>
        <v>105</v>
      </c>
      <c r="B114" s="24" t="str">
        <f>INDEX([4]Intersections!$1:$1048576,MATCH($E114,[4]Intersections!$A:$A,0),MATCH("Description",[4]Intersections!$3:$3,0))</f>
        <v>Benning Road NE at 44th Street NE</v>
      </c>
      <c r="C114" s="4">
        <v>299</v>
      </c>
      <c r="D114" s="4" t="s">
        <v>4</v>
      </c>
      <c r="E114" s="4" t="s">
        <v>20</v>
      </c>
      <c r="F114" s="4" t="s">
        <v>90</v>
      </c>
      <c r="G114" s="4" t="s">
        <v>6</v>
      </c>
      <c r="I114" s="46" t="e">
        <f t="shared" ca="1" si="37"/>
        <v>#REF!</v>
      </c>
      <c r="J114" s="46" t="e">
        <f t="shared" ca="1" si="37"/>
        <v>#REF!</v>
      </c>
      <c r="K114" s="46" t="e">
        <f t="shared" ca="1" si="37"/>
        <v>#REF!</v>
      </c>
      <c r="L114" s="46" t="e">
        <f t="shared" ca="1" si="37"/>
        <v>#REF!</v>
      </c>
      <c r="M114" s="46" t="e">
        <f t="shared" ca="1" si="37"/>
        <v>#REF!</v>
      </c>
      <c r="N114" s="46" t="e">
        <f t="shared" ca="1" si="37"/>
        <v>#REF!</v>
      </c>
      <c r="O114" s="46" t="e">
        <f t="shared" ca="1" si="37"/>
        <v>#REF!</v>
      </c>
      <c r="P114" s="46" t="e">
        <f t="shared" ca="1" si="37"/>
        <v>#REF!</v>
      </c>
      <c r="Q114" s="46" t="e">
        <f t="shared" ca="1" si="37"/>
        <v>#REF!</v>
      </c>
      <c r="R114" s="46" t="e">
        <f t="shared" ca="1" si="37"/>
        <v>#REF!</v>
      </c>
      <c r="S114" s="46" t="e">
        <f t="shared" ca="1" si="37"/>
        <v>#REF!</v>
      </c>
      <c r="T114" s="46" t="e">
        <f t="shared" ca="1" si="37"/>
        <v>#REF!</v>
      </c>
      <c r="U114" s="57" t="e">
        <f t="shared" ca="1" si="32"/>
        <v>#REF!</v>
      </c>
      <c r="V114" s="57" t="e">
        <f t="shared" ca="1" si="33"/>
        <v>#REF!</v>
      </c>
      <c r="W114" s="57" t="e">
        <f t="shared" ca="1" si="34"/>
        <v>#REF!</v>
      </c>
      <c r="X114" s="57" t="e">
        <f t="shared" ca="1" si="35"/>
        <v>#REF!</v>
      </c>
    </row>
    <row r="115" spans="1:24" x14ac:dyDescent="0.25">
      <c r="A115" s="4">
        <f t="shared" si="22"/>
        <v>106</v>
      </c>
      <c r="B115" s="24" t="str">
        <f>INDEX([4]Intersections!$1:$1048576,MATCH($E115,[4]Intersections!$A:$A,0),MATCH("Description",[4]Intersections!$3:$3,0))</f>
        <v>Benning Road NE at 44th Street NE</v>
      </c>
      <c r="C115" s="4">
        <v>301</v>
      </c>
      <c r="D115" s="4" t="s">
        <v>4</v>
      </c>
      <c r="E115" s="4" t="s">
        <v>20</v>
      </c>
      <c r="F115" s="4" t="s">
        <v>93</v>
      </c>
      <c r="G115" s="4" t="s">
        <v>14</v>
      </c>
      <c r="I115" s="46" t="e">
        <f t="shared" ca="1" si="37"/>
        <v>#REF!</v>
      </c>
      <c r="J115" s="46" t="e">
        <f t="shared" ca="1" si="37"/>
        <v>#REF!</v>
      </c>
      <c r="K115" s="46" t="e">
        <f t="shared" ca="1" si="37"/>
        <v>#REF!</v>
      </c>
      <c r="L115" s="46" t="e">
        <f t="shared" ca="1" si="37"/>
        <v>#REF!</v>
      </c>
      <c r="M115" s="46" t="e">
        <f t="shared" ca="1" si="37"/>
        <v>#REF!</v>
      </c>
      <c r="N115" s="46" t="e">
        <f t="shared" ca="1" si="37"/>
        <v>#REF!</v>
      </c>
      <c r="O115" s="46" t="e">
        <f t="shared" ca="1" si="37"/>
        <v>#REF!</v>
      </c>
      <c r="P115" s="46" t="e">
        <f t="shared" ca="1" si="37"/>
        <v>#REF!</v>
      </c>
      <c r="Q115" s="46" t="e">
        <f t="shared" ca="1" si="37"/>
        <v>#REF!</v>
      </c>
      <c r="R115" s="46" t="e">
        <f t="shared" ca="1" si="37"/>
        <v>#REF!</v>
      </c>
      <c r="S115" s="46" t="e">
        <f t="shared" ca="1" si="37"/>
        <v>#REF!</v>
      </c>
      <c r="T115" s="46" t="e">
        <f t="shared" ca="1" si="37"/>
        <v>#REF!</v>
      </c>
      <c r="U115" s="57" t="e">
        <f t="shared" ca="1" si="32"/>
        <v>#REF!</v>
      </c>
      <c r="V115" s="57" t="e">
        <f t="shared" ca="1" si="33"/>
        <v>#REF!</v>
      </c>
      <c r="W115" s="57" t="e">
        <f t="shared" ca="1" si="34"/>
        <v>#REF!</v>
      </c>
      <c r="X115" s="57" t="e">
        <f t="shared" ca="1" si="35"/>
        <v>#REF!</v>
      </c>
    </row>
    <row r="116" spans="1:24" x14ac:dyDescent="0.25">
      <c r="A116" s="4">
        <f t="shared" si="22"/>
        <v>107</v>
      </c>
      <c r="B116" s="24" t="str">
        <f>INDEX([4]Intersections!$1:$1048576,MATCH($E116,[4]Intersections!$A:$A,0),MATCH("Description",[4]Intersections!$3:$3,0))</f>
        <v>Benning Road NE at 45th Street NE</v>
      </c>
      <c r="C116" s="4">
        <v>305</v>
      </c>
      <c r="D116" s="4" t="s">
        <v>4</v>
      </c>
      <c r="E116" s="4" t="s">
        <v>21</v>
      </c>
      <c r="F116" s="4" t="s">
        <v>90</v>
      </c>
      <c r="G116" s="4" t="s">
        <v>6</v>
      </c>
      <c r="I116" s="46" t="e">
        <f t="shared" ca="1" si="37"/>
        <v>#REF!</v>
      </c>
      <c r="J116" s="46" t="e">
        <f t="shared" ca="1" si="37"/>
        <v>#REF!</v>
      </c>
      <c r="K116" s="46" t="e">
        <f t="shared" ca="1" si="37"/>
        <v>#REF!</v>
      </c>
      <c r="L116" s="46" t="e">
        <f t="shared" ca="1" si="37"/>
        <v>#REF!</v>
      </c>
      <c r="M116" s="46" t="e">
        <f t="shared" ca="1" si="37"/>
        <v>#REF!</v>
      </c>
      <c r="N116" s="46" t="e">
        <f t="shared" ca="1" si="37"/>
        <v>#REF!</v>
      </c>
      <c r="O116" s="46" t="e">
        <f t="shared" ca="1" si="37"/>
        <v>#REF!</v>
      </c>
      <c r="P116" s="46" t="e">
        <f t="shared" ca="1" si="37"/>
        <v>#REF!</v>
      </c>
      <c r="Q116" s="46" t="e">
        <f t="shared" ca="1" si="37"/>
        <v>#REF!</v>
      </c>
      <c r="R116" s="46" t="e">
        <f t="shared" ca="1" si="37"/>
        <v>#REF!</v>
      </c>
      <c r="S116" s="46" t="e">
        <f t="shared" ca="1" si="37"/>
        <v>#REF!</v>
      </c>
      <c r="T116" s="46" t="e">
        <f t="shared" ca="1" si="37"/>
        <v>#REF!</v>
      </c>
      <c r="U116" s="57" t="e">
        <f t="shared" ca="1" si="32"/>
        <v>#REF!</v>
      </c>
      <c r="V116" s="57" t="e">
        <f t="shared" ca="1" si="33"/>
        <v>#REF!</v>
      </c>
      <c r="W116" s="57" t="e">
        <f t="shared" ca="1" si="34"/>
        <v>#REF!</v>
      </c>
      <c r="X116" s="57" t="e">
        <f t="shared" ca="1" si="35"/>
        <v>#REF!</v>
      </c>
    </row>
    <row r="117" spans="1:24" x14ac:dyDescent="0.25">
      <c r="A117" s="4">
        <f t="shared" si="22"/>
        <v>108</v>
      </c>
      <c r="B117" s="24" t="str">
        <f>INDEX([4]Intersections!$1:$1048576,MATCH($E117,[4]Intersections!$A:$A,0),MATCH("Description",[4]Intersections!$3:$3,0))</f>
        <v>Benning Road NE at 45th Street NE</v>
      </c>
      <c r="C117" s="4">
        <v>303</v>
      </c>
      <c r="D117" s="4" t="s">
        <v>4</v>
      </c>
      <c r="E117" s="4" t="s">
        <v>21</v>
      </c>
      <c r="F117" s="4" t="s">
        <v>93</v>
      </c>
      <c r="G117" s="4" t="s">
        <v>14</v>
      </c>
      <c r="I117" s="46" t="e">
        <f t="shared" ca="1" si="37"/>
        <v>#REF!</v>
      </c>
      <c r="J117" s="46" t="e">
        <f t="shared" ca="1" si="37"/>
        <v>#REF!</v>
      </c>
      <c r="K117" s="46" t="e">
        <f t="shared" ca="1" si="37"/>
        <v>#REF!</v>
      </c>
      <c r="L117" s="46" t="e">
        <f t="shared" ca="1" si="37"/>
        <v>#REF!</v>
      </c>
      <c r="M117" s="46" t="e">
        <f t="shared" ca="1" si="37"/>
        <v>#REF!</v>
      </c>
      <c r="N117" s="46" t="e">
        <f t="shared" ca="1" si="37"/>
        <v>#REF!</v>
      </c>
      <c r="O117" s="46" t="e">
        <f t="shared" ca="1" si="37"/>
        <v>#REF!</v>
      </c>
      <c r="P117" s="46" t="e">
        <f t="shared" ca="1" si="37"/>
        <v>#REF!</v>
      </c>
      <c r="Q117" s="46" t="e">
        <f t="shared" ca="1" si="37"/>
        <v>#REF!</v>
      </c>
      <c r="R117" s="46" t="e">
        <f t="shared" ca="1" si="37"/>
        <v>#REF!</v>
      </c>
      <c r="S117" s="46" t="e">
        <f t="shared" ca="1" si="37"/>
        <v>#REF!</v>
      </c>
      <c r="T117" s="46" t="e">
        <f t="shared" ca="1" si="37"/>
        <v>#REF!</v>
      </c>
      <c r="U117" s="57" t="e">
        <f t="shared" ca="1" si="32"/>
        <v>#REF!</v>
      </c>
      <c r="V117" s="57" t="e">
        <f t="shared" ca="1" si="33"/>
        <v>#REF!</v>
      </c>
      <c r="W117" s="57" t="e">
        <f t="shared" ca="1" si="34"/>
        <v>#REF!</v>
      </c>
      <c r="X117" s="57" t="e">
        <f t="shared" ca="1" si="35"/>
        <v>#REF!</v>
      </c>
    </row>
    <row r="118" spans="1:24" x14ac:dyDescent="0.25">
      <c r="A118" s="4">
        <f t="shared" si="22"/>
        <v>109</v>
      </c>
      <c r="B118" s="24" t="str">
        <f>INDEX([4]Intersections!$1:$1048576,MATCH($E118,[4]Intersections!$A:$A,0),MATCH("Description",[4]Intersections!$3:$3,0))</f>
        <v>Benning Road NE at Central Avenue NE</v>
      </c>
      <c r="C118" s="4">
        <v>309</v>
      </c>
      <c r="D118" s="4" t="s">
        <v>4</v>
      </c>
      <c r="E118" s="4" t="s">
        <v>22</v>
      </c>
      <c r="F118" s="4" t="s">
        <v>90</v>
      </c>
      <c r="G118" s="4" t="s">
        <v>6</v>
      </c>
      <c r="I118" s="46" t="e">
        <f t="shared" ca="1" si="37"/>
        <v>#REF!</v>
      </c>
      <c r="J118" s="46" t="e">
        <f t="shared" ca="1" si="37"/>
        <v>#REF!</v>
      </c>
      <c r="K118" s="46" t="e">
        <f t="shared" ca="1" si="37"/>
        <v>#REF!</v>
      </c>
      <c r="L118" s="46" t="e">
        <f t="shared" ca="1" si="37"/>
        <v>#REF!</v>
      </c>
      <c r="M118" s="46" t="e">
        <f t="shared" ca="1" si="37"/>
        <v>#REF!</v>
      </c>
      <c r="N118" s="46" t="e">
        <f t="shared" ca="1" si="37"/>
        <v>#REF!</v>
      </c>
      <c r="O118" s="46" t="e">
        <f t="shared" ca="1" si="37"/>
        <v>#REF!</v>
      </c>
      <c r="P118" s="46" t="e">
        <f t="shared" ca="1" si="37"/>
        <v>#REF!</v>
      </c>
      <c r="Q118" s="46" t="e">
        <f t="shared" ca="1" si="37"/>
        <v>#REF!</v>
      </c>
      <c r="R118" s="46" t="e">
        <f t="shared" ca="1" si="37"/>
        <v>#REF!</v>
      </c>
      <c r="S118" s="46" t="e">
        <f t="shared" ca="1" si="37"/>
        <v>#REF!</v>
      </c>
      <c r="T118" s="46" t="e">
        <f t="shared" ca="1" si="37"/>
        <v>#REF!</v>
      </c>
      <c r="U118" s="57" t="e">
        <f t="shared" ca="1" si="32"/>
        <v>#REF!</v>
      </c>
      <c r="V118" s="57" t="e">
        <f t="shared" ca="1" si="33"/>
        <v>#REF!</v>
      </c>
      <c r="W118" s="57" t="e">
        <f t="shared" ca="1" si="34"/>
        <v>#REF!</v>
      </c>
      <c r="X118" s="57" t="e">
        <f t="shared" ca="1" si="35"/>
        <v>#REF!</v>
      </c>
    </row>
    <row r="119" spans="1:24" x14ac:dyDescent="0.25">
      <c r="A119" s="4">
        <f t="shared" si="22"/>
        <v>110</v>
      </c>
      <c r="B119" s="24" t="str">
        <f>INDEX([4]Intersections!$1:$1048576,MATCH($E119,[4]Intersections!$A:$A,0),MATCH("Description",[4]Intersections!$3:$3,0))</f>
        <v>Benning Road NE at East Capitol Street SE (North Intersection)</v>
      </c>
      <c r="C119" s="24">
        <v>311</v>
      </c>
      <c r="D119" s="4" t="s">
        <v>4</v>
      </c>
      <c r="E119" s="4" t="s">
        <v>37</v>
      </c>
      <c r="F119" s="4" t="s">
        <v>90</v>
      </c>
      <c r="G119" s="4" t="s">
        <v>6</v>
      </c>
      <c r="I119" s="46" t="e">
        <f t="shared" ca="1" si="37"/>
        <v>#REF!</v>
      </c>
      <c r="J119" s="46" t="e">
        <f t="shared" ca="1" si="37"/>
        <v>#REF!</v>
      </c>
      <c r="K119" s="46" t="e">
        <f t="shared" ca="1" si="37"/>
        <v>#REF!</v>
      </c>
      <c r="L119" s="46" t="e">
        <f t="shared" ca="1" si="37"/>
        <v>#REF!</v>
      </c>
      <c r="M119" s="46" t="e">
        <f t="shared" ca="1" si="37"/>
        <v>#REF!</v>
      </c>
      <c r="N119" s="46" t="e">
        <f t="shared" ca="1" si="37"/>
        <v>#REF!</v>
      </c>
      <c r="O119" s="46" t="e">
        <f t="shared" ca="1" si="37"/>
        <v>#REF!</v>
      </c>
      <c r="P119" s="46" t="e">
        <f t="shared" ca="1" si="37"/>
        <v>#REF!</v>
      </c>
      <c r="Q119" s="46" t="e">
        <f t="shared" ca="1" si="37"/>
        <v>#REF!</v>
      </c>
      <c r="R119" s="46" t="e">
        <f t="shared" ca="1" si="37"/>
        <v>#REF!</v>
      </c>
      <c r="S119" s="46" t="e">
        <f t="shared" ca="1" si="37"/>
        <v>#REF!</v>
      </c>
      <c r="T119" s="46" t="e">
        <f t="shared" ca="1" si="37"/>
        <v>#REF!</v>
      </c>
      <c r="U119" s="57" t="e">
        <f t="shared" ca="1" si="32"/>
        <v>#REF!</v>
      </c>
      <c r="V119" s="57" t="e">
        <f t="shared" ca="1" si="33"/>
        <v>#REF!</v>
      </c>
      <c r="W119" s="57" t="e">
        <f t="shared" ca="1" si="34"/>
        <v>#REF!</v>
      </c>
      <c r="X119" s="57" t="e">
        <f t="shared" ca="1" si="35"/>
        <v>#REF!</v>
      </c>
    </row>
    <row r="120" spans="1:24" x14ac:dyDescent="0.25">
      <c r="A120" s="4">
        <f t="shared" si="22"/>
        <v>111</v>
      </c>
      <c r="B120" s="24" t="str">
        <f>INDEX([4]Intersections!$1:$1048576,MATCH($E120,[4]Intersections!$A:$A,0),MATCH("Description",[4]Intersections!$3:$3,0))</f>
        <v>Benning Road NE at East Capitol Street SE (North Intersection)</v>
      </c>
      <c r="C120" s="24">
        <v>315</v>
      </c>
      <c r="D120" s="4" t="s">
        <v>4</v>
      </c>
      <c r="E120" s="4" t="s">
        <v>37</v>
      </c>
      <c r="F120" s="4" t="s">
        <v>93</v>
      </c>
      <c r="G120" s="4" t="s">
        <v>14</v>
      </c>
      <c r="I120" s="46" t="e">
        <f t="shared" ca="1" si="37"/>
        <v>#REF!</v>
      </c>
      <c r="J120" s="46" t="e">
        <f t="shared" ca="1" si="37"/>
        <v>#REF!</v>
      </c>
      <c r="K120" s="46" t="e">
        <f t="shared" ca="1" si="37"/>
        <v>#REF!</v>
      </c>
      <c r="L120" s="46" t="e">
        <f t="shared" ca="1" si="37"/>
        <v>#REF!</v>
      </c>
      <c r="M120" s="46" t="e">
        <f t="shared" ca="1" si="37"/>
        <v>#REF!</v>
      </c>
      <c r="N120" s="46" t="e">
        <f t="shared" ca="1" si="37"/>
        <v>#REF!</v>
      </c>
      <c r="O120" s="46" t="e">
        <f t="shared" ca="1" si="37"/>
        <v>#REF!</v>
      </c>
      <c r="P120" s="46" t="e">
        <f t="shared" ca="1" si="37"/>
        <v>#REF!</v>
      </c>
      <c r="Q120" s="46" t="e">
        <f t="shared" ca="1" si="37"/>
        <v>#REF!</v>
      </c>
      <c r="R120" s="46" t="e">
        <f t="shared" ca="1" si="37"/>
        <v>#REF!</v>
      </c>
      <c r="S120" s="46" t="e">
        <f t="shared" ca="1" si="37"/>
        <v>#REF!</v>
      </c>
      <c r="T120" s="46" t="e">
        <f t="shared" ca="1" si="37"/>
        <v>#REF!</v>
      </c>
      <c r="U120" s="57" t="e">
        <f t="shared" ca="1" si="32"/>
        <v>#REF!</v>
      </c>
      <c r="V120" s="57" t="e">
        <f t="shared" ca="1" si="33"/>
        <v>#REF!</v>
      </c>
      <c r="W120" s="57" t="e">
        <f t="shared" ca="1" si="34"/>
        <v>#REF!</v>
      </c>
      <c r="X120" s="57" t="e">
        <f t="shared" ca="1" si="35"/>
        <v>#REF!</v>
      </c>
    </row>
    <row r="121" spans="1:24" x14ac:dyDescent="0.25">
      <c r="A121" s="4">
        <f t="shared" si="22"/>
        <v>112</v>
      </c>
      <c r="B121" s="24" t="str">
        <f>INDEX([4]Intersections!$1:$1048576,MATCH($E121,[4]Intersections!$A:$A,0),MATCH("Description",[4]Intersections!$3:$3,0))</f>
        <v>Benning Road NE at East Capitol Street SE (North Intersection)</v>
      </c>
      <c r="C121" s="24">
        <v>313</v>
      </c>
      <c r="D121" s="4" t="s">
        <v>4</v>
      </c>
      <c r="E121" s="4" t="s">
        <v>37</v>
      </c>
      <c r="F121" s="4" t="s">
        <v>88</v>
      </c>
      <c r="G121" s="4" t="s">
        <v>8</v>
      </c>
      <c r="I121" s="46" t="e">
        <f t="shared" ca="1" si="37"/>
        <v>#REF!</v>
      </c>
      <c r="J121" s="46" t="e">
        <f t="shared" ca="1" si="37"/>
        <v>#REF!</v>
      </c>
      <c r="K121" s="46" t="e">
        <f t="shared" ca="1" si="37"/>
        <v>#REF!</v>
      </c>
      <c r="L121" s="46" t="e">
        <f t="shared" ca="1" si="37"/>
        <v>#REF!</v>
      </c>
      <c r="M121" s="46" t="e">
        <f t="shared" ca="1" si="37"/>
        <v>#REF!</v>
      </c>
      <c r="N121" s="46" t="e">
        <f t="shared" ca="1" si="37"/>
        <v>#REF!</v>
      </c>
      <c r="O121" s="46" t="e">
        <f t="shared" ca="1" si="37"/>
        <v>#REF!</v>
      </c>
      <c r="P121" s="46" t="e">
        <f t="shared" ca="1" si="37"/>
        <v>#REF!</v>
      </c>
      <c r="Q121" s="46" t="e">
        <f t="shared" ca="1" si="37"/>
        <v>#REF!</v>
      </c>
      <c r="R121" s="46" t="e">
        <f t="shared" ca="1" si="37"/>
        <v>#REF!</v>
      </c>
      <c r="S121" s="46" t="e">
        <f t="shared" ca="1" si="37"/>
        <v>#REF!</v>
      </c>
      <c r="T121" s="46" t="e">
        <f t="shared" ca="1" si="37"/>
        <v>#REF!</v>
      </c>
      <c r="U121" s="57" t="e">
        <f t="shared" ca="1" si="32"/>
        <v>#REF!</v>
      </c>
      <c r="V121" s="57" t="e">
        <f t="shared" ca="1" si="33"/>
        <v>#REF!</v>
      </c>
      <c r="W121" s="57" t="e">
        <f t="shared" ca="1" si="34"/>
        <v>#REF!</v>
      </c>
      <c r="X121" s="57" t="e">
        <f t="shared" ca="1" si="35"/>
        <v>#REF!</v>
      </c>
    </row>
    <row r="122" spans="1:24" x14ac:dyDescent="0.25">
      <c r="A122" s="4">
        <f t="shared" si="22"/>
        <v>113</v>
      </c>
      <c r="B122" s="24" t="str">
        <f>INDEX([4]Intersections!$1:$1048576,MATCH($E122,[4]Intersections!$A:$A,0),MATCH("Description",[4]Intersections!$3:$3,0))</f>
        <v>Benning Road NE at East Capitol Street SE (South Intersection)</v>
      </c>
      <c r="C122" s="24">
        <v>83</v>
      </c>
      <c r="D122" s="4" t="s">
        <v>4</v>
      </c>
      <c r="E122" s="4" t="s">
        <v>36</v>
      </c>
      <c r="F122" s="4" t="s">
        <v>90</v>
      </c>
      <c r="G122" s="4" t="s">
        <v>6</v>
      </c>
      <c r="I122" s="46" t="e">
        <f t="shared" ref="I122:T131" ca="1" si="38">ROUND((INDEX(INDIRECT(TMC_DB&amp;$E122&amp;"'!$A$69:$I$92"), MATCH(I$9,INDIRECT(TMC_DB&amp;$E122&amp;"'!$A$69:$A$92"),0), MATCH($G122,INDIRECT(TMC_DB&amp;$E122&amp;"'!$A$67:$I$67"),0)))/2,0)</f>
        <v>#REF!</v>
      </c>
      <c r="J122" s="46" t="e">
        <f t="shared" ca="1" si="38"/>
        <v>#REF!</v>
      </c>
      <c r="K122" s="46" t="e">
        <f t="shared" ca="1" si="38"/>
        <v>#REF!</v>
      </c>
      <c r="L122" s="46" t="e">
        <f t="shared" ca="1" si="38"/>
        <v>#REF!</v>
      </c>
      <c r="M122" s="46" t="e">
        <f t="shared" ca="1" si="38"/>
        <v>#REF!</v>
      </c>
      <c r="N122" s="46" t="e">
        <f t="shared" ca="1" si="38"/>
        <v>#REF!</v>
      </c>
      <c r="O122" s="46" t="e">
        <f t="shared" ca="1" si="38"/>
        <v>#REF!</v>
      </c>
      <c r="P122" s="46" t="e">
        <f t="shared" ca="1" si="38"/>
        <v>#REF!</v>
      </c>
      <c r="Q122" s="46" t="e">
        <f t="shared" ca="1" si="38"/>
        <v>#REF!</v>
      </c>
      <c r="R122" s="46" t="e">
        <f t="shared" ca="1" si="38"/>
        <v>#REF!</v>
      </c>
      <c r="S122" s="46" t="e">
        <f t="shared" ca="1" si="38"/>
        <v>#REF!</v>
      </c>
      <c r="T122" s="46" t="e">
        <f t="shared" ca="1" si="38"/>
        <v>#REF!</v>
      </c>
      <c r="U122" s="57" t="e">
        <f t="shared" ca="1" si="32"/>
        <v>#REF!</v>
      </c>
      <c r="V122" s="57" t="e">
        <f t="shared" ca="1" si="33"/>
        <v>#REF!</v>
      </c>
      <c r="W122" s="57" t="e">
        <f t="shared" ca="1" si="34"/>
        <v>#REF!</v>
      </c>
      <c r="X122" s="57" t="e">
        <f t="shared" ca="1" si="35"/>
        <v>#REF!</v>
      </c>
    </row>
    <row r="123" spans="1:24" x14ac:dyDescent="0.25">
      <c r="A123" s="4">
        <f t="shared" si="22"/>
        <v>114</v>
      </c>
      <c r="B123" s="24" t="str">
        <f>INDEX([4]Intersections!$1:$1048576,MATCH($E123,[4]Intersections!$A:$A,0),MATCH("Description",[4]Intersections!$3:$3,0))</f>
        <v>Benning Road NE at East Capitol Street SE (South Intersection)</v>
      </c>
      <c r="C123" s="4">
        <v>10381</v>
      </c>
      <c r="D123" s="4" t="s">
        <v>4</v>
      </c>
      <c r="E123" s="4" t="s">
        <v>36</v>
      </c>
      <c r="F123" s="4" t="s">
        <v>89</v>
      </c>
      <c r="G123" s="4" t="s">
        <v>13</v>
      </c>
      <c r="I123" s="46" t="e">
        <f t="shared" ca="1" si="38"/>
        <v>#REF!</v>
      </c>
      <c r="J123" s="46" t="e">
        <f t="shared" ca="1" si="38"/>
        <v>#REF!</v>
      </c>
      <c r="K123" s="46" t="e">
        <f t="shared" ca="1" si="38"/>
        <v>#REF!</v>
      </c>
      <c r="L123" s="46" t="e">
        <f t="shared" ca="1" si="38"/>
        <v>#REF!</v>
      </c>
      <c r="M123" s="46" t="e">
        <f t="shared" ca="1" si="38"/>
        <v>#REF!</v>
      </c>
      <c r="N123" s="46" t="e">
        <f t="shared" ca="1" si="38"/>
        <v>#REF!</v>
      </c>
      <c r="O123" s="46" t="e">
        <f t="shared" ca="1" si="38"/>
        <v>#REF!</v>
      </c>
      <c r="P123" s="46" t="e">
        <f t="shared" ca="1" si="38"/>
        <v>#REF!</v>
      </c>
      <c r="Q123" s="46" t="e">
        <f t="shared" ca="1" si="38"/>
        <v>#REF!</v>
      </c>
      <c r="R123" s="46" t="e">
        <f t="shared" ca="1" si="38"/>
        <v>#REF!</v>
      </c>
      <c r="S123" s="46" t="e">
        <f t="shared" ca="1" si="38"/>
        <v>#REF!</v>
      </c>
      <c r="T123" s="46" t="e">
        <f t="shared" ca="1" si="38"/>
        <v>#REF!</v>
      </c>
      <c r="U123" s="57" t="e">
        <f t="shared" ca="1" si="32"/>
        <v>#REF!</v>
      </c>
      <c r="V123" s="57" t="e">
        <f t="shared" ca="1" si="33"/>
        <v>#REF!</v>
      </c>
      <c r="W123" s="57" t="e">
        <f t="shared" ca="1" si="34"/>
        <v>#REF!</v>
      </c>
      <c r="X123" s="57" t="e">
        <f t="shared" ca="1" si="35"/>
        <v>#REF!</v>
      </c>
    </row>
    <row r="124" spans="1:24" x14ac:dyDescent="0.25">
      <c r="A124" s="4">
        <f t="shared" si="22"/>
        <v>115</v>
      </c>
      <c r="B124" s="24" t="str">
        <f>INDEX([4]Intersections!$1:$1048576,MATCH($E124,[4]Intersections!$A:$A,0),MATCH("Description",[4]Intersections!$3:$3,0))</f>
        <v>Benning Road NE at East Capitol Street SE (South Intersection)</v>
      </c>
      <c r="C124" s="4">
        <v>312</v>
      </c>
      <c r="D124" s="4" t="s">
        <v>4</v>
      </c>
      <c r="E124" s="4" t="s">
        <v>36</v>
      </c>
      <c r="F124" s="4" t="s">
        <v>88</v>
      </c>
      <c r="G124" s="4" t="s">
        <v>8</v>
      </c>
      <c r="I124" s="46" t="e">
        <f t="shared" ca="1" si="38"/>
        <v>#REF!</v>
      </c>
      <c r="J124" s="46" t="e">
        <f t="shared" ca="1" si="38"/>
        <v>#REF!</v>
      </c>
      <c r="K124" s="46" t="e">
        <f t="shared" ca="1" si="38"/>
        <v>#REF!</v>
      </c>
      <c r="L124" s="46" t="e">
        <f t="shared" ca="1" si="38"/>
        <v>#REF!</v>
      </c>
      <c r="M124" s="46" t="e">
        <f t="shared" ca="1" si="38"/>
        <v>#REF!</v>
      </c>
      <c r="N124" s="46" t="e">
        <f t="shared" ca="1" si="38"/>
        <v>#REF!</v>
      </c>
      <c r="O124" s="46" t="e">
        <f t="shared" ca="1" si="38"/>
        <v>#REF!</v>
      </c>
      <c r="P124" s="46" t="e">
        <f t="shared" ca="1" si="38"/>
        <v>#REF!</v>
      </c>
      <c r="Q124" s="46" t="e">
        <f t="shared" ca="1" si="38"/>
        <v>#REF!</v>
      </c>
      <c r="R124" s="46" t="e">
        <f t="shared" ca="1" si="38"/>
        <v>#REF!</v>
      </c>
      <c r="S124" s="46" t="e">
        <f t="shared" ca="1" si="38"/>
        <v>#REF!</v>
      </c>
      <c r="T124" s="46" t="e">
        <f t="shared" ca="1" si="38"/>
        <v>#REF!</v>
      </c>
      <c r="U124" s="57" t="e">
        <f t="shared" ca="1" si="32"/>
        <v>#REF!</v>
      </c>
      <c r="V124" s="57" t="e">
        <f t="shared" ca="1" si="33"/>
        <v>#REF!</v>
      </c>
      <c r="W124" s="57" t="e">
        <f t="shared" ca="1" si="34"/>
        <v>#REF!</v>
      </c>
      <c r="X124" s="57" t="e">
        <f t="shared" ca="1" si="35"/>
        <v>#REF!</v>
      </c>
    </row>
    <row r="125" spans="1:24" x14ac:dyDescent="0.25">
      <c r="A125" s="4">
        <f t="shared" si="22"/>
        <v>116</v>
      </c>
      <c r="B125" s="24" t="str">
        <f>INDEX([4]Intersections!$1:$1048576,MATCH($E125,[4]Intersections!$A:$A,0),MATCH("Description",[4]Intersections!$3:$3,0))</f>
        <v>East Capitol Street SE at Texas Avenue SE</v>
      </c>
      <c r="C125" s="4">
        <v>307</v>
      </c>
      <c r="D125" s="4" t="s">
        <v>4</v>
      </c>
      <c r="E125" s="4" t="s">
        <v>23</v>
      </c>
      <c r="F125" s="4" t="s">
        <v>89</v>
      </c>
      <c r="G125" s="4" t="s">
        <v>13</v>
      </c>
      <c r="I125" s="46" t="e">
        <f t="shared" ca="1" si="38"/>
        <v>#REF!</v>
      </c>
      <c r="J125" s="46" t="e">
        <f t="shared" ca="1" si="38"/>
        <v>#REF!</v>
      </c>
      <c r="K125" s="46" t="e">
        <f t="shared" ca="1" si="38"/>
        <v>#REF!</v>
      </c>
      <c r="L125" s="46" t="e">
        <f t="shared" ca="1" si="38"/>
        <v>#REF!</v>
      </c>
      <c r="M125" s="46" t="e">
        <f t="shared" ca="1" si="38"/>
        <v>#REF!</v>
      </c>
      <c r="N125" s="46" t="e">
        <f t="shared" ca="1" si="38"/>
        <v>#REF!</v>
      </c>
      <c r="O125" s="46" t="e">
        <f t="shared" ca="1" si="38"/>
        <v>#REF!</v>
      </c>
      <c r="P125" s="46" t="e">
        <f t="shared" ca="1" si="38"/>
        <v>#REF!</v>
      </c>
      <c r="Q125" s="46" t="e">
        <f t="shared" ca="1" si="38"/>
        <v>#REF!</v>
      </c>
      <c r="R125" s="46" t="e">
        <f t="shared" ca="1" si="38"/>
        <v>#REF!</v>
      </c>
      <c r="S125" s="46" t="e">
        <f t="shared" ca="1" si="38"/>
        <v>#REF!</v>
      </c>
      <c r="T125" s="46" t="e">
        <f t="shared" ca="1" si="38"/>
        <v>#REF!</v>
      </c>
      <c r="U125" s="57" t="e">
        <f t="shared" ca="1" si="32"/>
        <v>#REF!</v>
      </c>
      <c r="V125" s="57" t="e">
        <f t="shared" ca="1" si="33"/>
        <v>#REF!</v>
      </c>
      <c r="W125" s="57" t="e">
        <f t="shared" ca="1" si="34"/>
        <v>#REF!</v>
      </c>
      <c r="X125" s="57" t="e">
        <f t="shared" ca="1" si="35"/>
        <v>#REF!</v>
      </c>
    </row>
    <row r="126" spans="1:24" x14ac:dyDescent="0.25">
      <c r="A126" s="4">
        <f t="shared" si="22"/>
        <v>117</v>
      </c>
      <c r="B126" s="24" t="str">
        <f>INDEX([4]Intersections!$1:$1048576,MATCH($E126,[4]Intersections!$A:$A,0),MATCH("Description",[4]Intersections!$3:$3,0))</f>
        <v>Deane Avenue NE at Kenilworth Terrace NE</v>
      </c>
      <c r="C126" s="24">
        <v>336</v>
      </c>
      <c r="D126" s="4" t="s">
        <v>4</v>
      </c>
      <c r="E126" s="4" t="s">
        <v>27</v>
      </c>
      <c r="F126" s="4" t="s">
        <v>90</v>
      </c>
      <c r="G126" s="4" t="s">
        <v>6</v>
      </c>
      <c r="I126" s="46" t="e">
        <f t="shared" ca="1" si="38"/>
        <v>#REF!</v>
      </c>
      <c r="J126" s="46" t="e">
        <f t="shared" ca="1" si="38"/>
        <v>#REF!</v>
      </c>
      <c r="K126" s="46" t="e">
        <f t="shared" ca="1" si="38"/>
        <v>#REF!</v>
      </c>
      <c r="L126" s="46" t="e">
        <f t="shared" ca="1" si="38"/>
        <v>#REF!</v>
      </c>
      <c r="M126" s="46" t="e">
        <f t="shared" ca="1" si="38"/>
        <v>#REF!</v>
      </c>
      <c r="N126" s="46" t="e">
        <f t="shared" ca="1" si="38"/>
        <v>#REF!</v>
      </c>
      <c r="O126" s="46" t="e">
        <f t="shared" ca="1" si="38"/>
        <v>#REF!</v>
      </c>
      <c r="P126" s="46" t="e">
        <f t="shared" ca="1" si="38"/>
        <v>#REF!</v>
      </c>
      <c r="Q126" s="46" t="e">
        <f t="shared" ca="1" si="38"/>
        <v>#REF!</v>
      </c>
      <c r="R126" s="46" t="e">
        <f t="shared" ca="1" si="38"/>
        <v>#REF!</v>
      </c>
      <c r="S126" s="46" t="e">
        <f t="shared" ca="1" si="38"/>
        <v>#REF!</v>
      </c>
      <c r="T126" s="46" t="e">
        <f t="shared" ca="1" si="38"/>
        <v>#REF!</v>
      </c>
      <c r="U126" s="57" t="e">
        <f t="shared" ca="1" si="32"/>
        <v>#REF!</v>
      </c>
      <c r="V126" s="57" t="e">
        <f t="shared" ca="1" si="33"/>
        <v>#REF!</v>
      </c>
      <c r="W126" s="57" t="e">
        <f t="shared" ca="1" si="34"/>
        <v>#REF!</v>
      </c>
      <c r="X126" s="57" t="e">
        <f t="shared" ca="1" si="35"/>
        <v>#REF!</v>
      </c>
    </row>
    <row r="127" spans="1:24" x14ac:dyDescent="0.25">
      <c r="A127" s="4">
        <f t="shared" si="22"/>
        <v>118</v>
      </c>
      <c r="B127" s="24" t="str">
        <f>INDEX([4]Intersections!$1:$1048576,MATCH($E127,[4]Intersections!$A:$A,0),MATCH("Description",[4]Intersections!$3:$3,0))</f>
        <v>Deane Avenue NE at Kenilworth Terrace NE</v>
      </c>
      <c r="C127" s="24">
        <v>335</v>
      </c>
      <c r="D127" s="4" t="s">
        <v>4</v>
      </c>
      <c r="E127" s="4" t="s">
        <v>27</v>
      </c>
      <c r="F127" s="4" t="s">
        <v>93</v>
      </c>
      <c r="G127" s="4" t="s">
        <v>14</v>
      </c>
      <c r="I127" s="46" t="e">
        <f t="shared" ca="1" si="38"/>
        <v>#REF!</v>
      </c>
      <c r="J127" s="46" t="e">
        <f t="shared" ca="1" si="38"/>
        <v>#REF!</v>
      </c>
      <c r="K127" s="46" t="e">
        <f t="shared" ca="1" si="38"/>
        <v>#REF!</v>
      </c>
      <c r="L127" s="46" t="e">
        <f t="shared" ca="1" si="38"/>
        <v>#REF!</v>
      </c>
      <c r="M127" s="46" t="e">
        <f t="shared" ca="1" si="38"/>
        <v>#REF!</v>
      </c>
      <c r="N127" s="46" t="e">
        <f t="shared" ca="1" si="38"/>
        <v>#REF!</v>
      </c>
      <c r="O127" s="46" t="e">
        <f t="shared" ca="1" si="38"/>
        <v>#REF!</v>
      </c>
      <c r="P127" s="46" t="e">
        <f t="shared" ca="1" si="38"/>
        <v>#REF!</v>
      </c>
      <c r="Q127" s="46" t="e">
        <f t="shared" ca="1" si="38"/>
        <v>#REF!</v>
      </c>
      <c r="R127" s="46" t="e">
        <f t="shared" ca="1" si="38"/>
        <v>#REF!</v>
      </c>
      <c r="S127" s="46" t="e">
        <f t="shared" ca="1" si="38"/>
        <v>#REF!</v>
      </c>
      <c r="T127" s="46" t="e">
        <f t="shared" ca="1" si="38"/>
        <v>#REF!</v>
      </c>
      <c r="U127" s="57" t="e">
        <f t="shared" ca="1" si="32"/>
        <v>#REF!</v>
      </c>
      <c r="V127" s="57" t="e">
        <f t="shared" ca="1" si="33"/>
        <v>#REF!</v>
      </c>
      <c r="W127" s="57" t="e">
        <f t="shared" ca="1" si="34"/>
        <v>#REF!</v>
      </c>
      <c r="X127" s="57" t="e">
        <f t="shared" ca="1" si="35"/>
        <v>#REF!</v>
      </c>
    </row>
    <row r="128" spans="1:24" x14ac:dyDescent="0.25">
      <c r="A128" s="4">
        <f t="shared" si="22"/>
        <v>119</v>
      </c>
      <c r="B128" s="24" t="str">
        <f>INDEX([4]Intersections!$1:$1048576,MATCH($E128,[4]Intersections!$A:$A,0),MATCH("Description",[4]Intersections!$3:$3,0))</f>
        <v>Deane Avenue NE at Kenilworth Terrace NE</v>
      </c>
      <c r="C128" s="24">
        <v>339</v>
      </c>
      <c r="D128" s="4" t="s">
        <v>4</v>
      </c>
      <c r="E128" s="4" t="s">
        <v>27</v>
      </c>
      <c r="F128" s="4" t="s">
        <v>88</v>
      </c>
      <c r="G128" s="4" t="s">
        <v>8</v>
      </c>
      <c r="I128" s="46" t="e">
        <f t="shared" ca="1" si="38"/>
        <v>#REF!</v>
      </c>
      <c r="J128" s="46" t="e">
        <f t="shared" ca="1" si="38"/>
        <v>#REF!</v>
      </c>
      <c r="K128" s="46" t="e">
        <f t="shared" ca="1" si="38"/>
        <v>#REF!</v>
      </c>
      <c r="L128" s="46" t="e">
        <f t="shared" ca="1" si="38"/>
        <v>#REF!</v>
      </c>
      <c r="M128" s="46" t="e">
        <f t="shared" ca="1" si="38"/>
        <v>#REF!</v>
      </c>
      <c r="N128" s="46" t="e">
        <f t="shared" ca="1" si="38"/>
        <v>#REF!</v>
      </c>
      <c r="O128" s="46" t="e">
        <f t="shared" ca="1" si="38"/>
        <v>#REF!</v>
      </c>
      <c r="P128" s="46" t="e">
        <f t="shared" ca="1" si="38"/>
        <v>#REF!</v>
      </c>
      <c r="Q128" s="46" t="e">
        <f t="shared" ca="1" si="38"/>
        <v>#REF!</v>
      </c>
      <c r="R128" s="46" t="e">
        <f t="shared" ca="1" si="38"/>
        <v>#REF!</v>
      </c>
      <c r="S128" s="46" t="e">
        <f t="shared" ca="1" si="38"/>
        <v>#REF!</v>
      </c>
      <c r="T128" s="46" t="e">
        <f t="shared" ca="1" si="38"/>
        <v>#REF!</v>
      </c>
      <c r="U128" s="57" t="e">
        <f t="shared" ca="1" si="32"/>
        <v>#REF!</v>
      </c>
      <c r="V128" s="57" t="e">
        <f t="shared" ca="1" si="33"/>
        <v>#REF!</v>
      </c>
      <c r="W128" s="57" t="e">
        <f t="shared" ca="1" si="34"/>
        <v>#REF!</v>
      </c>
      <c r="X128" s="57" t="e">
        <f t="shared" ca="1" si="35"/>
        <v>#REF!</v>
      </c>
    </row>
    <row r="129" spans="1:24" x14ac:dyDescent="0.25">
      <c r="A129" s="4">
        <f t="shared" si="22"/>
        <v>120</v>
      </c>
      <c r="B129" s="24" t="str">
        <f>INDEX([4]Intersections!$1:$1048576,MATCH($E129,[4]Intersections!$A:$A,0),MATCH("Description",[4]Intersections!$3:$3,0))</f>
        <v>Deane Avenue NE at Kenilworth Avenue NE</v>
      </c>
      <c r="C129" s="24">
        <v>337</v>
      </c>
      <c r="D129" s="4" t="s">
        <v>4</v>
      </c>
      <c r="E129" s="4" t="s">
        <v>95</v>
      </c>
      <c r="F129" s="4" t="s">
        <v>90</v>
      </c>
      <c r="G129" s="4" t="s">
        <v>6</v>
      </c>
      <c r="I129" s="46" t="e">
        <f t="shared" ca="1" si="38"/>
        <v>#REF!</v>
      </c>
      <c r="J129" s="46" t="e">
        <f t="shared" ca="1" si="38"/>
        <v>#REF!</v>
      </c>
      <c r="K129" s="46" t="e">
        <f t="shared" ca="1" si="38"/>
        <v>#REF!</v>
      </c>
      <c r="L129" s="46" t="e">
        <f t="shared" ca="1" si="38"/>
        <v>#REF!</v>
      </c>
      <c r="M129" s="46" t="e">
        <f t="shared" ca="1" si="38"/>
        <v>#REF!</v>
      </c>
      <c r="N129" s="46" t="e">
        <f t="shared" ca="1" si="38"/>
        <v>#REF!</v>
      </c>
      <c r="O129" s="46" t="e">
        <f t="shared" ca="1" si="38"/>
        <v>#REF!</v>
      </c>
      <c r="P129" s="46" t="e">
        <f t="shared" ca="1" si="38"/>
        <v>#REF!</v>
      </c>
      <c r="Q129" s="46" t="e">
        <f t="shared" ca="1" si="38"/>
        <v>#REF!</v>
      </c>
      <c r="R129" s="46" t="e">
        <f t="shared" ca="1" si="38"/>
        <v>#REF!</v>
      </c>
      <c r="S129" s="46" t="e">
        <f t="shared" ca="1" si="38"/>
        <v>#REF!</v>
      </c>
      <c r="T129" s="46" t="e">
        <f t="shared" ca="1" si="38"/>
        <v>#REF!</v>
      </c>
      <c r="U129" s="57" t="e">
        <f t="shared" ca="1" si="32"/>
        <v>#REF!</v>
      </c>
      <c r="V129" s="57" t="e">
        <f t="shared" ca="1" si="33"/>
        <v>#REF!</v>
      </c>
      <c r="W129" s="57" t="e">
        <f t="shared" ca="1" si="34"/>
        <v>#REF!</v>
      </c>
      <c r="X129" s="57" t="e">
        <f t="shared" ca="1" si="35"/>
        <v>#REF!</v>
      </c>
    </row>
    <row r="130" spans="1:24" x14ac:dyDescent="0.25">
      <c r="A130" s="4">
        <f t="shared" si="22"/>
        <v>121</v>
      </c>
      <c r="B130" s="24" t="str">
        <f>INDEX([4]Intersections!$1:$1048576,MATCH($E130,[4]Intersections!$A:$A,0),MATCH("Description",[4]Intersections!$3:$3,0))</f>
        <v>Deane Avenue NE at Kenilworth Avenue NE</v>
      </c>
      <c r="C130" s="4">
        <v>10386</v>
      </c>
      <c r="D130" s="4" t="s">
        <v>4</v>
      </c>
      <c r="E130" s="4" t="s">
        <v>95</v>
      </c>
      <c r="F130" s="4" t="s">
        <v>88</v>
      </c>
      <c r="G130" s="4" t="s">
        <v>8</v>
      </c>
      <c r="I130" s="46" t="e">
        <f t="shared" ca="1" si="38"/>
        <v>#REF!</v>
      </c>
      <c r="J130" s="46" t="e">
        <f t="shared" ca="1" si="38"/>
        <v>#REF!</v>
      </c>
      <c r="K130" s="46" t="e">
        <f t="shared" ca="1" si="38"/>
        <v>#REF!</v>
      </c>
      <c r="L130" s="46" t="e">
        <f t="shared" ca="1" si="38"/>
        <v>#REF!</v>
      </c>
      <c r="M130" s="46" t="e">
        <f t="shared" ca="1" si="38"/>
        <v>#REF!</v>
      </c>
      <c r="N130" s="46" t="e">
        <f t="shared" ca="1" si="38"/>
        <v>#REF!</v>
      </c>
      <c r="O130" s="46" t="e">
        <f t="shared" ca="1" si="38"/>
        <v>#REF!</v>
      </c>
      <c r="P130" s="46" t="e">
        <f t="shared" ca="1" si="38"/>
        <v>#REF!</v>
      </c>
      <c r="Q130" s="46" t="e">
        <f t="shared" ca="1" si="38"/>
        <v>#REF!</v>
      </c>
      <c r="R130" s="46" t="e">
        <f t="shared" ca="1" si="38"/>
        <v>#REF!</v>
      </c>
      <c r="S130" s="46" t="e">
        <f t="shared" ca="1" si="38"/>
        <v>#REF!</v>
      </c>
      <c r="T130" s="46" t="e">
        <f t="shared" ca="1" si="38"/>
        <v>#REF!</v>
      </c>
      <c r="U130" s="57" t="e">
        <f t="shared" ca="1" si="32"/>
        <v>#REF!</v>
      </c>
      <c r="V130" s="57" t="e">
        <f t="shared" ca="1" si="33"/>
        <v>#REF!</v>
      </c>
      <c r="W130" s="57" t="e">
        <f t="shared" ca="1" si="34"/>
        <v>#REF!</v>
      </c>
      <c r="X130" s="57" t="e">
        <f t="shared" ca="1" si="35"/>
        <v>#REF!</v>
      </c>
    </row>
    <row r="131" spans="1:24" x14ac:dyDescent="0.25">
      <c r="A131" s="4">
        <f t="shared" si="22"/>
        <v>122</v>
      </c>
      <c r="B131" s="24" t="str">
        <f>INDEX([4]Intersections!$1:$1048576,MATCH($E131,[4]Intersections!$A:$A,0),MATCH("Description",[4]Intersections!$3:$3,0))</f>
        <v>Nannie Helen Burroughs Avenue NE at Kenilworth Avenue NE and DC-295 U-Turns</v>
      </c>
      <c r="C131" s="4">
        <v>343</v>
      </c>
      <c r="D131" s="4" t="s">
        <v>4</v>
      </c>
      <c r="E131" s="4" t="s">
        <v>96</v>
      </c>
      <c r="F131" s="4" t="s">
        <v>89</v>
      </c>
      <c r="G131" s="4" t="s">
        <v>13</v>
      </c>
      <c r="I131" s="46" t="e">
        <f t="shared" ca="1" si="38"/>
        <v>#REF!</v>
      </c>
      <c r="J131" s="46" t="e">
        <f t="shared" ca="1" si="38"/>
        <v>#REF!</v>
      </c>
      <c r="K131" s="46" t="e">
        <f t="shared" ca="1" si="38"/>
        <v>#REF!</v>
      </c>
      <c r="L131" s="46" t="e">
        <f t="shared" ca="1" si="38"/>
        <v>#REF!</v>
      </c>
      <c r="M131" s="46" t="e">
        <f t="shared" ca="1" si="38"/>
        <v>#REF!</v>
      </c>
      <c r="N131" s="46" t="e">
        <f t="shared" ca="1" si="38"/>
        <v>#REF!</v>
      </c>
      <c r="O131" s="46" t="e">
        <f t="shared" ca="1" si="38"/>
        <v>#REF!</v>
      </c>
      <c r="P131" s="46" t="e">
        <f t="shared" ca="1" si="38"/>
        <v>#REF!</v>
      </c>
      <c r="Q131" s="46" t="e">
        <f t="shared" ca="1" si="38"/>
        <v>#REF!</v>
      </c>
      <c r="R131" s="46" t="e">
        <f t="shared" ca="1" si="38"/>
        <v>#REF!</v>
      </c>
      <c r="S131" s="46" t="e">
        <f t="shared" ca="1" si="38"/>
        <v>#REF!</v>
      </c>
      <c r="T131" s="46" t="e">
        <f t="shared" ca="1" si="38"/>
        <v>#REF!</v>
      </c>
      <c r="U131" s="57" t="e">
        <f t="shared" ca="1" si="32"/>
        <v>#REF!</v>
      </c>
      <c r="V131" s="57" t="e">
        <f t="shared" ca="1" si="33"/>
        <v>#REF!</v>
      </c>
      <c r="W131" s="57" t="e">
        <f t="shared" ca="1" si="34"/>
        <v>#REF!</v>
      </c>
      <c r="X131" s="57" t="e">
        <f t="shared" ca="1" si="35"/>
        <v>#REF!</v>
      </c>
    </row>
    <row r="132" spans="1:24" x14ac:dyDescent="0.25">
      <c r="A132" s="4">
        <f t="shared" si="22"/>
        <v>123</v>
      </c>
      <c r="B132" s="24" t="str">
        <f>INDEX([4]Intersections!$1:$1048576,MATCH($E132,[4]Intersections!$A:$A,0),MATCH("Description",[4]Intersections!$3:$3,0))</f>
        <v>Nannie Helen Burroughs Avenue NE at Kenilworth Avenue NE and DC-295 U-Turns</v>
      </c>
      <c r="C132" s="4">
        <v>345</v>
      </c>
      <c r="D132" s="4" t="s">
        <v>4</v>
      </c>
      <c r="E132" s="4" t="s">
        <v>96</v>
      </c>
      <c r="F132" s="4" t="s">
        <v>88</v>
      </c>
      <c r="G132" s="4" t="s">
        <v>8</v>
      </c>
      <c r="I132" s="46" t="e">
        <f t="shared" ref="I132:T139" ca="1" si="39">ROUND((INDEX(INDIRECT(TMC_DB&amp;$E132&amp;"'!$A$69:$I$92"), MATCH(I$9,INDIRECT(TMC_DB&amp;$E132&amp;"'!$A$69:$A$92"),0), MATCH($G132,INDIRECT(TMC_DB&amp;$E132&amp;"'!$A$67:$I$67"),0)))/2,0)</f>
        <v>#REF!</v>
      </c>
      <c r="J132" s="46" t="e">
        <f t="shared" ca="1" si="39"/>
        <v>#REF!</v>
      </c>
      <c r="K132" s="46" t="e">
        <f t="shared" ca="1" si="39"/>
        <v>#REF!</v>
      </c>
      <c r="L132" s="46" t="e">
        <f t="shared" ca="1" si="39"/>
        <v>#REF!</v>
      </c>
      <c r="M132" s="46" t="e">
        <f t="shared" ca="1" si="39"/>
        <v>#REF!</v>
      </c>
      <c r="N132" s="46" t="e">
        <f t="shared" ca="1" si="39"/>
        <v>#REF!</v>
      </c>
      <c r="O132" s="46" t="e">
        <f t="shared" ca="1" si="39"/>
        <v>#REF!</v>
      </c>
      <c r="P132" s="46" t="e">
        <f t="shared" ca="1" si="39"/>
        <v>#REF!</v>
      </c>
      <c r="Q132" s="46" t="e">
        <f t="shared" ca="1" si="39"/>
        <v>#REF!</v>
      </c>
      <c r="R132" s="46" t="e">
        <f t="shared" ca="1" si="39"/>
        <v>#REF!</v>
      </c>
      <c r="S132" s="46" t="e">
        <f t="shared" ca="1" si="39"/>
        <v>#REF!</v>
      </c>
      <c r="T132" s="46" t="e">
        <f t="shared" ca="1" si="39"/>
        <v>#REF!</v>
      </c>
      <c r="U132" s="57" t="e">
        <f t="shared" ca="1" si="32"/>
        <v>#REF!</v>
      </c>
      <c r="V132" s="57" t="e">
        <f t="shared" ca="1" si="33"/>
        <v>#REF!</v>
      </c>
      <c r="W132" s="57" t="e">
        <f t="shared" ca="1" si="34"/>
        <v>#REF!</v>
      </c>
      <c r="X132" s="57" t="e">
        <f t="shared" ca="1" si="35"/>
        <v>#REF!</v>
      </c>
    </row>
    <row r="133" spans="1:24" x14ac:dyDescent="0.25">
      <c r="A133" s="4">
        <f t="shared" si="22"/>
        <v>124</v>
      </c>
      <c r="B133" s="24" t="str">
        <f>INDEX([4]Intersections!$1:$1048576,MATCH($E133,[4]Intersections!$A:$A,0),MATCH("Description",[4]Intersections!$3:$3,0))</f>
        <v>Nannie Helen Burroughs Avenue NE at Kenilworth Avenue NE and DC-295 U-Turns</v>
      </c>
      <c r="C133" s="4">
        <v>341</v>
      </c>
      <c r="D133" s="4" t="s">
        <v>4</v>
      </c>
      <c r="E133" s="4" t="s">
        <v>96</v>
      </c>
      <c r="F133" s="4" t="s">
        <v>90</v>
      </c>
      <c r="G133" s="4" t="s">
        <v>6</v>
      </c>
      <c r="I133" s="46" t="e">
        <f t="shared" ca="1" si="39"/>
        <v>#REF!</v>
      </c>
      <c r="J133" s="46" t="e">
        <f t="shared" ca="1" si="39"/>
        <v>#REF!</v>
      </c>
      <c r="K133" s="46" t="e">
        <f t="shared" ca="1" si="39"/>
        <v>#REF!</v>
      </c>
      <c r="L133" s="46" t="e">
        <f t="shared" ca="1" si="39"/>
        <v>#REF!</v>
      </c>
      <c r="M133" s="46" t="e">
        <f t="shared" ca="1" si="39"/>
        <v>#REF!</v>
      </c>
      <c r="N133" s="46" t="e">
        <f t="shared" ca="1" si="39"/>
        <v>#REF!</v>
      </c>
      <c r="O133" s="46" t="e">
        <f t="shared" ca="1" si="39"/>
        <v>#REF!</v>
      </c>
      <c r="P133" s="46" t="e">
        <f t="shared" ca="1" si="39"/>
        <v>#REF!</v>
      </c>
      <c r="Q133" s="46" t="e">
        <f t="shared" ca="1" si="39"/>
        <v>#REF!</v>
      </c>
      <c r="R133" s="46" t="e">
        <f t="shared" ca="1" si="39"/>
        <v>#REF!</v>
      </c>
      <c r="S133" s="46" t="e">
        <f t="shared" ca="1" si="39"/>
        <v>#REF!</v>
      </c>
      <c r="T133" s="46" t="e">
        <f t="shared" ca="1" si="39"/>
        <v>#REF!</v>
      </c>
      <c r="U133" s="57" t="e">
        <f t="shared" ca="1" si="32"/>
        <v>#REF!</v>
      </c>
      <c r="V133" s="57" t="e">
        <f t="shared" ca="1" si="33"/>
        <v>#REF!</v>
      </c>
      <c r="W133" s="57" t="e">
        <f t="shared" ca="1" si="34"/>
        <v>#REF!</v>
      </c>
      <c r="X133" s="57" t="e">
        <f t="shared" ca="1" si="35"/>
        <v>#REF!</v>
      </c>
    </row>
    <row r="134" spans="1:24" x14ac:dyDescent="0.25">
      <c r="A134" s="4">
        <f t="shared" si="22"/>
        <v>125</v>
      </c>
      <c r="B134" s="24" t="str">
        <f>INDEX([4]Intersections!$1:$1048576,MATCH($E134,[4]Intersections!$A:$A,0),MATCH("Description",[4]Intersections!$3:$3,0))</f>
        <v>Nannie Helen Burroughs Avenue NE at Minnesota Avenue NE</v>
      </c>
      <c r="C134" s="4">
        <v>166</v>
      </c>
      <c r="D134" s="4" t="s">
        <v>4</v>
      </c>
      <c r="E134" s="4" t="s">
        <v>26</v>
      </c>
      <c r="F134" s="4" t="s">
        <v>89</v>
      </c>
      <c r="G134" s="4" t="s">
        <v>13</v>
      </c>
      <c r="I134" s="46" t="e">
        <f t="shared" ca="1" si="39"/>
        <v>#REF!</v>
      </c>
      <c r="J134" s="46" t="e">
        <f t="shared" ca="1" si="39"/>
        <v>#REF!</v>
      </c>
      <c r="K134" s="46" t="e">
        <f t="shared" ca="1" si="39"/>
        <v>#REF!</v>
      </c>
      <c r="L134" s="46" t="e">
        <f t="shared" ca="1" si="39"/>
        <v>#REF!</v>
      </c>
      <c r="M134" s="46" t="e">
        <f t="shared" ca="1" si="39"/>
        <v>#REF!</v>
      </c>
      <c r="N134" s="46" t="e">
        <f t="shared" ca="1" si="39"/>
        <v>#REF!</v>
      </c>
      <c r="O134" s="46" t="e">
        <f t="shared" ca="1" si="39"/>
        <v>#REF!</v>
      </c>
      <c r="P134" s="46" t="e">
        <f t="shared" ca="1" si="39"/>
        <v>#REF!</v>
      </c>
      <c r="Q134" s="46" t="e">
        <f t="shared" ca="1" si="39"/>
        <v>#REF!</v>
      </c>
      <c r="R134" s="46" t="e">
        <f t="shared" ca="1" si="39"/>
        <v>#REF!</v>
      </c>
      <c r="S134" s="46" t="e">
        <f t="shared" ca="1" si="39"/>
        <v>#REF!</v>
      </c>
      <c r="T134" s="46" t="e">
        <f t="shared" ca="1" si="39"/>
        <v>#REF!</v>
      </c>
      <c r="U134" s="57" t="e">
        <f t="shared" ca="1" si="32"/>
        <v>#REF!</v>
      </c>
      <c r="V134" s="57" t="e">
        <f t="shared" ca="1" si="33"/>
        <v>#REF!</v>
      </c>
      <c r="W134" s="57" t="e">
        <f t="shared" ca="1" si="34"/>
        <v>#REF!</v>
      </c>
      <c r="X134" s="57" t="e">
        <f t="shared" ca="1" si="35"/>
        <v>#REF!</v>
      </c>
    </row>
    <row r="135" spans="1:24" x14ac:dyDescent="0.25">
      <c r="A135" s="4">
        <f t="shared" si="22"/>
        <v>126</v>
      </c>
      <c r="B135" s="24" t="str">
        <f>INDEX([4]Intersections!$1:$1048576,MATCH($E135,[4]Intersections!$A:$A,0),MATCH("Description",[4]Intersections!$3:$3,0))</f>
        <v>Nannie Helen Burroughs Avenue NE at Minnesota Avenue NE</v>
      </c>
      <c r="C135" s="4">
        <v>346</v>
      </c>
      <c r="D135" s="4" t="s">
        <v>4</v>
      </c>
      <c r="E135" s="4" t="s">
        <v>26</v>
      </c>
      <c r="F135" s="4" t="s">
        <v>88</v>
      </c>
      <c r="G135" s="4" t="s">
        <v>8</v>
      </c>
      <c r="I135" s="46" t="e">
        <f t="shared" ca="1" si="39"/>
        <v>#REF!</v>
      </c>
      <c r="J135" s="46" t="e">
        <f t="shared" ca="1" si="39"/>
        <v>#REF!</v>
      </c>
      <c r="K135" s="46" t="e">
        <f t="shared" ca="1" si="39"/>
        <v>#REF!</v>
      </c>
      <c r="L135" s="46" t="e">
        <f t="shared" ca="1" si="39"/>
        <v>#REF!</v>
      </c>
      <c r="M135" s="46" t="e">
        <f t="shared" ca="1" si="39"/>
        <v>#REF!</v>
      </c>
      <c r="N135" s="46" t="e">
        <f t="shared" ca="1" si="39"/>
        <v>#REF!</v>
      </c>
      <c r="O135" s="46" t="e">
        <f t="shared" ca="1" si="39"/>
        <v>#REF!</v>
      </c>
      <c r="P135" s="46" t="e">
        <f t="shared" ca="1" si="39"/>
        <v>#REF!</v>
      </c>
      <c r="Q135" s="46" t="e">
        <f t="shared" ca="1" si="39"/>
        <v>#REF!</v>
      </c>
      <c r="R135" s="46" t="e">
        <f t="shared" ca="1" si="39"/>
        <v>#REF!</v>
      </c>
      <c r="S135" s="46" t="e">
        <f t="shared" ca="1" si="39"/>
        <v>#REF!</v>
      </c>
      <c r="T135" s="46" t="e">
        <f t="shared" ca="1" si="39"/>
        <v>#REF!</v>
      </c>
      <c r="U135" s="57" t="e">
        <f t="shared" ca="1" si="32"/>
        <v>#REF!</v>
      </c>
      <c r="V135" s="57" t="e">
        <f t="shared" ca="1" si="33"/>
        <v>#REF!</v>
      </c>
      <c r="W135" s="57" t="e">
        <f t="shared" ca="1" si="34"/>
        <v>#REF!</v>
      </c>
      <c r="X135" s="57" t="e">
        <f t="shared" ca="1" si="35"/>
        <v>#REF!</v>
      </c>
    </row>
    <row r="136" spans="1:24" x14ac:dyDescent="0.25">
      <c r="A136" s="4">
        <f t="shared" si="22"/>
        <v>127</v>
      </c>
      <c r="B136" s="24" t="s">
        <v>50</v>
      </c>
      <c r="C136" s="4">
        <v>358</v>
      </c>
      <c r="D136" s="4" t="s">
        <v>4</v>
      </c>
      <c r="E136" s="4" t="s">
        <v>38</v>
      </c>
      <c r="F136" s="4" t="s">
        <v>97</v>
      </c>
      <c r="G136" s="4" t="s">
        <v>88</v>
      </c>
      <c r="I136" s="46" t="e">
        <f t="shared" ca="1" si="39"/>
        <v>#REF!</v>
      </c>
      <c r="J136" s="46" t="e">
        <f t="shared" ca="1" si="39"/>
        <v>#REF!</v>
      </c>
      <c r="K136" s="46" t="e">
        <f t="shared" ca="1" si="39"/>
        <v>#REF!</v>
      </c>
      <c r="L136" s="46" t="e">
        <f t="shared" ca="1" si="39"/>
        <v>#REF!</v>
      </c>
      <c r="M136" s="46" t="e">
        <f t="shared" ca="1" si="39"/>
        <v>#REF!</v>
      </c>
      <c r="N136" s="46" t="e">
        <f t="shared" ca="1" si="39"/>
        <v>#REF!</v>
      </c>
      <c r="O136" s="46" t="e">
        <f t="shared" ca="1" si="39"/>
        <v>#REF!</v>
      </c>
      <c r="P136" s="46" t="e">
        <f t="shared" ca="1" si="39"/>
        <v>#REF!</v>
      </c>
      <c r="Q136" s="46" t="e">
        <f t="shared" ca="1" si="39"/>
        <v>#REF!</v>
      </c>
      <c r="R136" s="46" t="e">
        <f t="shared" ca="1" si="39"/>
        <v>#REF!</v>
      </c>
      <c r="S136" s="46" t="e">
        <f t="shared" ca="1" si="39"/>
        <v>#REF!</v>
      </c>
      <c r="T136" s="46" t="e">
        <f t="shared" ca="1" si="39"/>
        <v>#REF!</v>
      </c>
      <c r="U136" s="57" t="e">
        <f t="shared" ca="1" si="32"/>
        <v>#REF!</v>
      </c>
      <c r="V136" s="57" t="e">
        <f t="shared" ca="1" si="33"/>
        <v>#REF!</v>
      </c>
      <c r="W136" s="57" t="e">
        <f t="shared" ca="1" si="34"/>
        <v>#REF!</v>
      </c>
      <c r="X136" s="57" t="e">
        <f t="shared" ca="1" si="35"/>
        <v>#REF!</v>
      </c>
    </row>
    <row r="137" spans="1:24" x14ac:dyDescent="0.25">
      <c r="A137" s="4">
        <f t="shared" si="22"/>
        <v>128</v>
      </c>
      <c r="B137" s="24" t="s">
        <v>50</v>
      </c>
      <c r="C137" s="4">
        <v>355</v>
      </c>
      <c r="D137" s="4" t="s">
        <v>4</v>
      </c>
      <c r="E137" s="4" t="s">
        <v>38</v>
      </c>
      <c r="F137" s="4" t="s">
        <v>98</v>
      </c>
      <c r="G137" s="4" t="s">
        <v>89</v>
      </c>
      <c r="I137" s="46" t="e">
        <f t="shared" ca="1" si="39"/>
        <v>#REF!</v>
      </c>
      <c r="J137" s="46" t="e">
        <f t="shared" ca="1" si="39"/>
        <v>#REF!</v>
      </c>
      <c r="K137" s="46" t="e">
        <f t="shared" ca="1" si="39"/>
        <v>#REF!</v>
      </c>
      <c r="L137" s="46" t="e">
        <f t="shared" ca="1" si="39"/>
        <v>#REF!</v>
      </c>
      <c r="M137" s="46" t="e">
        <f t="shared" ca="1" si="39"/>
        <v>#REF!</v>
      </c>
      <c r="N137" s="46" t="e">
        <f t="shared" ca="1" si="39"/>
        <v>#REF!</v>
      </c>
      <c r="O137" s="46" t="e">
        <f t="shared" ca="1" si="39"/>
        <v>#REF!</v>
      </c>
      <c r="P137" s="46" t="e">
        <f t="shared" ca="1" si="39"/>
        <v>#REF!</v>
      </c>
      <c r="Q137" s="46" t="e">
        <f t="shared" ca="1" si="39"/>
        <v>#REF!</v>
      </c>
      <c r="R137" s="46" t="e">
        <f t="shared" ca="1" si="39"/>
        <v>#REF!</v>
      </c>
      <c r="S137" s="46" t="e">
        <f t="shared" ca="1" si="39"/>
        <v>#REF!</v>
      </c>
      <c r="T137" s="46" t="e">
        <f t="shared" ca="1" si="39"/>
        <v>#REF!</v>
      </c>
      <c r="U137" s="57" t="e">
        <f t="shared" ca="1" si="32"/>
        <v>#REF!</v>
      </c>
      <c r="V137" s="57" t="e">
        <f t="shared" ca="1" si="33"/>
        <v>#REF!</v>
      </c>
      <c r="W137" s="57" t="e">
        <f t="shared" ca="1" si="34"/>
        <v>#REF!</v>
      </c>
      <c r="X137" s="57" t="e">
        <f t="shared" ca="1" si="35"/>
        <v>#REF!</v>
      </c>
    </row>
    <row r="138" spans="1:24" x14ac:dyDescent="0.25">
      <c r="A138" s="4">
        <f t="shared" si="22"/>
        <v>129</v>
      </c>
      <c r="B138" s="24" t="s">
        <v>50</v>
      </c>
      <c r="C138" s="4">
        <v>353</v>
      </c>
      <c r="D138" s="4" t="s">
        <v>4</v>
      </c>
      <c r="E138" s="4" t="s">
        <v>38</v>
      </c>
      <c r="F138" s="4" t="s">
        <v>99</v>
      </c>
      <c r="G138" s="4" t="s">
        <v>90</v>
      </c>
      <c r="I138" s="46" t="e">
        <f t="shared" ca="1" si="39"/>
        <v>#REF!</v>
      </c>
      <c r="J138" s="46" t="e">
        <f t="shared" ca="1" si="39"/>
        <v>#REF!</v>
      </c>
      <c r="K138" s="46" t="e">
        <f t="shared" ca="1" si="39"/>
        <v>#REF!</v>
      </c>
      <c r="L138" s="46" t="e">
        <f t="shared" ca="1" si="39"/>
        <v>#REF!</v>
      </c>
      <c r="M138" s="46" t="e">
        <f t="shared" ca="1" si="39"/>
        <v>#REF!</v>
      </c>
      <c r="N138" s="46" t="e">
        <f t="shared" ca="1" si="39"/>
        <v>#REF!</v>
      </c>
      <c r="O138" s="46" t="e">
        <f t="shared" ca="1" si="39"/>
        <v>#REF!</v>
      </c>
      <c r="P138" s="46" t="e">
        <f t="shared" ca="1" si="39"/>
        <v>#REF!</v>
      </c>
      <c r="Q138" s="46" t="e">
        <f t="shared" ca="1" si="39"/>
        <v>#REF!</v>
      </c>
      <c r="R138" s="46" t="e">
        <f t="shared" ca="1" si="39"/>
        <v>#REF!</v>
      </c>
      <c r="S138" s="46" t="e">
        <f t="shared" ca="1" si="39"/>
        <v>#REF!</v>
      </c>
      <c r="T138" s="46" t="e">
        <f t="shared" ca="1" si="39"/>
        <v>#REF!</v>
      </c>
      <c r="U138" s="57" t="e">
        <f t="shared" ca="1" si="32"/>
        <v>#REF!</v>
      </c>
      <c r="V138" s="57" t="e">
        <f t="shared" ca="1" si="33"/>
        <v>#REF!</v>
      </c>
      <c r="W138" s="57" t="e">
        <f t="shared" ca="1" si="34"/>
        <v>#REF!</v>
      </c>
      <c r="X138" s="57" t="e">
        <f t="shared" ca="1" si="35"/>
        <v>#REF!</v>
      </c>
    </row>
    <row r="139" spans="1:24" x14ac:dyDescent="0.25">
      <c r="A139" s="4">
        <f t="shared" si="22"/>
        <v>130</v>
      </c>
      <c r="B139" s="24" t="s">
        <v>50</v>
      </c>
      <c r="C139" s="4">
        <v>350</v>
      </c>
      <c r="D139" s="4" t="s">
        <v>4</v>
      </c>
      <c r="E139" s="4" t="s">
        <v>38</v>
      </c>
      <c r="F139" s="4" t="s">
        <v>100</v>
      </c>
      <c r="G139" s="4" t="s">
        <v>93</v>
      </c>
      <c r="I139" s="46" t="e">
        <f t="shared" ca="1" si="39"/>
        <v>#REF!</v>
      </c>
      <c r="J139" s="46" t="e">
        <f t="shared" ca="1" si="39"/>
        <v>#REF!</v>
      </c>
      <c r="K139" s="46" t="e">
        <f t="shared" ca="1" si="39"/>
        <v>#REF!</v>
      </c>
      <c r="L139" s="46" t="e">
        <f t="shared" ca="1" si="39"/>
        <v>#REF!</v>
      </c>
      <c r="M139" s="46" t="e">
        <f t="shared" ca="1" si="39"/>
        <v>#REF!</v>
      </c>
      <c r="N139" s="46" t="e">
        <f t="shared" ca="1" si="39"/>
        <v>#REF!</v>
      </c>
      <c r="O139" s="46" t="e">
        <f t="shared" ca="1" si="39"/>
        <v>#REF!</v>
      </c>
      <c r="P139" s="46" t="e">
        <f t="shared" ca="1" si="39"/>
        <v>#REF!</v>
      </c>
      <c r="Q139" s="46" t="e">
        <f t="shared" ca="1" si="39"/>
        <v>#REF!</v>
      </c>
      <c r="R139" s="46" t="e">
        <f t="shared" ca="1" si="39"/>
        <v>#REF!</v>
      </c>
      <c r="S139" s="46" t="e">
        <f t="shared" ca="1" si="39"/>
        <v>#REF!</v>
      </c>
      <c r="T139" s="46" t="e">
        <f t="shared" ca="1" si="39"/>
        <v>#REF!</v>
      </c>
      <c r="U139" s="57" t="e">
        <f t="shared" ca="1" si="32"/>
        <v>#REF!</v>
      </c>
      <c r="V139" s="57" t="e">
        <f t="shared" ca="1" si="33"/>
        <v>#REF!</v>
      </c>
      <c r="W139" s="57" t="e">
        <f t="shared" ca="1" si="34"/>
        <v>#REF!</v>
      </c>
      <c r="X139" s="57" t="e">
        <f t="shared" ca="1" si="35"/>
        <v>#REF!</v>
      </c>
    </row>
    <row r="140" spans="1:24" x14ac:dyDescent="0.25">
      <c r="A140" s="24">
        <f t="shared" si="22"/>
        <v>131</v>
      </c>
      <c r="B140" s="24" t="s">
        <v>50</v>
      </c>
      <c r="C140" s="24">
        <v>357</v>
      </c>
      <c r="D140" s="24" t="s">
        <v>4</v>
      </c>
      <c r="E140" s="24" t="s">
        <v>38</v>
      </c>
      <c r="F140" s="24" t="s">
        <v>101</v>
      </c>
      <c r="G140" s="24" t="s">
        <v>103</v>
      </c>
      <c r="H140" s="48"/>
      <c r="I140" s="60" t="e">
        <f t="shared" ref="I140:T140" ca="1" si="40">ROUND((INDEX(INDIRECT(TMC_DB&amp;$E140&amp;"'!$A$69:$K$92"), MATCH(I$9,INDIRECT(TMC_DB&amp;$E140&amp;"'!$A$69:$A$92"),0), MATCH($G140,INDIRECT(TMC_DB&amp;$E140&amp;"'!$A$67:$K$67"),0)))/2,0)</f>
        <v>#REF!</v>
      </c>
      <c r="J140" s="60" t="e">
        <f t="shared" ca="1" si="40"/>
        <v>#REF!</v>
      </c>
      <c r="K140" s="60" t="e">
        <f t="shared" ca="1" si="40"/>
        <v>#REF!</v>
      </c>
      <c r="L140" s="60" t="e">
        <f t="shared" ca="1" si="40"/>
        <v>#REF!</v>
      </c>
      <c r="M140" s="60" t="e">
        <f t="shared" ca="1" si="40"/>
        <v>#REF!</v>
      </c>
      <c r="N140" s="60" t="e">
        <f t="shared" ca="1" si="40"/>
        <v>#REF!</v>
      </c>
      <c r="O140" s="60" t="e">
        <f t="shared" ca="1" si="40"/>
        <v>#REF!</v>
      </c>
      <c r="P140" s="60" t="e">
        <f t="shared" ca="1" si="40"/>
        <v>#REF!</v>
      </c>
      <c r="Q140" s="60" t="e">
        <f t="shared" ca="1" si="40"/>
        <v>#REF!</v>
      </c>
      <c r="R140" s="60" t="e">
        <f t="shared" ca="1" si="40"/>
        <v>#REF!</v>
      </c>
      <c r="S140" s="60" t="e">
        <f t="shared" ca="1" si="40"/>
        <v>#REF!</v>
      </c>
      <c r="T140" s="60" t="e">
        <f t="shared" ca="1" si="40"/>
        <v>#REF!</v>
      </c>
      <c r="U140" s="57" t="e">
        <f t="shared" ca="1" si="32"/>
        <v>#REF!</v>
      </c>
      <c r="V140" s="57" t="e">
        <f t="shared" ca="1" si="33"/>
        <v>#REF!</v>
      </c>
      <c r="W140" s="57" t="e">
        <f t="shared" ca="1" si="34"/>
        <v>#REF!</v>
      </c>
      <c r="X140" s="57" t="e">
        <f t="shared" ca="1" si="35"/>
        <v>#REF!</v>
      </c>
    </row>
    <row r="141" spans="1:24" x14ac:dyDescent="0.25">
      <c r="A141" s="4">
        <f t="shared" ref="A141" si="41">A140+1</f>
        <v>132</v>
      </c>
      <c r="B141" s="24" t="str">
        <f>INDEX([4]Intersections!$1:$1048576,MATCH($E141,[4]Intersections!$A:$A,0),MATCH("Description",[4]Intersections!$3:$3,0))</f>
        <v>Kenilworth Avenue NE at Foote Street NE</v>
      </c>
      <c r="C141" s="4">
        <v>361</v>
      </c>
      <c r="D141" s="4" t="s">
        <v>4</v>
      </c>
      <c r="E141" s="4" t="s">
        <v>24</v>
      </c>
      <c r="F141" s="4" t="s">
        <v>93</v>
      </c>
      <c r="G141" s="4" t="s">
        <v>14</v>
      </c>
      <c r="I141" s="42" t="e">
        <f t="shared" ref="I141:T141" ca="1" si="42">ROUND((INDEX(INDIRECT(TMC_DB&amp;$E141&amp;"'!$A$69:$I$92"), MATCH(I$9,INDIRECT(TMC_DB&amp;$E141&amp;"'!$A$69:$A$92"),0), MATCH($G141,INDIRECT(TMC_DB&amp;$E141&amp;"'!$A$67:$I$67"),0)))/2,0)</f>
        <v>#REF!</v>
      </c>
      <c r="J141" s="46" t="e">
        <f t="shared" ca="1" si="42"/>
        <v>#REF!</v>
      </c>
      <c r="K141" s="46" t="e">
        <f t="shared" ca="1" si="42"/>
        <v>#REF!</v>
      </c>
      <c r="L141" s="46" t="e">
        <f t="shared" ca="1" si="42"/>
        <v>#REF!</v>
      </c>
      <c r="M141" s="46" t="e">
        <f t="shared" ca="1" si="42"/>
        <v>#REF!</v>
      </c>
      <c r="N141" s="46" t="e">
        <f t="shared" ca="1" si="42"/>
        <v>#REF!</v>
      </c>
      <c r="O141" s="46" t="e">
        <f t="shared" ca="1" si="42"/>
        <v>#REF!</v>
      </c>
      <c r="P141" s="46" t="e">
        <f t="shared" ca="1" si="42"/>
        <v>#REF!</v>
      </c>
      <c r="Q141" s="46" t="e">
        <f t="shared" ca="1" si="42"/>
        <v>#REF!</v>
      </c>
      <c r="R141" s="46" t="e">
        <f t="shared" ca="1" si="42"/>
        <v>#REF!</v>
      </c>
      <c r="S141" s="46" t="e">
        <f t="shared" ca="1" si="42"/>
        <v>#REF!</v>
      </c>
      <c r="T141" s="46" t="e">
        <f t="shared" ca="1" si="42"/>
        <v>#REF!</v>
      </c>
      <c r="U141" s="57" t="e">
        <f t="shared" ca="1" si="32"/>
        <v>#REF!</v>
      </c>
      <c r="V141" s="57" t="e">
        <f t="shared" ca="1" si="33"/>
        <v>#REF!</v>
      </c>
      <c r="W141" s="57" t="e">
        <f t="shared" ca="1" si="34"/>
        <v>#REF!</v>
      </c>
      <c r="X141" s="57" t="e">
        <f t="shared" ca="1" si="35"/>
        <v>#REF!</v>
      </c>
    </row>
    <row r="142" spans="1:24" x14ac:dyDescent="0.25">
      <c r="U142" s="36"/>
      <c r="V142" s="36"/>
      <c r="W142" s="36"/>
      <c r="X142" s="36"/>
    </row>
    <row r="143" spans="1:24" x14ac:dyDescent="0.25">
      <c r="U143" s="36"/>
      <c r="V143" s="36"/>
      <c r="W143" s="36"/>
      <c r="X143" s="36"/>
    </row>
    <row r="144" spans="1:24" x14ac:dyDescent="0.25">
      <c r="U144" s="36"/>
      <c r="V144" s="36"/>
      <c r="W144" s="36"/>
      <c r="X144" s="36"/>
    </row>
    <row r="145" spans="21:24" x14ac:dyDescent="0.25">
      <c r="U145" s="36"/>
      <c r="V145" s="36"/>
      <c r="W145" s="36"/>
      <c r="X145" s="36"/>
    </row>
    <row r="146" spans="21:24" x14ac:dyDescent="0.25">
      <c r="U146" s="36"/>
      <c r="V146" s="36"/>
      <c r="W146" s="36"/>
      <c r="X146" s="36"/>
    </row>
    <row r="147" spans="21:24" x14ac:dyDescent="0.25">
      <c r="U147" s="36"/>
      <c r="V147" s="36"/>
      <c r="W147" s="36"/>
      <c r="X147" s="36"/>
    </row>
    <row r="148" spans="21:24" x14ac:dyDescent="0.25">
      <c r="U148" s="36"/>
      <c r="V148" s="36"/>
      <c r="W148" s="36"/>
      <c r="X148" s="36"/>
    </row>
    <row r="149" spans="21:24" x14ac:dyDescent="0.25">
      <c r="U149" s="36"/>
      <c r="V149" s="36"/>
      <c r="W149" s="36"/>
      <c r="X149" s="36"/>
    </row>
    <row r="150" spans="21:24" x14ac:dyDescent="0.25">
      <c r="U150" s="36"/>
      <c r="V150" s="36"/>
      <c r="W150" s="36"/>
      <c r="X150" s="36"/>
    </row>
    <row r="151" spans="21:24" x14ac:dyDescent="0.25">
      <c r="U151" s="36"/>
      <c r="V151" s="36"/>
      <c r="W151" s="36"/>
      <c r="X151" s="36"/>
    </row>
    <row r="152" spans="21:24" x14ac:dyDescent="0.25">
      <c r="U152" s="36"/>
      <c r="V152" s="36"/>
      <c r="W152" s="36"/>
      <c r="X152" s="36"/>
    </row>
    <row r="153" spans="21:24" x14ac:dyDescent="0.25">
      <c r="U153" s="36"/>
      <c r="V153" s="36"/>
      <c r="W153" s="36"/>
      <c r="X153" s="36"/>
    </row>
    <row r="154" spans="21:24" x14ac:dyDescent="0.25">
      <c r="U154" s="36"/>
      <c r="V154" s="36"/>
      <c r="W154" s="36"/>
      <c r="X154" s="36"/>
    </row>
    <row r="155" spans="21:24" x14ac:dyDescent="0.25">
      <c r="U155" s="36"/>
      <c r="V155" s="36"/>
      <c r="W155" s="36"/>
      <c r="X155" s="36"/>
    </row>
    <row r="156" spans="21:24" x14ac:dyDescent="0.25">
      <c r="U156" s="36"/>
      <c r="V156" s="36"/>
      <c r="W156" s="36"/>
      <c r="X156" s="36"/>
    </row>
    <row r="157" spans="21:24" x14ac:dyDescent="0.25">
      <c r="U157" s="36"/>
      <c r="V157" s="36"/>
      <c r="W157" s="36"/>
      <c r="X157" s="36"/>
    </row>
    <row r="158" spans="21:24" x14ac:dyDescent="0.25">
      <c r="U158" s="36"/>
      <c r="V158" s="36"/>
      <c r="W158" s="36"/>
      <c r="X158" s="36"/>
    </row>
    <row r="159" spans="21:24" x14ac:dyDescent="0.25">
      <c r="U159" s="36"/>
      <c r="V159" s="36"/>
      <c r="W159" s="36"/>
      <c r="X159" s="36"/>
    </row>
    <row r="160" spans="21:24" x14ac:dyDescent="0.25">
      <c r="U160" s="36"/>
      <c r="V160" s="36"/>
      <c r="W160" s="36"/>
      <c r="X160" s="36"/>
    </row>
    <row r="161" spans="21:24" x14ac:dyDescent="0.25">
      <c r="U161" s="36"/>
      <c r="V161" s="36"/>
      <c r="W161" s="36"/>
      <c r="X161" s="36"/>
    </row>
    <row r="162" spans="21:24" x14ac:dyDescent="0.25">
      <c r="U162" s="36"/>
      <c r="V162" s="36"/>
      <c r="W162" s="36"/>
      <c r="X162" s="36"/>
    </row>
    <row r="163" spans="21:24" x14ac:dyDescent="0.25">
      <c r="U163" s="36"/>
      <c r="V163" s="36"/>
      <c r="W163" s="36"/>
      <c r="X163" s="36"/>
    </row>
    <row r="164" spans="21:24" x14ac:dyDescent="0.25">
      <c r="U164" s="36"/>
      <c r="V164" s="36"/>
      <c r="W164" s="36"/>
      <c r="X164" s="36"/>
    </row>
    <row r="165" spans="21:24" x14ac:dyDescent="0.25">
      <c r="U165" s="36"/>
      <c r="V165" s="36"/>
      <c r="W165" s="36"/>
      <c r="X165" s="36"/>
    </row>
    <row r="166" spans="21:24" x14ac:dyDescent="0.25">
      <c r="U166" s="36"/>
      <c r="V166" s="36"/>
      <c r="W166" s="36"/>
      <c r="X166" s="36"/>
    </row>
    <row r="167" spans="21:24" x14ac:dyDescent="0.25">
      <c r="U167" s="36"/>
      <c r="V167" s="36"/>
      <c r="W167" s="36"/>
      <c r="X167" s="36"/>
    </row>
    <row r="168" spans="21:24" x14ac:dyDescent="0.25">
      <c r="U168" s="36"/>
      <c r="V168" s="36"/>
      <c r="W168" s="36"/>
      <c r="X168" s="36"/>
    </row>
    <row r="169" spans="21:24" x14ac:dyDescent="0.25">
      <c r="U169" s="36"/>
      <c r="V169" s="36"/>
      <c r="W169" s="36"/>
      <c r="X169" s="36"/>
    </row>
    <row r="170" spans="21:24" x14ac:dyDescent="0.25">
      <c r="U170" s="36"/>
      <c r="V170" s="36"/>
      <c r="W170" s="36"/>
      <c r="X170" s="36"/>
    </row>
    <row r="171" spans="21:24" x14ac:dyDescent="0.25">
      <c r="U171" s="36"/>
      <c r="V171" s="36"/>
      <c r="W171" s="36"/>
      <c r="X171" s="36"/>
    </row>
    <row r="172" spans="21:24" x14ac:dyDescent="0.25">
      <c r="U172" s="36"/>
      <c r="V172" s="36"/>
      <c r="W172" s="36"/>
      <c r="X172" s="36"/>
    </row>
    <row r="173" spans="21:24" x14ac:dyDescent="0.25">
      <c r="U173" s="36"/>
      <c r="V173" s="36"/>
      <c r="W173" s="36"/>
      <c r="X173" s="36"/>
    </row>
    <row r="174" spans="21:24" x14ac:dyDescent="0.25">
      <c r="U174" s="36"/>
      <c r="V174" s="36"/>
      <c r="W174" s="36"/>
      <c r="X174" s="36"/>
    </row>
    <row r="175" spans="21:24" x14ac:dyDescent="0.25">
      <c r="U175" s="36"/>
      <c r="V175" s="36"/>
      <c r="W175" s="36"/>
      <c r="X175" s="36"/>
    </row>
    <row r="176" spans="21:24" x14ac:dyDescent="0.25">
      <c r="U176" s="36"/>
      <c r="V176" s="36"/>
      <c r="W176" s="36"/>
      <c r="X176" s="36"/>
    </row>
    <row r="177" spans="21:24" x14ac:dyDescent="0.25">
      <c r="U177" s="36"/>
      <c r="V177" s="36"/>
      <c r="W177" s="36"/>
      <c r="X177" s="36"/>
    </row>
    <row r="178" spans="21:24" x14ac:dyDescent="0.25">
      <c r="U178" s="36"/>
      <c r="V178" s="36"/>
      <c r="W178" s="36"/>
      <c r="X178" s="36"/>
    </row>
    <row r="179" spans="21:24" x14ac:dyDescent="0.25">
      <c r="U179" s="36"/>
      <c r="V179" s="36"/>
      <c r="W179" s="36"/>
      <c r="X179" s="36"/>
    </row>
    <row r="180" spans="21:24" x14ac:dyDescent="0.25">
      <c r="U180" s="36"/>
      <c r="V180" s="36"/>
      <c r="W180" s="36"/>
      <c r="X180" s="36"/>
    </row>
    <row r="181" spans="21:24" x14ac:dyDescent="0.25">
      <c r="U181" s="36"/>
      <c r="V181" s="36"/>
      <c r="W181" s="36"/>
      <c r="X181" s="36"/>
    </row>
    <row r="182" spans="21:24" x14ac:dyDescent="0.25">
      <c r="U182" s="36"/>
      <c r="V182" s="36"/>
      <c r="W182" s="36"/>
      <c r="X182" s="36"/>
    </row>
    <row r="183" spans="21:24" x14ac:dyDescent="0.25">
      <c r="U183" s="36"/>
      <c r="V183" s="36"/>
      <c r="W183" s="36"/>
      <c r="X183" s="36"/>
    </row>
    <row r="184" spans="21:24" x14ac:dyDescent="0.25">
      <c r="U184" s="36"/>
      <c r="V184" s="36"/>
      <c r="W184" s="36"/>
      <c r="X184" s="36"/>
    </row>
    <row r="185" spans="21:24" x14ac:dyDescent="0.25">
      <c r="U185" s="36"/>
      <c r="V185" s="36"/>
      <c r="W185" s="36"/>
      <c r="X185" s="36"/>
    </row>
    <row r="186" spans="21:24" x14ac:dyDescent="0.25">
      <c r="U186" s="36"/>
      <c r="V186" s="36"/>
      <c r="W186" s="36"/>
      <c r="X186" s="36"/>
    </row>
    <row r="187" spans="21:24" x14ac:dyDescent="0.25">
      <c r="U187" s="36"/>
      <c r="V187" s="36"/>
      <c r="W187" s="36"/>
      <c r="X187" s="36"/>
    </row>
    <row r="188" spans="21:24" x14ac:dyDescent="0.25">
      <c r="U188" s="36"/>
      <c r="V188" s="36"/>
      <c r="W188" s="36"/>
      <c r="X188" s="36"/>
    </row>
    <row r="189" spans="21:24" x14ac:dyDescent="0.25">
      <c r="U189" s="36"/>
      <c r="V189" s="36"/>
      <c r="W189" s="36"/>
      <c r="X189" s="36"/>
    </row>
    <row r="190" spans="21:24" x14ac:dyDescent="0.25">
      <c r="U190" s="36"/>
      <c r="V190" s="36"/>
      <c r="W190" s="36"/>
      <c r="X190" s="36"/>
    </row>
    <row r="191" spans="21:24" x14ac:dyDescent="0.25">
      <c r="U191" s="36"/>
      <c r="V191" s="36"/>
      <c r="W191" s="36"/>
      <c r="X191" s="36"/>
    </row>
    <row r="192" spans="21:24" x14ac:dyDescent="0.25">
      <c r="U192" s="36"/>
      <c r="V192" s="36"/>
      <c r="W192" s="36"/>
      <c r="X192" s="36"/>
    </row>
    <row r="193" spans="21:24" x14ac:dyDescent="0.25">
      <c r="U193" s="36"/>
      <c r="V193" s="36"/>
      <c r="W193" s="36"/>
      <c r="X193" s="36"/>
    </row>
    <row r="194" spans="21:24" x14ac:dyDescent="0.25">
      <c r="U194" s="36"/>
      <c r="V194" s="36"/>
      <c r="W194" s="36"/>
      <c r="X194" s="36"/>
    </row>
    <row r="195" spans="21:24" x14ac:dyDescent="0.25">
      <c r="U195" s="36"/>
      <c r="V195" s="36"/>
      <c r="W195" s="36"/>
      <c r="X195" s="36"/>
    </row>
    <row r="196" spans="21:24" x14ac:dyDescent="0.25">
      <c r="U196" s="36"/>
      <c r="V196" s="36"/>
      <c r="W196" s="36"/>
      <c r="X196" s="36"/>
    </row>
    <row r="197" spans="21:24" x14ac:dyDescent="0.25">
      <c r="U197" s="36"/>
      <c r="V197" s="36"/>
      <c r="W197" s="36"/>
      <c r="X197" s="36"/>
    </row>
    <row r="198" spans="21:24" x14ac:dyDescent="0.25">
      <c r="U198" s="36"/>
      <c r="V198" s="36"/>
      <c r="W198" s="36"/>
      <c r="X198" s="36"/>
    </row>
    <row r="199" spans="21:24" x14ac:dyDescent="0.25">
      <c r="U199" s="36"/>
      <c r="V199" s="36"/>
      <c r="W199" s="36"/>
      <c r="X199" s="36"/>
    </row>
    <row r="200" spans="21:24" x14ac:dyDescent="0.25">
      <c r="U200" s="36"/>
      <c r="V200" s="36"/>
      <c r="W200" s="36"/>
      <c r="X200" s="36"/>
    </row>
    <row r="201" spans="21:24" x14ac:dyDescent="0.25">
      <c r="U201" s="36"/>
      <c r="V201" s="36"/>
      <c r="W201" s="36"/>
      <c r="X201" s="36"/>
    </row>
    <row r="202" spans="21:24" x14ac:dyDescent="0.25">
      <c r="U202" s="36"/>
      <c r="V202" s="36"/>
      <c r="W202" s="36"/>
      <c r="X202" s="36"/>
    </row>
    <row r="203" spans="21:24" x14ac:dyDescent="0.25">
      <c r="U203" s="36"/>
      <c r="V203" s="36"/>
      <c r="W203" s="36"/>
      <c r="X203" s="36"/>
    </row>
    <row r="204" spans="21:24" x14ac:dyDescent="0.25">
      <c r="U204" s="36"/>
      <c r="V204" s="36"/>
      <c r="W204" s="36"/>
      <c r="X204" s="36"/>
    </row>
    <row r="205" spans="21:24" x14ac:dyDescent="0.25">
      <c r="U205" s="36"/>
      <c r="V205" s="36"/>
      <c r="W205" s="36"/>
      <c r="X205" s="36"/>
    </row>
    <row r="206" spans="21:24" x14ac:dyDescent="0.25">
      <c r="U206" s="36"/>
      <c r="V206" s="36"/>
      <c r="W206" s="36"/>
      <c r="X206" s="36"/>
    </row>
    <row r="207" spans="21:24" x14ac:dyDescent="0.25">
      <c r="U207" s="36"/>
      <c r="V207" s="36"/>
      <c r="W207" s="36"/>
      <c r="X207" s="36"/>
    </row>
    <row r="208" spans="21:24" x14ac:dyDescent="0.25">
      <c r="U208" s="36"/>
      <c r="V208" s="36"/>
      <c r="W208" s="36"/>
      <c r="X208" s="36"/>
    </row>
    <row r="209" spans="21:24" x14ac:dyDescent="0.25">
      <c r="U209" s="36"/>
      <c r="V209" s="36"/>
      <c r="W209" s="36"/>
      <c r="X209" s="36"/>
    </row>
    <row r="210" spans="21:24" x14ac:dyDescent="0.25">
      <c r="U210" s="36"/>
      <c r="V210" s="36"/>
      <c r="W210" s="36"/>
      <c r="X210" s="36"/>
    </row>
    <row r="211" spans="21:24" x14ac:dyDescent="0.25">
      <c r="U211" s="36"/>
      <c r="V211" s="36"/>
      <c r="W211" s="36"/>
      <c r="X211" s="36"/>
    </row>
    <row r="212" spans="21:24" x14ac:dyDescent="0.25">
      <c r="U212" s="36"/>
      <c r="V212" s="36"/>
      <c r="W212" s="36"/>
      <c r="X212" s="36"/>
    </row>
    <row r="213" spans="21:24" x14ac:dyDescent="0.25">
      <c r="U213" s="36"/>
      <c r="V213" s="36"/>
      <c r="W213" s="36"/>
      <c r="X213" s="36"/>
    </row>
    <row r="214" spans="21:24" x14ac:dyDescent="0.25">
      <c r="U214" s="36"/>
      <c r="V214" s="36"/>
      <c r="W214" s="36"/>
      <c r="X214" s="36"/>
    </row>
    <row r="215" spans="21:24" x14ac:dyDescent="0.25">
      <c r="U215" s="36"/>
      <c r="V215" s="36"/>
      <c r="W215" s="36"/>
      <c r="X215" s="36"/>
    </row>
    <row r="216" spans="21:24" x14ac:dyDescent="0.25">
      <c r="U216" s="36"/>
      <c r="V216" s="36"/>
      <c r="W216" s="36"/>
      <c r="X216" s="36"/>
    </row>
    <row r="217" spans="21:24" x14ac:dyDescent="0.25">
      <c r="U217" s="36"/>
      <c r="V217" s="36"/>
      <c r="W217" s="36"/>
      <c r="X217" s="36"/>
    </row>
    <row r="218" spans="21:24" x14ac:dyDescent="0.25">
      <c r="U218" s="36"/>
      <c r="V218" s="36"/>
      <c r="W218" s="36"/>
      <c r="X218" s="36"/>
    </row>
    <row r="219" spans="21:24" x14ac:dyDescent="0.25">
      <c r="U219" s="36"/>
      <c r="V219" s="36"/>
      <c r="W219" s="36"/>
      <c r="X219" s="36"/>
    </row>
    <row r="220" spans="21:24" x14ac:dyDescent="0.25">
      <c r="U220" s="36"/>
      <c r="V220" s="36"/>
      <c r="W220" s="36"/>
      <c r="X220" s="36"/>
    </row>
  </sheetData>
  <mergeCells count="1">
    <mergeCell ref="I7:X8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5EB0A-74AA-4B7C-9762-91B9A343E076}">
  <sheetPr>
    <tabColor rgb="FF7030A0"/>
  </sheetPr>
  <dimension ref="A1:T133"/>
  <sheetViews>
    <sheetView zoomScale="55" zoomScaleNormal="55" workbookViewId="0">
      <selection activeCell="C14" sqref="C14"/>
    </sheetView>
  </sheetViews>
  <sheetFormatPr defaultRowHeight="15" x14ac:dyDescent="0.25"/>
  <cols>
    <col min="1" max="2" width="11.7109375" customWidth="1"/>
    <col min="3" max="3" width="120.7109375" customWidth="1"/>
    <col min="4" max="4" width="13.5703125" bestFit="1" customWidth="1"/>
    <col min="5" max="20" width="13.28515625" customWidth="1"/>
  </cols>
  <sheetData>
    <row r="1" spans="1:20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63</v>
      </c>
      <c r="F1" s="29" t="s">
        <v>64</v>
      </c>
      <c r="G1" s="29" t="s">
        <v>65</v>
      </c>
      <c r="H1" s="29" t="s">
        <v>66</v>
      </c>
      <c r="I1" s="29" t="s">
        <v>67</v>
      </c>
      <c r="J1" s="29" t="s">
        <v>68</v>
      </c>
      <c r="K1" s="29" t="s">
        <v>69</v>
      </c>
      <c r="L1" s="29" t="s">
        <v>70</v>
      </c>
      <c r="M1" s="29" t="s">
        <v>71</v>
      </c>
      <c r="N1" s="29" t="s">
        <v>72</v>
      </c>
      <c r="O1" s="29" t="s">
        <v>73</v>
      </c>
      <c r="P1" s="29" t="s">
        <v>74</v>
      </c>
      <c r="Q1" s="29" t="s">
        <v>75</v>
      </c>
      <c r="R1" s="29" t="s">
        <v>76</v>
      </c>
      <c r="S1" s="29" t="s">
        <v>77</v>
      </c>
      <c r="T1" s="29" t="s">
        <v>78</v>
      </c>
    </row>
    <row r="2" spans="1:20" x14ac:dyDescent="0.25">
      <c r="A2" s="4">
        <f>'AM Inputs (Peds)'!C10</f>
        <v>162</v>
      </c>
      <c r="B2" s="4">
        <f>'AM Inputs (Peds)'!A10</f>
        <v>1</v>
      </c>
      <c r="C2" s="24" t="str">
        <f>'AM Inputs (Peds)'!B10</f>
        <v>Benning Road NE at Anacostia Avenue NE</v>
      </c>
      <c r="D2" s="30">
        <v>2</v>
      </c>
      <c r="E2" s="11" t="e">
        <f ca="1">'AM Inputs (Peds)'!I10</f>
        <v>#REF!</v>
      </c>
      <c r="F2" s="11" t="e">
        <f ca="1">'AM Inputs (Peds)'!J10</f>
        <v>#REF!</v>
      </c>
      <c r="G2" s="11" t="e">
        <f ca="1">'AM Inputs (Peds)'!K10</f>
        <v>#REF!</v>
      </c>
      <c r="H2" s="11" t="e">
        <f ca="1">'AM Inputs (Peds)'!L10</f>
        <v>#REF!</v>
      </c>
      <c r="I2" s="11" t="e">
        <f ca="1">'AM Inputs (Peds)'!M10</f>
        <v>#REF!</v>
      </c>
      <c r="J2" s="11" t="e">
        <f ca="1">'AM Inputs (Peds)'!N10</f>
        <v>#REF!</v>
      </c>
      <c r="K2" s="11" t="e">
        <f ca="1">'AM Inputs (Peds)'!O10</f>
        <v>#REF!</v>
      </c>
      <c r="L2" s="11" t="e">
        <f ca="1">'AM Inputs (Peds)'!P10</f>
        <v>#REF!</v>
      </c>
      <c r="M2" s="11" t="e">
        <f ca="1">'AM Inputs (Peds)'!Q10</f>
        <v>#REF!</v>
      </c>
      <c r="N2" s="11" t="e">
        <f ca="1">'AM Inputs (Peds)'!R10</f>
        <v>#REF!</v>
      </c>
      <c r="O2" s="11" t="e">
        <f ca="1">'AM Inputs (Peds)'!S10</f>
        <v>#REF!</v>
      </c>
      <c r="P2" s="11" t="e">
        <f ca="1">'AM Inputs (Peds)'!T10</f>
        <v>#REF!</v>
      </c>
      <c r="Q2" s="11" t="e">
        <f ca="1">'AM Inputs (Peds)'!U10</f>
        <v>#REF!</v>
      </c>
      <c r="R2" s="11" t="e">
        <f ca="1">'AM Inputs (Peds)'!V10</f>
        <v>#REF!</v>
      </c>
      <c r="S2" s="11" t="e">
        <f ca="1">'AM Inputs (Peds)'!W10</f>
        <v>#REF!</v>
      </c>
      <c r="T2" s="11" t="e">
        <f ca="1">'AM Inputs (Peds)'!X10</f>
        <v>#REF!</v>
      </c>
    </row>
    <row r="3" spans="1:20" x14ac:dyDescent="0.25">
      <c r="A3" s="4">
        <f>'AM Inputs (Peds)'!C11</f>
        <v>130</v>
      </c>
      <c r="B3" s="4">
        <f>'AM Inputs (Peds)'!A11</f>
        <v>2</v>
      </c>
      <c r="C3" s="24" t="str">
        <f>'AM Inputs (Peds)'!B11</f>
        <v>Benning Road NE at Anacostia Avenue NE</v>
      </c>
      <c r="D3" s="30">
        <v>2</v>
      </c>
      <c r="E3" s="11" t="e">
        <f ca="1">'AM Inputs (Peds)'!I11</f>
        <v>#REF!</v>
      </c>
      <c r="F3" s="11" t="e">
        <f ca="1">'AM Inputs (Peds)'!J11</f>
        <v>#REF!</v>
      </c>
      <c r="G3" s="11" t="e">
        <f ca="1">'AM Inputs (Peds)'!K11</f>
        <v>#REF!</v>
      </c>
      <c r="H3" s="11" t="e">
        <f ca="1">'AM Inputs (Peds)'!L11</f>
        <v>#REF!</v>
      </c>
      <c r="I3" s="11" t="e">
        <f ca="1">'AM Inputs (Peds)'!M11</f>
        <v>#REF!</v>
      </c>
      <c r="J3" s="11" t="e">
        <f ca="1">'AM Inputs (Peds)'!N11</f>
        <v>#REF!</v>
      </c>
      <c r="K3" s="11" t="e">
        <f ca="1">'AM Inputs (Peds)'!O11</f>
        <v>#REF!</v>
      </c>
      <c r="L3" s="11" t="e">
        <f ca="1">'AM Inputs (Peds)'!P11</f>
        <v>#REF!</v>
      </c>
      <c r="M3" s="11" t="e">
        <f ca="1">'AM Inputs (Peds)'!Q11</f>
        <v>#REF!</v>
      </c>
      <c r="N3" s="11" t="e">
        <f ca="1">'AM Inputs (Peds)'!R11</f>
        <v>#REF!</v>
      </c>
      <c r="O3" s="11" t="e">
        <f ca="1">'AM Inputs (Peds)'!S11</f>
        <v>#REF!</v>
      </c>
      <c r="P3" s="11" t="e">
        <f ca="1">'AM Inputs (Peds)'!T11</f>
        <v>#REF!</v>
      </c>
      <c r="Q3" s="11" t="e">
        <f ca="1">'AM Inputs (Peds)'!U11</f>
        <v>#REF!</v>
      </c>
      <c r="R3" s="11" t="e">
        <f ca="1">'AM Inputs (Peds)'!V11</f>
        <v>#REF!</v>
      </c>
      <c r="S3" s="11" t="e">
        <f ca="1">'AM Inputs (Peds)'!W11</f>
        <v>#REF!</v>
      </c>
      <c r="T3" s="11" t="e">
        <f ca="1">'AM Inputs (Peds)'!X11</f>
        <v>#REF!</v>
      </c>
    </row>
    <row r="4" spans="1:20" x14ac:dyDescent="0.25">
      <c r="A4" s="4">
        <f>'AM Inputs (Peds)'!C12</f>
        <v>144</v>
      </c>
      <c r="B4" s="4">
        <f>'AM Inputs (Peds)'!A12</f>
        <v>3</v>
      </c>
      <c r="C4" s="24" t="str">
        <f>'AM Inputs (Peds)'!B12</f>
        <v>Benning Road NE at Anacostia Avenue NE</v>
      </c>
      <c r="D4" s="30">
        <v>2</v>
      </c>
      <c r="E4" s="11" t="e">
        <f ca="1">'AM Inputs (Peds)'!I12</f>
        <v>#REF!</v>
      </c>
      <c r="F4" s="11" t="e">
        <f ca="1">'AM Inputs (Peds)'!J12</f>
        <v>#REF!</v>
      </c>
      <c r="G4" s="11" t="e">
        <f ca="1">'AM Inputs (Peds)'!K12</f>
        <v>#REF!</v>
      </c>
      <c r="H4" s="11" t="e">
        <f ca="1">'AM Inputs (Peds)'!L12</f>
        <v>#REF!</v>
      </c>
      <c r="I4" s="11" t="e">
        <f ca="1">'AM Inputs (Peds)'!M12</f>
        <v>#REF!</v>
      </c>
      <c r="J4" s="11" t="e">
        <f ca="1">'AM Inputs (Peds)'!N12</f>
        <v>#REF!</v>
      </c>
      <c r="K4" s="11" t="e">
        <f ca="1">'AM Inputs (Peds)'!O12</f>
        <v>#REF!</v>
      </c>
      <c r="L4" s="11" t="e">
        <f ca="1">'AM Inputs (Peds)'!P12</f>
        <v>#REF!</v>
      </c>
      <c r="M4" s="11" t="e">
        <f ca="1">'AM Inputs (Peds)'!Q12</f>
        <v>#REF!</v>
      </c>
      <c r="N4" s="11" t="e">
        <f ca="1">'AM Inputs (Peds)'!R12</f>
        <v>#REF!</v>
      </c>
      <c r="O4" s="11" t="e">
        <f ca="1">'AM Inputs (Peds)'!S12</f>
        <v>#REF!</v>
      </c>
      <c r="P4" s="11" t="e">
        <f ca="1">'AM Inputs (Peds)'!T12</f>
        <v>#REF!</v>
      </c>
      <c r="Q4" s="11" t="e">
        <f ca="1">'AM Inputs (Peds)'!U12</f>
        <v>#REF!</v>
      </c>
      <c r="R4" s="11" t="e">
        <f ca="1">'AM Inputs (Peds)'!V12</f>
        <v>#REF!</v>
      </c>
      <c r="S4" s="11" t="e">
        <f ca="1">'AM Inputs (Peds)'!W12</f>
        <v>#REF!</v>
      </c>
      <c r="T4" s="11" t="e">
        <f ca="1">'AM Inputs (Peds)'!X12</f>
        <v>#REF!</v>
      </c>
    </row>
    <row r="5" spans="1:20" x14ac:dyDescent="0.25">
      <c r="A5" s="4">
        <f>'AM Inputs (Peds)'!C13</f>
        <v>165</v>
      </c>
      <c r="B5" s="4">
        <f>'AM Inputs (Peds)'!A13</f>
        <v>4</v>
      </c>
      <c r="C5" s="24" t="str">
        <f>'AM Inputs (Peds)'!B13</f>
        <v>Benning Road NE at 34th Street NE</v>
      </c>
      <c r="D5" s="30">
        <v>2</v>
      </c>
      <c r="E5" s="11" t="e">
        <f ca="1">'AM Inputs (Peds)'!I13</f>
        <v>#REF!</v>
      </c>
      <c r="F5" s="11" t="e">
        <f ca="1">'AM Inputs (Peds)'!J13</f>
        <v>#REF!</v>
      </c>
      <c r="G5" s="11" t="e">
        <f ca="1">'AM Inputs (Peds)'!K13</f>
        <v>#REF!</v>
      </c>
      <c r="H5" s="11" t="e">
        <f ca="1">'AM Inputs (Peds)'!L13</f>
        <v>#REF!</v>
      </c>
      <c r="I5" s="11" t="e">
        <f ca="1">'AM Inputs (Peds)'!M13</f>
        <v>#REF!</v>
      </c>
      <c r="J5" s="11" t="e">
        <f ca="1">'AM Inputs (Peds)'!N13</f>
        <v>#REF!</v>
      </c>
      <c r="K5" s="11" t="e">
        <f ca="1">'AM Inputs (Peds)'!O13</f>
        <v>#REF!</v>
      </c>
      <c r="L5" s="11" t="e">
        <f ca="1">'AM Inputs (Peds)'!P13</f>
        <v>#REF!</v>
      </c>
      <c r="M5" s="11" t="e">
        <f ca="1">'AM Inputs (Peds)'!Q13</f>
        <v>#REF!</v>
      </c>
      <c r="N5" s="11" t="e">
        <f ca="1">'AM Inputs (Peds)'!R13</f>
        <v>#REF!</v>
      </c>
      <c r="O5" s="11" t="e">
        <f ca="1">'AM Inputs (Peds)'!S13</f>
        <v>#REF!</v>
      </c>
      <c r="P5" s="11" t="e">
        <f ca="1">'AM Inputs (Peds)'!T13</f>
        <v>#REF!</v>
      </c>
      <c r="Q5" s="11" t="e">
        <f ca="1">'AM Inputs (Peds)'!U13</f>
        <v>#REF!</v>
      </c>
      <c r="R5" s="11" t="e">
        <f ca="1">'AM Inputs (Peds)'!V13</f>
        <v>#REF!</v>
      </c>
      <c r="S5" s="11" t="e">
        <f ca="1">'AM Inputs (Peds)'!W13</f>
        <v>#REF!</v>
      </c>
      <c r="T5" s="11" t="e">
        <f ca="1">'AM Inputs (Peds)'!X13</f>
        <v>#REF!</v>
      </c>
    </row>
    <row r="6" spans="1:20" x14ac:dyDescent="0.25">
      <c r="A6" s="4">
        <f>'AM Inputs (Peds)'!C14</f>
        <v>167</v>
      </c>
      <c r="B6" s="4">
        <f>'AM Inputs (Peds)'!A14</f>
        <v>5</v>
      </c>
      <c r="C6" s="24" t="str">
        <f>'AM Inputs (Peds)'!B14</f>
        <v>Benning Road NE at 34th Street NE</v>
      </c>
      <c r="D6" s="30">
        <v>2</v>
      </c>
      <c r="E6" s="11" t="e">
        <f ca="1">'AM Inputs (Peds)'!I14</f>
        <v>#REF!</v>
      </c>
      <c r="F6" s="11" t="e">
        <f ca="1">'AM Inputs (Peds)'!J14</f>
        <v>#REF!</v>
      </c>
      <c r="G6" s="11" t="e">
        <f ca="1">'AM Inputs (Peds)'!K14</f>
        <v>#REF!</v>
      </c>
      <c r="H6" s="11" t="e">
        <f ca="1">'AM Inputs (Peds)'!L14</f>
        <v>#REF!</v>
      </c>
      <c r="I6" s="11" t="e">
        <f ca="1">'AM Inputs (Peds)'!M14</f>
        <v>#REF!</v>
      </c>
      <c r="J6" s="11" t="e">
        <f ca="1">'AM Inputs (Peds)'!N14</f>
        <v>#REF!</v>
      </c>
      <c r="K6" s="11" t="e">
        <f ca="1">'AM Inputs (Peds)'!O14</f>
        <v>#REF!</v>
      </c>
      <c r="L6" s="11" t="e">
        <f ca="1">'AM Inputs (Peds)'!P14</f>
        <v>#REF!</v>
      </c>
      <c r="M6" s="11" t="e">
        <f ca="1">'AM Inputs (Peds)'!Q14</f>
        <v>#REF!</v>
      </c>
      <c r="N6" s="11" t="e">
        <f ca="1">'AM Inputs (Peds)'!R14</f>
        <v>#REF!</v>
      </c>
      <c r="O6" s="11" t="e">
        <f ca="1">'AM Inputs (Peds)'!S14</f>
        <v>#REF!</v>
      </c>
      <c r="P6" s="11" t="e">
        <f ca="1">'AM Inputs (Peds)'!T14</f>
        <v>#REF!</v>
      </c>
      <c r="Q6" s="11" t="e">
        <f ca="1">'AM Inputs (Peds)'!U14</f>
        <v>#REF!</v>
      </c>
      <c r="R6" s="11" t="e">
        <f ca="1">'AM Inputs (Peds)'!V14</f>
        <v>#REF!</v>
      </c>
      <c r="S6" s="11" t="e">
        <f ca="1">'AM Inputs (Peds)'!W14</f>
        <v>#REF!</v>
      </c>
      <c r="T6" s="11" t="e">
        <f ca="1">'AM Inputs (Peds)'!X14</f>
        <v>#REF!</v>
      </c>
    </row>
    <row r="7" spans="1:20" x14ac:dyDescent="0.25">
      <c r="A7" s="4">
        <f>'AM Inputs (Peds)'!C15</f>
        <v>366</v>
      </c>
      <c r="B7" s="4">
        <f>'AM Inputs (Peds)'!A15</f>
        <v>6</v>
      </c>
      <c r="C7" s="24" t="str">
        <f>'AM Inputs (Peds)'!B15</f>
        <v>Benning Road NE at 34th Street NE</v>
      </c>
      <c r="D7" s="30">
        <v>2</v>
      </c>
      <c r="E7" s="11" t="e">
        <f ca="1">'AM Inputs (Peds)'!I15</f>
        <v>#REF!</v>
      </c>
      <c r="F7" s="11" t="e">
        <f ca="1">'AM Inputs (Peds)'!J15</f>
        <v>#REF!</v>
      </c>
      <c r="G7" s="11" t="e">
        <f ca="1">'AM Inputs (Peds)'!K15</f>
        <v>#REF!</v>
      </c>
      <c r="H7" s="11" t="e">
        <f ca="1">'AM Inputs (Peds)'!L15</f>
        <v>#REF!</v>
      </c>
      <c r="I7" s="11" t="e">
        <f ca="1">'AM Inputs (Peds)'!M15</f>
        <v>#REF!</v>
      </c>
      <c r="J7" s="11" t="e">
        <f ca="1">'AM Inputs (Peds)'!N15</f>
        <v>#REF!</v>
      </c>
      <c r="K7" s="11" t="e">
        <f ca="1">'AM Inputs (Peds)'!O15</f>
        <v>#REF!</v>
      </c>
      <c r="L7" s="11" t="e">
        <f ca="1">'AM Inputs (Peds)'!P15</f>
        <v>#REF!</v>
      </c>
      <c r="M7" s="11" t="e">
        <f ca="1">'AM Inputs (Peds)'!Q15</f>
        <v>#REF!</v>
      </c>
      <c r="N7" s="11" t="e">
        <f ca="1">'AM Inputs (Peds)'!R15</f>
        <v>#REF!</v>
      </c>
      <c r="O7" s="11" t="e">
        <f ca="1">'AM Inputs (Peds)'!S15</f>
        <v>#REF!</v>
      </c>
      <c r="P7" s="11" t="e">
        <f ca="1">'AM Inputs (Peds)'!T15</f>
        <v>#REF!</v>
      </c>
      <c r="Q7" s="11" t="e">
        <f ca="1">'AM Inputs (Peds)'!U15</f>
        <v>#REF!</v>
      </c>
      <c r="R7" s="11" t="e">
        <f ca="1">'AM Inputs (Peds)'!V15</f>
        <v>#REF!</v>
      </c>
      <c r="S7" s="11" t="e">
        <f ca="1">'AM Inputs (Peds)'!W15</f>
        <v>#REF!</v>
      </c>
      <c r="T7" s="11" t="e">
        <f ca="1">'AM Inputs (Peds)'!X15</f>
        <v>#REF!</v>
      </c>
    </row>
    <row r="8" spans="1:20" x14ac:dyDescent="0.25">
      <c r="A8" s="4">
        <f>'AM Inputs (Peds)'!C16</f>
        <v>170</v>
      </c>
      <c r="B8" s="4">
        <f>'AM Inputs (Peds)'!A16</f>
        <v>7</v>
      </c>
      <c r="C8" s="24" t="str">
        <f>'AM Inputs (Peds)'!B16</f>
        <v>Benning Road NE Ramp to DC-295 at 36th Street NE</v>
      </c>
      <c r="D8" s="30">
        <v>2</v>
      </c>
      <c r="E8" s="11" t="e">
        <f ca="1">'AM Inputs (Peds)'!I16</f>
        <v>#REF!</v>
      </c>
      <c r="F8" s="11" t="e">
        <f ca="1">'AM Inputs (Peds)'!J16</f>
        <v>#REF!</v>
      </c>
      <c r="G8" s="11" t="e">
        <f ca="1">'AM Inputs (Peds)'!K16</f>
        <v>#REF!</v>
      </c>
      <c r="H8" s="11" t="e">
        <f ca="1">'AM Inputs (Peds)'!L16</f>
        <v>#REF!</v>
      </c>
      <c r="I8" s="11" t="e">
        <f ca="1">'AM Inputs (Peds)'!M16</f>
        <v>#REF!</v>
      </c>
      <c r="J8" s="11" t="e">
        <f ca="1">'AM Inputs (Peds)'!N16</f>
        <v>#REF!</v>
      </c>
      <c r="K8" s="11" t="e">
        <f ca="1">'AM Inputs (Peds)'!O16</f>
        <v>#REF!</v>
      </c>
      <c r="L8" s="11" t="e">
        <f ca="1">'AM Inputs (Peds)'!P16</f>
        <v>#REF!</v>
      </c>
      <c r="M8" s="11" t="e">
        <f ca="1">'AM Inputs (Peds)'!Q16</f>
        <v>#REF!</v>
      </c>
      <c r="N8" s="11" t="e">
        <f ca="1">'AM Inputs (Peds)'!R16</f>
        <v>#REF!</v>
      </c>
      <c r="O8" s="11" t="e">
        <f ca="1">'AM Inputs (Peds)'!S16</f>
        <v>#REF!</v>
      </c>
      <c r="P8" s="11" t="e">
        <f ca="1">'AM Inputs (Peds)'!T16</f>
        <v>#REF!</v>
      </c>
      <c r="Q8" s="11" t="e">
        <f ca="1">'AM Inputs (Peds)'!U16</f>
        <v>#REF!</v>
      </c>
      <c r="R8" s="11" t="e">
        <f ca="1">'AM Inputs (Peds)'!V16</f>
        <v>#REF!</v>
      </c>
      <c r="S8" s="11" t="e">
        <f ca="1">'AM Inputs (Peds)'!W16</f>
        <v>#REF!</v>
      </c>
      <c r="T8" s="11" t="e">
        <f ca="1">'AM Inputs (Peds)'!X16</f>
        <v>#REF!</v>
      </c>
    </row>
    <row r="9" spans="1:20" x14ac:dyDescent="0.25">
      <c r="A9" s="4">
        <f>'AM Inputs (Peds)'!C17</f>
        <v>125</v>
      </c>
      <c r="B9" s="4">
        <f>'AM Inputs (Peds)'!A17</f>
        <v>8</v>
      </c>
      <c r="C9" s="24" t="str">
        <f>'AM Inputs (Peds)'!B17</f>
        <v>Signalized Crosswalk on Benning Road NE Ramp to DC-295 East of 36th Street</v>
      </c>
      <c r="D9" s="30">
        <v>2</v>
      </c>
      <c r="E9" s="11" t="e">
        <f ca="1">'AM Inputs (Peds)'!I17</f>
        <v>#REF!</v>
      </c>
      <c r="F9" s="11" t="e">
        <f ca="1">'AM Inputs (Peds)'!J17</f>
        <v>#REF!</v>
      </c>
      <c r="G9" s="11" t="e">
        <f ca="1">'AM Inputs (Peds)'!K17</f>
        <v>#REF!</v>
      </c>
      <c r="H9" s="11" t="e">
        <f ca="1">'AM Inputs (Peds)'!L17</f>
        <v>#REF!</v>
      </c>
      <c r="I9" s="11" t="e">
        <f ca="1">'AM Inputs (Peds)'!M17</f>
        <v>#REF!</v>
      </c>
      <c r="J9" s="11" t="e">
        <f ca="1">'AM Inputs (Peds)'!N17</f>
        <v>#REF!</v>
      </c>
      <c r="K9" s="11" t="e">
        <f ca="1">'AM Inputs (Peds)'!O17</f>
        <v>#REF!</v>
      </c>
      <c r="L9" s="11" t="e">
        <f ca="1">'AM Inputs (Peds)'!P17</f>
        <v>#REF!</v>
      </c>
      <c r="M9" s="11" t="e">
        <f ca="1">'AM Inputs (Peds)'!Q17</f>
        <v>#REF!</v>
      </c>
      <c r="N9" s="11" t="e">
        <f ca="1">'AM Inputs (Peds)'!R17</f>
        <v>#REF!</v>
      </c>
      <c r="O9" s="11" t="e">
        <f ca="1">'AM Inputs (Peds)'!S17</f>
        <v>#REF!</v>
      </c>
      <c r="P9" s="11" t="e">
        <f ca="1">'AM Inputs (Peds)'!T17</f>
        <v>#REF!</v>
      </c>
      <c r="Q9" s="11" t="e">
        <f ca="1">'AM Inputs (Peds)'!U17</f>
        <v>#REF!</v>
      </c>
      <c r="R9" s="11" t="e">
        <f ca="1">'AM Inputs (Peds)'!V17</f>
        <v>#REF!</v>
      </c>
      <c r="S9" s="11" t="e">
        <f ca="1">'AM Inputs (Peds)'!W17</f>
        <v>#REF!</v>
      </c>
      <c r="T9" s="11" t="e">
        <f ca="1">'AM Inputs (Peds)'!X17</f>
        <v>#REF!</v>
      </c>
    </row>
    <row r="10" spans="1:20" x14ac:dyDescent="0.25">
      <c r="A10" s="4">
        <f>'AM Inputs (Peds)'!C18</f>
        <v>175</v>
      </c>
      <c r="B10" s="4">
        <f>'AM Inputs (Peds)'!A18</f>
        <v>9</v>
      </c>
      <c r="C10" s="24" t="str">
        <f>'AM Inputs (Peds)'!B18</f>
        <v>Benning Road NE at Minnesota Avenue NE</v>
      </c>
      <c r="D10" s="30">
        <v>2</v>
      </c>
      <c r="E10" s="11" t="e">
        <f ca="1">'AM Inputs (Peds)'!I18</f>
        <v>#REF!</v>
      </c>
      <c r="F10" s="11" t="e">
        <f ca="1">'AM Inputs (Peds)'!J18</f>
        <v>#REF!</v>
      </c>
      <c r="G10" s="11" t="e">
        <f ca="1">'AM Inputs (Peds)'!K18</f>
        <v>#REF!</v>
      </c>
      <c r="H10" s="11" t="e">
        <f ca="1">'AM Inputs (Peds)'!L18</f>
        <v>#REF!</v>
      </c>
      <c r="I10" s="11" t="e">
        <f ca="1">'AM Inputs (Peds)'!M18</f>
        <v>#REF!</v>
      </c>
      <c r="J10" s="11" t="e">
        <f ca="1">'AM Inputs (Peds)'!N18</f>
        <v>#REF!</v>
      </c>
      <c r="K10" s="11" t="e">
        <f ca="1">'AM Inputs (Peds)'!O18</f>
        <v>#REF!</v>
      </c>
      <c r="L10" s="11" t="e">
        <f ca="1">'AM Inputs (Peds)'!P18</f>
        <v>#REF!</v>
      </c>
      <c r="M10" s="11" t="e">
        <f ca="1">'AM Inputs (Peds)'!Q18</f>
        <v>#REF!</v>
      </c>
      <c r="N10" s="11" t="e">
        <f ca="1">'AM Inputs (Peds)'!R18</f>
        <v>#REF!</v>
      </c>
      <c r="O10" s="11" t="e">
        <f ca="1">'AM Inputs (Peds)'!S18</f>
        <v>#REF!</v>
      </c>
      <c r="P10" s="11" t="e">
        <f ca="1">'AM Inputs (Peds)'!T18</f>
        <v>#REF!</v>
      </c>
      <c r="Q10" s="11" t="e">
        <f ca="1">'AM Inputs (Peds)'!U18</f>
        <v>#REF!</v>
      </c>
      <c r="R10" s="11" t="e">
        <f ca="1">'AM Inputs (Peds)'!V18</f>
        <v>#REF!</v>
      </c>
      <c r="S10" s="11" t="e">
        <f ca="1">'AM Inputs (Peds)'!W18</f>
        <v>#REF!</v>
      </c>
      <c r="T10" s="11" t="e">
        <f ca="1">'AM Inputs (Peds)'!X18</f>
        <v>#REF!</v>
      </c>
    </row>
    <row r="11" spans="1:20" x14ac:dyDescent="0.25">
      <c r="A11" s="4">
        <f>'AM Inputs (Peds)'!C19</f>
        <v>179</v>
      </c>
      <c r="B11" s="4">
        <f>'AM Inputs (Peds)'!A19</f>
        <v>10</v>
      </c>
      <c r="C11" s="24" t="str">
        <f>'AM Inputs (Peds)'!B19</f>
        <v>Benning Road NE at Minnesota Avenue NE</v>
      </c>
      <c r="D11" s="30">
        <v>2</v>
      </c>
      <c r="E11" s="11" t="e">
        <f ca="1">'AM Inputs (Peds)'!I19</f>
        <v>#REF!</v>
      </c>
      <c r="F11" s="11" t="e">
        <f ca="1">'AM Inputs (Peds)'!J19</f>
        <v>#REF!</v>
      </c>
      <c r="G11" s="11" t="e">
        <f ca="1">'AM Inputs (Peds)'!K19</f>
        <v>#REF!</v>
      </c>
      <c r="H11" s="11" t="e">
        <f ca="1">'AM Inputs (Peds)'!L19</f>
        <v>#REF!</v>
      </c>
      <c r="I11" s="11" t="e">
        <f ca="1">'AM Inputs (Peds)'!M19</f>
        <v>#REF!</v>
      </c>
      <c r="J11" s="11" t="e">
        <f ca="1">'AM Inputs (Peds)'!N19</f>
        <v>#REF!</v>
      </c>
      <c r="K11" s="11" t="e">
        <f ca="1">'AM Inputs (Peds)'!O19</f>
        <v>#REF!</v>
      </c>
      <c r="L11" s="11" t="e">
        <f ca="1">'AM Inputs (Peds)'!P19</f>
        <v>#REF!</v>
      </c>
      <c r="M11" s="11" t="e">
        <f ca="1">'AM Inputs (Peds)'!Q19</f>
        <v>#REF!</v>
      </c>
      <c r="N11" s="11" t="e">
        <f ca="1">'AM Inputs (Peds)'!R19</f>
        <v>#REF!</v>
      </c>
      <c r="O11" s="11" t="e">
        <f ca="1">'AM Inputs (Peds)'!S19</f>
        <v>#REF!</v>
      </c>
      <c r="P11" s="11" t="e">
        <f ca="1">'AM Inputs (Peds)'!T19</f>
        <v>#REF!</v>
      </c>
      <c r="Q11" s="11" t="e">
        <f ca="1">'AM Inputs (Peds)'!U19</f>
        <v>#REF!</v>
      </c>
      <c r="R11" s="11" t="e">
        <f ca="1">'AM Inputs (Peds)'!V19</f>
        <v>#REF!</v>
      </c>
      <c r="S11" s="11" t="e">
        <f ca="1">'AM Inputs (Peds)'!W19</f>
        <v>#REF!</v>
      </c>
      <c r="T11" s="11" t="e">
        <f ca="1">'AM Inputs (Peds)'!X19</f>
        <v>#REF!</v>
      </c>
    </row>
    <row r="12" spans="1:20" x14ac:dyDescent="0.25">
      <c r="A12" s="4">
        <f>'AM Inputs (Peds)'!C20</f>
        <v>368</v>
      </c>
      <c r="B12" s="4">
        <f>'AM Inputs (Peds)'!A20</f>
        <v>11</v>
      </c>
      <c r="C12" s="24" t="str">
        <f>'AM Inputs (Peds)'!B20</f>
        <v>Benning Road NE at Minnesota Avenue NE</v>
      </c>
      <c r="D12" s="30">
        <v>2</v>
      </c>
      <c r="E12" s="11" t="e">
        <f ca="1">'AM Inputs (Peds)'!I20</f>
        <v>#REF!</v>
      </c>
      <c r="F12" s="11" t="e">
        <f ca="1">'AM Inputs (Peds)'!J20</f>
        <v>#REF!</v>
      </c>
      <c r="G12" s="11" t="e">
        <f ca="1">'AM Inputs (Peds)'!K20</f>
        <v>#REF!</v>
      </c>
      <c r="H12" s="11" t="e">
        <f ca="1">'AM Inputs (Peds)'!L20</f>
        <v>#REF!</v>
      </c>
      <c r="I12" s="11" t="e">
        <f ca="1">'AM Inputs (Peds)'!M20</f>
        <v>#REF!</v>
      </c>
      <c r="J12" s="11" t="e">
        <f ca="1">'AM Inputs (Peds)'!N20</f>
        <v>#REF!</v>
      </c>
      <c r="K12" s="11" t="e">
        <f ca="1">'AM Inputs (Peds)'!O20</f>
        <v>#REF!</v>
      </c>
      <c r="L12" s="11" t="e">
        <f ca="1">'AM Inputs (Peds)'!P20</f>
        <v>#REF!</v>
      </c>
      <c r="M12" s="11" t="e">
        <f ca="1">'AM Inputs (Peds)'!Q20</f>
        <v>#REF!</v>
      </c>
      <c r="N12" s="11" t="e">
        <f ca="1">'AM Inputs (Peds)'!R20</f>
        <v>#REF!</v>
      </c>
      <c r="O12" s="11" t="e">
        <f ca="1">'AM Inputs (Peds)'!S20</f>
        <v>#REF!</v>
      </c>
      <c r="P12" s="11" t="e">
        <f ca="1">'AM Inputs (Peds)'!T20</f>
        <v>#REF!</v>
      </c>
      <c r="Q12" s="11" t="e">
        <f ca="1">'AM Inputs (Peds)'!U20</f>
        <v>#REF!</v>
      </c>
      <c r="R12" s="11" t="e">
        <f ca="1">'AM Inputs (Peds)'!V20</f>
        <v>#REF!</v>
      </c>
      <c r="S12" s="11" t="e">
        <f ca="1">'AM Inputs (Peds)'!W20</f>
        <v>#REF!</v>
      </c>
      <c r="T12" s="11" t="e">
        <f ca="1">'AM Inputs (Peds)'!X20</f>
        <v>#REF!</v>
      </c>
    </row>
    <row r="13" spans="1:20" x14ac:dyDescent="0.25">
      <c r="A13" s="4">
        <f>'AM Inputs (Peds)'!C21</f>
        <v>173</v>
      </c>
      <c r="B13" s="4">
        <f>'AM Inputs (Peds)'!A21</f>
        <v>12</v>
      </c>
      <c r="C13" s="24" t="str">
        <f>'AM Inputs (Peds)'!B21</f>
        <v>Benning Road NE at Minnesota Avenue NE</v>
      </c>
      <c r="D13" s="30">
        <v>2</v>
      </c>
      <c r="E13" s="11" t="e">
        <f ca="1">'AM Inputs (Peds)'!I21</f>
        <v>#REF!</v>
      </c>
      <c r="F13" s="11" t="e">
        <f ca="1">'AM Inputs (Peds)'!J21</f>
        <v>#REF!</v>
      </c>
      <c r="G13" s="11" t="e">
        <f ca="1">'AM Inputs (Peds)'!K21</f>
        <v>#REF!</v>
      </c>
      <c r="H13" s="11" t="e">
        <f ca="1">'AM Inputs (Peds)'!L21</f>
        <v>#REF!</v>
      </c>
      <c r="I13" s="11" t="e">
        <f ca="1">'AM Inputs (Peds)'!M21</f>
        <v>#REF!</v>
      </c>
      <c r="J13" s="11" t="e">
        <f ca="1">'AM Inputs (Peds)'!N21</f>
        <v>#REF!</v>
      </c>
      <c r="K13" s="11" t="e">
        <f ca="1">'AM Inputs (Peds)'!O21</f>
        <v>#REF!</v>
      </c>
      <c r="L13" s="11" t="e">
        <f ca="1">'AM Inputs (Peds)'!P21</f>
        <v>#REF!</v>
      </c>
      <c r="M13" s="11" t="e">
        <f ca="1">'AM Inputs (Peds)'!Q21</f>
        <v>#REF!</v>
      </c>
      <c r="N13" s="11" t="e">
        <f ca="1">'AM Inputs (Peds)'!R21</f>
        <v>#REF!</v>
      </c>
      <c r="O13" s="11" t="e">
        <f ca="1">'AM Inputs (Peds)'!S21</f>
        <v>#REF!</v>
      </c>
      <c r="P13" s="11" t="e">
        <f ca="1">'AM Inputs (Peds)'!T21</f>
        <v>#REF!</v>
      </c>
      <c r="Q13" s="11" t="e">
        <f ca="1">'AM Inputs (Peds)'!U21</f>
        <v>#REF!</v>
      </c>
      <c r="R13" s="11" t="e">
        <f ca="1">'AM Inputs (Peds)'!V21</f>
        <v>#REF!</v>
      </c>
      <c r="S13" s="11" t="e">
        <f ca="1">'AM Inputs (Peds)'!W21</f>
        <v>#REF!</v>
      </c>
      <c r="T13" s="11" t="e">
        <f ca="1">'AM Inputs (Peds)'!X21</f>
        <v>#REF!</v>
      </c>
    </row>
    <row r="14" spans="1:20" x14ac:dyDescent="0.25">
      <c r="A14" s="4">
        <f>'AM Inputs (Peds)'!C22</f>
        <v>10378</v>
      </c>
      <c r="B14" s="4">
        <f>'AM Inputs (Peds)'!A22</f>
        <v>13</v>
      </c>
      <c r="C14" s="24" t="str">
        <f>'AM Inputs (Peds)'!B22</f>
        <v>Benning Road NB at 39th Street NE/Driveway</v>
      </c>
      <c r="D14" s="30">
        <v>2</v>
      </c>
      <c r="E14" s="11" t="e">
        <f ca="1">'AM Inputs (Peds)'!I22</f>
        <v>#REF!</v>
      </c>
      <c r="F14" s="11" t="e">
        <f ca="1">'AM Inputs (Peds)'!J22</f>
        <v>#REF!</v>
      </c>
      <c r="G14" s="11" t="e">
        <f ca="1">'AM Inputs (Peds)'!K22</f>
        <v>#REF!</v>
      </c>
      <c r="H14" s="11" t="e">
        <f ca="1">'AM Inputs (Peds)'!L22</f>
        <v>#REF!</v>
      </c>
      <c r="I14" s="11" t="e">
        <f ca="1">'AM Inputs (Peds)'!M22</f>
        <v>#REF!</v>
      </c>
      <c r="J14" s="11" t="e">
        <f ca="1">'AM Inputs (Peds)'!N22</f>
        <v>#REF!</v>
      </c>
      <c r="K14" s="11" t="e">
        <f ca="1">'AM Inputs (Peds)'!O22</f>
        <v>#REF!</v>
      </c>
      <c r="L14" s="11" t="e">
        <f ca="1">'AM Inputs (Peds)'!P22</f>
        <v>#REF!</v>
      </c>
      <c r="M14" s="11" t="e">
        <f ca="1">'AM Inputs (Peds)'!Q22</f>
        <v>#REF!</v>
      </c>
      <c r="N14" s="11" t="e">
        <f ca="1">'AM Inputs (Peds)'!R22</f>
        <v>#REF!</v>
      </c>
      <c r="O14" s="11" t="e">
        <f ca="1">'AM Inputs (Peds)'!S22</f>
        <v>#REF!</v>
      </c>
      <c r="P14" s="11" t="e">
        <f ca="1">'AM Inputs (Peds)'!T22</f>
        <v>#REF!</v>
      </c>
      <c r="Q14" s="11" t="e">
        <f ca="1">'AM Inputs (Peds)'!U22</f>
        <v>#REF!</v>
      </c>
      <c r="R14" s="11" t="e">
        <f ca="1">'AM Inputs (Peds)'!V22</f>
        <v>#REF!</v>
      </c>
      <c r="S14" s="11" t="e">
        <f ca="1">'AM Inputs (Peds)'!W22</f>
        <v>#REF!</v>
      </c>
      <c r="T14" s="11" t="e">
        <f ca="1">'AM Inputs (Peds)'!X22</f>
        <v>#REF!</v>
      </c>
    </row>
    <row r="15" spans="1:20" x14ac:dyDescent="0.25">
      <c r="A15" s="4">
        <f>'AM Inputs (Peds)'!C23</f>
        <v>279</v>
      </c>
      <c r="B15" s="4">
        <f>'AM Inputs (Peds)'!A23</f>
        <v>14</v>
      </c>
      <c r="C15" s="24" t="str">
        <f>'AM Inputs (Peds)'!B23</f>
        <v>Benning Road NB at 39th Street NE/Driveway</v>
      </c>
      <c r="D15" s="30">
        <v>2</v>
      </c>
      <c r="E15" s="11" t="e">
        <f ca="1">'AM Inputs (Peds)'!I23</f>
        <v>#REF!</v>
      </c>
      <c r="F15" s="11" t="e">
        <f ca="1">'AM Inputs (Peds)'!J23</f>
        <v>#REF!</v>
      </c>
      <c r="G15" s="11" t="e">
        <f ca="1">'AM Inputs (Peds)'!K23</f>
        <v>#REF!</v>
      </c>
      <c r="H15" s="11" t="e">
        <f ca="1">'AM Inputs (Peds)'!L23</f>
        <v>#REF!</v>
      </c>
      <c r="I15" s="11" t="e">
        <f ca="1">'AM Inputs (Peds)'!M23</f>
        <v>#REF!</v>
      </c>
      <c r="J15" s="11" t="e">
        <f ca="1">'AM Inputs (Peds)'!N23</f>
        <v>#REF!</v>
      </c>
      <c r="K15" s="11" t="e">
        <f ca="1">'AM Inputs (Peds)'!O23</f>
        <v>#REF!</v>
      </c>
      <c r="L15" s="11" t="e">
        <f ca="1">'AM Inputs (Peds)'!P23</f>
        <v>#REF!</v>
      </c>
      <c r="M15" s="11" t="e">
        <f ca="1">'AM Inputs (Peds)'!Q23</f>
        <v>#REF!</v>
      </c>
      <c r="N15" s="11" t="e">
        <f ca="1">'AM Inputs (Peds)'!R23</f>
        <v>#REF!</v>
      </c>
      <c r="O15" s="11" t="e">
        <f ca="1">'AM Inputs (Peds)'!S23</f>
        <v>#REF!</v>
      </c>
      <c r="P15" s="11" t="e">
        <f ca="1">'AM Inputs (Peds)'!T23</f>
        <v>#REF!</v>
      </c>
      <c r="Q15" s="11" t="e">
        <f ca="1">'AM Inputs (Peds)'!U23</f>
        <v>#REF!</v>
      </c>
      <c r="R15" s="11" t="e">
        <f ca="1">'AM Inputs (Peds)'!V23</f>
        <v>#REF!</v>
      </c>
      <c r="S15" s="11" t="e">
        <f ca="1">'AM Inputs (Peds)'!W23</f>
        <v>#REF!</v>
      </c>
      <c r="T15" s="11" t="e">
        <f ca="1">'AM Inputs (Peds)'!X23</f>
        <v>#REF!</v>
      </c>
    </row>
    <row r="16" spans="1:20" x14ac:dyDescent="0.25">
      <c r="A16" s="4">
        <f>'AM Inputs (Peds)'!C24</f>
        <v>274</v>
      </c>
      <c r="B16" s="4">
        <f>'AM Inputs (Peds)'!A24</f>
        <v>15</v>
      </c>
      <c r="C16" s="24" t="str">
        <f>'AM Inputs (Peds)'!B24</f>
        <v>Benning Road NB at 39th Street NE/Driveway</v>
      </c>
      <c r="D16" s="30">
        <v>2</v>
      </c>
      <c r="E16" s="11" t="e">
        <f ca="1">'AM Inputs (Peds)'!I24</f>
        <v>#REF!</v>
      </c>
      <c r="F16" s="11" t="e">
        <f ca="1">'AM Inputs (Peds)'!J24</f>
        <v>#REF!</v>
      </c>
      <c r="G16" s="11" t="e">
        <f ca="1">'AM Inputs (Peds)'!K24</f>
        <v>#REF!</v>
      </c>
      <c r="H16" s="11" t="e">
        <f ca="1">'AM Inputs (Peds)'!L24</f>
        <v>#REF!</v>
      </c>
      <c r="I16" s="11" t="e">
        <f ca="1">'AM Inputs (Peds)'!M24</f>
        <v>#REF!</v>
      </c>
      <c r="J16" s="11" t="e">
        <f ca="1">'AM Inputs (Peds)'!N24</f>
        <v>#REF!</v>
      </c>
      <c r="K16" s="11" t="e">
        <f ca="1">'AM Inputs (Peds)'!O24</f>
        <v>#REF!</v>
      </c>
      <c r="L16" s="11" t="e">
        <f ca="1">'AM Inputs (Peds)'!P24</f>
        <v>#REF!</v>
      </c>
      <c r="M16" s="11" t="e">
        <f ca="1">'AM Inputs (Peds)'!Q24</f>
        <v>#REF!</v>
      </c>
      <c r="N16" s="11" t="e">
        <f ca="1">'AM Inputs (Peds)'!R24</f>
        <v>#REF!</v>
      </c>
      <c r="O16" s="11" t="e">
        <f ca="1">'AM Inputs (Peds)'!S24</f>
        <v>#REF!</v>
      </c>
      <c r="P16" s="11" t="e">
        <f ca="1">'AM Inputs (Peds)'!T24</f>
        <v>#REF!</v>
      </c>
      <c r="Q16" s="11" t="e">
        <f ca="1">'AM Inputs (Peds)'!U24</f>
        <v>#REF!</v>
      </c>
      <c r="R16" s="11" t="e">
        <f ca="1">'AM Inputs (Peds)'!V24</f>
        <v>#REF!</v>
      </c>
      <c r="S16" s="11" t="e">
        <f ca="1">'AM Inputs (Peds)'!W24</f>
        <v>#REF!</v>
      </c>
      <c r="T16" s="11" t="e">
        <f ca="1">'AM Inputs (Peds)'!X24</f>
        <v>#REF!</v>
      </c>
    </row>
    <row r="17" spans="1:20" x14ac:dyDescent="0.25">
      <c r="A17" s="4">
        <f>'AM Inputs (Peds)'!C25</f>
        <v>276</v>
      </c>
      <c r="B17" s="4">
        <f>'AM Inputs (Peds)'!A25</f>
        <v>16</v>
      </c>
      <c r="C17" s="24" t="str">
        <f>'AM Inputs (Peds)'!B25</f>
        <v>Benning Road NB at 39th Street NE/Driveway</v>
      </c>
      <c r="D17" s="30">
        <v>2</v>
      </c>
      <c r="E17" s="11" t="e">
        <f ca="1">'AM Inputs (Peds)'!I25</f>
        <v>#REF!</v>
      </c>
      <c r="F17" s="11" t="e">
        <f ca="1">'AM Inputs (Peds)'!J25</f>
        <v>#REF!</v>
      </c>
      <c r="G17" s="11" t="e">
        <f ca="1">'AM Inputs (Peds)'!K25</f>
        <v>#REF!</v>
      </c>
      <c r="H17" s="11" t="e">
        <f ca="1">'AM Inputs (Peds)'!L25</f>
        <v>#REF!</v>
      </c>
      <c r="I17" s="11" t="e">
        <f ca="1">'AM Inputs (Peds)'!M25</f>
        <v>#REF!</v>
      </c>
      <c r="J17" s="11" t="e">
        <f ca="1">'AM Inputs (Peds)'!N25</f>
        <v>#REF!</v>
      </c>
      <c r="K17" s="11" t="e">
        <f ca="1">'AM Inputs (Peds)'!O25</f>
        <v>#REF!</v>
      </c>
      <c r="L17" s="11" t="e">
        <f ca="1">'AM Inputs (Peds)'!P25</f>
        <v>#REF!</v>
      </c>
      <c r="M17" s="11" t="e">
        <f ca="1">'AM Inputs (Peds)'!Q25</f>
        <v>#REF!</v>
      </c>
      <c r="N17" s="11" t="e">
        <f ca="1">'AM Inputs (Peds)'!R25</f>
        <v>#REF!</v>
      </c>
      <c r="O17" s="11" t="e">
        <f ca="1">'AM Inputs (Peds)'!S25</f>
        <v>#REF!</v>
      </c>
      <c r="P17" s="11" t="e">
        <f ca="1">'AM Inputs (Peds)'!T25</f>
        <v>#REF!</v>
      </c>
      <c r="Q17" s="11" t="e">
        <f ca="1">'AM Inputs (Peds)'!U25</f>
        <v>#REF!</v>
      </c>
      <c r="R17" s="11" t="e">
        <f ca="1">'AM Inputs (Peds)'!V25</f>
        <v>#REF!</v>
      </c>
      <c r="S17" s="11" t="e">
        <f ca="1">'AM Inputs (Peds)'!W25</f>
        <v>#REF!</v>
      </c>
      <c r="T17" s="11" t="e">
        <f ca="1">'AM Inputs (Peds)'!X25</f>
        <v>#REF!</v>
      </c>
    </row>
    <row r="18" spans="1:20" x14ac:dyDescent="0.25">
      <c r="A18" s="4">
        <f>'AM Inputs (Peds)'!C26</f>
        <v>280</v>
      </c>
      <c r="B18" s="4">
        <f>'AM Inputs (Peds)'!A26</f>
        <v>17</v>
      </c>
      <c r="C18" s="24" t="str">
        <f>'AM Inputs (Peds)'!B26</f>
        <v>Benning Road NE at 40th Street NE</v>
      </c>
      <c r="D18" s="30">
        <v>2</v>
      </c>
      <c r="E18" s="11" t="e">
        <f ca="1">'AM Inputs (Peds)'!I26</f>
        <v>#REF!</v>
      </c>
      <c r="F18" s="11" t="e">
        <f ca="1">'AM Inputs (Peds)'!J26</f>
        <v>#REF!</v>
      </c>
      <c r="G18" s="11" t="e">
        <f ca="1">'AM Inputs (Peds)'!K26</f>
        <v>#REF!</v>
      </c>
      <c r="H18" s="11" t="e">
        <f ca="1">'AM Inputs (Peds)'!L26</f>
        <v>#REF!</v>
      </c>
      <c r="I18" s="11" t="e">
        <f ca="1">'AM Inputs (Peds)'!M26</f>
        <v>#REF!</v>
      </c>
      <c r="J18" s="11" t="e">
        <f ca="1">'AM Inputs (Peds)'!N26</f>
        <v>#REF!</v>
      </c>
      <c r="K18" s="11" t="e">
        <f ca="1">'AM Inputs (Peds)'!O26</f>
        <v>#REF!</v>
      </c>
      <c r="L18" s="11" t="e">
        <f ca="1">'AM Inputs (Peds)'!P26</f>
        <v>#REF!</v>
      </c>
      <c r="M18" s="11" t="e">
        <f ca="1">'AM Inputs (Peds)'!Q26</f>
        <v>#REF!</v>
      </c>
      <c r="N18" s="11" t="e">
        <f ca="1">'AM Inputs (Peds)'!R26</f>
        <v>#REF!</v>
      </c>
      <c r="O18" s="11" t="e">
        <f ca="1">'AM Inputs (Peds)'!S26</f>
        <v>#REF!</v>
      </c>
      <c r="P18" s="11" t="e">
        <f ca="1">'AM Inputs (Peds)'!T26</f>
        <v>#REF!</v>
      </c>
      <c r="Q18" s="11" t="e">
        <f ca="1">'AM Inputs (Peds)'!U26</f>
        <v>#REF!</v>
      </c>
      <c r="R18" s="11" t="e">
        <f ca="1">'AM Inputs (Peds)'!V26</f>
        <v>#REF!</v>
      </c>
      <c r="S18" s="11" t="e">
        <f ca="1">'AM Inputs (Peds)'!W26</f>
        <v>#REF!</v>
      </c>
      <c r="T18" s="11" t="e">
        <f ca="1">'AM Inputs (Peds)'!X26</f>
        <v>#REF!</v>
      </c>
    </row>
    <row r="19" spans="1:20" x14ac:dyDescent="0.25">
      <c r="A19" s="4">
        <f>'AM Inputs (Peds)'!C27</f>
        <v>282</v>
      </c>
      <c r="B19" s="4">
        <f>'AM Inputs (Peds)'!A27</f>
        <v>18</v>
      </c>
      <c r="C19" s="24" t="str">
        <f>'AM Inputs (Peds)'!B27</f>
        <v>Benning Road NE at 40th Street NE</v>
      </c>
      <c r="D19" s="30">
        <v>2</v>
      </c>
      <c r="E19" s="11" t="e">
        <f ca="1">'AM Inputs (Peds)'!I27</f>
        <v>#REF!</v>
      </c>
      <c r="F19" s="11" t="e">
        <f ca="1">'AM Inputs (Peds)'!J27</f>
        <v>#REF!</v>
      </c>
      <c r="G19" s="11" t="e">
        <f ca="1">'AM Inputs (Peds)'!K27</f>
        <v>#REF!</v>
      </c>
      <c r="H19" s="11" t="e">
        <f ca="1">'AM Inputs (Peds)'!L27</f>
        <v>#REF!</v>
      </c>
      <c r="I19" s="11" t="e">
        <f ca="1">'AM Inputs (Peds)'!M27</f>
        <v>#REF!</v>
      </c>
      <c r="J19" s="11" t="e">
        <f ca="1">'AM Inputs (Peds)'!N27</f>
        <v>#REF!</v>
      </c>
      <c r="K19" s="11" t="e">
        <f ca="1">'AM Inputs (Peds)'!O27</f>
        <v>#REF!</v>
      </c>
      <c r="L19" s="11" t="e">
        <f ca="1">'AM Inputs (Peds)'!P27</f>
        <v>#REF!</v>
      </c>
      <c r="M19" s="11" t="e">
        <f ca="1">'AM Inputs (Peds)'!Q27</f>
        <v>#REF!</v>
      </c>
      <c r="N19" s="11" t="e">
        <f ca="1">'AM Inputs (Peds)'!R27</f>
        <v>#REF!</v>
      </c>
      <c r="O19" s="11" t="e">
        <f ca="1">'AM Inputs (Peds)'!S27</f>
        <v>#REF!</v>
      </c>
      <c r="P19" s="11" t="e">
        <f ca="1">'AM Inputs (Peds)'!T27</f>
        <v>#REF!</v>
      </c>
      <c r="Q19" s="11" t="e">
        <f ca="1">'AM Inputs (Peds)'!U27</f>
        <v>#REF!</v>
      </c>
      <c r="R19" s="11" t="e">
        <f ca="1">'AM Inputs (Peds)'!V27</f>
        <v>#REF!</v>
      </c>
      <c r="S19" s="11" t="e">
        <f ca="1">'AM Inputs (Peds)'!W27</f>
        <v>#REF!</v>
      </c>
      <c r="T19" s="11" t="e">
        <f ca="1">'AM Inputs (Peds)'!X27</f>
        <v>#REF!</v>
      </c>
    </row>
    <row r="20" spans="1:20" x14ac:dyDescent="0.25">
      <c r="A20" s="4">
        <f>'AM Inputs (Peds)'!C28</f>
        <v>284</v>
      </c>
      <c r="B20" s="4">
        <f>'AM Inputs (Peds)'!A28</f>
        <v>19</v>
      </c>
      <c r="C20" s="24" t="str">
        <f>'AM Inputs (Peds)'!B28</f>
        <v>Benning Road NE at 41st Street NE</v>
      </c>
      <c r="D20" s="30">
        <v>2</v>
      </c>
      <c r="E20" s="11" t="e">
        <f ca="1">'AM Inputs (Peds)'!I28</f>
        <v>#REF!</v>
      </c>
      <c r="F20" s="11" t="e">
        <f ca="1">'AM Inputs (Peds)'!J28</f>
        <v>#REF!</v>
      </c>
      <c r="G20" s="11" t="e">
        <f ca="1">'AM Inputs (Peds)'!K28</f>
        <v>#REF!</v>
      </c>
      <c r="H20" s="11" t="e">
        <f ca="1">'AM Inputs (Peds)'!L28</f>
        <v>#REF!</v>
      </c>
      <c r="I20" s="11" t="e">
        <f ca="1">'AM Inputs (Peds)'!M28</f>
        <v>#REF!</v>
      </c>
      <c r="J20" s="11" t="e">
        <f ca="1">'AM Inputs (Peds)'!N28</f>
        <v>#REF!</v>
      </c>
      <c r="K20" s="11" t="e">
        <f ca="1">'AM Inputs (Peds)'!O28</f>
        <v>#REF!</v>
      </c>
      <c r="L20" s="11" t="e">
        <f ca="1">'AM Inputs (Peds)'!P28</f>
        <v>#REF!</v>
      </c>
      <c r="M20" s="11" t="e">
        <f ca="1">'AM Inputs (Peds)'!Q28</f>
        <v>#REF!</v>
      </c>
      <c r="N20" s="11" t="e">
        <f ca="1">'AM Inputs (Peds)'!R28</f>
        <v>#REF!</v>
      </c>
      <c r="O20" s="11" t="e">
        <f ca="1">'AM Inputs (Peds)'!S28</f>
        <v>#REF!</v>
      </c>
      <c r="P20" s="11" t="e">
        <f ca="1">'AM Inputs (Peds)'!T28</f>
        <v>#REF!</v>
      </c>
      <c r="Q20" s="11" t="e">
        <f ca="1">'AM Inputs (Peds)'!U28</f>
        <v>#REF!</v>
      </c>
      <c r="R20" s="11" t="e">
        <f ca="1">'AM Inputs (Peds)'!V28</f>
        <v>#REF!</v>
      </c>
      <c r="S20" s="11" t="e">
        <f ca="1">'AM Inputs (Peds)'!W28</f>
        <v>#REF!</v>
      </c>
      <c r="T20" s="11" t="e">
        <f ca="1">'AM Inputs (Peds)'!X28</f>
        <v>#REF!</v>
      </c>
    </row>
    <row r="21" spans="1:20" x14ac:dyDescent="0.25">
      <c r="A21" s="4">
        <f>'AM Inputs (Peds)'!C29</f>
        <v>286</v>
      </c>
      <c r="B21" s="4">
        <f>'AM Inputs (Peds)'!A29</f>
        <v>20</v>
      </c>
      <c r="C21" s="24" t="str">
        <f>'AM Inputs (Peds)'!B29</f>
        <v>Benning Road NE at 41st Street NE</v>
      </c>
      <c r="D21" s="30">
        <v>2</v>
      </c>
      <c r="E21" s="11" t="e">
        <f ca="1">'AM Inputs (Peds)'!I29</f>
        <v>#REF!</v>
      </c>
      <c r="F21" s="11" t="e">
        <f ca="1">'AM Inputs (Peds)'!J29</f>
        <v>#REF!</v>
      </c>
      <c r="G21" s="11" t="e">
        <f ca="1">'AM Inputs (Peds)'!K29</f>
        <v>#REF!</v>
      </c>
      <c r="H21" s="11" t="e">
        <f ca="1">'AM Inputs (Peds)'!L29</f>
        <v>#REF!</v>
      </c>
      <c r="I21" s="11" t="e">
        <f ca="1">'AM Inputs (Peds)'!M29</f>
        <v>#REF!</v>
      </c>
      <c r="J21" s="11" t="e">
        <f ca="1">'AM Inputs (Peds)'!N29</f>
        <v>#REF!</v>
      </c>
      <c r="K21" s="11" t="e">
        <f ca="1">'AM Inputs (Peds)'!O29</f>
        <v>#REF!</v>
      </c>
      <c r="L21" s="11" t="e">
        <f ca="1">'AM Inputs (Peds)'!P29</f>
        <v>#REF!</v>
      </c>
      <c r="M21" s="11" t="e">
        <f ca="1">'AM Inputs (Peds)'!Q29</f>
        <v>#REF!</v>
      </c>
      <c r="N21" s="11" t="e">
        <f ca="1">'AM Inputs (Peds)'!R29</f>
        <v>#REF!</v>
      </c>
      <c r="O21" s="11" t="e">
        <f ca="1">'AM Inputs (Peds)'!S29</f>
        <v>#REF!</v>
      </c>
      <c r="P21" s="11" t="e">
        <f ca="1">'AM Inputs (Peds)'!T29</f>
        <v>#REF!</v>
      </c>
      <c r="Q21" s="11" t="e">
        <f ca="1">'AM Inputs (Peds)'!U29</f>
        <v>#REF!</v>
      </c>
      <c r="R21" s="11" t="e">
        <f ca="1">'AM Inputs (Peds)'!V29</f>
        <v>#REF!</v>
      </c>
      <c r="S21" s="11" t="e">
        <f ca="1">'AM Inputs (Peds)'!W29</f>
        <v>#REF!</v>
      </c>
      <c r="T21" s="11" t="e">
        <f ca="1">'AM Inputs (Peds)'!X29</f>
        <v>#REF!</v>
      </c>
    </row>
    <row r="22" spans="1:20" x14ac:dyDescent="0.25">
      <c r="A22" s="4">
        <f>'AM Inputs (Peds)'!C30</f>
        <v>290</v>
      </c>
      <c r="B22" s="4">
        <f>'AM Inputs (Peds)'!A30</f>
        <v>21</v>
      </c>
      <c r="C22" s="24" t="str">
        <f>'AM Inputs (Peds)'!B30</f>
        <v>Benning Road NE at 42nd Street NE</v>
      </c>
      <c r="D22" s="30">
        <v>2</v>
      </c>
      <c r="E22" s="11" t="e">
        <f ca="1">'AM Inputs (Peds)'!I30</f>
        <v>#REF!</v>
      </c>
      <c r="F22" s="11" t="e">
        <f ca="1">'AM Inputs (Peds)'!J30</f>
        <v>#REF!</v>
      </c>
      <c r="G22" s="11" t="e">
        <f ca="1">'AM Inputs (Peds)'!K30</f>
        <v>#REF!</v>
      </c>
      <c r="H22" s="11" t="e">
        <f ca="1">'AM Inputs (Peds)'!L30</f>
        <v>#REF!</v>
      </c>
      <c r="I22" s="11" t="e">
        <f ca="1">'AM Inputs (Peds)'!M30</f>
        <v>#REF!</v>
      </c>
      <c r="J22" s="11" t="e">
        <f ca="1">'AM Inputs (Peds)'!N30</f>
        <v>#REF!</v>
      </c>
      <c r="K22" s="11" t="e">
        <f ca="1">'AM Inputs (Peds)'!O30</f>
        <v>#REF!</v>
      </c>
      <c r="L22" s="11" t="e">
        <f ca="1">'AM Inputs (Peds)'!P30</f>
        <v>#REF!</v>
      </c>
      <c r="M22" s="11" t="e">
        <f ca="1">'AM Inputs (Peds)'!Q30</f>
        <v>#REF!</v>
      </c>
      <c r="N22" s="11" t="e">
        <f ca="1">'AM Inputs (Peds)'!R30</f>
        <v>#REF!</v>
      </c>
      <c r="O22" s="11" t="e">
        <f ca="1">'AM Inputs (Peds)'!S30</f>
        <v>#REF!</v>
      </c>
      <c r="P22" s="11" t="e">
        <f ca="1">'AM Inputs (Peds)'!T30</f>
        <v>#REF!</v>
      </c>
      <c r="Q22" s="11" t="e">
        <f ca="1">'AM Inputs (Peds)'!U30</f>
        <v>#REF!</v>
      </c>
      <c r="R22" s="11" t="e">
        <f ca="1">'AM Inputs (Peds)'!V30</f>
        <v>#REF!</v>
      </c>
      <c r="S22" s="11" t="e">
        <f ca="1">'AM Inputs (Peds)'!W30</f>
        <v>#REF!</v>
      </c>
      <c r="T22" s="11" t="e">
        <f ca="1">'AM Inputs (Peds)'!X30</f>
        <v>#REF!</v>
      </c>
    </row>
    <row r="23" spans="1:20" x14ac:dyDescent="0.25">
      <c r="A23" s="4">
        <f>'AM Inputs (Peds)'!C31</f>
        <v>292</v>
      </c>
      <c r="B23" s="4">
        <f>'AM Inputs (Peds)'!A31</f>
        <v>22</v>
      </c>
      <c r="C23" s="24" t="str">
        <f>'AM Inputs (Peds)'!B31</f>
        <v>Benning Road NE at 42nd Street NE</v>
      </c>
      <c r="D23" s="30">
        <v>2</v>
      </c>
      <c r="E23" s="11" t="e">
        <f ca="1">'AM Inputs (Peds)'!I31</f>
        <v>#REF!</v>
      </c>
      <c r="F23" s="11" t="e">
        <f ca="1">'AM Inputs (Peds)'!J31</f>
        <v>#REF!</v>
      </c>
      <c r="G23" s="11" t="e">
        <f ca="1">'AM Inputs (Peds)'!K31</f>
        <v>#REF!</v>
      </c>
      <c r="H23" s="11" t="e">
        <f ca="1">'AM Inputs (Peds)'!L31</f>
        <v>#REF!</v>
      </c>
      <c r="I23" s="11" t="e">
        <f ca="1">'AM Inputs (Peds)'!M31</f>
        <v>#REF!</v>
      </c>
      <c r="J23" s="11" t="e">
        <f ca="1">'AM Inputs (Peds)'!N31</f>
        <v>#REF!</v>
      </c>
      <c r="K23" s="11" t="e">
        <f ca="1">'AM Inputs (Peds)'!O31</f>
        <v>#REF!</v>
      </c>
      <c r="L23" s="11" t="e">
        <f ca="1">'AM Inputs (Peds)'!P31</f>
        <v>#REF!</v>
      </c>
      <c r="M23" s="11" t="e">
        <f ca="1">'AM Inputs (Peds)'!Q31</f>
        <v>#REF!</v>
      </c>
      <c r="N23" s="11" t="e">
        <f ca="1">'AM Inputs (Peds)'!R31</f>
        <v>#REF!</v>
      </c>
      <c r="O23" s="11" t="e">
        <f ca="1">'AM Inputs (Peds)'!S31</f>
        <v>#REF!</v>
      </c>
      <c r="P23" s="11" t="e">
        <f ca="1">'AM Inputs (Peds)'!T31</f>
        <v>#REF!</v>
      </c>
      <c r="Q23" s="11" t="e">
        <f ca="1">'AM Inputs (Peds)'!U31</f>
        <v>#REF!</v>
      </c>
      <c r="R23" s="11" t="e">
        <f ca="1">'AM Inputs (Peds)'!V31</f>
        <v>#REF!</v>
      </c>
      <c r="S23" s="11" t="e">
        <f ca="1">'AM Inputs (Peds)'!W31</f>
        <v>#REF!</v>
      </c>
      <c r="T23" s="11" t="e">
        <f ca="1">'AM Inputs (Peds)'!X31</f>
        <v>#REF!</v>
      </c>
    </row>
    <row r="24" spans="1:20" x14ac:dyDescent="0.25">
      <c r="A24" s="4">
        <f>'AM Inputs (Peds)'!C32</f>
        <v>288</v>
      </c>
      <c r="B24" s="4">
        <f>'AM Inputs (Peds)'!A32</f>
        <v>23</v>
      </c>
      <c r="C24" s="24" t="str">
        <f>'AM Inputs (Peds)'!B32</f>
        <v>Benning Road NE at 42nd Street NE</v>
      </c>
      <c r="D24" s="30">
        <v>2</v>
      </c>
      <c r="E24" s="11" t="e">
        <f ca="1">'AM Inputs (Peds)'!I32</f>
        <v>#REF!</v>
      </c>
      <c r="F24" s="11" t="e">
        <f ca="1">'AM Inputs (Peds)'!J32</f>
        <v>#REF!</v>
      </c>
      <c r="G24" s="11" t="e">
        <f ca="1">'AM Inputs (Peds)'!K32</f>
        <v>#REF!</v>
      </c>
      <c r="H24" s="11" t="e">
        <f ca="1">'AM Inputs (Peds)'!L32</f>
        <v>#REF!</v>
      </c>
      <c r="I24" s="11" t="e">
        <f ca="1">'AM Inputs (Peds)'!M32</f>
        <v>#REF!</v>
      </c>
      <c r="J24" s="11" t="e">
        <f ca="1">'AM Inputs (Peds)'!N32</f>
        <v>#REF!</v>
      </c>
      <c r="K24" s="11" t="e">
        <f ca="1">'AM Inputs (Peds)'!O32</f>
        <v>#REF!</v>
      </c>
      <c r="L24" s="11" t="e">
        <f ca="1">'AM Inputs (Peds)'!P32</f>
        <v>#REF!</v>
      </c>
      <c r="M24" s="11" t="e">
        <f ca="1">'AM Inputs (Peds)'!Q32</f>
        <v>#REF!</v>
      </c>
      <c r="N24" s="11" t="e">
        <f ca="1">'AM Inputs (Peds)'!R32</f>
        <v>#REF!</v>
      </c>
      <c r="O24" s="11" t="e">
        <f ca="1">'AM Inputs (Peds)'!S32</f>
        <v>#REF!</v>
      </c>
      <c r="P24" s="11" t="e">
        <f ca="1">'AM Inputs (Peds)'!T32</f>
        <v>#REF!</v>
      </c>
      <c r="Q24" s="11" t="e">
        <f ca="1">'AM Inputs (Peds)'!U32</f>
        <v>#REF!</v>
      </c>
      <c r="R24" s="11" t="e">
        <f ca="1">'AM Inputs (Peds)'!V32</f>
        <v>#REF!</v>
      </c>
      <c r="S24" s="11" t="e">
        <f ca="1">'AM Inputs (Peds)'!W32</f>
        <v>#REF!</v>
      </c>
      <c r="T24" s="11" t="e">
        <f ca="1">'AM Inputs (Peds)'!X32</f>
        <v>#REF!</v>
      </c>
    </row>
    <row r="25" spans="1:20" x14ac:dyDescent="0.25">
      <c r="A25" s="4">
        <f>'AM Inputs (Peds)'!C33</f>
        <v>294</v>
      </c>
      <c r="B25" s="4">
        <f>'AM Inputs (Peds)'!A33</f>
        <v>24</v>
      </c>
      <c r="C25" s="24" t="str">
        <f>'AM Inputs (Peds)'!B33</f>
        <v>Benning Road NE at 42nd Street NE</v>
      </c>
      <c r="D25" s="30">
        <v>2</v>
      </c>
      <c r="E25" s="11" t="e">
        <f ca="1">'AM Inputs (Peds)'!I33</f>
        <v>#REF!</v>
      </c>
      <c r="F25" s="11" t="e">
        <f ca="1">'AM Inputs (Peds)'!J33</f>
        <v>#REF!</v>
      </c>
      <c r="G25" s="11" t="e">
        <f ca="1">'AM Inputs (Peds)'!K33</f>
        <v>#REF!</v>
      </c>
      <c r="H25" s="11" t="e">
        <f ca="1">'AM Inputs (Peds)'!L33</f>
        <v>#REF!</v>
      </c>
      <c r="I25" s="11" t="e">
        <f ca="1">'AM Inputs (Peds)'!M33</f>
        <v>#REF!</v>
      </c>
      <c r="J25" s="11" t="e">
        <f ca="1">'AM Inputs (Peds)'!N33</f>
        <v>#REF!</v>
      </c>
      <c r="K25" s="11" t="e">
        <f ca="1">'AM Inputs (Peds)'!O33</f>
        <v>#REF!</v>
      </c>
      <c r="L25" s="11" t="e">
        <f ca="1">'AM Inputs (Peds)'!P33</f>
        <v>#REF!</v>
      </c>
      <c r="M25" s="11" t="e">
        <f ca="1">'AM Inputs (Peds)'!Q33</f>
        <v>#REF!</v>
      </c>
      <c r="N25" s="11" t="e">
        <f ca="1">'AM Inputs (Peds)'!R33</f>
        <v>#REF!</v>
      </c>
      <c r="O25" s="11" t="e">
        <f ca="1">'AM Inputs (Peds)'!S33</f>
        <v>#REF!</v>
      </c>
      <c r="P25" s="11" t="e">
        <f ca="1">'AM Inputs (Peds)'!T33</f>
        <v>#REF!</v>
      </c>
      <c r="Q25" s="11" t="e">
        <f ca="1">'AM Inputs (Peds)'!U33</f>
        <v>#REF!</v>
      </c>
      <c r="R25" s="11" t="e">
        <f ca="1">'AM Inputs (Peds)'!V33</f>
        <v>#REF!</v>
      </c>
      <c r="S25" s="11" t="e">
        <f ca="1">'AM Inputs (Peds)'!W33</f>
        <v>#REF!</v>
      </c>
      <c r="T25" s="11" t="e">
        <f ca="1">'AM Inputs (Peds)'!X33</f>
        <v>#REF!</v>
      </c>
    </row>
    <row r="26" spans="1:20" x14ac:dyDescent="0.25">
      <c r="A26" s="4">
        <f>'AM Inputs (Peds)'!C34</f>
        <v>56</v>
      </c>
      <c r="B26" s="4">
        <f>'AM Inputs (Peds)'!A34</f>
        <v>25</v>
      </c>
      <c r="C26" s="24" t="str">
        <f>'AM Inputs (Peds)'!B34</f>
        <v>Benning Road NE at 26th Street NE</v>
      </c>
      <c r="D26" s="30">
        <v>2</v>
      </c>
      <c r="E26" s="11" t="e">
        <f ca="1">'AM Inputs (Peds)'!I34</f>
        <v>#REF!</v>
      </c>
      <c r="F26" s="11" t="e">
        <f ca="1">'AM Inputs (Peds)'!J34</f>
        <v>#REF!</v>
      </c>
      <c r="G26" s="11" t="e">
        <f ca="1">'AM Inputs (Peds)'!K34</f>
        <v>#REF!</v>
      </c>
      <c r="H26" s="11" t="e">
        <f ca="1">'AM Inputs (Peds)'!L34</f>
        <v>#REF!</v>
      </c>
      <c r="I26" s="11" t="e">
        <f ca="1">'AM Inputs (Peds)'!M34</f>
        <v>#REF!</v>
      </c>
      <c r="J26" s="11" t="e">
        <f ca="1">'AM Inputs (Peds)'!N34</f>
        <v>#REF!</v>
      </c>
      <c r="K26" s="11" t="e">
        <f ca="1">'AM Inputs (Peds)'!O34</f>
        <v>#REF!</v>
      </c>
      <c r="L26" s="11" t="e">
        <f ca="1">'AM Inputs (Peds)'!P34</f>
        <v>#REF!</v>
      </c>
      <c r="M26" s="11" t="e">
        <f ca="1">'AM Inputs (Peds)'!Q34</f>
        <v>#REF!</v>
      </c>
      <c r="N26" s="11" t="e">
        <f ca="1">'AM Inputs (Peds)'!R34</f>
        <v>#REF!</v>
      </c>
      <c r="O26" s="11" t="e">
        <f ca="1">'AM Inputs (Peds)'!S34</f>
        <v>#REF!</v>
      </c>
      <c r="P26" s="11" t="e">
        <f ca="1">'AM Inputs (Peds)'!T34</f>
        <v>#REF!</v>
      </c>
      <c r="Q26" s="11" t="e">
        <f ca="1">'AM Inputs (Peds)'!U34</f>
        <v>#REF!</v>
      </c>
      <c r="R26" s="11" t="e">
        <f ca="1">'AM Inputs (Peds)'!V34</f>
        <v>#REF!</v>
      </c>
      <c r="S26" s="11" t="e">
        <f ca="1">'AM Inputs (Peds)'!W34</f>
        <v>#REF!</v>
      </c>
      <c r="T26" s="11" t="e">
        <f ca="1">'AM Inputs (Peds)'!X34</f>
        <v>#REF!</v>
      </c>
    </row>
    <row r="27" spans="1:20" x14ac:dyDescent="0.25">
      <c r="A27" s="4">
        <f>'AM Inputs (Peds)'!C35</f>
        <v>33</v>
      </c>
      <c r="B27" s="4">
        <f>'AM Inputs (Peds)'!A35</f>
        <v>26</v>
      </c>
      <c r="C27" s="24" t="str">
        <f>'AM Inputs (Peds)'!B35</f>
        <v>Benning Road NE at 26th Street NE</v>
      </c>
      <c r="D27" s="30">
        <v>2</v>
      </c>
      <c r="E27" s="11" t="e">
        <f ca="1">'AM Inputs (Peds)'!I35</f>
        <v>#REF!</v>
      </c>
      <c r="F27" s="11" t="e">
        <f ca="1">'AM Inputs (Peds)'!J35</f>
        <v>#REF!</v>
      </c>
      <c r="G27" s="11" t="e">
        <f ca="1">'AM Inputs (Peds)'!K35</f>
        <v>#REF!</v>
      </c>
      <c r="H27" s="11" t="e">
        <f ca="1">'AM Inputs (Peds)'!L35</f>
        <v>#REF!</v>
      </c>
      <c r="I27" s="11" t="e">
        <f ca="1">'AM Inputs (Peds)'!M35</f>
        <v>#REF!</v>
      </c>
      <c r="J27" s="11" t="e">
        <f ca="1">'AM Inputs (Peds)'!N35</f>
        <v>#REF!</v>
      </c>
      <c r="K27" s="11" t="e">
        <f ca="1">'AM Inputs (Peds)'!O35</f>
        <v>#REF!</v>
      </c>
      <c r="L27" s="11" t="e">
        <f ca="1">'AM Inputs (Peds)'!P35</f>
        <v>#REF!</v>
      </c>
      <c r="M27" s="11" t="e">
        <f ca="1">'AM Inputs (Peds)'!Q35</f>
        <v>#REF!</v>
      </c>
      <c r="N27" s="11" t="e">
        <f ca="1">'AM Inputs (Peds)'!R35</f>
        <v>#REF!</v>
      </c>
      <c r="O27" s="11" t="e">
        <f ca="1">'AM Inputs (Peds)'!S35</f>
        <v>#REF!</v>
      </c>
      <c r="P27" s="11" t="e">
        <f ca="1">'AM Inputs (Peds)'!T35</f>
        <v>#REF!</v>
      </c>
      <c r="Q27" s="11" t="e">
        <f ca="1">'AM Inputs (Peds)'!U35</f>
        <v>#REF!</v>
      </c>
      <c r="R27" s="11" t="e">
        <f ca="1">'AM Inputs (Peds)'!V35</f>
        <v>#REF!</v>
      </c>
      <c r="S27" s="11" t="e">
        <f ca="1">'AM Inputs (Peds)'!W35</f>
        <v>#REF!</v>
      </c>
      <c r="T27" s="11" t="e">
        <f ca="1">'AM Inputs (Peds)'!X35</f>
        <v>#REF!</v>
      </c>
    </row>
    <row r="28" spans="1:20" x14ac:dyDescent="0.25">
      <c r="A28" s="4">
        <f>'AM Inputs (Peds)'!C36</f>
        <v>128</v>
      </c>
      <c r="B28" s="4">
        <f>'AM Inputs (Peds)'!A36</f>
        <v>27</v>
      </c>
      <c r="C28" s="24" t="str">
        <f>'AM Inputs (Peds)'!B36</f>
        <v>Benning Road NE at Oklahoma Avenue NE</v>
      </c>
      <c r="D28" s="30">
        <v>2</v>
      </c>
      <c r="E28" s="11" t="e">
        <f ca="1">'AM Inputs (Peds)'!I36</f>
        <v>#REF!</v>
      </c>
      <c r="F28" s="11" t="e">
        <f ca="1">'AM Inputs (Peds)'!J36</f>
        <v>#REF!</v>
      </c>
      <c r="G28" s="11" t="e">
        <f ca="1">'AM Inputs (Peds)'!K36</f>
        <v>#REF!</v>
      </c>
      <c r="H28" s="11" t="e">
        <f ca="1">'AM Inputs (Peds)'!L36</f>
        <v>#REF!</v>
      </c>
      <c r="I28" s="11" t="e">
        <f ca="1">'AM Inputs (Peds)'!M36</f>
        <v>#REF!</v>
      </c>
      <c r="J28" s="11" t="e">
        <f ca="1">'AM Inputs (Peds)'!N36</f>
        <v>#REF!</v>
      </c>
      <c r="K28" s="11" t="e">
        <f ca="1">'AM Inputs (Peds)'!O36</f>
        <v>#REF!</v>
      </c>
      <c r="L28" s="11" t="e">
        <f ca="1">'AM Inputs (Peds)'!P36</f>
        <v>#REF!</v>
      </c>
      <c r="M28" s="11" t="e">
        <f ca="1">'AM Inputs (Peds)'!Q36</f>
        <v>#REF!</v>
      </c>
      <c r="N28" s="11" t="e">
        <f ca="1">'AM Inputs (Peds)'!R36</f>
        <v>#REF!</v>
      </c>
      <c r="O28" s="11" t="e">
        <f ca="1">'AM Inputs (Peds)'!S36</f>
        <v>#REF!</v>
      </c>
      <c r="P28" s="11" t="e">
        <f ca="1">'AM Inputs (Peds)'!T36</f>
        <v>#REF!</v>
      </c>
      <c r="Q28" s="11" t="e">
        <f ca="1">'AM Inputs (Peds)'!U36</f>
        <v>#REF!</v>
      </c>
      <c r="R28" s="11" t="e">
        <f ca="1">'AM Inputs (Peds)'!V36</f>
        <v>#REF!</v>
      </c>
      <c r="S28" s="11" t="e">
        <f ca="1">'AM Inputs (Peds)'!W36</f>
        <v>#REF!</v>
      </c>
      <c r="T28" s="11" t="e">
        <f ca="1">'AM Inputs (Peds)'!X36</f>
        <v>#REF!</v>
      </c>
    </row>
    <row r="29" spans="1:20" x14ac:dyDescent="0.25">
      <c r="A29" s="4">
        <f>'AM Inputs (Peds)'!C37</f>
        <v>15</v>
      </c>
      <c r="B29" s="4">
        <f>'AM Inputs (Peds)'!A37</f>
        <v>28</v>
      </c>
      <c r="C29" s="24" t="str">
        <f>'AM Inputs (Peds)'!B37</f>
        <v>Benning Road NE at Oklahoma Avenue NE</v>
      </c>
      <c r="D29" s="30">
        <v>2</v>
      </c>
      <c r="E29" s="11" t="e">
        <f ca="1">'AM Inputs (Peds)'!I37</f>
        <v>#REF!</v>
      </c>
      <c r="F29" s="11" t="e">
        <f ca="1">'AM Inputs (Peds)'!J37</f>
        <v>#REF!</v>
      </c>
      <c r="G29" s="11" t="e">
        <f ca="1">'AM Inputs (Peds)'!K37</f>
        <v>#REF!</v>
      </c>
      <c r="H29" s="11" t="e">
        <f ca="1">'AM Inputs (Peds)'!L37</f>
        <v>#REF!</v>
      </c>
      <c r="I29" s="11" t="e">
        <f ca="1">'AM Inputs (Peds)'!M37</f>
        <v>#REF!</v>
      </c>
      <c r="J29" s="11" t="e">
        <f ca="1">'AM Inputs (Peds)'!N37</f>
        <v>#REF!</v>
      </c>
      <c r="K29" s="11" t="e">
        <f ca="1">'AM Inputs (Peds)'!O37</f>
        <v>#REF!</v>
      </c>
      <c r="L29" s="11" t="e">
        <f ca="1">'AM Inputs (Peds)'!P37</f>
        <v>#REF!</v>
      </c>
      <c r="M29" s="11" t="e">
        <f ca="1">'AM Inputs (Peds)'!Q37</f>
        <v>#REF!</v>
      </c>
      <c r="N29" s="11" t="e">
        <f ca="1">'AM Inputs (Peds)'!R37</f>
        <v>#REF!</v>
      </c>
      <c r="O29" s="11" t="e">
        <f ca="1">'AM Inputs (Peds)'!S37</f>
        <v>#REF!</v>
      </c>
      <c r="P29" s="11" t="e">
        <f ca="1">'AM Inputs (Peds)'!T37</f>
        <v>#REF!</v>
      </c>
      <c r="Q29" s="11" t="e">
        <f ca="1">'AM Inputs (Peds)'!U37</f>
        <v>#REF!</v>
      </c>
      <c r="R29" s="11" t="e">
        <f ca="1">'AM Inputs (Peds)'!V37</f>
        <v>#REF!</v>
      </c>
      <c r="S29" s="11" t="e">
        <f ca="1">'AM Inputs (Peds)'!W37</f>
        <v>#REF!</v>
      </c>
      <c r="T29" s="11" t="e">
        <f ca="1">'AM Inputs (Peds)'!X37</f>
        <v>#REF!</v>
      </c>
    </row>
    <row r="30" spans="1:20" x14ac:dyDescent="0.25">
      <c r="A30" s="4">
        <f>'AM Inputs (Peds)'!C38</f>
        <v>10384</v>
      </c>
      <c r="B30" s="4">
        <f>'AM Inputs (Peds)'!A38</f>
        <v>29</v>
      </c>
      <c r="C30" s="24" t="str">
        <f>'AM Inputs (Peds)'!B38</f>
        <v>Minnesota Avenue NE at Dix Street NE</v>
      </c>
      <c r="D30" s="30">
        <v>2</v>
      </c>
      <c r="E30" s="11" t="e">
        <f ca="1">'AM Inputs (Peds)'!I38</f>
        <v>#REF!</v>
      </c>
      <c r="F30" s="11" t="e">
        <f ca="1">'AM Inputs (Peds)'!J38</f>
        <v>#REF!</v>
      </c>
      <c r="G30" s="11" t="e">
        <f ca="1">'AM Inputs (Peds)'!K38</f>
        <v>#REF!</v>
      </c>
      <c r="H30" s="11" t="e">
        <f ca="1">'AM Inputs (Peds)'!L38</f>
        <v>#REF!</v>
      </c>
      <c r="I30" s="11" t="e">
        <f ca="1">'AM Inputs (Peds)'!M38</f>
        <v>#REF!</v>
      </c>
      <c r="J30" s="11" t="e">
        <f ca="1">'AM Inputs (Peds)'!N38</f>
        <v>#REF!</v>
      </c>
      <c r="K30" s="11" t="e">
        <f ca="1">'AM Inputs (Peds)'!O38</f>
        <v>#REF!</v>
      </c>
      <c r="L30" s="11" t="e">
        <f ca="1">'AM Inputs (Peds)'!P38</f>
        <v>#REF!</v>
      </c>
      <c r="M30" s="11" t="e">
        <f ca="1">'AM Inputs (Peds)'!Q38</f>
        <v>#REF!</v>
      </c>
      <c r="N30" s="11" t="e">
        <f ca="1">'AM Inputs (Peds)'!R38</f>
        <v>#REF!</v>
      </c>
      <c r="O30" s="11" t="e">
        <f ca="1">'AM Inputs (Peds)'!S38</f>
        <v>#REF!</v>
      </c>
      <c r="P30" s="11" t="e">
        <f ca="1">'AM Inputs (Peds)'!T38</f>
        <v>#REF!</v>
      </c>
      <c r="Q30" s="11" t="e">
        <f ca="1">'AM Inputs (Peds)'!U38</f>
        <v>#REF!</v>
      </c>
      <c r="R30" s="11" t="e">
        <f ca="1">'AM Inputs (Peds)'!V38</f>
        <v>#REF!</v>
      </c>
      <c r="S30" s="11" t="e">
        <f ca="1">'AM Inputs (Peds)'!W38</f>
        <v>#REF!</v>
      </c>
      <c r="T30" s="11" t="e">
        <f ca="1">'AM Inputs (Peds)'!X38</f>
        <v>#REF!</v>
      </c>
    </row>
    <row r="31" spans="1:20" x14ac:dyDescent="0.25">
      <c r="A31" s="4">
        <f>'AM Inputs (Peds)'!C39</f>
        <v>10382</v>
      </c>
      <c r="B31" s="4">
        <f>'AM Inputs (Peds)'!A39</f>
        <v>30</v>
      </c>
      <c r="C31" s="24" t="str">
        <f>'AM Inputs (Peds)'!B39</f>
        <v>Minnesota Avenue NE at Dix Street NE</v>
      </c>
      <c r="D31" s="30">
        <v>2</v>
      </c>
      <c r="E31" s="11" t="e">
        <f ca="1">'AM Inputs (Peds)'!I39</f>
        <v>#REF!</v>
      </c>
      <c r="F31" s="11" t="e">
        <f ca="1">'AM Inputs (Peds)'!J39</f>
        <v>#REF!</v>
      </c>
      <c r="G31" s="11" t="e">
        <f ca="1">'AM Inputs (Peds)'!K39</f>
        <v>#REF!</v>
      </c>
      <c r="H31" s="11" t="e">
        <f ca="1">'AM Inputs (Peds)'!L39</f>
        <v>#REF!</v>
      </c>
      <c r="I31" s="11" t="e">
        <f ca="1">'AM Inputs (Peds)'!M39</f>
        <v>#REF!</v>
      </c>
      <c r="J31" s="11" t="e">
        <f ca="1">'AM Inputs (Peds)'!N39</f>
        <v>#REF!</v>
      </c>
      <c r="K31" s="11" t="e">
        <f ca="1">'AM Inputs (Peds)'!O39</f>
        <v>#REF!</v>
      </c>
      <c r="L31" s="11" t="e">
        <f ca="1">'AM Inputs (Peds)'!P39</f>
        <v>#REF!</v>
      </c>
      <c r="M31" s="11" t="e">
        <f ca="1">'AM Inputs (Peds)'!Q39</f>
        <v>#REF!</v>
      </c>
      <c r="N31" s="11" t="e">
        <f ca="1">'AM Inputs (Peds)'!R39</f>
        <v>#REF!</v>
      </c>
      <c r="O31" s="11" t="e">
        <f ca="1">'AM Inputs (Peds)'!S39</f>
        <v>#REF!</v>
      </c>
      <c r="P31" s="11" t="e">
        <f ca="1">'AM Inputs (Peds)'!T39</f>
        <v>#REF!</v>
      </c>
      <c r="Q31" s="11" t="e">
        <f ca="1">'AM Inputs (Peds)'!U39</f>
        <v>#REF!</v>
      </c>
      <c r="R31" s="11" t="e">
        <f ca="1">'AM Inputs (Peds)'!V39</f>
        <v>#REF!</v>
      </c>
      <c r="S31" s="11" t="e">
        <f ca="1">'AM Inputs (Peds)'!W39</f>
        <v>#REF!</v>
      </c>
      <c r="T31" s="11" t="e">
        <f ca="1">'AM Inputs (Peds)'!X39</f>
        <v>#REF!</v>
      </c>
    </row>
    <row r="32" spans="1:20" x14ac:dyDescent="0.25">
      <c r="A32" s="4">
        <f>'AM Inputs (Peds)'!C40</f>
        <v>318</v>
      </c>
      <c r="B32" s="4">
        <f>'AM Inputs (Peds)'!A40</f>
        <v>31</v>
      </c>
      <c r="C32" s="24" t="str">
        <f>'AM Inputs (Peds)'!B40</f>
        <v>Minnesota Avenue NE at Dix Street NE</v>
      </c>
      <c r="D32" s="30">
        <v>2</v>
      </c>
      <c r="E32" s="11" t="e">
        <f ca="1">'AM Inputs (Peds)'!I40</f>
        <v>#REF!</v>
      </c>
      <c r="F32" s="11" t="e">
        <f ca="1">'AM Inputs (Peds)'!J40</f>
        <v>#REF!</v>
      </c>
      <c r="G32" s="11" t="e">
        <f ca="1">'AM Inputs (Peds)'!K40</f>
        <v>#REF!</v>
      </c>
      <c r="H32" s="11" t="e">
        <f ca="1">'AM Inputs (Peds)'!L40</f>
        <v>#REF!</v>
      </c>
      <c r="I32" s="11" t="e">
        <f ca="1">'AM Inputs (Peds)'!M40</f>
        <v>#REF!</v>
      </c>
      <c r="J32" s="11" t="e">
        <f ca="1">'AM Inputs (Peds)'!N40</f>
        <v>#REF!</v>
      </c>
      <c r="K32" s="11" t="e">
        <f ca="1">'AM Inputs (Peds)'!O40</f>
        <v>#REF!</v>
      </c>
      <c r="L32" s="11" t="e">
        <f ca="1">'AM Inputs (Peds)'!P40</f>
        <v>#REF!</v>
      </c>
      <c r="M32" s="11" t="e">
        <f ca="1">'AM Inputs (Peds)'!Q40</f>
        <v>#REF!</v>
      </c>
      <c r="N32" s="11" t="e">
        <f ca="1">'AM Inputs (Peds)'!R40</f>
        <v>#REF!</v>
      </c>
      <c r="O32" s="11" t="e">
        <f ca="1">'AM Inputs (Peds)'!S40</f>
        <v>#REF!</v>
      </c>
      <c r="P32" s="11" t="e">
        <f ca="1">'AM Inputs (Peds)'!T40</f>
        <v>#REF!</v>
      </c>
      <c r="Q32" s="11" t="e">
        <f ca="1">'AM Inputs (Peds)'!U40</f>
        <v>#REF!</v>
      </c>
      <c r="R32" s="11" t="e">
        <f ca="1">'AM Inputs (Peds)'!V40</f>
        <v>#REF!</v>
      </c>
      <c r="S32" s="11" t="e">
        <f ca="1">'AM Inputs (Peds)'!W40</f>
        <v>#REF!</v>
      </c>
      <c r="T32" s="11" t="e">
        <f ca="1">'AM Inputs (Peds)'!X40</f>
        <v>#REF!</v>
      </c>
    </row>
    <row r="33" spans="1:20" x14ac:dyDescent="0.25">
      <c r="A33" s="4">
        <f>'AM Inputs (Peds)'!C41</f>
        <v>316</v>
      </c>
      <c r="B33" s="4">
        <f>'AM Inputs (Peds)'!A41</f>
        <v>32</v>
      </c>
      <c r="C33" s="24" t="str">
        <f>'AM Inputs (Peds)'!B41</f>
        <v>Minnesota Avenue NE at Dix Street NE</v>
      </c>
      <c r="D33" s="30">
        <v>2</v>
      </c>
      <c r="E33" s="11" t="e">
        <f ca="1">'AM Inputs (Peds)'!I41</f>
        <v>#REF!</v>
      </c>
      <c r="F33" s="11" t="e">
        <f ca="1">'AM Inputs (Peds)'!J41</f>
        <v>#REF!</v>
      </c>
      <c r="G33" s="11" t="e">
        <f ca="1">'AM Inputs (Peds)'!K41</f>
        <v>#REF!</v>
      </c>
      <c r="H33" s="11" t="e">
        <f ca="1">'AM Inputs (Peds)'!L41</f>
        <v>#REF!</v>
      </c>
      <c r="I33" s="11" t="e">
        <f ca="1">'AM Inputs (Peds)'!M41</f>
        <v>#REF!</v>
      </c>
      <c r="J33" s="11" t="e">
        <f ca="1">'AM Inputs (Peds)'!N41</f>
        <v>#REF!</v>
      </c>
      <c r="K33" s="11" t="e">
        <f ca="1">'AM Inputs (Peds)'!O41</f>
        <v>#REF!</v>
      </c>
      <c r="L33" s="11" t="e">
        <f ca="1">'AM Inputs (Peds)'!P41</f>
        <v>#REF!</v>
      </c>
      <c r="M33" s="11" t="e">
        <f ca="1">'AM Inputs (Peds)'!Q41</f>
        <v>#REF!</v>
      </c>
      <c r="N33" s="11" t="e">
        <f ca="1">'AM Inputs (Peds)'!R41</f>
        <v>#REF!</v>
      </c>
      <c r="O33" s="11" t="e">
        <f ca="1">'AM Inputs (Peds)'!S41</f>
        <v>#REF!</v>
      </c>
      <c r="P33" s="11" t="e">
        <f ca="1">'AM Inputs (Peds)'!T41</f>
        <v>#REF!</v>
      </c>
      <c r="Q33" s="11" t="e">
        <f ca="1">'AM Inputs (Peds)'!U41</f>
        <v>#REF!</v>
      </c>
      <c r="R33" s="11" t="e">
        <f ca="1">'AM Inputs (Peds)'!V41</f>
        <v>#REF!</v>
      </c>
      <c r="S33" s="11" t="e">
        <f ca="1">'AM Inputs (Peds)'!W41</f>
        <v>#REF!</v>
      </c>
      <c r="T33" s="11" t="e">
        <f ca="1">'AM Inputs (Peds)'!X41</f>
        <v>#REF!</v>
      </c>
    </row>
    <row r="34" spans="1:20" x14ac:dyDescent="0.25">
      <c r="A34" s="4">
        <f>'AM Inputs (Peds)'!C42</f>
        <v>320</v>
      </c>
      <c r="B34" s="4">
        <f>'AM Inputs (Peds)'!A42</f>
        <v>33</v>
      </c>
      <c r="C34" s="24" t="str">
        <f>'AM Inputs (Peds)'!B42</f>
        <v>Minnesota Avenue NE at Bus Exit South</v>
      </c>
      <c r="D34" s="30">
        <v>2</v>
      </c>
      <c r="E34" s="11" t="e">
        <f ca="1">'AM Inputs (Peds)'!I42</f>
        <v>#REF!</v>
      </c>
      <c r="F34" s="11" t="e">
        <f ca="1">'AM Inputs (Peds)'!J42</f>
        <v>#REF!</v>
      </c>
      <c r="G34" s="11" t="e">
        <f ca="1">'AM Inputs (Peds)'!K42</f>
        <v>#REF!</v>
      </c>
      <c r="H34" s="11" t="e">
        <f ca="1">'AM Inputs (Peds)'!L42</f>
        <v>#REF!</v>
      </c>
      <c r="I34" s="11" t="e">
        <f ca="1">'AM Inputs (Peds)'!M42</f>
        <v>#REF!</v>
      </c>
      <c r="J34" s="11" t="e">
        <f ca="1">'AM Inputs (Peds)'!N42</f>
        <v>#REF!</v>
      </c>
      <c r="K34" s="11" t="e">
        <f ca="1">'AM Inputs (Peds)'!O42</f>
        <v>#REF!</v>
      </c>
      <c r="L34" s="11" t="e">
        <f ca="1">'AM Inputs (Peds)'!P42</f>
        <v>#REF!</v>
      </c>
      <c r="M34" s="11" t="e">
        <f ca="1">'AM Inputs (Peds)'!Q42</f>
        <v>#REF!</v>
      </c>
      <c r="N34" s="11" t="e">
        <f ca="1">'AM Inputs (Peds)'!R42</f>
        <v>#REF!</v>
      </c>
      <c r="O34" s="11" t="e">
        <f ca="1">'AM Inputs (Peds)'!S42</f>
        <v>#REF!</v>
      </c>
      <c r="P34" s="11" t="e">
        <f ca="1">'AM Inputs (Peds)'!T42</f>
        <v>#REF!</v>
      </c>
      <c r="Q34" s="11" t="e">
        <f ca="1">'AM Inputs (Peds)'!U42</f>
        <v>#REF!</v>
      </c>
      <c r="R34" s="11" t="e">
        <f ca="1">'AM Inputs (Peds)'!V42</f>
        <v>#REF!</v>
      </c>
      <c r="S34" s="11" t="e">
        <f ca="1">'AM Inputs (Peds)'!W42</f>
        <v>#REF!</v>
      </c>
      <c r="T34" s="11" t="e">
        <f ca="1">'AM Inputs (Peds)'!X42</f>
        <v>#REF!</v>
      </c>
    </row>
    <row r="35" spans="1:20" x14ac:dyDescent="0.25">
      <c r="A35" s="4">
        <f>'AM Inputs (Peds)'!C43</f>
        <v>322</v>
      </c>
      <c r="B35" s="4">
        <f>'AM Inputs (Peds)'!A43</f>
        <v>34</v>
      </c>
      <c r="C35" s="24" t="str">
        <f>'AM Inputs (Peds)'!B43</f>
        <v>Minnesota Avenue NE at Bus Exit South</v>
      </c>
      <c r="D35" s="30">
        <v>2</v>
      </c>
      <c r="E35" s="11" t="e">
        <f ca="1">'AM Inputs (Peds)'!I43</f>
        <v>#REF!</v>
      </c>
      <c r="F35" s="11" t="e">
        <f ca="1">'AM Inputs (Peds)'!J43</f>
        <v>#REF!</v>
      </c>
      <c r="G35" s="11" t="e">
        <f ca="1">'AM Inputs (Peds)'!K43</f>
        <v>#REF!</v>
      </c>
      <c r="H35" s="11" t="e">
        <f ca="1">'AM Inputs (Peds)'!L43</f>
        <v>#REF!</v>
      </c>
      <c r="I35" s="11" t="e">
        <f ca="1">'AM Inputs (Peds)'!M43</f>
        <v>#REF!</v>
      </c>
      <c r="J35" s="11" t="e">
        <f ca="1">'AM Inputs (Peds)'!N43</f>
        <v>#REF!</v>
      </c>
      <c r="K35" s="11" t="e">
        <f ca="1">'AM Inputs (Peds)'!O43</f>
        <v>#REF!</v>
      </c>
      <c r="L35" s="11" t="e">
        <f ca="1">'AM Inputs (Peds)'!P43</f>
        <v>#REF!</v>
      </c>
      <c r="M35" s="11" t="e">
        <f ca="1">'AM Inputs (Peds)'!Q43</f>
        <v>#REF!</v>
      </c>
      <c r="N35" s="11" t="e">
        <f ca="1">'AM Inputs (Peds)'!R43</f>
        <v>#REF!</v>
      </c>
      <c r="O35" s="11" t="e">
        <f ca="1">'AM Inputs (Peds)'!S43</f>
        <v>#REF!</v>
      </c>
      <c r="P35" s="11" t="e">
        <f ca="1">'AM Inputs (Peds)'!T43</f>
        <v>#REF!</v>
      </c>
      <c r="Q35" s="11" t="e">
        <f ca="1">'AM Inputs (Peds)'!U43</f>
        <v>#REF!</v>
      </c>
      <c r="R35" s="11" t="e">
        <f ca="1">'AM Inputs (Peds)'!V43</f>
        <v>#REF!</v>
      </c>
      <c r="S35" s="11" t="e">
        <f ca="1">'AM Inputs (Peds)'!W43</f>
        <v>#REF!</v>
      </c>
      <c r="T35" s="11" t="e">
        <f ca="1">'AM Inputs (Peds)'!X43</f>
        <v>#REF!</v>
      </c>
    </row>
    <row r="36" spans="1:20" x14ac:dyDescent="0.25">
      <c r="A36" s="4">
        <f>'AM Inputs (Peds)'!C44</f>
        <v>324</v>
      </c>
      <c r="B36" s="4">
        <f>'AM Inputs (Peds)'!A44</f>
        <v>35</v>
      </c>
      <c r="C36" s="24" t="str">
        <f>'AM Inputs (Peds)'!B44</f>
        <v>Minnesota Avenue NE at Grant Street NE and Bus Entrance North</v>
      </c>
      <c r="D36" s="30">
        <v>2</v>
      </c>
      <c r="E36" s="11" t="e">
        <f ca="1">'AM Inputs (Peds)'!I44</f>
        <v>#REF!</v>
      </c>
      <c r="F36" s="11" t="e">
        <f ca="1">'AM Inputs (Peds)'!J44</f>
        <v>#REF!</v>
      </c>
      <c r="G36" s="11" t="e">
        <f ca="1">'AM Inputs (Peds)'!K44</f>
        <v>#REF!</v>
      </c>
      <c r="H36" s="11" t="e">
        <f ca="1">'AM Inputs (Peds)'!L44</f>
        <v>#REF!</v>
      </c>
      <c r="I36" s="11" t="e">
        <f ca="1">'AM Inputs (Peds)'!M44</f>
        <v>#REF!</v>
      </c>
      <c r="J36" s="11" t="e">
        <f ca="1">'AM Inputs (Peds)'!N44</f>
        <v>#REF!</v>
      </c>
      <c r="K36" s="11" t="e">
        <f ca="1">'AM Inputs (Peds)'!O44</f>
        <v>#REF!</v>
      </c>
      <c r="L36" s="11" t="e">
        <f ca="1">'AM Inputs (Peds)'!P44</f>
        <v>#REF!</v>
      </c>
      <c r="M36" s="11" t="e">
        <f ca="1">'AM Inputs (Peds)'!Q44</f>
        <v>#REF!</v>
      </c>
      <c r="N36" s="11" t="e">
        <f ca="1">'AM Inputs (Peds)'!R44</f>
        <v>#REF!</v>
      </c>
      <c r="O36" s="11" t="e">
        <f ca="1">'AM Inputs (Peds)'!S44</f>
        <v>#REF!</v>
      </c>
      <c r="P36" s="11" t="e">
        <f ca="1">'AM Inputs (Peds)'!T44</f>
        <v>#REF!</v>
      </c>
      <c r="Q36" s="11" t="e">
        <f ca="1">'AM Inputs (Peds)'!U44</f>
        <v>#REF!</v>
      </c>
      <c r="R36" s="11" t="e">
        <f ca="1">'AM Inputs (Peds)'!V44</f>
        <v>#REF!</v>
      </c>
      <c r="S36" s="11" t="e">
        <f ca="1">'AM Inputs (Peds)'!W44</f>
        <v>#REF!</v>
      </c>
      <c r="T36" s="11" t="e">
        <f ca="1">'AM Inputs (Peds)'!X44</f>
        <v>#REF!</v>
      </c>
    </row>
    <row r="37" spans="1:20" x14ac:dyDescent="0.25">
      <c r="A37" s="4">
        <f>'AM Inputs (Peds)'!C45</f>
        <v>326</v>
      </c>
      <c r="B37" s="4">
        <f>'AM Inputs (Peds)'!A45</f>
        <v>36</v>
      </c>
      <c r="C37" s="24" t="str">
        <f>'AM Inputs (Peds)'!B45</f>
        <v>Minnesota Avenue NE at Grant Street NE and Bus Entrance North</v>
      </c>
      <c r="D37" s="30">
        <v>2</v>
      </c>
      <c r="E37" s="11" t="e">
        <f ca="1">'AM Inputs (Peds)'!I45</f>
        <v>#REF!</v>
      </c>
      <c r="F37" s="11" t="e">
        <f ca="1">'AM Inputs (Peds)'!J45</f>
        <v>#REF!</v>
      </c>
      <c r="G37" s="11" t="e">
        <f ca="1">'AM Inputs (Peds)'!K45</f>
        <v>#REF!</v>
      </c>
      <c r="H37" s="11" t="e">
        <f ca="1">'AM Inputs (Peds)'!L45</f>
        <v>#REF!</v>
      </c>
      <c r="I37" s="11" t="e">
        <f ca="1">'AM Inputs (Peds)'!M45</f>
        <v>#REF!</v>
      </c>
      <c r="J37" s="11" t="e">
        <f ca="1">'AM Inputs (Peds)'!N45</f>
        <v>#REF!</v>
      </c>
      <c r="K37" s="11" t="e">
        <f ca="1">'AM Inputs (Peds)'!O45</f>
        <v>#REF!</v>
      </c>
      <c r="L37" s="11" t="e">
        <f ca="1">'AM Inputs (Peds)'!P45</f>
        <v>#REF!</v>
      </c>
      <c r="M37" s="11" t="e">
        <f ca="1">'AM Inputs (Peds)'!Q45</f>
        <v>#REF!</v>
      </c>
      <c r="N37" s="11" t="e">
        <f ca="1">'AM Inputs (Peds)'!R45</f>
        <v>#REF!</v>
      </c>
      <c r="O37" s="11" t="e">
        <f ca="1">'AM Inputs (Peds)'!S45</f>
        <v>#REF!</v>
      </c>
      <c r="P37" s="11" t="e">
        <f ca="1">'AM Inputs (Peds)'!T45</f>
        <v>#REF!</v>
      </c>
      <c r="Q37" s="11" t="e">
        <f ca="1">'AM Inputs (Peds)'!U45</f>
        <v>#REF!</v>
      </c>
      <c r="R37" s="11" t="e">
        <f ca="1">'AM Inputs (Peds)'!V45</f>
        <v>#REF!</v>
      </c>
      <c r="S37" s="11" t="e">
        <f ca="1">'AM Inputs (Peds)'!W45</f>
        <v>#REF!</v>
      </c>
      <c r="T37" s="11" t="e">
        <f ca="1">'AM Inputs (Peds)'!X45</f>
        <v>#REF!</v>
      </c>
    </row>
    <row r="38" spans="1:20" x14ac:dyDescent="0.25">
      <c r="A38" s="4">
        <f>'AM Inputs (Peds)'!C46</f>
        <v>328</v>
      </c>
      <c r="B38" s="4">
        <f>'AM Inputs (Peds)'!A46</f>
        <v>37</v>
      </c>
      <c r="C38" s="24" t="str">
        <f>'AM Inputs (Peds)'!B46</f>
        <v>Minnesota Avenue NE at Grant Street NE and Bus Entrance North</v>
      </c>
      <c r="D38" s="30">
        <v>2</v>
      </c>
      <c r="E38" s="11" t="e">
        <f ca="1">'AM Inputs (Peds)'!I46</f>
        <v>#REF!</v>
      </c>
      <c r="F38" s="11" t="e">
        <f ca="1">'AM Inputs (Peds)'!J46</f>
        <v>#REF!</v>
      </c>
      <c r="G38" s="11" t="e">
        <f ca="1">'AM Inputs (Peds)'!K46</f>
        <v>#REF!</v>
      </c>
      <c r="H38" s="11" t="e">
        <f ca="1">'AM Inputs (Peds)'!L46</f>
        <v>#REF!</v>
      </c>
      <c r="I38" s="11" t="e">
        <f ca="1">'AM Inputs (Peds)'!M46</f>
        <v>#REF!</v>
      </c>
      <c r="J38" s="11" t="e">
        <f ca="1">'AM Inputs (Peds)'!N46</f>
        <v>#REF!</v>
      </c>
      <c r="K38" s="11" t="e">
        <f ca="1">'AM Inputs (Peds)'!O46</f>
        <v>#REF!</v>
      </c>
      <c r="L38" s="11" t="e">
        <f ca="1">'AM Inputs (Peds)'!P46</f>
        <v>#REF!</v>
      </c>
      <c r="M38" s="11" t="e">
        <f ca="1">'AM Inputs (Peds)'!Q46</f>
        <v>#REF!</v>
      </c>
      <c r="N38" s="11" t="e">
        <f ca="1">'AM Inputs (Peds)'!R46</f>
        <v>#REF!</v>
      </c>
      <c r="O38" s="11" t="e">
        <f ca="1">'AM Inputs (Peds)'!S46</f>
        <v>#REF!</v>
      </c>
      <c r="P38" s="11" t="e">
        <f ca="1">'AM Inputs (Peds)'!T46</f>
        <v>#REF!</v>
      </c>
      <c r="Q38" s="11" t="e">
        <f ca="1">'AM Inputs (Peds)'!U46</f>
        <v>#REF!</v>
      </c>
      <c r="R38" s="11" t="e">
        <f ca="1">'AM Inputs (Peds)'!V46</f>
        <v>#REF!</v>
      </c>
      <c r="S38" s="11" t="e">
        <f ca="1">'AM Inputs (Peds)'!W46</f>
        <v>#REF!</v>
      </c>
      <c r="T38" s="11" t="e">
        <f ca="1">'AM Inputs (Peds)'!X46</f>
        <v>#REF!</v>
      </c>
    </row>
    <row r="39" spans="1:20" x14ac:dyDescent="0.25">
      <c r="A39" s="4">
        <f>'AM Inputs (Peds)'!C47</f>
        <v>296</v>
      </c>
      <c r="B39" s="4">
        <f>'AM Inputs (Peds)'!A47</f>
        <v>38</v>
      </c>
      <c r="C39" s="24" t="str">
        <f>'AM Inputs (Peds)'!B47</f>
        <v>Benning Road NE at Blaine Street NE</v>
      </c>
      <c r="D39" s="30">
        <v>2</v>
      </c>
      <c r="E39" s="11" t="e">
        <f ca="1">'AM Inputs (Peds)'!I47</f>
        <v>#REF!</v>
      </c>
      <c r="F39" s="11" t="e">
        <f ca="1">'AM Inputs (Peds)'!J47</f>
        <v>#REF!</v>
      </c>
      <c r="G39" s="11" t="e">
        <f ca="1">'AM Inputs (Peds)'!K47</f>
        <v>#REF!</v>
      </c>
      <c r="H39" s="11" t="e">
        <f ca="1">'AM Inputs (Peds)'!L47</f>
        <v>#REF!</v>
      </c>
      <c r="I39" s="11" t="e">
        <f ca="1">'AM Inputs (Peds)'!M47</f>
        <v>#REF!</v>
      </c>
      <c r="J39" s="11" t="e">
        <f ca="1">'AM Inputs (Peds)'!N47</f>
        <v>#REF!</v>
      </c>
      <c r="K39" s="11" t="e">
        <f ca="1">'AM Inputs (Peds)'!O47</f>
        <v>#REF!</v>
      </c>
      <c r="L39" s="11" t="e">
        <f ca="1">'AM Inputs (Peds)'!P47</f>
        <v>#REF!</v>
      </c>
      <c r="M39" s="11" t="e">
        <f ca="1">'AM Inputs (Peds)'!Q47</f>
        <v>#REF!</v>
      </c>
      <c r="N39" s="11" t="e">
        <f ca="1">'AM Inputs (Peds)'!R47</f>
        <v>#REF!</v>
      </c>
      <c r="O39" s="11" t="e">
        <f ca="1">'AM Inputs (Peds)'!S47</f>
        <v>#REF!</v>
      </c>
      <c r="P39" s="11" t="e">
        <f ca="1">'AM Inputs (Peds)'!T47</f>
        <v>#REF!</v>
      </c>
      <c r="Q39" s="11" t="e">
        <f ca="1">'AM Inputs (Peds)'!U47</f>
        <v>#REF!</v>
      </c>
      <c r="R39" s="11" t="e">
        <f ca="1">'AM Inputs (Peds)'!V47</f>
        <v>#REF!</v>
      </c>
      <c r="S39" s="11" t="e">
        <f ca="1">'AM Inputs (Peds)'!W47</f>
        <v>#REF!</v>
      </c>
      <c r="T39" s="11" t="e">
        <f ca="1">'AM Inputs (Peds)'!X47</f>
        <v>#REF!</v>
      </c>
    </row>
    <row r="40" spans="1:20" x14ac:dyDescent="0.25">
      <c r="A40" s="4">
        <f>'AM Inputs (Peds)'!C48</f>
        <v>298</v>
      </c>
      <c r="B40" s="4">
        <f>'AM Inputs (Peds)'!A48</f>
        <v>39</v>
      </c>
      <c r="C40" s="24" t="str">
        <f>'AM Inputs (Peds)'!B48</f>
        <v>Benning Road NE at 44th Street NE</v>
      </c>
      <c r="D40" s="30">
        <v>2</v>
      </c>
      <c r="E40" s="11" t="e">
        <f ca="1">'AM Inputs (Peds)'!I48</f>
        <v>#REF!</v>
      </c>
      <c r="F40" s="11" t="e">
        <f ca="1">'AM Inputs (Peds)'!J48</f>
        <v>#REF!</v>
      </c>
      <c r="G40" s="11" t="e">
        <f ca="1">'AM Inputs (Peds)'!K48</f>
        <v>#REF!</v>
      </c>
      <c r="H40" s="11" t="e">
        <f ca="1">'AM Inputs (Peds)'!L48</f>
        <v>#REF!</v>
      </c>
      <c r="I40" s="11" t="e">
        <f ca="1">'AM Inputs (Peds)'!M48</f>
        <v>#REF!</v>
      </c>
      <c r="J40" s="11" t="e">
        <f ca="1">'AM Inputs (Peds)'!N48</f>
        <v>#REF!</v>
      </c>
      <c r="K40" s="11" t="e">
        <f ca="1">'AM Inputs (Peds)'!O48</f>
        <v>#REF!</v>
      </c>
      <c r="L40" s="11" t="e">
        <f ca="1">'AM Inputs (Peds)'!P48</f>
        <v>#REF!</v>
      </c>
      <c r="M40" s="11" t="e">
        <f ca="1">'AM Inputs (Peds)'!Q48</f>
        <v>#REF!</v>
      </c>
      <c r="N40" s="11" t="e">
        <f ca="1">'AM Inputs (Peds)'!R48</f>
        <v>#REF!</v>
      </c>
      <c r="O40" s="11" t="e">
        <f ca="1">'AM Inputs (Peds)'!S48</f>
        <v>#REF!</v>
      </c>
      <c r="P40" s="11" t="e">
        <f ca="1">'AM Inputs (Peds)'!T48</f>
        <v>#REF!</v>
      </c>
      <c r="Q40" s="11" t="e">
        <f ca="1">'AM Inputs (Peds)'!U48</f>
        <v>#REF!</v>
      </c>
      <c r="R40" s="11" t="e">
        <f ca="1">'AM Inputs (Peds)'!V48</f>
        <v>#REF!</v>
      </c>
      <c r="S40" s="11" t="e">
        <f ca="1">'AM Inputs (Peds)'!W48</f>
        <v>#REF!</v>
      </c>
      <c r="T40" s="11" t="e">
        <f ca="1">'AM Inputs (Peds)'!X48</f>
        <v>#REF!</v>
      </c>
    </row>
    <row r="41" spans="1:20" x14ac:dyDescent="0.25">
      <c r="A41" s="4">
        <f>'AM Inputs (Peds)'!C49</f>
        <v>300</v>
      </c>
      <c r="B41" s="4">
        <f>'AM Inputs (Peds)'!A49</f>
        <v>40</v>
      </c>
      <c r="C41" s="24" t="str">
        <f>'AM Inputs (Peds)'!B49</f>
        <v>Benning Road NE at 44th Street NE</v>
      </c>
      <c r="D41" s="30">
        <v>2</v>
      </c>
      <c r="E41" s="11" t="e">
        <f ca="1">'AM Inputs (Peds)'!I49</f>
        <v>#REF!</v>
      </c>
      <c r="F41" s="11" t="e">
        <f ca="1">'AM Inputs (Peds)'!J49</f>
        <v>#REF!</v>
      </c>
      <c r="G41" s="11" t="e">
        <f ca="1">'AM Inputs (Peds)'!K49</f>
        <v>#REF!</v>
      </c>
      <c r="H41" s="11" t="e">
        <f ca="1">'AM Inputs (Peds)'!L49</f>
        <v>#REF!</v>
      </c>
      <c r="I41" s="11" t="e">
        <f ca="1">'AM Inputs (Peds)'!M49</f>
        <v>#REF!</v>
      </c>
      <c r="J41" s="11" t="e">
        <f ca="1">'AM Inputs (Peds)'!N49</f>
        <v>#REF!</v>
      </c>
      <c r="K41" s="11" t="e">
        <f ca="1">'AM Inputs (Peds)'!O49</f>
        <v>#REF!</v>
      </c>
      <c r="L41" s="11" t="e">
        <f ca="1">'AM Inputs (Peds)'!P49</f>
        <v>#REF!</v>
      </c>
      <c r="M41" s="11" t="e">
        <f ca="1">'AM Inputs (Peds)'!Q49</f>
        <v>#REF!</v>
      </c>
      <c r="N41" s="11" t="e">
        <f ca="1">'AM Inputs (Peds)'!R49</f>
        <v>#REF!</v>
      </c>
      <c r="O41" s="11" t="e">
        <f ca="1">'AM Inputs (Peds)'!S49</f>
        <v>#REF!</v>
      </c>
      <c r="P41" s="11" t="e">
        <f ca="1">'AM Inputs (Peds)'!T49</f>
        <v>#REF!</v>
      </c>
      <c r="Q41" s="11" t="e">
        <f ca="1">'AM Inputs (Peds)'!U49</f>
        <v>#REF!</v>
      </c>
      <c r="R41" s="11" t="e">
        <f ca="1">'AM Inputs (Peds)'!V49</f>
        <v>#REF!</v>
      </c>
      <c r="S41" s="11" t="e">
        <f ca="1">'AM Inputs (Peds)'!W49</f>
        <v>#REF!</v>
      </c>
      <c r="T41" s="11" t="e">
        <f ca="1">'AM Inputs (Peds)'!X49</f>
        <v>#REF!</v>
      </c>
    </row>
    <row r="42" spans="1:20" x14ac:dyDescent="0.25">
      <c r="A42" s="4">
        <f>'AM Inputs (Peds)'!C50</f>
        <v>304</v>
      </c>
      <c r="B42" s="4">
        <f>'AM Inputs (Peds)'!A50</f>
        <v>41</v>
      </c>
      <c r="C42" s="24" t="str">
        <f>'AM Inputs (Peds)'!B50</f>
        <v>Benning Road NE at 45th Street NE</v>
      </c>
      <c r="D42" s="30">
        <v>2</v>
      </c>
      <c r="E42" s="11" t="e">
        <f ca="1">'AM Inputs (Peds)'!I50</f>
        <v>#REF!</v>
      </c>
      <c r="F42" s="11" t="e">
        <f ca="1">'AM Inputs (Peds)'!J50</f>
        <v>#REF!</v>
      </c>
      <c r="G42" s="11" t="e">
        <f ca="1">'AM Inputs (Peds)'!K50</f>
        <v>#REF!</v>
      </c>
      <c r="H42" s="11" t="e">
        <f ca="1">'AM Inputs (Peds)'!L50</f>
        <v>#REF!</v>
      </c>
      <c r="I42" s="11" t="e">
        <f ca="1">'AM Inputs (Peds)'!M50</f>
        <v>#REF!</v>
      </c>
      <c r="J42" s="11" t="e">
        <f ca="1">'AM Inputs (Peds)'!N50</f>
        <v>#REF!</v>
      </c>
      <c r="K42" s="11" t="e">
        <f ca="1">'AM Inputs (Peds)'!O50</f>
        <v>#REF!</v>
      </c>
      <c r="L42" s="11" t="e">
        <f ca="1">'AM Inputs (Peds)'!P50</f>
        <v>#REF!</v>
      </c>
      <c r="M42" s="11" t="e">
        <f ca="1">'AM Inputs (Peds)'!Q50</f>
        <v>#REF!</v>
      </c>
      <c r="N42" s="11" t="e">
        <f ca="1">'AM Inputs (Peds)'!R50</f>
        <v>#REF!</v>
      </c>
      <c r="O42" s="11" t="e">
        <f ca="1">'AM Inputs (Peds)'!S50</f>
        <v>#REF!</v>
      </c>
      <c r="P42" s="11" t="e">
        <f ca="1">'AM Inputs (Peds)'!T50</f>
        <v>#REF!</v>
      </c>
      <c r="Q42" s="11" t="e">
        <f ca="1">'AM Inputs (Peds)'!U50</f>
        <v>#REF!</v>
      </c>
      <c r="R42" s="11" t="e">
        <f ca="1">'AM Inputs (Peds)'!V50</f>
        <v>#REF!</v>
      </c>
      <c r="S42" s="11" t="e">
        <f ca="1">'AM Inputs (Peds)'!W50</f>
        <v>#REF!</v>
      </c>
      <c r="T42" s="11" t="e">
        <f ca="1">'AM Inputs (Peds)'!X50</f>
        <v>#REF!</v>
      </c>
    </row>
    <row r="43" spans="1:20" x14ac:dyDescent="0.25">
      <c r="A43" s="4">
        <f>'AM Inputs (Peds)'!C51</f>
        <v>302</v>
      </c>
      <c r="B43" s="4">
        <f>'AM Inputs (Peds)'!A51</f>
        <v>42</v>
      </c>
      <c r="C43" s="24" t="str">
        <f>'AM Inputs (Peds)'!B51</f>
        <v>Benning Road NE at 45th Street NE</v>
      </c>
      <c r="D43" s="30">
        <v>2</v>
      </c>
      <c r="E43" s="11" t="e">
        <f ca="1">'AM Inputs (Peds)'!I51</f>
        <v>#REF!</v>
      </c>
      <c r="F43" s="11" t="e">
        <f ca="1">'AM Inputs (Peds)'!J51</f>
        <v>#REF!</v>
      </c>
      <c r="G43" s="11" t="e">
        <f ca="1">'AM Inputs (Peds)'!K51</f>
        <v>#REF!</v>
      </c>
      <c r="H43" s="11" t="e">
        <f ca="1">'AM Inputs (Peds)'!L51</f>
        <v>#REF!</v>
      </c>
      <c r="I43" s="11" t="e">
        <f ca="1">'AM Inputs (Peds)'!M51</f>
        <v>#REF!</v>
      </c>
      <c r="J43" s="11" t="e">
        <f ca="1">'AM Inputs (Peds)'!N51</f>
        <v>#REF!</v>
      </c>
      <c r="K43" s="11" t="e">
        <f ca="1">'AM Inputs (Peds)'!O51</f>
        <v>#REF!</v>
      </c>
      <c r="L43" s="11" t="e">
        <f ca="1">'AM Inputs (Peds)'!P51</f>
        <v>#REF!</v>
      </c>
      <c r="M43" s="11" t="e">
        <f ca="1">'AM Inputs (Peds)'!Q51</f>
        <v>#REF!</v>
      </c>
      <c r="N43" s="11" t="e">
        <f ca="1">'AM Inputs (Peds)'!R51</f>
        <v>#REF!</v>
      </c>
      <c r="O43" s="11" t="e">
        <f ca="1">'AM Inputs (Peds)'!S51</f>
        <v>#REF!</v>
      </c>
      <c r="P43" s="11" t="e">
        <f ca="1">'AM Inputs (Peds)'!T51</f>
        <v>#REF!</v>
      </c>
      <c r="Q43" s="11" t="e">
        <f ca="1">'AM Inputs (Peds)'!U51</f>
        <v>#REF!</v>
      </c>
      <c r="R43" s="11" t="e">
        <f ca="1">'AM Inputs (Peds)'!V51</f>
        <v>#REF!</v>
      </c>
      <c r="S43" s="11" t="e">
        <f ca="1">'AM Inputs (Peds)'!W51</f>
        <v>#REF!</v>
      </c>
      <c r="T43" s="11" t="e">
        <f ca="1">'AM Inputs (Peds)'!X51</f>
        <v>#REF!</v>
      </c>
    </row>
    <row r="44" spans="1:20" x14ac:dyDescent="0.25">
      <c r="A44" s="4">
        <f>'AM Inputs (Peds)'!C52</f>
        <v>308</v>
      </c>
      <c r="B44" s="4">
        <f>'AM Inputs (Peds)'!A52</f>
        <v>43</v>
      </c>
      <c r="C44" s="24" t="str">
        <f>'AM Inputs (Peds)'!B52</f>
        <v>Benning Road NE at Central Avenue NE</v>
      </c>
      <c r="D44" s="30">
        <v>2</v>
      </c>
      <c r="E44" s="11" t="e">
        <f ca="1">'AM Inputs (Peds)'!I52</f>
        <v>#REF!</v>
      </c>
      <c r="F44" s="11" t="e">
        <f ca="1">'AM Inputs (Peds)'!J52</f>
        <v>#REF!</v>
      </c>
      <c r="G44" s="11" t="e">
        <f ca="1">'AM Inputs (Peds)'!K52</f>
        <v>#REF!</v>
      </c>
      <c r="H44" s="11" t="e">
        <f ca="1">'AM Inputs (Peds)'!L52</f>
        <v>#REF!</v>
      </c>
      <c r="I44" s="11" t="e">
        <f ca="1">'AM Inputs (Peds)'!M52</f>
        <v>#REF!</v>
      </c>
      <c r="J44" s="11" t="e">
        <f ca="1">'AM Inputs (Peds)'!N52</f>
        <v>#REF!</v>
      </c>
      <c r="K44" s="11" t="e">
        <f ca="1">'AM Inputs (Peds)'!O52</f>
        <v>#REF!</v>
      </c>
      <c r="L44" s="11" t="e">
        <f ca="1">'AM Inputs (Peds)'!P52</f>
        <v>#REF!</v>
      </c>
      <c r="M44" s="11" t="e">
        <f ca="1">'AM Inputs (Peds)'!Q52</f>
        <v>#REF!</v>
      </c>
      <c r="N44" s="11" t="e">
        <f ca="1">'AM Inputs (Peds)'!R52</f>
        <v>#REF!</v>
      </c>
      <c r="O44" s="11" t="e">
        <f ca="1">'AM Inputs (Peds)'!S52</f>
        <v>#REF!</v>
      </c>
      <c r="P44" s="11" t="e">
        <f ca="1">'AM Inputs (Peds)'!T52</f>
        <v>#REF!</v>
      </c>
      <c r="Q44" s="11" t="e">
        <f ca="1">'AM Inputs (Peds)'!U52</f>
        <v>#REF!</v>
      </c>
      <c r="R44" s="11" t="e">
        <f ca="1">'AM Inputs (Peds)'!V52</f>
        <v>#REF!</v>
      </c>
      <c r="S44" s="11" t="e">
        <f ca="1">'AM Inputs (Peds)'!W52</f>
        <v>#REF!</v>
      </c>
      <c r="T44" s="11" t="e">
        <f ca="1">'AM Inputs (Peds)'!X52</f>
        <v>#REF!</v>
      </c>
    </row>
    <row r="45" spans="1:20" x14ac:dyDescent="0.25">
      <c r="A45" s="4">
        <f>'AM Inputs (Peds)'!C53</f>
        <v>84</v>
      </c>
      <c r="B45" s="4">
        <f>'AM Inputs (Peds)'!A53</f>
        <v>44</v>
      </c>
      <c r="C45" s="24" t="str">
        <f>'AM Inputs (Peds)'!B53</f>
        <v>Benning Road NE at East Capitol Street SE (North Intersection)</v>
      </c>
      <c r="D45" s="30">
        <v>2</v>
      </c>
      <c r="E45" s="11" t="e">
        <f ca="1">'AM Inputs (Peds)'!I53</f>
        <v>#REF!</v>
      </c>
      <c r="F45" s="11" t="e">
        <f ca="1">'AM Inputs (Peds)'!J53</f>
        <v>#REF!</v>
      </c>
      <c r="G45" s="11" t="e">
        <f ca="1">'AM Inputs (Peds)'!K53</f>
        <v>#REF!</v>
      </c>
      <c r="H45" s="11" t="e">
        <f ca="1">'AM Inputs (Peds)'!L53</f>
        <v>#REF!</v>
      </c>
      <c r="I45" s="11" t="e">
        <f ca="1">'AM Inputs (Peds)'!M53</f>
        <v>#REF!</v>
      </c>
      <c r="J45" s="11" t="e">
        <f ca="1">'AM Inputs (Peds)'!N53</f>
        <v>#REF!</v>
      </c>
      <c r="K45" s="11" t="e">
        <f ca="1">'AM Inputs (Peds)'!O53</f>
        <v>#REF!</v>
      </c>
      <c r="L45" s="11" t="e">
        <f ca="1">'AM Inputs (Peds)'!P53</f>
        <v>#REF!</v>
      </c>
      <c r="M45" s="11" t="e">
        <f ca="1">'AM Inputs (Peds)'!Q53</f>
        <v>#REF!</v>
      </c>
      <c r="N45" s="11" t="e">
        <f ca="1">'AM Inputs (Peds)'!R53</f>
        <v>#REF!</v>
      </c>
      <c r="O45" s="11" t="e">
        <f ca="1">'AM Inputs (Peds)'!S53</f>
        <v>#REF!</v>
      </c>
      <c r="P45" s="11" t="e">
        <f ca="1">'AM Inputs (Peds)'!T53</f>
        <v>#REF!</v>
      </c>
      <c r="Q45" s="11" t="e">
        <f ca="1">'AM Inputs (Peds)'!U53</f>
        <v>#REF!</v>
      </c>
      <c r="R45" s="11" t="e">
        <f ca="1">'AM Inputs (Peds)'!V53</f>
        <v>#REF!</v>
      </c>
      <c r="S45" s="11" t="e">
        <f ca="1">'AM Inputs (Peds)'!W53</f>
        <v>#REF!</v>
      </c>
      <c r="T45" s="11" t="e">
        <f ca="1">'AM Inputs (Peds)'!X53</f>
        <v>#REF!</v>
      </c>
    </row>
    <row r="46" spans="1:20" x14ac:dyDescent="0.25">
      <c r="A46" s="4">
        <f>'AM Inputs (Peds)'!C54</f>
        <v>314</v>
      </c>
      <c r="B46" s="4">
        <f>'AM Inputs (Peds)'!A54</f>
        <v>45</v>
      </c>
      <c r="C46" s="24" t="str">
        <f>'AM Inputs (Peds)'!B54</f>
        <v>Benning Road NE at East Capitol Street SE (North Intersection)</v>
      </c>
      <c r="D46" s="30">
        <v>2</v>
      </c>
      <c r="E46" s="11" t="e">
        <f ca="1">'AM Inputs (Peds)'!I54</f>
        <v>#REF!</v>
      </c>
      <c r="F46" s="11" t="e">
        <f ca="1">'AM Inputs (Peds)'!J54</f>
        <v>#REF!</v>
      </c>
      <c r="G46" s="11" t="e">
        <f ca="1">'AM Inputs (Peds)'!K54</f>
        <v>#REF!</v>
      </c>
      <c r="H46" s="11" t="e">
        <f ca="1">'AM Inputs (Peds)'!L54</f>
        <v>#REF!</v>
      </c>
      <c r="I46" s="11" t="e">
        <f ca="1">'AM Inputs (Peds)'!M54</f>
        <v>#REF!</v>
      </c>
      <c r="J46" s="11" t="e">
        <f ca="1">'AM Inputs (Peds)'!N54</f>
        <v>#REF!</v>
      </c>
      <c r="K46" s="11" t="e">
        <f ca="1">'AM Inputs (Peds)'!O54</f>
        <v>#REF!</v>
      </c>
      <c r="L46" s="11" t="e">
        <f ca="1">'AM Inputs (Peds)'!P54</f>
        <v>#REF!</v>
      </c>
      <c r="M46" s="11" t="e">
        <f ca="1">'AM Inputs (Peds)'!Q54</f>
        <v>#REF!</v>
      </c>
      <c r="N46" s="11" t="e">
        <f ca="1">'AM Inputs (Peds)'!R54</f>
        <v>#REF!</v>
      </c>
      <c r="O46" s="11" t="e">
        <f ca="1">'AM Inputs (Peds)'!S54</f>
        <v>#REF!</v>
      </c>
      <c r="P46" s="11" t="e">
        <f ca="1">'AM Inputs (Peds)'!T54</f>
        <v>#REF!</v>
      </c>
      <c r="Q46" s="11" t="e">
        <f ca="1">'AM Inputs (Peds)'!U54</f>
        <v>#REF!</v>
      </c>
      <c r="R46" s="11" t="e">
        <f ca="1">'AM Inputs (Peds)'!V54</f>
        <v>#REF!</v>
      </c>
      <c r="S46" s="11" t="e">
        <f ca="1">'AM Inputs (Peds)'!W54</f>
        <v>#REF!</v>
      </c>
      <c r="T46" s="11" t="e">
        <f ca="1">'AM Inputs (Peds)'!X54</f>
        <v>#REF!</v>
      </c>
    </row>
    <row r="47" spans="1:20" x14ac:dyDescent="0.25">
      <c r="A47" s="4">
        <f>'AM Inputs (Peds)'!C55</f>
        <v>80</v>
      </c>
      <c r="B47" s="4">
        <f>'AM Inputs (Peds)'!A55</f>
        <v>46</v>
      </c>
      <c r="C47" s="24" t="str">
        <f>'AM Inputs (Peds)'!B55</f>
        <v>Benning Road NE at East Capitol Street SE (North Intersection)</v>
      </c>
      <c r="D47" s="30">
        <v>2</v>
      </c>
      <c r="E47" s="11" t="e">
        <f ca="1">'AM Inputs (Peds)'!I55</f>
        <v>#REF!</v>
      </c>
      <c r="F47" s="11" t="e">
        <f ca="1">'AM Inputs (Peds)'!J55</f>
        <v>#REF!</v>
      </c>
      <c r="G47" s="11" t="e">
        <f ca="1">'AM Inputs (Peds)'!K55</f>
        <v>#REF!</v>
      </c>
      <c r="H47" s="11" t="e">
        <f ca="1">'AM Inputs (Peds)'!L55</f>
        <v>#REF!</v>
      </c>
      <c r="I47" s="11" t="e">
        <f ca="1">'AM Inputs (Peds)'!M55</f>
        <v>#REF!</v>
      </c>
      <c r="J47" s="11" t="e">
        <f ca="1">'AM Inputs (Peds)'!N55</f>
        <v>#REF!</v>
      </c>
      <c r="K47" s="11" t="e">
        <f ca="1">'AM Inputs (Peds)'!O55</f>
        <v>#REF!</v>
      </c>
      <c r="L47" s="11" t="e">
        <f ca="1">'AM Inputs (Peds)'!P55</f>
        <v>#REF!</v>
      </c>
      <c r="M47" s="11" t="e">
        <f ca="1">'AM Inputs (Peds)'!Q55</f>
        <v>#REF!</v>
      </c>
      <c r="N47" s="11" t="e">
        <f ca="1">'AM Inputs (Peds)'!R55</f>
        <v>#REF!</v>
      </c>
      <c r="O47" s="11" t="e">
        <f ca="1">'AM Inputs (Peds)'!S55</f>
        <v>#REF!</v>
      </c>
      <c r="P47" s="11" t="e">
        <f ca="1">'AM Inputs (Peds)'!T55</f>
        <v>#REF!</v>
      </c>
      <c r="Q47" s="11" t="e">
        <f ca="1">'AM Inputs (Peds)'!U55</f>
        <v>#REF!</v>
      </c>
      <c r="R47" s="11" t="e">
        <f ca="1">'AM Inputs (Peds)'!V55</f>
        <v>#REF!</v>
      </c>
      <c r="S47" s="11" t="e">
        <f ca="1">'AM Inputs (Peds)'!W55</f>
        <v>#REF!</v>
      </c>
      <c r="T47" s="11" t="e">
        <f ca="1">'AM Inputs (Peds)'!X55</f>
        <v>#REF!</v>
      </c>
    </row>
    <row r="48" spans="1:20" x14ac:dyDescent="0.25">
      <c r="A48" s="4">
        <f>'AM Inputs (Peds)'!C56</f>
        <v>310</v>
      </c>
      <c r="B48" s="4">
        <f>'AM Inputs (Peds)'!A56</f>
        <v>47</v>
      </c>
      <c r="C48" s="24" t="str">
        <f>'AM Inputs (Peds)'!B56</f>
        <v>Benning Road NE at East Capitol Street SE (South Intersection)</v>
      </c>
      <c r="D48" s="30">
        <v>2</v>
      </c>
      <c r="E48" s="11" t="e">
        <f ca="1">'AM Inputs (Peds)'!I56</f>
        <v>#REF!</v>
      </c>
      <c r="F48" s="11" t="e">
        <f ca="1">'AM Inputs (Peds)'!J56</f>
        <v>#REF!</v>
      </c>
      <c r="G48" s="11" t="e">
        <f ca="1">'AM Inputs (Peds)'!K56</f>
        <v>#REF!</v>
      </c>
      <c r="H48" s="11" t="e">
        <f ca="1">'AM Inputs (Peds)'!L56</f>
        <v>#REF!</v>
      </c>
      <c r="I48" s="11" t="e">
        <f ca="1">'AM Inputs (Peds)'!M56</f>
        <v>#REF!</v>
      </c>
      <c r="J48" s="11" t="e">
        <f ca="1">'AM Inputs (Peds)'!N56</f>
        <v>#REF!</v>
      </c>
      <c r="K48" s="11" t="e">
        <f ca="1">'AM Inputs (Peds)'!O56</f>
        <v>#REF!</v>
      </c>
      <c r="L48" s="11" t="e">
        <f ca="1">'AM Inputs (Peds)'!P56</f>
        <v>#REF!</v>
      </c>
      <c r="M48" s="11" t="e">
        <f ca="1">'AM Inputs (Peds)'!Q56</f>
        <v>#REF!</v>
      </c>
      <c r="N48" s="11" t="e">
        <f ca="1">'AM Inputs (Peds)'!R56</f>
        <v>#REF!</v>
      </c>
      <c r="O48" s="11" t="e">
        <f ca="1">'AM Inputs (Peds)'!S56</f>
        <v>#REF!</v>
      </c>
      <c r="P48" s="11" t="e">
        <f ca="1">'AM Inputs (Peds)'!T56</f>
        <v>#REF!</v>
      </c>
      <c r="Q48" s="11" t="e">
        <f ca="1">'AM Inputs (Peds)'!U56</f>
        <v>#REF!</v>
      </c>
      <c r="R48" s="11" t="e">
        <f ca="1">'AM Inputs (Peds)'!V56</f>
        <v>#REF!</v>
      </c>
      <c r="S48" s="11" t="e">
        <f ca="1">'AM Inputs (Peds)'!W56</f>
        <v>#REF!</v>
      </c>
      <c r="T48" s="11" t="e">
        <f ca="1">'AM Inputs (Peds)'!X56</f>
        <v>#REF!</v>
      </c>
    </row>
    <row r="49" spans="1:20" x14ac:dyDescent="0.25">
      <c r="A49" s="4">
        <f>'AM Inputs (Peds)'!C57</f>
        <v>10380</v>
      </c>
      <c r="B49" s="4">
        <f>'AM Inputs (Peds)'!A57</f>
        <v>48</v>
      </c>
      <c r="C49" s="24" t="str">
        <f>'AM Inputs (Peds)'!B57</f>
        <v>Benning Road NE at East Capitol Street SE (South Intersection)</v>
      </c>
      <c r="D49" s="30">
        <v>2</v>
      </c>
      <c r="E49" s="11" t="e">
        <f ca="1">'AM Inputs (Peds)'!I57</f>
        <v>#REF!</v>
      </c>
      <c r="F49" s="11" t="e">
        <f ca="1">'AM Inputs (Peds)'!J57</f>
        <v>#REF!</v>
      </c>
      <c r="G49" s="11" t="e">
        <f ca="1">'AM Inputs (Peds)'!K57</f>
        <v>#REF!</v>
      </c>
      <c r="H49" s="11" t="e">
        <f ca="1">'AM Inputs (Peds)'!L57</f>
        <v>#REF!</v>
      </c>
      <c r="I49" s="11" t="e">
        <f ca="1">'AM Inputs (Peds)'!M57</f>
        <v>#REF!</v>
      </c>
      <c r="J49" s="11" t="e">
        <f ca="1">'AM Inputs (Peds)'!N57</f>
        <v>#REF!</v>
      </c>
      <c r="K49" s="11" t="e">
        <f ca="1">'AM Inputs (Peds)'!O57</f>
        <v>#REF!</v>
      </c>
      <c r="L49" s="11" t="e">
        <f ca="1">'AM Inputs (Peds)'!P57</f>
        <v>#REF!</v>
      </c>
      <c r="M49" s="11" t="e">
        <f ca="1">'AM Inputs (Peds)'!Q57</f>
        <v>#REF!</v>
      </c>
      <c r="N49" s="11" t="e">
        <f ca="1">'AM Inputs (Peds)'!R57</f>
        <v>#REF!</v>
      </c>
      <c r="O49" s="11" t="e">
        <f ca="1">'AM Inputs (Peds)'!S57</f>
        <v>#REF!</v>
      </c>
      <c r="P49" s="11" t="e">
        <f ca="1">'AM Inputs (Peds)'!T57</f>
        <v>#REF!</v>
      </c>
      <c r="Q49" s="11" t="e">
        <f ca="1">'AM Inputs (Peds)'!U57</f>
        <v>#REF!</v>
      </c>
      <c r="R49" s="11" t="e">
        <f ca="1">'AM Inputs (Peds)'!V57</f>
        <v>#REF!</v>
      </c>
      <c r="S49" s="11" t="e">
        <f ca="1">'AM Inputs (Peds)'!W57</f>
        <v>#REF!</v>
      </c>
      <c r="T49" s="11" t="e">
        <f ca="1">'AM Inputs (Peds)'!X57</f>
        <v>#REF!</v>
      </c>
    </row>
    <row r="50" spans="1:20" x14ac:dyDescent="0.25">
      <c r="A50" s="4">
        <f>'AM Inputs (Peds)'!C58</f>
        <v>74</v>
      </c>
      <c r="B50" s="4">
        <f>'AM Inputs (Peds)'!A58</f>
        <v>49</v>
      </c>
      <c r="C50" s="24" t="str">
        <f>'AM Inputs (Peds)'!B58</f>
        <v>Benning Road NE at East Capitol Street SE (South Intersection)</v>
      </c>
      <c r="D50" s="30">
        <v>2</v>
      </c>
      <c r="E50" s="11" t="e">
        <f ca="1">'AM Inputs (Peds)'!I58</f>
        <v>#REF!</v>
      </c>
      <c r="F50" s="11" t="e">
        <f ca="1">'AM Inputs (Peds)'!J58</f>
        <v>#REF!</v>
      </c>
      <c r="G50" s="11" t="e">
        <f ca="1">'AM Inputs (Peds)'!K58</f>
        <v>#REF!</v>
      </c>
      <c r="H50" s="11" t="e">
        <f ca="1">'AM Inputs (Peds)'!L58</f>
        <v>#REF!</v>
      </c>
      <c r="I50" s="11" t="e">
        <f ca="1">'AM Inputs (Peds)'!M58</f>
        <v>#REF!</v>
      </c>
      <c r="J50" s="11" t="e">
        <f ca="1">'AM Inputs (Peds)'!N58</f>
        <v>#REF!</v>
      </c>
      <c r="K50" s="11" t="e">
        <f ca="1">'AM Inputs (Peds)'!O58</f>
        <v>#REF!</v>
      </c>
      <c r="L50" s="11" t="e">
        <f ca="1">'AM Inputs (Peds)'!P58</f>
        <v>#REF!</v>
      </c>
      <c r="M50" s="11" t="e">
        <f ca="1">'AM Inputs (Peds)'!Q58</f>
        <v>#REF!</v>
      </c>
      <c r="N50" s="11" t="e">
        <f ca="1">'AM Inputs (Peds)'!R58</f>
        <v>#REF!</v>
      </c>
      <c r="O50" s="11" t="e">
        <f ca="1">'AM Inputs (Peds)'!S58</f>
        <v>#REF!</v>
      </c>
      <c r="P50" s="11" t="e">
        <f ca="1">'AM Inputs (Peds)'!T58</f>
        <v>#REF!</v>
      </c>
      <c r="Q50" s="11" t="e">
        <f ca="1">'AM Inputs (Peds)'!U58</f>
        <v>#REF!</v>
      </c>
      <c r="R50" s="11" t="e">
        <f ca="1">'AM Inputs (Peds)'!V58</f>
        <v>#REF!</v>
      </c>
      <c r="S50" s="11" t="e">
        <f ca="1">'AM Inputs (Peds)'!W58</f>
        <v>#REF!</v>
      </c>
      <c r="T50" s="11" t="e">
        <f ca="1">'AM Inputs (Peds)'!X58</f>
        <v>#REF!</v>
      </c>
    </row>
    <row r="51" spans="1:20" x14ac:dyDescent="0.25">
      <c r="A51" s="4">
        <f>'AM Inputs (Peds)'!C59</f>
        <v>306</v>
      </c>
      <c r="B51" s="4">
        <f>'AM Inputs (Peds)'!A59</f>
        <v>50</v>
      </c>
      <c r="C51" s="24" t="str">
        <f>'AM Inputs (Peds)'!B59</f>
        <v>East Capitol Street SE at Texas Avenue SE</v>
      </c>
      <c r="D51" s="30">
        <v>2</v>
      </c>
      <c r="E51" s="11" t="e">
        <f ca="1">'AM Inputs (Peds)'!I59</f>
        <v>#REF!</v>
      </c>
      <c r="F51" s="11" t="e">
        <f ca="1">'AM Inputs (Peds)'!J59</f>
        <v>#REF!</v>
      </c>
      <c r="G51" s="11" t="e">
        <f ca="1">'AM Inputs (Peds)'!K59</f>
        <v>#REF!</v>
      </c>
      <c r="H51" s="11" t="e">
        <f ca="1">'AM Inputs (Peds)'!L59</f>
        <v>#REF!</v>
      </c>
      <c r="I51" s="11" t="e">
        <f ca="1">'AM Inputs (Peds)'!M59</f>
        <v>#REF!</v>
      </c>
      <c r="J51" s="11" t="e">
        <f ca="1">'AM Inputs (Peds)'!N59</f>
        <v>#REF!</v>
      </c>
      <c r="K51" s="11" t="e">
        <f ca="1">'AM Inputs (Peds)'!O59</f>
        <v>#REF!</v>
      </c>
      <c r="L51" s="11" t="e">
        <f ca="1">'AM Inputs (Peds)'!P59</f>
        <v>#REF!</v>
      </c>
      <c r="M51" s="11" t="e">
        <f ca="1">'AM Inputs (Peds)'!Q59</f>
        <v>#REF!</v>
      </c>
      <c r="N51" s="11" t="e">
        <f ca="1">'AM Inputs (Peds)'!R59</f>
        <v>#REF!</v>
      </c>
      <c r="O51" s="11" t="e">
        <f ca="1">'AM Inputs (Peds)'!S59</f>
        <v>#REF!</v>
      </c>
      <c r="P51" s="11" t="e">
        <f ca="1">'AM Inputs (Peds)'!T59</f>
        <v>#REF!</v>
      </c>
      <c r="Q51" s="11" t="e">
        <f ca="1">'AM Inputs (Peds)'!U59</f>
        <v>#REF!</v>
      </c>
      <c r="R51" s="11" t="e">
        <f ca="1">'AM Inputs (Peds)'!V59</f>
        <v>#REF!</v>
      </c>
      <c r="S51" s="11" t="e">
        <f ca="1">'AM Inputs (Peds)'!W59</f>
        <v>#REF!</v>
      </c>
      <c r="T51" s="11" t="e">
        <f ca="1">'AM Inputs (Peds)'!X59</f>
        <v>#REF!</v>
      </c>
    </row>
    <row r="52" spans="1:20" x14ac:dyDescent="0.25">
      <c r="A52" s="4">
        <f>'AM Inputs (Peds)'!C60</f>
        <v>25</v>
      </c>
      <c r="B52" s="4">
        <f>'AM Inputs (Peds)'!A60</f>
        <v>51</v>
      </c>
      <c r="C52" s="24" t="str">
        <f>'AM Inputs (Peds)'!B60</f>
        <v>Deane Avenue NE at Kenilworth Terrace NE</v>
      </c>
      <c r="D52" s="30">
        <v>2</v>
      </c>
      <c r="E52" s="11" t="e">
        <f ca="1">'AM Inputs (Peds)'!I60</f>
        <v>#REF!</v>
      </c>
      <c r="F52" s="11" t="e">
        <f ca="1">'AM Inputs (Peds)'!J60</f>
        <v>#REF!</v>
      </c>
      <c r="G52" s="11" t="e">
        <f ca="1">'AM Inputs (Peds)'!K60</f>
        <v>#REF!</v>
      </c>
      <c r="H52" s="11" t="e">
        <f ca="1">'AM Inputs (Peds)'!L60</f>
        <v>#REF!</v>
      </c>
      <c r="I52" s="11" t="e">
        <f ca="1">'AM Inputs (Peds)'!M60</f>
        <v>#REF!</v>
      </c>
      <c r="J52" s="11" t="e">
        <f ca="1">'AM Inputs (Peds)'!N60</f>
        <v>#REF!</v>
      </c>
      <c r="K52" s="11" t="e">
        <f ca="1">'AM Inputs (Peds)'!O60</f>
        <v>#REF!</v>
      </c>
      <c r="L52" s="11" t="e">
        <f ca="1">'AM Inputs (Peds)'!P60</f>
        <v>#REF!</v>
      </c>
      <c r="M52" s="11" t="e">
        <f ca="1">'AM Inputs (Peds)'!Q60</f>
        <v>#REF!</v>
      </c>
      <c r="N52" s="11" t="e">
        <f ca="1">'AM Inputs (Peds)'!R60</f>
        <v>#REF!</v>
      </c>
      <c r="O52" s="11" t="e">
        <f ca="1">'AM Inputs (Peds)'!S60</f>
        <v>#REF!</v>
      </c>
      <c r="P52" s="11" t="e">
        <f ca="1">'AM Inputs (Peds)'!T60</f>
        <v>#REF!</v>
      </c>
      <c r="Q52" s="11" t="e">
        <f ca="1">'AM Inputs (Peds)'!U60</f>
        <v>#REF!</v>
      </c>
      <c r="R52" s="11" t="e">
        <f ca="1">'AM Inputs (Peds)'!V60</f>
        <v>#REF!</v>
      </c>
      <c r="S52" s="11" t="e">
        <f ca="1">'AM Inputs (Peds)'!W60</f>
        <v>#REF!</v>
      </c>
      <c r="T52" s="11" t="e">
        <f ca="1">'AM Inputs (Peds)'!X60</f>
        <v>#REF!</v>
      </c>
    </row>
    <row r="53" spans="1:20" x14ac:dyDescent="0.25">
      <c r="A53" s="4">
        <f>'AM Inputs (Peds)'!C61</f>
        <v>334</v>
      </c>
      <c r="B53" s="4">
        <f>'AM Inputs (Peds)'!A61</f>
        <v>52</v>
      </c>
      <c r="C53" s="24" t="str">
        <f>'AM Inputs (Peds)'!B61</f>
        <v>Deane Avenue NE at Kenilworth Terrace NE</v>
      </c>
      <c r="D53" s="30">
        <v>2</v>
      </c>
      <c r="E53" s="11" t="e">
        <f ca="1">'AM Inputs (Peds)'!I61</f>
        <v>#REF!</v>
      </c>
      <c r="F53" s="11" t="e">
        <f ca="1">'AM Inputs (Peds)'!J61</f>
        <v>#REF!</v>
      </c>
      <c r="G53" s="11" t="e">
        <f ca="1">'AM Inputs (Peds)'!K61</f>
        <v>#REF!</v>
      </c>
      <c r="H53" s="11" t="e">
        <f ca="1">'AM Inputs (Peds)'!L61</f>
        <v>#REF!</v>
      </c>
      <c r="I53" s="11" t="e">
        <f ca="1">'AM Inputs (Peds)'!M61</f>
        <v>#REF!</v>
      </c>
      <c r="J53" s="11" t="e">
        <f ca="1">'AM Inputs (Peds)'!N61</f>
        <v>#REF!</v>
      </c>
      <c r="K53" s="11" t="e">
        <f ca="1">'AM Inputs (Peds)'!O61</f>
        <v>#REF!</v>
      </c>
      <c r="L53" s="11" t="e">
        <f ca="1">'AM Inputs (Peds)'!P61</f>
        <v>#REF!</v>
      </c>
      <c r="M53" s="11" t="e">
        <f ca="1">'AM Inputs (Peds)'!Q61</f>
        <v>#REF!</v>
      </c>
      <c r="N53" s="11" t="e">
        <f ca="1">'AM Inputs (Peds)'!R61</f>
        <v>#REF!</v>
      </c>
      <c r="O53" s="11" t="e">
        <f ca="1">'AM Inputs (Peds)'!S61</f>
        <v>#REF!</v>
      </c>
      <c r="P53" s="11" t="e">
        <f ca="1">'AM Inputs (Peds)'!T61</f>
        <v>#REF!</v>
      </c>
      <c r="Q53" s="11" t="e">
        <f ca="1">'AM Inputs (Peds)'!U61</f>
        <v>#REF!</v>
      </c>
      <c r="R53" s="11" t="e">
        <f ca="1">'AM Inputs (Peds)'!V61</f>
        <v>#REF!</v>
      </c>
      <c r="S53" s="11" t="e">
        <f ca="1">'AM Inputs (Peds)'!W61</f>
        <v>#REF!</v>
      </c>
      <c r="T53" s="11" t="e">
        <f ca="1">'AM Inputs (Peds)'!X61</f>
        <v>#REF!</v>
      </c>
    </row>
    <row r="54" spans="1:20" x14ac:dyDescent="0.25">
      <c r="A54" s="4">
        <f>'AM Inputs (Peds)'!C62</f>
        <v>338</v>
      </c>
      <c r="B54" s="4">
        <f>'AM Inputs (Peds)'!A62</f>
        <v>53</v>
      </c>
      <c r="C54" s="24" t="str">
        <f>'AM Inputs (Peds)'!B62</f>
        <v>Deane Avenue NE at Kenilworth Terrace NE</v>
      </c>
      <c r="D54" s="30">
        <v>2</v>
      </c>
      <c r="E54" s="11" t="e">
        <f ca="1">'AM Inputs (Peds)'!I62</f>
        <v>#REF!</v>
      </c>
      <c r="F54" s="11" t="e">
        <f ca="1">'AM Inputs (Peds)'!J62</f>
        <v>#REF!</v>
      </c>
      <c r="G54" s="11" t="e">
        <f ca="1">'AM Inputs (Peds)'!K62</f>
        <v>#REF!</v>
      </c>
      <c r="H54" s="11" t="e">
        <f ca="1">'AM Inputs (Peds)'!L62</f>
        <v>#REF!</v>
      </c>
      <c r="I54" s="11" t="e">
        <f ca="1">'AM Inputs (Peds)'!M62</f>
        <v>#REF!</v>
      </c>
      <c r="J54" s="11" t="e">
        <f ca="1">'AM Inputs (Peds)'!N62</f>
        <v>#REF!</v>
      </c>
      <c r="K54" s="11" t="e">
        <f ca="1">'AM Inputs (Peds)'!O62</f>
        <v>#REF!</v>
      </c>
      <c r="L54" s="11" t="e">
        <f ca="1">'AM Inputs (Peds)'!P62</f>
        <v>#REF!</v>
      </c>
      <c r="M54" s="11" t="e">
        <f ca="1">'AM Inputs (Peds)'!Q62</f>
        <v>#REF!</v>
      </c>
      <c r="N54" s="11" t="e">
        <f ca="1">'AM Inputs (Peds)'!R62</f>
        <v>#REF!</v>
      </c>
      <c r="O54" s="11" t="e">
        <f ca="1">'AM Inputs (Peds)'!S62</f>
        <v>#REF!</v>
      </c>
      <c r="P54" s="11" t="e">
        <f ca="1">'AM Inputs (Peds)'!T62</f>
        <v>#REF!</v>
      </c>
      <c r="Q54" s="11" t="e">
        <f ca="1">'AM Inputs (Peds)'!U62</f>
        <v>#REF!</v>
      </c>
      <c r="R54" s="11" t="e">
        <f ca="1">'AM Inputs (Peds)'!V62</f>
        <v>#REF!</v>
      </c>
      <c r="S54" s="11" t="e">
        <f ca="1">'AM Inputs (Peds)'!W62</f>
        <v>#REF!</v>
      </c>
      <c r="T54" s="11" t="e">
        <f ca="1">'AM Inputs (Peds)'!X62</f>
        <v>#REF!</v>
      </c>
    </row>
    <row r="55" spans="1:20" x14ac:dyDescent="0.25">
      <c r="A55" s="4">
        <f>'AM Inputs (Peds)'!C63</f>
        <v>66</v>
      </c>
      <c r="B55" s="4">
        <f>'AM Inputs (Peds)'!A63</f>
        <v>54</v>
      </c>
      <c r="C55" s="24" t="str">
        <f>'AM Inputs (Peds)'!B63</f>
        <v>Deane Avenue NE at Kenilworth Avenue NE</v>
      </c>
      <c r="D55" s="30">
        <v>2</v>
      </c>
      <c r="E55" s="11" t="e">
        <f ca="1">'AM Inputs (Peds)'!I63</f>
        <v>#REF!</v>
      </c>
      <c r="F55" s="11" t="e">
        <f ca="1">'AM Inputs (Peds)'!J63</f>
        <v>#REF!</v>
      </c>
      <c r="G55" s="11" t="e">
        <f ca="1">'AM Inputs (Peds)'!K63</f>
        <v>#REF!</v>
      </c>
      <c r="H55" s="11" t="e">
        <f ca="1">'AM Inputs (Peds)'!L63</f>
        <v>#REF!</v>
      </c>
      <c r="I55" s="11" t="e">
        <f ca="1">'AM Inputs (Peds)'!M63</f>
        <v>#REF!</v>
      </c>
      <c r="J55" s="11" t="e">
        <f ca="1">'AM Inputs (Peds)'!N63</f>
        <v>#REF!</v>
      </c>
      <c r="K55" s="11" t="e">
        <f ca="1">'AM Inputs (Peds)'!O63</f>
        <v>#REF!</v>
      </c>
      <c r="L55" s="11" t="e">
        <f ca="1">'AM Inputs (Peds)'!P63</f>
        <v>#REF!</v>
      </c>
      <c r="M55" s="11" t="e">
        <f ca="1">'AM Inputs (Peds)'!Q63</f>
        <v>#REF!</v>
      </c>
      <c r="N55" s="11" t="e">
        <f ca="1">'AM Inputs (Peds)'!R63</f>
        <v>#REF!</v>
      </c>
      <c r="O55" s="11" t="e">
        <f ca="1">'AM Inputs (Peds)'!S63</f>
        <v>#REF!</v>
      </c>
      <c r="P55" s="11" t="e">
        <f ca="1">'AM Inputs (Peds)'!T63</f>
        <v>#REF!</v>
      </c>
      <c r="Q55" s="11" t="e">
        <f ca="1">'AM Inputs (Peds)'!U63</f>
        <v>#REF!</v>
      </c>
      <c r="R55" s="11" t="e">
        <f ca="1">'AM Inputs (Peds)'!V63</f>
        <v>#REF!</v>
      </c>
      <c r="S55" s="11" t="e">
        <f ca="1">'AM Inputs (Peds)'!W63</f>
        <v>#REF!</v>
      </c>
      <c r="T55" s="11" t="e">
        <f ca="1">'AM Inputs (Peds)'!X63</f>
        <v>#REF!</v>
      </c>
    </row>
    <row r="56" spans="1:20" x14ac:dyDescent="0.25">
      <c r="A56" s="4">
        <f>'AM Inputs (Peds)'!C64</f>
        <v>10387</v>
      </c>
      <c r="B56" s="4">
        <f>'AM Inputs (Peds)'!A64</f>
        <v>55</v>
      </c>
      <c r="C56" s="24" t="str">
        <f>'AM Inputs (Peds)'!B64</f>
        <v>Deane Avenue NE at Kenilworth Avenue NE</v>
      </c>
      <c r="D56" s="30">
        <v>2</v>
      </c>
      <c r="E56" s="11" t="e">
        <f ca="1">'AM Inputs (Peds)'!I64</f>
        <v>#REF!</v>
      </c>
      <c r="F56" s="11" t="e">
        <f ca="1">'AM Inputs (Peds)'!J64</f>
        <v>#REF!</v>
      </c>
      <c r="G56" s="11" t="e">
        <f ca="1">'AM Inputs (Peds)'!K64</f>
        <v>#REF!</v>
      </c>
      <c r="H56" s="11" t="e">
        <f ca="1">'AM Inputs (Peds)'!L64</f>
        <v>#REF!</v>
      </c>
      <c r="I56" s="11" t="e">
        <f ca="1">'AM Inputs (Peds)'!M64</f>
        <v>#REF!</v>
      </c>
      <c r="J56" s="11" t="e">
        <f ca="1">'AM Inputs (Peds)'!N64</f>
        <v>#REF!</v>
      </c>
      <c r="K56" s="11" t="e">
        <f ca="1">'AM Inputs (Peds)'!O64</f>
        <v>#REF!</v>
      </c>
      <c r="L56" s="11" t="e">
        <f ca="1">'AM Inputs (Peds)'!P64</f>
        <v>#REF!</v>
      </c>
      <c r="M56" s="11" t="e">
        <f ca="1">'AM Inputs (Peds)'!Q64</f>
        <v>#REF!</v>
      </c>
      <c r="N56" s="11" t="e">
        <f ca="1">'AM Inputs (Peds)'!R64</f>
        <v>#REF!</v>
      </c>
      <c r="O56" s="11" t="e">
        <f ca="1">'AM Inputs (Peds)'!S64</f>
        <v>#REF!</v>
      </c>
      <c r="P56" s="11" t="e">
        <f ca="1">'AM Inputs (Peds)'!T64</f>
        <v>#REF!</v>
      </c>
      <c r="Q56" s="11" t="e">
        <f ca="1">'AM Inputs (Peds)'!U64</f>
        <v>#REF!</v>
      </c>
      <c r="R56" s="11" t="e">
        <f ca="1">'AM Inputs (Peds)'!V64</f>
        <v>#REF!</v>
      </c>
      <c r="S56" s="11" t="e">
        <f ca="1">'AM Inputs (Peds)'!W64</f>
        <v>#REF!</v>
      </c>
      <c r="T56" s="11" t="e">
        <f ca="1">'AM Inputs (Peds)'!X64</f>
        <v>#REF!</v>
      </c>
    </row>
    <row r="57" spans="1:20" x14ac:dyDescent="0.25">
      <c r="A57" s="4">
        <f>'AM Inputs (Peds)'!C65</f>
        <v>342</v>
      </c>
      <c r="B57" s="4">
        <f>'AM Inputs (Peds)'!A65</f>
        <v>56</v>
      </c>
      <c r="C57" s="24" t="str">
        <f>'AM Inputs (Peds)'!B65</f>
        <v>Nannie Helen Burroughs Avenue NE at Kenilworth Avenue NE and DC-295 U-Turns</v>
      </c>
      <c r="D57" s="30">
        <v>2</v>
      </c>
      <c r="E57" s="11" t="e">
        <f ca="1">'AM Inputs (Peds)'!I65</f>
        <v>#REF!</v>
      </c>
      <c r="F57" s="11" t="e">
        <f ca="1">'AM Inputs (Peds)'!J65</f>
        <v>#REF!</v>
      </c>
      <c r="G57" s="11" t="e">
        <f ca="1">'AM Inputs (Peds)'!K65</f>
        <v>#REF!</v>
      </c>
      <c r="H57" s="11" t="e">
        <f ca="1">'AM Inputs (Peds)'!L65</f>
        <v>#REF!</v>
      </c>
      <c r="I57" s="11" t="e">
        <f ca="1">'AM Inputs (Peds)'!M65</f>
        <v>#REF!</v>
      </c>
      <c r="J57" s="11" t="e">
        <f ca="1">'AM Inputs (Peds)'!N65</f>
        <v>#REF!</v>
      </c>
      <c r="K57" s="11" t="e">
        <f ca="1">'AM Inputs (Peds)'!O65</f>
        <v>#REF!</v>
      </c>
      <c r="L57" s="11" t="e">
        <f ca="1">'AM Inputs (Peds)'!P65</f>
        <v>#REF!</v>
      </c>
      <c r="M57" s="11" t="e">
        <f ca="1">'AM Inputs (Peds)'!Q65</f>
        <v>#REF!</v>
      </c>
      <c r="N57" s="11" t="e">
        <f ca="1">'AM Inputs (Peds)'!R65</f>
        <v>#REF!</v>
      </c>
      <c r="O57" s="11" t="e">
        <f ca="1">'AM Inputs (Peds)'!S65</f>
        <v>#REF!</v>
      </c>
      <c r="P57" s="11" t="e">
        <f ca="1">'AM Inputs (Peds)'!T65</f>
        <v>#REF!</v>
      </c>
      <c r="Q57" s="11" t="e">
        <f ca="1">'AM Inputs (Peds)'!U65</f>
        <v>#REF!</v>
      </c>
      <c r="R57" s="11" t="e">
        <f ca="1">'AM Inputs (Peds)'!V65</f>
        <v>#REF!</v>
      </c>
      <c r="S57" s="11" t="e">
        <f ca="1">'AM Inputs (Peds)'!W65</f>
        <v>#REF!</v>
      </c>
      <c r="T57" s="11" t="e">
        <f ca="1">'AM Inputs (Peds)'!X65</f>
        <v>#REF!</v>
      </c>
    </row>
    <row r="58" spans="1:20" x14ac:dyDescent="0.25">
      <c r="A58" s="4">
        <f>'AM Inputs (Peds)'!C66</f>
        <v>344</v>
      </c>
      <c r="B58" s="4">
        <f>'AM Inputs (Peds)'!A66</f>
        <v>57</v>
      </c>
      <c r="C58" s="24" t="str">
        <f>'AM Inputs (Peds)'!B66</f>
        <v>Nannie Helen Burroughs Avenue NE at Kenilworth Avenue NE and DC-295 U-Turns</v>
      </c>
      <c r="D58" s="30">
        <v>2</v>
      </c>
      <c r="E58" s="11" t="e">
        <f ca="1">'AM Inputs (Peds)'!I66</f>
        <v>#REF!</v>
      </c>
      <c r="F58" s="11" t="e">
        <f ca="1">'AM Inputs (Peds)'!J66</f>
        <v>#REF!</v>
      </c>
      <c r="G58" s="11" t="e">
        <f ca="1">'AM Inputs (Peds)'!K66</f>
        <v>#REF!</v>
      </c>
      <c r="H58" s="11" t="e">
        <f ca="1">'AM Inputs (Peds)'!L66</f>
        <v>#REF!</v>
      </c>
      <c r="I58" s="11" t="e">
        <f ca="1">'AM Inputs (Peds)'!M66</f>
        <v>#REF!</v>
      </c>
      <c r="J58" s="11" t="e">
        <f ca="1">'AM Inputs (Peds)'!N66</f>
        <v>#REF!</v>
      </c>
      <c r="K58" s="11" t="e">
        <f ca="1">'AM Inputs (Peds)'!O66</f>
        <v>#REF!</v>
      </c>
      <c r="L58" s="11" t="e">
        <f ca="1">'AM Inputs (Peds)'!P66</f>
        <v>#REF!</v>
      </c>
      <c r="M58" s="11" t="e">
        <f ca="1">'AM Inputs (Peds)'!Q66</f>
        <v>#REF!</v>
      </c>
      <c r="N58" s="11" t="e">
        <f ca="1">'AM Inputs (Peds)'!R66</f>
        <v>#REF!</v>
      </c>
      <c r="O58" s="11" t="e">
        <f ca="1">'AM Inputs (Peds)'!S66</f>
        <v>#REF!</v>
      </c>
      <c r="P58" s="11" t="e">
        <f ca="1">'AM Inputs (Peds)'!T66</f>
        <v>#REF!</v>
      </c>
      <c r="Q58" s="11" t="e">
        <f ca="1">'AM Inputs (Peds)'!U66</f>
        <v>#REF!</v>
      </c>
      <c r="R58" s="11" t="e">
        <f ca="1">'AM Inputs (Peds)'!V66</f>
        <v>#REF!</v>
      </c>
      <c r="S58" s="11" t="e">
        <f ca="1">'AM Inputs (Peds)'!W66</f>
        <v>#REF!</v>
      </c>
      <c r="T58" s="11" t="e">
        <f ca="1">'AM Inputs (Peds)'!X66</f>
        <v>#REF!</v>
      </c>
    </row>
    <row r="59" spans="1:20" x14ac:dyDescent="0.25">
      <c r="A59" s="4">
        <f>'AM Inputs (Peds)'!C67</f>
        <v>340</v>
      </c>
      <c r="B59" s="4">
        <f>'AM Inputs (Peds)'!A67</f>
        <v>58</v>
      </c>
      <c r="C59" s="24" t="str">
        <f>'AM Inputs (Peds)'!B67</f>
        <v>Nannie Helen Burroughs Avenue NE at Kenilworth Avenue NE and DC-295 U-Turns</v>
      </c>
      <c r="D59" s="30">
        <v>2</v>
      </c>
      <c r="E59" s="11" t="e">
        <f ca="1">'AM Inputs (Peds)'!I67</f>
        <v>#REF!</v>
      </c>
      <c r="F59" s="11" t="e">
        <f ca="1">'AM Inputs (Peds)'!J67</f>
        <v>#REF!</v>
      </c>
      <c r="G59" s="11" t="e">
        <f ca="1">'AM Inputs (Peds)'!K67</f>
        <v>#REF!</v>
      </c>
      <c r="H59" s="11" t="e">
        <f ca="1">'AM Inputs (Peds)'!L67</f>
        <v>#REF!</v>
      </c>
      <c r="I59" s="11" t="e">
        <f ca="1">'AM Inputs (Peds)'!M67</f>
        <v>#REF!</v>
      </c>
      <c r="J59" s="11" t="e">
        <f ca="1">'AM Inputs (Peds)'!N67</f>
        <v>#REF!</v>
      </c>
      <c r="K59" s="11" t="e">
        <f ca="1">'AM Inputs (Peds)'!O67</f>
        <v>#REF!</v>
      </c>
      <c r="L59" s="11" t="e">
        <f ca="1">'AM Inputs (Peds)'!P67</f>
        <v>#REF!</v>
      </c>
      <c r="M59" s="11" t="e">
        <f ca="1">'AM Inputs (Peds)'!Q67</f>
        <v>#REF!</v>
      </c>
      <c r="N59" s="11" t="e">
        <f ca="1">'AM Inputs (Peds)'!R67</f>
        <v>#REF!</v>
      </c>
      <c r="O59" s="11" t="e">
        <f ca="1">'AM Inputs (Peds)'!S67</f>
        <v>#REF!</v>
      </c>
      <c r="P59" s="11" t="e">
        <f ca="1">'AM Inputs (Peds)'!T67</f>
        <v>#REF!</v>
      </c>
      <c r="Q59" s="11" t="e">
        <f ca="1">'AM Inputs (Peds)'!U67</f>
        <v>#REF!</v>
      </c>
      <c r="R59" s="11" t="e">
        <f ca="1">'AM Inputs (Peds)'!V67</f>
        <v>#REF!</v>
      </c>
      <c r="S59" s="11" t="e">
        <f ca="1">'AM Inputs (Peds)'!W67</f>
        <v>#REF!</v>
      </c>
      <c r="T59" s="11" t="e">
        <f ca="1">'AM Inputs (Peds)'!X67</f>
        <v>#REF!</v>
      </c>
    </row>
    <row r="60" spans="1:20" x14ac:dyDescent="0.25">
      <c r="A60" s="4">
        <f>'AM Inputs (Peds)'!C68</f>
        <v>142</v>
      </c>
      <c r="B60" s="4">
        <f>'AM Inputs (Peds)'!A68</f>
        <v>59</v>
      </c>
      <c r="C60" s="24" t="str">
        <f>'AM Inputs (Peds)'!B68</f>
        <v>Nannie Helen Burroughs Avenue NE at Minnesota Avenue NE</v>
      </c>
      <c r="D60" s="30">
        <v>2</v>
      </c>
      <c r="E60" s="11" t="e">
        <f ca="1">'AM Inputs (Peds)'!I68</f>
        <v>#REF!</v>
      </c>
      <c r="F60" s="11" t="e">
        <f ca="1">'AM Inputs (Peds)'!J68</f>
        <v>#REF!</v>
      </c>
      <c r="G60" s="11" t="e">
        <f ca="1">'AM Inputs (Peds)'!K68</f>
        <v>#REF!</v>
      </c>
      <c r="H60" s="11" t="e">
        <f ca="1">'AM Inputs (Peds)'!L68</f>
        <v>#REF!</v>
      </c>
      <c r="I60" s="11" t="e">
        <f ca="1">'AM Inputs (Peds)'!M68</f>
        <v>#REF!</v>
      </c>
      <c r="J60" s="11" t="e">
        <f ca="1">'AM Inputs (Peds)'!N68</f>
        <v>#REF!</v>
      </c>
      <c r="K60" s="11" t="e">
        <f ca="1">'AM Inputs (Peds)'!O68</f>
        <v>#REF!</v>
      </c>
      <c r="L60" s="11" t="e">
        <f ca="1">'AM Inputs (Peds)'!P68</f>
        <v>#REF!</v>
      </c>
      <c r="M60" s="11" t="e">
        <f ca="1">'AM Inputs (Peds)'!Q68</f>
        <v>#REF!</v>
      </c>
      <c r="N60" s="11" t="e">
        <f ca="1">'AM Inputs (Peds)'!R68</f>
        <v>#REF!</v>
      </c>
      <c r="O60" s="11" t="e">
        <f ca="1">'AM Inputs (Peds)'!S68</f>
        <v>#REF!</v>
      </c>
      <c r="P60" s="11" t="e">
        <f ca="1">'AM Inputs (Peds)'!T68</f>
        <v>#REF!</v>
      </c>
      <c r="Q60" s="11" t="e">
        <f ca="1">'AM Inputs (Peds)'!U68</f>
        <v>#REF!</v>
      </c>
      <c r="R60" s="11" t="e">
        <f ca="1">'AM Inputs (Peds)'!V68</f>
        <v>#REF!</v>
      </c>
      <c r="S60" s="11" t="e">
        <f ca="1">'AM Inputs (Peds)'!W68</f>
        <v>#REF!</v>
      </c>
      <c r="T60" s="11" t="e">
        <f ca="1">'AM Inputs (Peds)'!X68</f>
        <v>#REF!</v>
      </c>
    </row>
    <row r="61" spans="1:20" x14ac:dyDescent="0.25">
      <c r="A61" s="4">
        <f>'AM Inputs (Peds)'!C69</f>
        <v>141</v>
      </c>
      <c r="B61" s="4">
        <f>'AM Inputs (Peds)'!A69</f>
        <v>60</v>
      </c>
      <c r="C61" s="24" t="str">
        <f>'AM Inputs (Peds)'!B69</f>
        <v>Nannie Helen Burroughs Avenue NE at Minnesota Avenue NE</v>
      </c>
      <c r="D61" s="30">
        <v>2</v>
      </c>
      <c r="E61" s="11" t="e">
        <f ca="1">'AM Inputs (Peds)'!I69</f>
        <v>#REF!</v>
      </c>
      <c r="F61" s="11" t="e">
        <f ca="1">'AM Inputs (Peds)'!J69</f>
        <v>#REF!</v>
      </c>
      <c r="G61" s="11" t="e">
        <f ca="1">'AM Inputs (Peds)'!K69</f>
        <v>#REF!</v>
      </c>
      <c r="H61" s="11" t="e">
        <f ca="1">'AM Inputs (Peds)'!L69</f>
        <v>#REF!</v>
      </c>
      <c r="I61" s="11" t="e">
        <f ca="1">'AM Inputs (Peds)'!M69</f>
        <v>#REF!</v>
      </c>
      <c r="J61" s="11" t="e">
        <f ca="1">'AM Inputs (Peds)'!N69</f>
        <v>#REF!</v>
      </c>
      <c r="K61" s="11" t="e">
        <f ca="1">'AM Inputs (Peds)'!O69</f>
        <v>#REF!</v>
      </c>
      <c r="L61" s="11" t="e">
        <f ca="1">'AM Inputs (Peds)'!P69</f>
        <v>#REF!</v>
      </c>
      <c r="M61" s="11" t="e">
        <f ca="1">'AM Inputs (Peds)'!Q69</f>
        <v>#REF!</v>
      </c>
      <c r="N61" s="11" t="e">
        <f ca="1">'AM Inputs (Peds)'!R69</f>
        <v>#REF!</v>
      </c>
      <c r="O61" s="11" t="e">
        <f ca="1">'AM Inputs (Peds)'!S69</f>
        <v>#REF!</v>
      </c>
      <c r="P61" s="11" t="e">
        <f ca="1">'AM Inputs (Peds)'!T69</f>
        <v>#REF!</v>
      </c>
      <c r="Q61" s="11" t="e">
        <f ca="1">'AM Inputs (Peds)'!U69</f>
        <v>#REF!</v>
      </c>
      <c r="R61" s="11" t="e">
        <f ca="1">'AM Inputs (Peds)'!V69</f>
        <v>#REF!</v>
      </c>
      <c r="S61" s="11" t="e">
        <f ca="1">'AM Inputs (Peds)'!W69</f>
        <v>#REF!</v>
      </c>
      <c r="T61" s="11" t="e">
        <f ca="1">'AM Inputs (Peds)'!X69</f>
        <v>#REF!</v>
      </c>
    </row>
    <row r="62" spans="1:20" x14ac:dyDescent="0.25">
      <c r="A62" s="4">
        <f>'AM Inputs (Peds)'!C70</f>
        <v>359</v>
      </c>
      <c r="B62" s="4">
        <f>'AM Inputs (Peds)'!A70</f>
        <v>61</v>
      </c>
      <c r="C62" s="24" t="str">
        <f>'AM Inputs (Peds)'!B70</f>
        <v>Nannie Helen Burroughs Avenue NE at 44th Street NE and Hunt Place NE</v>
      </c>
      <c r="D62" s="30">
        <v>2</v>
      </c>
      <c r="E62" s="11" t="e">
        <f ca="1">'AM Inputs (Peds)'!I70</f>
        <v>#REF!</v>
      </c>
      <c r="F62" s="11" t="e">
        <f ca="1">'AM Inputs (Peds)'!J70</f>
        <v>#REF!</v>
      </c>
      <c r="G62" s="11" t="e">
        <f ca="1">'AM Inputs (Peds)'!K70</f>
        <v>#REF!</v>
      </c>
      <c r="H62" s="11" t="e">
        <f ca="1">'AM Inputs (Peds)'!L70</f>
        <v>#REF!</v>
      </c>
      <c r="I62" s="11" t="e">
        <f ca="1">'AM Inputs (Peds)'!M70</f>
        <v>#REF!</v>
      </c>
      <c r="J62" s="11" t="e">
        <f ca="1">'AM Inputs (Peds)'!N70</f>
        <v>#REF!</v>
      </c>
      <c r="K62" s="11" t="e">
        <f ca="1">'AM Inputs (Peds)'!O70</f>
        <v>#REF!</v>
      </c>
      <c r="L62" s="11" t="e">
        <f ca="1">'AM Inputs (Peds)'!P70</f>
        <v>#REF!</v>
      </c>
      <c r="M62" s="11" t="e">
        <f ca="1">'AM Inputs (Peds)'!Q70</f>
        <v>#REF!</v>
      </c>
      <c r="N62" s="11" t="e">
        <f ca="1">'AM Inputs (Peds)'!R70</f>
        <v>#REF!</v>
      </c>
      <c r="O62" s="11" t="e">
        <f ca="1">'AM Inputs (Peds)'!S70</f>
        <v>#REF!</v>
      </c>
      <c r="P62" s="11" t="e">
        <f ca="1">'AM Inputs (Peds)'!T70</f>
        <v>#REF!</v>
      </c>
      <c r="Q62" s="11" t="e">
        <f ca="1">'AM Inputs (Peds)'!U70</f>
        <v>#REF!</v>
      </c>
      <c r="R62" s="11" t="e">
        <f ca="1">'AM Inputs (Peds)'!V70</f>
        <v>#REF!</v>
      </c>
      <c r="S62" s="11" t="e">
        <f ca="1">'AM Inputs (Peds)'!W70</f>
        <v>#REF!</v>
      </c>
      <c r="T62" s="11" t="e">
        <f ca="1">'AM Inputs (Peds)'!X70</f>
        <v>#REF!</v>
      </c>
    </row>
    <row r="63" spans="1:20" x14ac:dyDescent="0.25">
      <c r="A63" s="4">
        <f>'AM Inputs (Peds)'!C71</f>
        <v>354</v>
      </c>
      <c r="B63" s="4">
        <f>'AM Inputs (Peds)'!A71</f>
        <v>62</v>
      </c>
      <c r="C63" s="24" t="str">
        <f>'AM Inputs (Peds)'!B71</f>
        <v>Nannie Helen Burroughs Avenue NE at 44th Street NE and Hunt Place NE</v>
      </c>
      <c r="D63" s="30">
        <v>2</v>
      </c>
      <c r="E63" s="11" t="e">
        <f ca="1">'AM Inputs (Peds)'!I71</f>
        <v>#REF!</v>
      </c>
      <c r="F63" s="11" t="e">
        <f ca="1">'AM Inputs (Peds)'!J71</f>
        <v>#REF!</v>
      </c>
      <c r="G63" s="11" t="e">
        <f ca="1">'AM Inputs (Peds)'!K71</f>
        <v>#REF!</v>
      </c>
      <c r="H63" s="11" t="e">
        <f ca="1">'AM Inputs (Peds)'!L71</f>
        <v>#REF!</v>
      </c>
      <c r="I63" s="11" t="e">
        <f ca="1">'AM Inputs (Peds)'!M71</f>
        <v>#REF!</v>
      </c>
      <c r="J63" s="11" t="e">
        <f ca="1">'AM Inputs (Peds)'!N71</f>
        <v>#REF!</v>
      </c>
      <c r="K63" s="11" t="e">
        <f ca="1">'AM Inputs (Peds)'!O71</f>
        <v>#REF!</v>
      </c>
      <c r="L63" s="11" t="e">
        <f ca="1">'AM Inputs (Peds)'!P71</f>
        <v>#REF!</v>
      </c>
      <c r="M63" s="11" t="e">
        <f ca="1">'AM Inputs (Peds)'!Q71</f>
        <v>#REF!</v>
      </c>
      <c r="N63" s="11" t="e">
        <f ca="1">'AM Inputs (Peds)'!R71</f>
        <v>#REF!</v>
      </c>
      <c r="O63" s="11" t="e">
        <f ca="1">'AM Inputs (Peds)'!S71</f>
        <v>#REF!</v>
      </c>
      <c r="P63" s="11" t="e">
        <f ca="1">'AM Inputs (Peds)'!T71</f>
        <v>#REF!</v>
      </c>
      <c r="Q63" s="11" t="e">
        <f ca="1">'AM Inputs (Peds)'!U71</f>
        <v>#REF!</v>
      </c>
      <c r="R63" s="11" t="e">
        <f ca="1">'AM Inputs (Peds)'!V71</f>
        <v>#REF!</v>
      </c>
      <c r="S63" s="11" t="e">
        <f ca="1">'AM Inputs (Peds)'!W71</f>
        <v>#REF!</v>
      </c>
      <c r="T63" s="11" t="e">
        <f ca="1">'AM Inputs (Peds)'!X71</f>
        <v>#REF!</v>
      </c>
    </row>
    <row r="64" spans="1:20" x14ac:dyDescent="0.25">
      <c r="A64" s="4">
        <f>'AM Inputs (Peds)'!C72</f>
        <v>352</v>
      </c>
      <c r="B64" s="4">
        <f>'AM Inputs (Peds)'!A72</f>
        <v>63</v>
      </c>
      <c r="C64" s="24" t="str">
        <f>'AM Inputs (Peds)'!B72</f>
        <v>Nannie Helen Burroughs Avenue NE at 44th Street NE and Hunt Place NE</v>
      </c>
      <c r="D64" s="30">
        <v>2</v>
      </c>
      <c r="E64" s="11" t="e">
        <f ca="1">'AM Inputs (Peds)'!I72</f>
        <v>#REF!</v>
      </c>
      <c r="F64" s="11" t="e">
        <f ca="1">'AM Inputs (Peds)'!J72</f>
        <v>#REF!</v>
      </c>
      <c r="G64" s="11" t="e">
        <f ca="1">'AM Inputs (Peds)'!K72</f>
        <v>#REF!</v>
      </c>
      <c r="H64" s="11" t="e">
        <f ca="1">'AM Inputs (Peds)'!L72</f>
        <v>#REF!</v>
      </c>
      <c r="I64" s="11" t="e">
        <f ca="1">'AM Inputs (Peds)'!M72</f>
        <v>#REF!</v>
      </c>
      <c r="J64" s="11" t="e">
        <f ca="1">'AM Inputs (Peds)'!N72</f>
        <v>#REF!</v>
      </c>
      <c r="K64" s="11" t="e">
        <f ca="1">'AM Inputs (Peds)'!O72</f>
        <v>#REF!</v>
      </c>
      <c r="L64" s="11" t="e">
        <f ca="1">'AM Inputs (Peds)'!P72</f>
        <v>#REF!</v>
      </c>
      <c r="M64" s="11" t="e">
        <f ca="1">'AM Inputs (Peds)'!Q72</f>
        <v>#REF!</v>
      </c>
      <c r="N64" s="11" t="e">
        <f ca="1">'AM Inputs (Peds)'!R72</f>
        <v>#REF!</v>
      </c>
      <c r="O64" s="11" t="e">
        <f ca="1">'AM Inputs (Peds)'!S72</f>
        <v>#REF!</v>
      </c>
      <c r="P64" s="11" t="e">
        <f ca="1">'AM Inputs (Peds)'!T72</f>
        <v>#REF!</v>
      </c>
      <c r="Q64" s="11" t="e">
        <f ca="1">'AM Inputs (Peds)'!U72</f>
        <v>#REF!</v>
      </c>
      <c r="R64" s="11" t="e">
        <f ca="1">'AM Inputs (Peds)'!V72</f>
        <v>#REF!</v>
      </c>
      <c r="S64" s="11" t="e">
        <f ca="1">'AM Inputs (Peds)'!W72</f>
        <v>#REF!</v>
      </c>
      <c r="T64" s="11" t="e">
        <f ca="1">'AM Inputs (Peds)'!X72</f>
        <v>#REF!</v>
      </c>
    </row>
    <row r="65" spans="1:20" x14ac:dyDescent="0.25">
      <c r="A65" s="4">
        <f>'AM Inputs (Peds)'!C73</f>
        <v>351</v>
      </c>
      <c r="B65" s="4">
        <f>'AM Inputs (Peds)'!A73</f>
        <v>64</v>
      </c>
      <c r="C65" s="24" t="str">
        <f>'AM Inputs (Peds)'!B73</f>
        <v>Nannie Helen Burroughs Avenue NE at 44th Street NE and Hunt Place NE</v>
      </c>
      <c r="D65" s="30">
        <v>2</v>
      </c>
      <c r="E65" s="11" t="e">
        <f ca="1">'AM Inputs (Peds)'!I73</f>
        <v>#REF!</v>
      </c>
      <c r="F65" s="11" t="e">
        <f ca="1">'AM Inputs (Peds)'!J73</f>
        <v>#REF!</v>
      </c>
      <c r="G65" s="11" t="e">
        <f ca="1">'AM Inputs (Peds)'!K73</f>
        <v>#REF!</v>
      </c>
      <c r="H65" s="11" t="e">
        <f ca="1">'AM Inputs (Peds)'!L73</f>
        <v>#REF!</v>
      </c>
      <c r="I65" s="11" t="e">
        <f ca="1">'AM Inputs (Peds)'!M73</f>
        <v>#REF!</v>
      </c>
      <c r="J65" s="11" t="e">
        <f ca="1">'AM Inputs (Peds)'!N73</f>
        <v>#REF!</v>
      </c>
      <c r="K65" s="11" t="e">
        <f ca="1">'AM Inputs (Peds)'!O73</f>
        <v>#REF!</v>
      </c>
      <c r="L65" s="11" t="e">
        <f ca="1">'AM Inputs (Peds)'!P73</f>
        <v>#REF!</v>
      </c>
      <c r="M65" s="11" t="e">
        <f ca="1">'AM Inputs (Peds)'!Q73</f>
        <v>#REF!</v>
      </c>
      <c r="N65" s="11" t="e">
        <f ca="1">'AM Inputs (Peds)'!R73</f>
        <v>#REF!</v>
      </c>
      <c r="O65" s="11" t="e">
        <f ca="1">'AM Inputs (Peds)'!S73</f>
        <v>#REF!</v>
      </c>
      <c r="P65" s="11" t="e">
        <f ca="1">'AM Inputs (Peds)'!T73</f>
        <v>#REF!</v>
      </c>
      <c r="Q65" s="11" t="e">
        <f ca="1">'AM Inputs (Peds)'!U73</f>
        <v>#REF!</v>
      </c>
      <c r="R65" s="11" t="e">
        <f ca="1">'AM Inputs (Peds)'!V73</f>
        <v>#REF!</v>
      </c>
      <c r="S65" s="11" t="e">
        <f ca="1">'AM Inputs (Peds)'!W73</f>
        <v>#REF!</v>
      </c>
      <c r="T65" s="11" t="e">
        <f ca="1">'AM Inputs (Peds)'!X73</f>
        <v>#REF!</v>
      </c>
    </row>
    <row r="66" spans="1:20" x14ac:dyDescent="0.25">
      <c r="A66" s="4">
        <f>'AM Inputs (Peds)'!C74</f>
        <v>356</v>
      </c>
      <c r="B66" s="4">
        <f>'AM Inputs (Peds)'!A74</f>
        <v>65</v>
      </c>
      <c r="C66" s="24" t="str">
        <f>'AM Inputs (Peds)'!B74</f>
        <v>Nannie Helen Burroughs Avenue NE at 44th Street NE and Hunt Place NE</v>
      </c>
      <c r="D66" s="30">
        <v>2</v>
      </c>
      <c r="E66" s="11" t="e">
        <f ca="1">'AM Inputs (Peds)'!I74</f>
        <v>#REF!</v>
      </c>
      <c r="F66" s="11" t="e">
        <f ca="1">'AM Inputs (Peds)'!J74</f>
        <v>#REF!</v>
      </c>
      <c r="G66" s="11" t="e">
        <f ca="1">'AM Inputs (Peds)'!K74</f>
        <v>#REF!</v>
      </c>
      <c r="H66" s="11" t="e">
        <f ca="1">'AM Inputs (Peds)'!L74</f>
        <v>#REF!</v>
      </c>
      <c r="I66" s="11" t="e">
        <f ca="1">'AM Inputs (Peds)'!M74</f>
        <v>#REF!</v>
      </c>
      <c r="J66" s="11" t="e">
        <f ca="1">'AM Inputs (Peds)'!N74</f>
        <v>#REF!</v>
      </c>
      <c r="K66" s="11" t="e">
        <f ca="1">'AM Inputs (Peds)'!O74</f>
        <v>#REF!</v>
      </c>
      <c r="L66" s="11" t="e">
        <f ca="1">'AM Inputs (Peds)'!P74</f>
        <v>#REF!</v>
      </c>
      <c r="M66" s="11" t="e">
        <f ca="1">'AM Inputs (Peds)'!Q74</f>
        <v>#REF!</v>
      </c>
      <c r="N66" s="11" t="e">
        <f ca="1">'AM Inputs (Peds)'!R74</f>
        <v>#REF!</v>
      </c>
      <c r="O66" s="11" t="e">
        <f ca="1">'AM Inputs (Peds)'!S74</f>
        <v>#REF!</v>
      </c>
      <c r="P66" s="11" t="e">
        <f ca="1">'AM Inputs (Peds)'!T74</f>
        <v>#REF!</v>
      </c>
      <c r="Q66" s="11" t="e">
        <f ca="1">'AM Inputs (Peds)'!U74</f>
        <v>#REF!</v>
      </c>
      <c r="R66" s="11" t="e">
        <f ca="1">'AM Inputs (Peds)'!V74</f>
        <v>#REF!</v>
      </c>
      <c r="S66" s="11" t="e">
        <f ca="1">'AM Inputs (Peds)'!W74</f>
        <v>#REF!</v>
      </c>
      <c r="T66" s="11" t="e">
        <f ca="1">'AM Inputs (Peds)'!X74</f>
        <v>#REF!</v>
      </c>
    </row>
    <row r="67" spans="1:20" x14ac:dyDescent="0.25">
      <c r="A67" s="4">
        <f>'AM Inputs (Peds)'!C75</f>
        <v>360</v>
      </c>
      <c r="B67" s="4">
        <f>'AM Inputs (Peds)'!A75</f>
        <v>66</v>
      </c>
      <c r="C67" s="24" t="str">
        <f>'AM Inputs (Peds)'!B75</f>
        <v>Kenilworth Avenue NE at Foote Street NE</v>
      </c>
      <c r="D67" s="30">
        <v>2</v>
      </c>
      <c r="E67" s="11" t="e">
        <f ca="1">'AM Inputs (Peds)'!I75</f>
        <v>#REF!</v>
      </c>
      <c r="F67" s="11" t="e">
        <f ca="1">'AM Inputs (Peds)'!J75</f>
        <v>#REF!</v>
      </c>
      <c r="G67" s="11" t="e">
        <f ca="1">'AM Inputs (Peds)'!K75</f>
        <v>#REF!</v>
      </c>
      <c r="H67" s="11" t="e">
        <f ca="1">'AM Inputs (Peds)'!L75</f>
        <v>#REF!</v>
      </c>
      <c r="I67" s="11" t="e">
        <f ca="1">'AM Inputs (Peds)'!M75</f>
        <v>#REF!</v>
      </c>
      <c r="J67" s="11" t="e">
        <f ca="1">'AM Inputs (Peds)'!N75</f>
        <v>#REF!</v>
      </c>
      <c r="K67" s="11" t="e">
        <f ca="1">'AM Inputs (Peds)'!O75</f>
        <v>#REF!</v>
      </c>
      <c r="L67" s="11" t="e">
        <f ca="1">'AM Inputs (Peds)'!P75</f>
        <v>#REF!</v>
      </c>
      <c r="M67" s="11" t="e">
        <f ca="1">'AM Inputs (Peds)'!Q75</f>
        <v>#REF!</v>
      </c>
      <c r="N67" s="11" t="e">
        <f ca="1">'AM Inputs (Peds)'!R75</f>
        <v>#REF!</v>
      </c>
      <c r="O67" s="11" t="e">
        <f ca="1">'AM Inputs (Peds)'!S75</f>
        <v>#REF!</v>
      </c>
      <c r="P67" s="11" t="e">
        <f ca="1">'AM Inputs (Peds)'!T75</f>
        <v>#REF!</v>
      </c>
      <c r="Q67" s="11" t="e">
        <f ca="1">'AM Inputs (Peds)'!U75</f>
        <v>#REF!</v>
      </c>
      <c r="R67" s="11" t="e">
        <f ca="1">'AM Inputs (Peds)'!V75</f>
        <v>#REF!</v>
      </c>
      <c r="S67" s="11" t="e">
        <f ca="1">'AM Inputs (Peds)'!W75</f>
        <v>#REF!</v>
      </c>
      <c r="T67" s="11" t="e">
        <f ca="1">'AM Inputs (Peds)'!X75</f>
        <v>#REF!</v>
      </c>
    </row>
    <row r="68" spans="1:20" x14ac:dyDescent="0.25">
      <c r="A68" s="4">
        <f>'AM Inputs (Peds)'!C76</f>
        <v>163</v>
      </c>
      <c r="B68" s="4">
        <f>'AM Inputs (Peds)'!A76</f>
        <v>67</v>
      </c>
      <c r="C68" s="24" t="str">
        <f>'AM Inputs (Peds)'!B76</f>
        <v>Benning Road NE at Anacostia Avenue NE</v>
      </c>
      <c r="D68" s="30">
        <v>2</v>
      </c>
      <c r="E68" s="11" t="e">
        <f ca="1">'AM Inputs (Peds)'!I76</f>
        <v>#REF!</v>
      </c>
      <c r="F68" s="11" t="e">
        <f ca="1">'AM Inputs (Peds)'!J76</f>
        <v>#REF!</v>
      </c>
      <c r="G68" s="11" t="e">
        <f ca="1">'AM Inputs (Peds)'!K76</f>
        <v>#REF!</v>
      </c>
      <c r="H68" s="11" t="e">
        <f ca="1">'AM Inputs (Peds)'!L76</f>
        <v>#REF!</v>
      </c>
      <c r="I68" s="11" t="e">
        <f ca="1">'AM Inputs (Peds)'!M76</f>
        <v>#REF!</v>
      </c>
      <c r="J68" s="11" t="e">
        <f ca="1">'AM Inputs (Peds)'!N76</f>
        <v>#REF!</v>
      </c>
      <c r="K68" s="11" t="e">
        <f ca="1">'AM Inputs (Peds)'!O76</f>
        <v>#REF!</v>
      </c>
      <c r="L68" s="11" t="e">
        <f ca="1">'AM Inputs (Peds)'!P76</f>
        <v>#REF!</v>
      </c>
      <c r="M68" s="11" t="e">
        <f ca="1">'AM Inputs (Peds)'!Q76</f>
        <v>#REF!</v>
      </c>
      <c r="N68" s="11" t="e">
        <f ca="1">'AM Inputs (Peds)'!R76</f>
        <v>#REF!</v>
      </c>
      <c r="O68" s="11" t="e">
        <f ca="1">'AM Inputs (Peds)'!S76</f>
        <v>#REF!</v>
      </c>
      <c r="P68" s="11" t="e">
        <f ca="1">'AM Inputs (Peds)'!T76</f>
        <v>#REF!</v>
      </c>
      <c r="Q68" s="11" t="e">
        <f ca="1">'AM Inputs (Peds)'!U76</f>
        <v>#REF!</v>
      </c>
      <c r="R68" s="11" t="e">
        <f ca="1">'AM Inputs (Peds)'!V76</f>
        <v>#REF!</v>
      </c>
      <c r="S68" s="11" t="e">
        <f ca="1">'AM Inputs (Peds)'!W76</f>
        <v>#REF!</v>
      </c>
      <c r="T68" s="11" t="e">
        <f ca="1">'AM Inputs (Peds)'!X76</f>
        <v>#REF!</v>
      </c>
    </row>
    <row r="69" spans="1:20" x14ac:dyDescent="0.25">
      <c r="A69" s="4">
        <f>'AM Inputs (Peds)'!C77</f>
        <v>131</v>
      </c>
      <c r="B69" s="4">
        <f>'AM Inputs (Peds)'!A77</f>
        <v>68</v>
      </c>
      <c r="C69" s="24" t="str">
        <f>'AM Inputs (Peds)'!B77</f>
        <v>Benning Road NE at Anacostia Avenue NE</v>
      </c>
      <c r="D69" s="30">
        <v>2</v>
      </c>
      <c r="E69" s="11" t="e">
        <f ca="1">'AM Inputs (Peds)'!I77</f>
        <v>#REF!</v>
      </c>
      <c r="F69" s="11" t="e">
        <f ca="1">'AM Inputs (Peds)'!J77</f>
        <v>#REF!</v>
      </c>
      <c r="G69" s="11" t="e">
        <f ca="1">'AM Inputs (Peds)'!K77</f>
        <v>#REF!</v>
      </c>
      <c r="H69" s="11" t="e">
        <f ca="1">'AM Inputs (Peds)'!L77</f>
        <v>#REF!</v>
      </c>
      <c r="I69" s="11" t="e">
        <f ca="1">'AM Inputs (Peds)'!M77</f>
        <v>#REF!</v>
      </c>
      <c r="J69" s="11" t="e">
        <f ca="1">'AM Inputs (Peds)'!N77</f>
        <v>#REF!</v>
      </c>
      <c r="K69" s="11" t="e">
        <f ca="1">'AM Inputs (Peds)'!O77</f>
        <v>#REF!</v>
      </c>
      <c r="L69" s="11" t="e">
        <f ca="1">'AM Inputs (Peds)'!P77</f>
        <v>#REF!</v>
      </c>
      <c r="M69" s="11" t="e">
        <f ca="1">'AM Inputs (Peds)'!Q77</f>
        <v>#REF!</v>
      </c>
      <c r="N69" s="11" t="e">
        <f ca="1">'AM Inputs (Peds)'!R77</f>
        <v>#REF!</v>
      </c>
      <c r="O69" s="11" t="e">
        <f ca="1">'AM Inputs (Peds)'!S77</f>
        <v>#REF!</v>
      </c>
      <c r="P69" s="11" t="e">
        <f ca="1">'AM Inputs (Peds)'!T77</f>
        <v>#REF!</v>
      </c>
      <c r="Q69" s="11" t="e">
        <f ca="1">'AM Inputs (Peds)'!U77</f>
        <v>#REF!</v>
      </c>
      <c r="R69" s="11" t="e">
        <f ca="1">'AM Inputs (Peds)'!V77</f>
        <v>#REF!</v>
      </c>
      <c r="S69" s="11" t="e">
        <f ca="1">'AM Inputs (Peds)'!W77</f>
        <v>#REF!</v>
      </c>
      <c r="T69" s="11" t="e">
        <f ca="1">'AM Inputs (Peds)'!X77</f>
        <v>#REF!</v>
      </c>
    </row>
    <row r="70" spans="1:20" x14ac:dyDescent="0.25">
      <c r="A70" s="4">
        <f>'AM Inputs (Peds)'!C78</f>
        <v>158</v>
      </c>
      <c r="B70" s="4">
        <f>'AM Inputs (Peds)'!A78</f>
        <v>69</v>
      </c>
      <c r="C70" s="24" t="str">
        <f>'AM Inputs (Peds)'!B78</f>
        <v>Benning Road NE at Anacostia Avenue NE</v>
      </c>
      <c r="D70" s="30">
        <v>2</v>
      </c>
      <c r="E70" s="11" t="e">
        <f ca="1">'AM Inputs (Peds)'!I78</f>
        <v>#REF!</v>
      </c>
      <c r="F70" s="11" t="e">
        <f ca="1">'AM Inputs (Peds)'!J78</f>
        <v>#REF!</v>
      </c>
      <c r="G70" s="11" t="e">
        <f ca="1">'AM Inputs (Peds)'!K78</f>
        <v>#REF!</v>
      </c>
      <c r="H70" s="11" t="e">
        <f ca="1">'AM Inputs (Peds)'!L78</f>
        <v>#REF!</v>
      </c>
      <c r="I70" s="11" t="e">
        <f ca="1">'AM Inputs (Peds)'!M78</f>
        <v>#REF!</v>
      </c>
      <c r="J70" s="11" t="e">
        <f ca="1">'AM Inputs (Peds)'!N78</f>
        <v>#REF!</v>
      </c>
      <c r="K70" s="11" t="e">
        <f ca="1">'AM Inputs (Peds)'!O78</f>
        <v>#REF!</v>
      </c>
      <c r="L70" s="11" t="e">
        <f ca="1">'AM Inputs (Peds)'!P78</f>
        <v>#REF!</v>
      </c>
      <c r="M70" s="11" t="e">
        <f ca="1">'AM Inputs (Peds)'!Q78</f>
        <v>#REF!</v>
      </c>
      <c r="N70" s="11" t="e">
        <f ca="1">'AM Inputs (Peds)'!R78</f>
        <v>#REF!</v>
      </c>
      <c r="O70" s="11" t="e">
        <f ca="1">'AM Inputs (Peds)'!S78</f>
        <v>#REF!</v>
      </c>
      <c r="P70" s="11" t="e">
        <f ca="1">'AM Inputs (Peds)'!T78</f>
        <v>#REF!</v>
      </c>
      <c r="Q70" s="11" t="e">
        <f ca="1">'AM Inputs (Peds)'!U78</f>
        <v>#REF!</v>
      </c>
      <c r="R70" s="11" t="e">
        <f ca="1">'AM Inputs (Peds)'!V78</f>
        <v>#REF!</v>
      </c>
      <c r="S70" s="11" t="e">
        <f ca="1">'AM Inputs (Peds)'!W78</f>
        <v>#REF!</v>
      </c>
      <c r="T70" s="11" t="e">
        <f ca="1">'AM Inputs (Peds)'!X78</f>
        <v>#REF!</v>
      </c>
    </row>
    <row r="71" spans="1:20" x14ac:dyDescent="0.25">
      <c r="A71" s="4">
        <f>'AM Inputs (Peds)'!C79</f>
        <v>164</v>
      </c>
      <c r="B71" s="4">
        <f>'AM Inputs (Peds)'!A79</f>
        <v>70</v>
      </c>
      <c r="C71" s="24" t="str">
        <f>'AM Inputs (Peds)'!B79</f>
        <v>Benning Road NE at 34th Street NE</v>
      </c>
      <c r="D71" s="30">
        <v>2</v>
      </c>
      <c r="E71" s="11" t="e">
        <f ca="1">'AM Inputs (Peds)'!I79</f>
        <v>#REF!</v>
      </c>
      <c r="F71" s="11" t="e">
        <f ca="1">'AM Inputs (Peds)'!J79</f>
        <v>#REF!</v>
      </c>
      <c r="G71" s="11" t="e">
        <f ca="1">'AM Inputs (Peds)'!K79</f>
        <v>#REF!</v>
      </c>
      <c r="H71" s="11" t="e">
        <f ca="1">'AM Inputs (Peds)'!L79</f>
        <v>#REF!</v>
      </c>
      <c r="I71" s="11" t="e">
        <f ca="1">'AM Inputs (Peds)'!M79</f>
        <v>#REF!</v>
      </c>
      <c r="J71" s="11" t="e">
        <f ca="1">'AM Inputs (Peds)'!N79</f>
        <v>#REF!</v>
      </c>
      <c r="K71" s="11" t="e">
        <f ca="1">'AM Inputs (Peds)'!O79</f>
        <v>#REF!</v>
      </c>
      <c r="L71" s="11" t="e">
        <f ca="1">'AM Inputs (Peds)'!P79</f>
        <v>#REF!</v>
      </c>
      <c r="M71" s="11" t="e">
        <f ca="1">'AM Inputs (Peds)'!Q79</f>
        <v>#REF!</v>
      </c>
      <c r="N71" s="11" t="e">
        <f ca="1">'AM Inputs (Peds)'!R79</f>
        <v>#REF!</v>
      </c>
      <c r="O71" s="11" t="e">
        <f ca="1">'AM Inputs (Peds)'!S79</f>
        <v>#REF!</v>
      </c>
      <c r="P71" s="11" t="e">
        <f ca="1">'AM Inputs (Peds)'!T79</f>
        <v>#REF!</v>
      </c>
      <c r="Q71" s="11" t="e">
        <f ca="1">'AM Inputs (Peds)'!U79</f>
        <v>#REF!</v>
      </c>
      <c r="R71" s="11" t="e">
        <f ca="1">'AM Inputs (Peds)'!V79</f>
        <v>#REF!</v>
      </c>
      <c r="S71" s="11" t="e">
        <f ca="1">'AM Inputs (Peds)'!W79</f>
        <v>#REF!</v>
      </c>
      <c r="T71" s="11" t="e">
        <f ca="1">'AM Inputs (Peds)'!X79</f>
        <v>#REF!</v>
      </c>
    </row>
    <row r="72" spans="1:20" x14ac:dyDescent="0.25">
      <c r="A72" s="4">
        <f>'AM Inputs (Peds)'!C80</f>
        <v>168</v>
      </c>
      <c r="B72" s="4">
        <f>'AM Inputs (Peds)'!A80</f>
        <v>71</v>
      </c>
      <c r="C72" s="24" t="str">
        <f>'AM Inputs (Peds)'!B80</f>
        <v>Benning Road NE at 34th Street NE</v>
      </c>
      <c r="D72" s="30">
        <v>2</v>
      </c>
      <c r="E72" s="11" t="e">
        <f ca="1">'AM Inputs (Peds)'!I80</f>
        <v>#REF!</v>
      </c>
      <c r="F72" s="11" t="e">
        <f ca="1">'AM Inputs (Peds)'!J80</f>
        <v>#REF!</v>
      </c>
      <c r="G72" s="11" t="e">
        <f ca="1">'AM Inputs (Peds)'!K80</f>
        <v>#REF!</v>
      </c>
      <c r="H72" s="11" t="e">
        <f ca="1">'AM Inputs (Peds)'!L80</f>
        <v>#REF!</v>
      </c>
      <c r="I72" s="11" t="e">
        <f ca="1">'AM Inputs (Peds)'!M80</f>
        <v>#REF!</v>
      </c>
      <c r="J72" s="11" t="e">
        <f ca="1">'AM Inputs (Peds)'!N80</f>
        <v>#REF!</v>
      </c>
      <c r="K72" s="11" t="e">
        <f ca="1">'AM Inputs (Peds)'!O80</f>
        <v>#REF!</v>
      </c>
      <c r="L72" s="11" t="e">
        <f ca="1">'AM Inputs (Peds)'!P80</f>
        <v>#REF!</v>
      </c>
      <c r="M72" s="11" t="e">
        <f ca="1">'AM Inputs (Peds)'!Q80</f>
        <v>#REF!</v>
      </c>
      <c r="N72" s="11" t="e">
        <f ca="1">'AM Inputs (Peds)'!R80</f>
        <v>#REF!</v>
      </c>
      <c r="O72" s="11" t="e">
        <f ca="1">'AM Inputs (Peds)'!S80</f>
        <v>#REF!</v>
      </c>
      <c r="P72" s="11" t="e">
        <f ca="1">'AM Inputs (Peds)'!T80</f>
        <v>#REF!</v>
      </c>
      <c r="Q72" s="11" t="e">
        <f ca="1">'AM Inputs (Peds)'!U80</f>
        <v>#REF!</v>
      </c>
      <c r="R72" s="11" t="e">
        <f ca="1">'AM Inputs (Peds)'!V80</f>
        <v>#REF!</v>
      </c>
      <c r="S72" s="11" t="e">
        <f ca="1">'AM Inputs (Peds)'!W80</f>
        <v>#REF!</v>
      </c>
      <c r="T72" s="11" t="e">
        <f ca="1">'AM Inputs (Peds)'!X80</f>
        <v>#REF!</v>
      </c>
    </row>
    <row r="73" spans="1:20" x14ac:dyDescent="0.25">
      <c r="A73" s="4">
        <f>'AM Inputs (Peds)'!C81</f>
        <v>367</v>
      </c>
      <c r="B73" s="4">
        <f>'AM Inputs (Peds)'!A81</f>
        <v>72</v>
      </c>
      <c r="C73" s="24" t="str">
        <f>'AM Inputs (Peds)'!B81</f>
        <v>Benning Road NE at 34th Street NE</v>
      </c>
      <c r="D73" s="30">
        <v>2</v>
      </c>
      <c r="E73" s="11" t="e">
        <f ca="1">'AM Inputs (Peds)'!I81</f>
        <v>#REF!</v>
      </c>
      <c r="F73" s="11" t="e">
        <f ca="1">'AM Inputs (Peds)'!J81</f>
        <v>#REF!</v>
      </c>
      <c r="G73" s="11" t="e">
        <f ca="1">'AM Inputs (Peds)'!K81</f>
        <v>#REF!</v>
      </c>
      <c r="H73" s="11" t="e">
        <f ca="1">'AM Inputs (Peds)'!L81</f>
        <v>#REF!</v>
      </c>
      <c r="I73" s="11" t="e">
        <f ca="1">'AM Inputs (Peds)'!M81</f>
        <v>#REF!</v>
      </c>
      <c r="J73" s="11" t="e">
        <f ca="1">'AM Inputs (Peds)'!N81</f>
        <v>#REF!</v>
      </c>
      <c r="K73" s="11" t="e">
        <f ca="1">'AM Inputs (Peds)'!O81</f>
        <v>#REF!</v>
      </c>
      <c r="L73" s="11" t="e">
        <f ca="1">'AM Inputs (Peds)'!P81</f>
        <v>#REF!</v>
      </c>
      <c r="M73" s="11" t="e">
        <f ca="1">'AM Inputs (Peds)'!Q81</f>
        <v>#REF!</v>
      </c>
      <c r="N73" s="11" t="e">
        <f ca="1">'AM Inputs (Peds)'!R81</f>
        <v>#REF!</v>
      </c>
      <c r="O73" s="11" t="e">
        <f ca="1">'AM Inputs (Peds)'!S81</f>
        <v>#REF!</v>
      </c>
      <c r="P73" s="11" t="e">
        <f ca="1">'AM Inputs (Peds)'!T81</f>
        <v>#REF!</v>
      </c>
      <c r="Q73" s="11" t="e">
        <f ca="1">'AM Inputs (Peds)'!U81</f>
        <v>#REF!</v>
      </c>
      <c r="R73" s="11" t="e">
        <f ca="1">'AM Inputs (Peds)'!V81</f>
        <v>#REF!</v>
      </c>
      <c r="S73" s="11" t="e">
        <f ca="1">'AM Inputs (Peds)'!W81</f>
        <v>#REF!</v>
      </c>
      <c r="T73" s="11" t="e">
        <f ca="1">'AM Inputs (Peds)'!X81</f>
        <v>#REF!</v>
      </c>
    </row>
    <row r="74" spans="1:20" x14ac:dyDescent="0.25">
      <c r="A74" s="4">
        <f>'AM Inputs (Peds)'!C82</f>
        <v>171</v>
      </c>
      <c r="B74" s="4">
        <f>'AM Inputs (Peds)'!A82</f>
        <v>73</v>
      </c>
      <c r="C74" s="24" t="str">
        <f>'AM Inputs (Peds)'!B82</f>
        <v>Benning Road NE Ramp to DC-295 at 36th Street NE</v>
      </c>
      <c r="D74" s="30">
        <v>2</v>
      </c>
      <c r="E74" s="11" t="e">
        <f ca="1">'AM Inputs (Peds)'!I82</f>
        <v>#REF!</v>
      </c>
      <c r="F74" s="11" t="e">
        <f ca="1">'AM Inputs (Peds)'!J82</f>
        <v>#REF!</v>
      </c>
      <c r="G74" s="11" t="e">
        <f ca="1">'AM Inputs (Peds)'!K82</f>
        <v>#REF!</v>
      </c>
      <c r="H74" s="11" t="e">
        <f ca="1">'AM Inputs (Peds)'!L82</f>
        <v>#REF!</v>
      </c>
      <c r="I74" s="11" t="e">
        <f ca="1">'AM Inputs (Peds)'!M82</f>
        <v>#REF!</v>
      </c>
      <c r="J74" s="11" t="e">
        <f ca="1">'AM Inputs (Peds)'!N82</f>
        <v>#REF!</v>
      </c>
      <c r="K74" s="11" t="e">
        <f ca="1">'AM Inputs (Peds)'!O82</f>
        <v>#REF!</v>
      </c>
      <c r="L74" s="11" t="e">
        <f ca="1">'AM Inputs (Peds)'!P82</f>
        <v>#REF!</v>
      </c>
      <c r="M74" s="11" t="e">
        <f ca="1">'AM Inputs (Peds)'!Q82</f>
        <v>#REF!</v>
      </c>
      <c r="N74" s="11" t="e">
        <f ca="1">'AM Inputs (Peds)'!R82</f>
        <v>#REF!</v>
      </c>
      <c r="O74" s="11" t="e">
        <f ca="1">'AM Inputs (Peds)'!S82</f>
        <v>#REF!</v>
      </c>
      <c r="P74" s="11" t="e">
        <f ca="1">'AM Inputs (Peds)'!T82</f>
        <v>#REF!</v>
      </c>
      <c r="Q74" s="11" t="e">
        <f ca="1">'AM Inputs (Peds)'!U82</f>
        <v>#REF!</v>
      </c>
      <c r="R74" s="11" t="e">
        <f ca="1">'AM Inputs (Peds)'!V82</f>
        <v>#REF!</v>
      </c>
      <c r="S74" s="11" t="e">
        <f ca="1">'AM Inputs (Peds)'!W82</f>
        <v>#REF!</v>
      </c>
      <c r="T74" s="11" t="e">
        <f ca="1">'AM Inputs (Peds)'!X82</f>
        <v>#REF!</v>
      </c>
    </row>
    <row r="75" spans="1:20" x14ac:dyDescent="0.25">
      <c r="A75" s="4">
        <f>'AM Inputs (Peds)'!C83</f>
        <v>126</v>
      </c>
      <c r="B75" s="4">
        <f>'AM Inputs (Peds)'!A83</f>
        <v>74</v>
      </c>
      <c r="C75" s="24" t="str">
        <f>'AM Inputs (Peds)'!B83</f>
        <v>Signalized Crosswalk on Benning Road NE Ramp to DC-295 East of 36th Street</v>
      </c>
      <c r="D75" s="30">
        <v>2</v>
      </c>
      <c r="E75" s="11" t="e">
        <f ca="1">'AM Inputs (Peds)'!I83</f>
        <v>#REF!</v>
      </c>
      <c r="F75" s="11" t="e">
        <f ca="1">'AM Inputs (Peds)'!J83</f>
        <v>#REF!</v>
      </c>
      <c r="G75" s="11" t="e">
        <f ca="1">'AM Inputs (Peds)'!K83</f>
        <v>#REF!</v>
      </c>
      <c r="H75" s="11" t="e">
        <f ca="1">'AM Inputs (Peds)'!L83</f>
        <v>#REF!</v>
      </c>
      <c r="I75" s="11" t="e">
        <f ca="1">'AM Inputs (Peds)'!M83</f>
        <v>#REF!</v>
      </c>
      <c r="J75" s="11" t="e">
        <f ca="1">'AM Inputs (Peds)'!N83</f>
        <v>#REF!</v>
      </c>
      <c r="K75" s="11" t="e">
        <f ca="1">'AM Inputs (Peds)'!O83</f>
        <v>#REF!</v>
      </c>
      <c r="L75" s="11" t="e">
        <f ca="1">'AM Inputs (Peds)'!P83</f>
        <v>#REF!</v>
      </c>
      <c r="M75" s="11" t="e">
        <f ca="1">'AM Inputs (Peds)'!Q83</f>
        <v>#REF!</v>
      </c>
      <c r="N75" s="11" t="e">
        <f ca="1">'AM Inputs (Peds)'!R83</f>
        <v>#REF!</v>
      </c>
      <c r="O75" s="11" t="e">
        <f ca="1">'AM Inputs (Peds)'!S83</f>
        <v>#REF!</v>
      </c>
      <c r="P75" s="11" t="e">
        <f ca="1">'AM Inputs (Peds)'!T83</f>
        <v>#REF!</v>
      </c>
      <c r="Q75" s="11" t="e">
        <f ca="1">'AM Inputs (Peds)'!U83</f>
        <v>#REF!</v>
      </c>
      <c r="R75" s="11" t="e">
        <f ca="1">'AM Inputs (Peds)'!V83</f>
        <v>#REF!</v>
      </c>
      <c r="S75" s="11" t="e">
        <f ca="1">'AM Inputs (Peds)'!W83</f>
        <v>#REF!</v>
      </c>
      <c r="T75" s="11" t="e">
        <f ca="1">'AM Inputs (Peds)'!X83</f>
        <v>#REF!</v>
      </c>
    </row>
    <row r="76" spans="1:20" x14ac:dyDescent="0.25">
      <c r="A76" s="4">
        <f>'AM Inputs (Peds)'!C84</f>
        <v>176</v>
      </c>
      <c r="B76" s="4">
        <f>'AM Inputs (Peds)'!A84</f>
        <v>75</v>
      </c>
      <c r="C76" s="24" t="str">
        <f>'AM Inputs (Peds)'!B84</f>
        <v>Benning Road NE at Minnesota Avenue NE</v>
      </c>
      <c r="D76" s="30">
        <v>2</v>
      </c>
      <c r="E76" s="11" t="e">
        <f ca="1">'AM Inputs (Peds)'!I84</f>
        <v>#REF!</v>
      </c>
      <c r="F76" s="11" t="e">
        <f ca="1">'AM Inputs (Peds)'!J84</f>
        <v>#REF!</v>
      </c>
      <c r="G76" s="11" t="e">
        <f ca="1">'AM Inputs (Peds)'!K84</f>
        <v>#REF!</v>
      </c>
      <c r="H76" s="11" t="e">
        <f ca="1">'AM Inputs (Peds)'!L84</f>
        <v>#REF!</v>
      </c>
      <c r="I76" s="11" t="e">
        <f ca="1">'AM Inputs (Peds)'!M84</f>
        <v>#REF!</v>
      </c>
      <c r="J76" s="11" t="e">
        <f ca="1">'AM Inputs (Peds)'!N84</f>
        <v>#REF!</v>
      </c>
      <c r="K76" s="11" t="e">
        <f ca="1">'AM Inputs (Peds)'!O84</f>
        <v>#REF!</v>
      </c>
      <c r="L76" s="11" t="e">
        <f ca="1">'AM Inputs (Peds)'!P84</f>
        <v>#REF!</v>
      </c>
      <c r="M76" s="11" t="e">
        <f ca="1">'AM Inputs (Peds)'!Q84</f>
        <v>#REF!</v>
      </c>
      <c r="N76" s="11" t="e">
        <f ca="1">'AM Inputs (Peds)'!R84</f>
        <v>#REF!</v>
      </c>
      <c r="O76" s="11" t="e">
        <f ca="1">'AM Inputs (Peds)'!S84</f>
        <v>#REF!</v>
      </c>
      <c r="P76" s="11" t="e">
        <f ca="1">'AM Inputs (Peds)'!T84</f>
        <v>#REF!</v>
      </c>
      <c r="Q76" s="11" t="e">
        <f ca="1">'AM Inputs (Peds)'!U84</f>
        <v>#REF!</v>
      </c>
      <c r="R76" s="11" t="e">
        <f ca="1">'AM Inputs (Peds)'!V84</f>
        <v>#REF!</v>
      </c>
      <c r="S76" s="11" t="e">
        <f ca="1">'AM Inputs (Peds)'!W84</f>
        <v>#REF!</v>
      </c>
      <c r="T76" s="11" t="e">
        <f ca="1">'AM Inputs (Peds)'!X84</f>
        <v>#REF!</v>
      </c>
    </row>
    <row r="77" spans="1:20" x14ac:dyDescent="0.25">
      <c r="A77" s="4">
        <f>'AM Inputs (Peds)'!C85</f>
        <v>180</v>
      </c>
      <c r="B77" s="4">
        <f>'AM Inputs (Peds)'!A85</f>
        <v>76</v>
      </c>
      <c r="C77" s="24" t="str">
        <f>'AM Inputs (Peds)'!B85</f>
        <v>Benning Road NE at Minnesota Avenue NE</v>
      </c>
      <c r="D77" s="30">
        <v>2</v>
      </c>
      <c r="E77" s="11" t="e">
        <f ca="1">'AM Inputs (Peds)'!I85</f>
        <v>#REF!</v>
      </c>
      <c r="F77" s="11" t="e">
        <f ca="1">'AM Inputs (Peds)'!J85</f>
        <v>#REF!</v>
      </c>
      <c r="G77" s="11" t="e">
        <f ca="1">'AM Inputs (Peds)'!K85</f>
        <v>#REF!</v>
      </c>
      <c r="H77" s="11" t="e">
        <f ca="1">'AM Inputs (Peds)'!L85</f>
        <v>#REF!</v>
      </c>
      <c r="I77" s="11" t="e">
        <f ca="1">'AM Inputs (Peds)'!M85</f>
        <v>#REF!</v>
      </c>
      <c r="J77" s="11" t="e">
        <f ca="1">'AM Inputs (Peds)'!N85</f>
        <v>#REF!</v>
      </c>
      <c r="K77" s="11" t="e">
        <f ca="1">'AM Inputs (Peds)'!O85</f>
        <v>#REF!</v>
      </c>
      <c r="L77" s="11" t="e">
        <f ca="1">'AM Inputs (Peds)'!P85</f>
        <v>#REF!</v>
      </c>
      <c r="M77" s="11" t="e">
        <f ca="1">'AM Inputs (Peds)'!Q85</f>
        <v>#REF!</v>
      </c>
      <c r="N77" s="11" t="e">
        <f ca="1">'AM Inputs (Peds)'!R85</f>
        <v>#REF!</v>
      </c>
      <c r="O77" s="11" t="e">
        <f ca="1">'AM Inputs (Peds)'!S85</f>
        <v>#REF!</v>
      </c>
      <c r="P77" s="11" t="e">
        <f ca="1">'AM Inputs (Peds)'!T85</f>
        <v>#REF!</v>
      </c>
      <c r="Q77" s="11" t="e">
        <f ca="1">'AM Inputs (Peds)'!U85</f>
        <v>#REF!</v>
      </c>
      <c r="R77" s="11" t="e">
        <f ca="1">'AM Inputs (Peds)'!V85</f>
        <v>#REF!</v>
      </c>
      <c r="S77" s="11" t="e">
        <f ca="1">'AM Inputs (Peds)'!W85</f>
        <v>#REF!</v>
      </c>
      <c r="T77" s="11" t="e">
        <f ca="1">'AM Inputs (Peds)'!X85</f>
        <v>#REF!</v>
      </c>
    </row>
    <row r="78" spans="1:20" x14ac:dyDescent="0.25">
      <c r="A78" s="4">
        <f>'AM Inputs (Peds)'!C86</f>
        <v>369</v>
      </c>
      <c r="B78" s="4">
        <f>'AM Inputs (Peds)'!A86</f>
        <v>77</v>
      </c>
      <c r="C78" s="24" t="str">
        <f>'AM Inputs (Peds)'!B86</f>
        <v>Benning Road NE at Minnesota Avenue NE</v>
      </c>
      <c r="D78" s="30">
        <v>2</v>
      </c>
      <c r="E78" s="11" t="e">
        <f ca="1">'AM Inputs (Peds)'!I86</f>
        <v>#REF!</v>
      </c>
      <c r="F78" s="11" t="e">
        <f ca="1">'AM Inputs (Peds)'!J86</f>
        <v>#REF!</v>
      </c>
      <c r="G78" s="11" t="e">
        <f ca="1">'AM Inputs (Peds)'!K86</f>
        <v>#REF!</v>
      </c>
      <c r="H78" s="11" t="e">
        <f ca="1">'AM Inputs (Peds)'!L86</f>
        <v>#REF!</v>
      </c>
      <c r="I78" s="11" t="e">
        <f ca="1">'AM Inputs (Peds)'!M86</f>
        <v>#REF!</v>
      </c>
      <c r="J78" s="11" t="e">
        <f ca="1">'AM Inputs (Peds)'!N86</f>
        <v>#REF!</v>
      </c>
      <c r="K78" s="11" t="e">
        <f ca="1">'AM Inputs (Peds)'!O86</f>
        <v>#REF!</v>
      </c>
      <c r="L78" s="11" t="e">
        <f ca="1">'AM Inputs (Peds)'!P86</f>
        <v>#REF!</v>
      </c>
      <c r="M78" s="11" t="e">
        <f ca="1">'AM Inputs (Peds)'!Q86</f>
        <v>#REF!</v>
      </c>
      <c r="N78" s="11" t="e">
        <f ca="1">'AM Inputs (Peds)'!R86</f>
        <v>#REF!</v>
      </c>
      <c r="O78" s="11" t="e">
        <f ca="1">'AM Inputs (Peds)'!S86</f>
        <v>#REF!</v>
      </c>
      <c r="P78" s="11" t="e">
        <f ca="1">'AM Inputs (Peds)'!T86</f>
        <v>#REF!</v>
      </c>
      <c r="Q78" s="11" t="e">
        <f ca="1">'AM Inputs (Peds)'!U86</f>
        <v>#REF!</v>
      </c>
      <c r="R78" s="11" t="e">
        <f ca="1">'AM Inputs (Peds)'!V86</f>
        <v>#REF!</v>
      </c>
      <c r="S78" s="11" t="e">
        <f ca="1">'AM Inputs (Peds)'!W86</f>
        <v>#REF!</v>
      </c>
      <c r="T78" s="11" t="e">
        <f ca="1">'AM Inputs (Peds)'!X86</f>
        <v>#REF!</v>
      </c>
    </row>
    <row r="79" spans="1:20" x14ac:dyDescent="0.25">
      <c r="A79" s="4">
        <f>'AM Inputs (Peds)'!C87</f>
        <v>174</v>
      </c>
      <c r="B79" s="4">
        <f>'AM Inputs (Peds)'!A87</f>
        <v>78</v>
      </c>
      <c r="C79" s="24" t="str">
        <f>'AM Inputs (Peds)'!B87</f>
        <v>Benning Road NE at Minnesota Avenue NE</v>
      </c>
      <c r="D79" s="30">
        <v>2</v>
      </c>
      <c r="E79" s="11" t="e">
        <f ca="1">'AM Inputs (Peds)'!I87</f>
        <v>#REF!</v>
      </c>
      <c r="F79" s="11" t="e">
        <f ca="1">'AM Inputs (Peds)'!J87</f>
        <v>#REF!</v>
      </c>
      <c r="G79" s="11" t="e">
        <f ca="1">'AM Inputs (Peds)'!K87</f>
        <v>#REF!</v>
      </c>
      <c r="H79" s="11" t="e">
        <f ca="1">'AM Inputs (Peds)'!L87</f>
        <v>#REF!</v>
      </c>
      <c r="I79" s="11" t="e">
        <f ca="1">'AM Inputs (Peds)'!M87</f>
        <v>#REF!</v>
      </c>
      <c r="J79" s="11" t="e">
        <f ca="1">'AM Inputs (Peds)'!N87</f>
        <v>#REF!</v>
      </c>
      <c r="K79" s="11" t="e">
        <f ca="1">'AM Inputs (Peds)'!O87</f>
        <v>#REF!</v>
      </c>
      <c r="L79" s="11" t="e">
        <f ca="1">'AM Inputs (Peds)'!P87</f>
        <v>#REF!</v>
      </c>
      <c r="M79" s="11" t="e">
        <f ca="1">'AM Inputs (Peds)'!Q87</f>
        <v>#REF!</v>
      </c>
      <c r="N79" s="11" t="e">
        <f ca="1">'AM Inputs (Peds)'!R87</f>
        <v>#REF!</v>
      </c>
      <c r="O79" s="11" t="e">
        <f ca="1">'AM Inputs (Peds)'!S87</f>
        <v>#REF!</v>
      </c>
      <c r="P79" s="11" t="e">
        <f ca="1">'AM Inputs (Peds)'!T87</f>
        <v>#REF!</v>
      </c>
      <c r="Q79" s="11" t="e">
        <f ca="1">'AM Inputs (Peds)'!U87</f>
        <v>#REF!</v>
      </c>
      <c r="R79" s="11" t="e">
        <f ca="1">'AM Inputs (Peds)'!V87</f>
        <v>#REF!</v>
      </c>
      <c r="S79" s="11" t="e">
        <f ca="1">'AM Inputs (Peds)'!W87</f>
        <v>#REF!</v>
      </c>
      <c r="T79" s="11" t="e">
        <f ca="1">'AM Inputs (Peds)'!X87</f>
        <v>#REF!</v>
      </c>
    </row>
    <row r="80" spans="1:20" x14ac:dyDescent="0.25">
      <c r="A80" s="4">
        <f>'AM Inputs (Peds)'!C88</f>
        <v>10379</v>
      </c>
      <c r="B80" s="4">
        <f>'AM Inputs (Peds)'!A88</f>
        <v>79</v>
      </c>
      <c r="C80" s="24" t="str">
        <f>'AM Inputs (Peds)'!B88</f>
        <v>Benning Road NB at 39th Street NE/Driveway</v>
      </c>
      <c r="D80" s="30">
        <v>2</v>
      </c>
      <c r="E80" s="11" t="e">
        <f ca="1">'AM Inputs (Peds)'!I88</f>
        <v>#REF!</v>
      </c>
      <c r="F80" s="11" t="e">
        <f ca="1">'AM Inputs (Peds)'!J88</f>
        <v>#REF!</v>
      </c>
      <c r="G80" s="11" t="e">
        <f ca="1">'AM Inputs (Peds)'!K88</f>
        <v>#REF!</v>
      </c>
      <c r="H80" s="11" t="e">
        <f ca="1">'AM Inputs (Peds)'!L88</f>
        <v>#REF!</v>
      </c>
      <c r="I80" s="11" t="e">
        <f ca="1">'AM Inputs (Peds)'!M88</f>
        <v>#REF!</v>
      </c>
      <c r="J80" s="11" t="e">
        <f ca="1">'AM Inputs (Peds)'!N88</f>
        <v>#REF!</v>
      </c>
      <c r="K80" s="11" t="e">
        <f ca="1">'AM Inputs (Peds)'!O88</f>
        <v>#REF!</v>
      </c>
      <c r="L80" s="11" t="e">
        <f ca="1">'AM Inputs (Peds)'!P88</f>
        <v>#REF!</v>
      </c>
      <c r="M80" s="11" t="e">
        <f ca="1">'AM Inputs (Peds)'!Q88</f>
        <v>#REF!</v>
      </c>
      <c r="N80" s="11" t="e">
        <f ca="1">'AM Inputs (Peds)'!R88</f>
        <v>#REF!</v>
      </c>
      <c r="O80" s="11" t="e">
        <f ca="1">'AM Inputs (Peds)'!S88</f>
        <v>#REF!</v>
      </c>
      <c r="P80" s="11" t="e">
        <f ca="1">'AM Inputs (Peds)'!T88</f>
        <v>#REF!</v>
      </c>
      <c r="Q80" s="11" t="e">
        <f ca="1">'AM Inputs (Peds)'!U88</f>
        <v>#REF!</v>
      </c>
      <c r="R80" s="11" t="e">
        <f ca="1">'AM Inputs (Peds)'!V88</f>
        <v>#REF!</v>
      </c>
      <c r="S80" s="11" t="e">
        <f ca="1">'AM Inputs (Peds)'!W88</f>
        <v>#REF!</v>
      </c>
      <c r="T80" s="11" t="e">
        <f ca="1">'AM Inputs (Peds)'!X88</f>
        <v>#REF!</v>
      </c>
    </row>
    <row r="81" spans="1:20" x14ac:dyDescent="0.25">
      <c r="A81" s="4">
        <f>'AM Inputs (Peds)'!C89</f>
        <v>278</v>
      </c>
      <c r="B81" s="4">
        <f>'AM Inputs (Peds)'!A89</f>
        <v>80</v>
      </c>
      <c r="C81" s="24" t="str">
        <f>'AM Inputs (Peds)'!B89</f>
        <v>Benning Road NB at 39th Street NE/Driveway</v>
      </c>
      <c r="D81" s="30">
        <v>2</v>
      </c>
      <c r="E81" s="11" t="e">
        <f ca="1">'AM Inputs (Peds)'!I89</f>
        <v>#REF!</v>
      </c>
      <c r="F81" s="11" t="e">
        <f ca="1">'AM Inputs (Peds)'!J89</f>
        <v>#REF!</v>
      </c>
      <c r="G81" s="11" t="e">
        <f ca="1">'AM Inputs (Peds)'!K89</f>
        <v>#REF!</v>
      </c>
      <c r="H81" s="11" t="e">
        <f ca="1">'AM Inputs (Peds)'!L89</f>
        <v>#REF!</v>
      </c>
      <c r="I81" s="11" t="e">
        <f ca="1">'AM Inputs (Peds)'!M89</f>
        <v>#REF!</v>
      </c>
      <c r="J81" s="11" t="e">
        <f ca="1">'AM Inputs (Peds)'!N89</f>
        <v>#REF!</v>
      </c>
      <c r="K81" s="11" t="e">
        <f ca="1">'AM Inputs (Peds)'!O89</f>
        <v>#REF!</v>
      </c>
      <c r="L81" s="11" t="e">
        <f ca="1">'AM Inputs (Peds)'!P89</f>
        <v>#REF!</v>
      </c>
      <c r="M81" s="11" t="e">
        <f ca="1">'AM Inputs (Peds)'!Q89</f>
        <v>#REF!</v>
      </c>
      <c r="N81" s="11" t="e">
        <f ca="1">'AM Inputs (Peds)'!R89</f>
        <v>#REF!</v>
      </c>
      <c r="O81" s="11" t="e">
        <f ca="1">'AM Inputs (Peds)'!S89</f>
        <v>#REF!</v>
      </c>
      <c r="P81" s="11" t="e">
        <f ca="1">'AM Inputs (Peds)'!T89</f>
        <v>#REF!</v>
      </c>
      <c r="Q81" s="11" t="e">
        <f ca="1">'AM Inputs (Peds)'!U89</f>
        <v>#REF!</v>
      </c>
      <c r="R81" s="11" t="e">
        <f ca="1">'AM Inputs (Peds)'!V89</f>
        <v>#REF!</v>
      </c>
      <c r="S81" s="11" t="e">
        <f ca="1">'AM Inputs (Peds)'!W89</f>
        <v>#REF!</v>
      </c>
      <c r="T81" s="11" t="e">
        <f ca="1">'AM Inputs (Peds)'!X89</f>
        <v>#REF!</v>
      </c>
    </row>
    <row r="82" spans="1:20" x14ac:dyDescent="0.25">
      <c r="A82" s="4">
        <f>'AM Inputs (Peds)'!C90</f>
        <v>275</v>
      </c>
      <c r="B82" s="4">
        <f>'AM Inputs (Peds)'!A90</f>
        <v>81</v>
      </c>
      <c r="C82" s="24" t="str">
        <f>'AM Inputs (Peds)'!B90</f>
        <v>Benning Road NB at 39th Street NE/Driveway</v>
      </c>
      <c r="D82" s="30">
        <v>2</v>
      </c>
      <c r="E82" s="11" t="e">
        <f ca="1">'AM Inputs (Peds)'!I90</f>
        <v>#REF!</v>
      </c>
      <c r="F82" s="11" t="e">
        <f ca="1">'AM Inputs (Peds)'!J90</f>
        <v>#REF!</v>
      </c>
      <c r="G82" s="11" t="e">
        <f ca="1">'AM Inputs (Peds)'!K90</f>
        <v>#REF!</v>
      </c>
      <c r="H82" s="11" t="e">
        <f ca="1">'AM Inputs (Peds)'!L90</f>
        <v>#REF!</v>
      </c>
      <c r="I82" s="11" t="e">
        <f ca="1">'AM Inputs (Peds)'!M90</f>
        <v>#REF!</v>
      </c>
      <c r="J82" s="11" t="e">
        <f ca="1">'AM Inputs (Peds)'!N90</f>
        <v>#REF!</v>
      </c>
      <c r="K82" s="11" t="e">
        <f ca="1">'AM Inputs (Peds)'!O90</f>
        <v>#REF!</v>
      </c>
      <c r="L82" s="11" t="e">
        <f ca="1">'AM Inputs (Peds)'!P90</f>
        <v>#REF!</v>
      </c>
      <c r="M82" s="11" t="e">
        <f ca="1">'AM Inputs (Peds)'!Q90</f>
        <v>#REF!</v>
      </c>
      <c r="N82" s="11" t="e">
        <f ca="1">'AM Inputs (Peds)'!R90</f>
        <v>#REF!</v>
      </c>
      <c r="O82" s="11" t="e">
        <f ca="1">'AM Inputs (Peds)'!S90</f>
        <v>#REF!</v>
      </c>
      <c r="P82" s="11" t="e">
        <f ca="1">'AM Inputs (Peds)'!T90</f>
        <v>#REF!</v>
      </c>
      <c r="Q82" s="11" t="e">
        <f ca="1">'AM Inputs (Peds)'!U90</f>
        <v>#REF!</v>
      </c>
      <c r="R82" s="11" t="e">
        <f ca="1">'AM Inputs (Peds)'!V90</f>
        <v>#REF!</v>
      </c>
      <c r="S82" s="11" t="e">
        <f ca="1">'AM Inputs (Peds)'!W90</f>
        <v>#REF!</v>
      </c>
      <c r="T82" s="11" t="e">
        <f ca="1">'AM Inputs (Peds)'!X90</f>
        <v>#REF!</v>
      </c>
    </row>
    <row r="83" spans="1:20" x14ac:dyDescent="0.25">
      <c r="A83" s="4">
        <f>'AM Inputs (Peds)'!C91</f>
        <v>277</v>
      </c>
      <c r="B83" s="4">
        <f>'AM Inputs (Peds)'!A91</f>
        <v>82</v>
      </c>
      <c r="C83" s="24" t="str">
        <f>'AM Inputs (Peds)'!B91</f>
        <v>Benning Road NB at 39th Street NE/Driveway</v>
      </c>
      <c r="D83" s="30">
        <v>2</v>
      </c>
      <c r="E83" s="11" t="e">
        <f ca="1">'AM Inputs (Peds)'!I91</f>
        <v>#REF!</v>
      </c>
      <c r="F83" s="11" t="e">
        <f ca="1">'AM Inputs (Peds)'!J91</f>
        <v>#REF!</v>
      </c>
      <c r="G83" s="11" t="e">
        <f ca="1">'AM Inputs (Peds)'!K91</f>
        <v>#REF!</v>
      </c>
      <c r="H83" s="11" t="e">
        <f ca="1">'AM Inputs (Peds)'!L91</f>
        <v>#REF!</v>
      </c>
      <c r="I83" s="11" t="e">
        <f ca="1">'AM Inputs (Peds)'!M91</f>
        <v>#REF!</v>
      </c>
      <c r="J83" s="11" t="e">
        <f ca="1">'AM Inputs (Peds)'!N91</f>
        <v>#REF!</v>
      </c>
      <c r="K83" s="11" t="e">
        <f ca="1">'AM Inputs (Peds)'!O91</f>
        <v>#REF!</v>
      </c>
      <c r="L83" s="11" t="e">
        <f ca="1">'AM Inputs (Peds)'!P91</f>
        <v>#REF!</v>
      </c>
      <c r="M83" s="11" t="e">
        <f ca="1">'AM Inputs (Peds)'!Q91</f>
        <v>#REF!</v>
      </c>
      <c r="N83" s="11" t="e">
        <f ca="1">'AM Inputs (Peds)'!R91</f>
        <v>#REF!</v>
      </c>
      <c r="O83" s="11" t="e">
        <f ca="1">'AM Inputs (Peds)'!S91</f>
        <v>#REF!</v>
      </c>
      <c r="P83" s="11" t="e">
        <f ca="1">'AM Inputs (Peds)'!T91</f>
        <v>#REF!</v>
      </c>
      <c r="Q83" s="11" t="e">
        <f ca="1">'AM Inputs (Peds)'!U91</f>
        <v>#REF!</v>
      </c>
      <c r="R83" s="11" t="e">
        <f ca="1">'AM Inputs (Peds)'!V91</f>
        <v>#REF!</v>
      </c>
      <c r="S83" s="11" t="e">
        <f ca="1">'AM Inputs (Peds)'!W91</f>
        <v>#REF!</v>
      </c>
      <c r="T83" s="11" t="e">
        <f ca="1">'AM Inputs (Peds)'!X91</f>
        <v>#REF!</v>
      </c>
    </row>
    <row r="84" spans="1:20" x14ac:dyDescent="0.25">
      <c r="A84" s="4">
        <f>'AM Inputs (Peds)'!C92</f>
        <v>281</v>
      </c>
      <c r="B84" s="4">
        <f>'AM Inputs (Peds)'!A92</f>
        <v>83</v>
      </c>
      <c r="C84" s="24" t="str">
        <f>'AM Inputs (Peds)'!B92</f>
        <v>Benning Road NE at 40th Street NE</v>
      </c>
      <c r="D84" s="30">
        <v>2</v>
      </c>
      <c r="E84" s="11" t="e">
        <f ca="1">'AM Inputs (Peds)'!I92</f>
        <v>#REF!</v>
      </c>
      <c r="F84" s="11" t="e">
        <f ca="1">'AM Inputs (Peds)'!J92</f>
        <v>#REF!</v>
      </c>
      <c r="G84" s="11" t="e">
        <f ca="1">'AM Inputs (Peds)'!K92</f>
        <v>#REF!</v>
      </c>
      <c r="H84" s="11" t="e">
        <f ca="1">'AM Inputs (Peds)'!L92</f>
        <v>#REF!</v>
      </c>
      <c r="I84" s="11" t="e">
        <f ca="1">'AM Inputs (Peds)'!M92</f>
        <v>#REF!</v>
      </c>
      <c r="J84" s="11" t="e">
        <f ca="1">'AM Inputs (Peds)'!N92</f>
        <v>#REF!</v>
      </c>
      <c r="K84" s="11" t="e">
        <f ca="1">'AM Inputs (Peds)'!O92</f>
        <v>#REF!</v>
      </c>
      <c r="L84" s="11" t="e">
        <f ca="1">'AM Inputs (Peds)'!P92</f>
        <v>#REF!</v>
      </c>
      <c r="M84" s="11" t="e">
        <f ca="1">'AM Inputs (Peds)'!Q92</f>
        <v>#REF!</v>
      </c>
      <c r="N84" s="11" t="e">
        <f ca="1">'AM Inputs (Peds)'!R92</f>
        <v>#REF!</v>
      </c>
      <c r="O84" s="11" t="e">
        <f ca="1">'AM Inputs (Peds)'!S92</f>
        <v>#REF!</v>
      </c>
      <c r="P84" s="11" t="e">
        <f ca="1">'AM Inputs (Peds)'!T92</f>
        <v>#REF!</v>
      </c>
      <c r="Q84" s="11" t="e">
        <f ca="1">'AM Inputs (Peds)'!U92</f>
        <v>#REF!</v>
      </c>
      <c r="R84" s="11" t="e">
        <f ca="1">'AM Inputs (Peds)'!V92</f>
        <v>#REF!</v>
      </c>
      <c r="S84" s="11" t="e">
        <f ca="1">'AM Inputs (Peds)'!W92</f>
        <v>#REF!</v>
      </c>
      <c r="T84" s="11" t="e">
        <f ca="1">'AM Inputs (Peds)'!X92</f>
        <v>#REF!</v>
      </c>
    </row>
    <row r="85" spans="1:20" x14ac:dyDescent="0.25">
      <c r="A85" s="4">
        <f>'AM Inputs (Peds)'!C93</f>
        <v>283</v>
      </c>
      <c r="B85" s="4">
        <f>'AM Inputs (Peds)'!A93</f>
        <v>84</v>
      </c>
      <c r="C85" s="24" t="str">
        <f>'AM Inputs (Peds)'!B93</f>
        <v>Benning Road NE at 40th Street NE</v>
      </c>
      <c r="D85" s="30">
        <v>2</v>
      </c>
      <c r="E85" s="11" t="e">
        <f ca="1">'AM Inputs (Peds)'!I93</f>
        <v>#REF!</v>
      </c>
      <c r="F85" s="11" t="e">
        <f ca="1">'AM Inputs (Peds)'!J93</f>
        <v>#REF!</v>
      </c>
      <c r="G85" s="11" t="e">
        <f ca="1">'AM Inputs (Peds)'!K93</f>
        <v>#REF!</v>
      </c>
      <c r="H85" s="11" t="e">
        <f ca="1">'AM Inputs (Peds)'!L93</f>
        <v>#REF!</v>
      </c>
      <c r="I85" s="11" t="e">
        <f ca="1">'AM Inputs (Peds)'!M93</f>
        <v>#REF!</v>
      </c>
      <c r="J85" s="11" t="e">
        <f ca="1">'AM Inputs (Peds)'!N93</f>
        <v>#REF!</v>
      </c>
      <c r="K85" s="11" t="e">
        <f ca="1">'AM Inputs (Peds)'!O93</f>
        <v>#REF!</v>
      </c>
      <c r="L85" s="11" t="e">
        <f ca="1">'AM Inputs (Peds)'!P93</f>
        <v>#REF!</v>
      </c>
      <c r="M85" s="11" t="e">
        <f ca="1">'AM Inputs (Peds)'!Q93</f>
        <v>#REF!</v>
      </c>
      <c r="N85" s="11" t="e">
        <f ca="1">'AM Inputs (Peds)'!R93</f>
        <v>#REF!</v>
      </c>
      <c r="O85" s="11" t="e">
        <f ca="1">'AM Inputs (Peds)'!S93</f>
        <v>#REF!</v>
      </c>
      <c r="P85" s="11" t="e">
        <f ca="1">'AM Inputs (Peds)'!T93</f>
        <v>#REF!</v>
      </c>
      <c r="Q85" s="11" t="e">
        <f ca="1">'AM Inputs (Peds)'!U93</f>
        <v>#REF!</v>
      </c>
      <c r="R85" s="11" t="e">
        <f ca="1">'AM Inputs (Peds)'!V93</f>
        <v>#REF!</v>
      </c>
      <c r="S85" s="11" t="e">
        <f ca="1">'AM Inputs (Peds)'!W93</f>
        <v>#REF!</v>
      </c>
      <c r="T85" s="11" t="e">
        <f ca="1">'AM Inputs (Peds)'!X93</f>
        <v>#REF!</v>
      </c>
    </row>
    <row r="86" spans="1:20" x14ac:dyDescent="0.25">
      <c r="A86" s="4">
        <f>'AM Inputs (Peds)'!C94</f>
        <v>285</v>
      </c>
      <c r="B86" s="4">
        <f>'AM Inputs (Peds)'!A94</f>
        <v>85</v>
      </c>
      <c r="C86" s="24" t="str">
        <f>'AM Inputs (Peds)'!B94</f>
        <v>Benning Road NE at 41st Street NE</v>
      </c>
      <c r="D86" s="30">
        <v>2</v>
      </c>
      <c r="E86" s="11" t="e">
        <f ca="1">'AM Inputs (Peds)'!I94</f>
        <v>#REF!</v>
      </c>
      <c r="F86" s="11" t="e">
        <f ca="1">'AM Inputs (Peds)'!J94</f>
        <v>#REF!</v>
      </c>
      <c r="G86" s="11" t="e">
        <f ca="1">'AM Inputs (Peds)'!K94</f>
        <v>#REF!</v>
      </c>
      <c r="H86" s="11" t="e">
        <f ca="1">'AM Inputs (Peds)'!L94</f>
        <v>#REF!</v>
      </c>
      <c r="I86" s="11" t="e">
        <f ca="1">'AM Inputs (Peds)'!M94</f>
        <v>#REF!</v>
      </c>
      <c r="J86" s="11" t="e">
        <f ca="1">'AM Inputs (Peds)'!N94</f>
        <v>#REF!</v>
      </c>
      <c r="K86" s="11" t="e">
        <f ca="1">'AM Inputs (Peds)'!O94</f>
        <v>#REF!</v>
      </c>
      <c r="L86" s="11" t="e">
        <f ca="1">'AM Inputs (Peds)'!P94</f>
        <v>#REF!</v>
      </c>
      <c r="M86" s="11" t="e">
        <f ca="1">'AM Inputs (Peds)'!Q94</f>
        <v>#REF!</v>
      </c>
      <c r="N86" s="11" t="e">
        <f ca="1">'AM Inputs (Peds)'!R94</f>
        <v>#REF!</v>
      </c>
      <c r="O86" s="11" t="e">
        <f ca="1">'AM Inputs (Peds)'!S94</f>
        <v>#REF!</v>
      </c>
      <c r="P86" s="11" t="e">
        <f ca="1">'AM Inputs (Peds)'!T94</f>
        <v>#REF!</v>
      </c>
      <c r="Q86" s="11" t="e">
        <f ca="1">'AM Inputs (Peds)'!U94</f>
        <v>#REF!</v>
      </c>
      <c r="R86" s="11" t="e">
        <f ca="1">'AM Inputs (Peds)'!V94</f>
        <v>#REF!</v>
      </c>
      <c r="S86" s="11" t="e">
        <f ca="1">'AM Inputs (Peds)'!W94</f>
        <v>#REF!</v>
      </c>
      <c r="T86" s="11" t="e">
        <f ca="1">'AM Inputs (Peds)'!X94</f>
        <v>#REF!</v>
      </c>
    </row>
    <row r="87" spans="1:20" x14ac:dyDescent="0.25">
      <c r="A87" s="4">
        <f>'AM Inputs (Peds)'!C95</f>
        <v>287</v>
      </c>
      <c r="B87" s="4">
        <f>'AM Inputs (Peds)'!A95</f>
        <v>86</v>
      </c>
      <c r="C87" s="24" t="str">
        <f>'AM Inputs (Peds)'!B95</f>
        <v>Benning Road NE at 41st Street NE</v>
      </c>
      <c r="D87" s="30">
        <v>2</v>
      </c>
      <c r="E87" s="11" t="e">
        <f ca="1">'AM Inputs (Peds)'!I95</f>
        <v>#REF!</v>
      </c>
      <c r="F87" s="11" t="e">
        <f ca="1">'AM Inputs (Peds)'!J95</f>
        <v>#REF!</v>
      </c>
      <c r="G87" s="11" t="e">
        <f ca="1">'AM Inputs (Peds)'!K95</f>
        <v>#REF!</v>
      </c>
      <c r="H87" s="11" t="e">
        <f ca="1">'AM Inputs (Peds)'!L95</f>
        <v>#REF!</v>
      </c>
      <c r="I87" s="11" t="e">
        <f ca="1">'AM Inputs (Peds)'!M95</f>
        <v>#REF!</v>
      </c>
      <c r="J87" s="11" t="e">
        <f ca="1">'AM Inputs (Peds)'!N95</f>
        <v>#REF!</v>
      </c>
      <c r="K87" s="11" t="e">
        <f ca="1">'AM Inputs (Peds)'!O95</f>
        <v>#REF!</v>
      </c>
      <c r="L87" s="11" t="e">
        <f ca="1">'AM Inputs (Peds)'!P95</f>
        <v>#REF!</v>
      </c>
      <c r="M87" s="11" t="e">
        <f ca="1">'AM Inputs (Peds)'!Q95</f>
        <v>#REF!</v>
      </c>
      <c r="N87" s="11" t="e">
        <f ca="1">'AM Inputs (Peds)'!R95</f>
        <v>#REF!</v>
      </c>
      <c r="O87" s="11" t="e">
        <f ca="1">'AM Inputs (Peds)'!S95</f>
        <v>#REF!</v>
      </c>
      <c r="P87" s="11" t="e">
        <f ca="1">'AM Inputs (Peds)'!T95</f>
        <v>#REF!</v>
      </c>
      <c r="Q87" s="11" t="e">
        <f ca="1">'AM Inputs (Peds)'!U95</f>
        <v>#REF!</v>
      </c>
      <c r="R87" s="11" t="e">
        <f ca="1">'AM Inputs (Peds)'!V95</f>
        <v>#REF!</v>
      </c>
      <c r="S87" s="11" t="e">
        <f ca="1">'AM Inputs (Peds)'!W95</f>
        <v>#REF!</v>
      </c>
      <c r="T87" s="11" t="e">
        <f ca="1">'AM Inputs (Peds)'!X95</f>
        <v>#REF!</v>
      </c>
    </row>
    <row r="88" spans="1:20" x14ac:dyDescent="0.25">
      <c r="A88" s="4">
        <f>'AM Inputs (Peds)'!C96</f>
        <v>291</v>
      </c>
      <c r="B88" s="4">
        <f>'AM Inputs (Peds)'!A96</f>
        <v>87</v>
      </c>
      <c r="C88" s="24" t="str">
        <f>'AM Inputs (Peds)'!B96</f>
        <v>Benning Road NE at 42nd Street NE</v>
      </c>
      <c r="D88" s="30">
        <v>2</v>
      </c>
      <c r="E88" s="11" t="e">
        <f ca="1">'AM Inputs (Peds)'!I96</f>
        <v>#REF!</v>
      </c>
      <c r="F88" s="11" t="e">
        <f ca="1">'AM Inputs (Peds)'!J96</f>
        <v>#REF!</v>
      </c>
      <c r="G88" s="11" t="e">
        <f ca="1">'AM Inputs (Peds)'!K96</f>
        <v>#REF!</v>
      </c>
      <c r="H88" s="11" t="e">
        <f ca="1">'AM Inputs (Peds)'!L96</f>
        <v>#REF!</v>
      </c>
      <c r="I88" s="11" t="e">
        <f ca="1">'AM Inputs (Peds)'!M96</f>
        <v>#REF!</v>
      </c>
      <c r="J88" s="11" t="e">
        <f ca="1">'AM Inputs (Peds)'!N96</f>
        <v>#REF!</v>
      </c>
      <c r="K88" s="11" t="e">
        <f ca="1">'AM Inputs (Peds)'!O96</f>
        <v>#REF!</v>
      </c>
      <c r="L88" s="11" t="e">
        <f ca="1">'AM Inputs (Peds)'!P96</f>
        <v>#REF!</v>
      </c>
      <c r="M88" s="11" t="e">
        <f ca="1">'AM Inputs (Peds)'!Q96</f>
        <v>#REF!</v>
      </c>
      <c r="N88" s="11" t="e">
        <f ca="1">'AM Inputs (Peds)'!R96</f>
        <v>#REF!</v>
      </c>
      <c r="O88" s="11" t="e">
        <f ca="1">'AM Inputs (Peds)'!S96</f>
        <v>#REF!</v>
      </c>
      <c r="P88" s="11" t="e">
        <f ca="1">'AM Inputs (Peds)'!T96</f>
        <v>#REF!</v>
      </c>
      <c r="Q88" s="11" t="e">
        <f ca="1">'AM Inputs (Peds)'!U96</f>
        <v>#REF!</v>
      </c>
      <c r="R88" s="11" t="e">
        <f ca="1">'AM Inputs (Peds)'!V96</f>
        <v>#REF!</v>
      </c>
      <c r="S88" s="11" t="e">
        <f ca="1">'AM Inputs (Peds)'!W96</f>
        <v>#REF!</v>
      </c>
      <c r="T88" s="11" t="e">
        <f ca="1">'AM Inputs (Peds)'!X96</f>
        <v>#REF!</v>
      </c>
    </row>
    <row r="89" spans="1:20" x14ac:dyDescent="0.25">
      <c r="A89" s="4">
        <f>'AM Inputs (Peds)'!C97</f>
        <v>293</v>
      </c>
      <c r="B89" s="4">
        <f>'AM Inputs (Peds)'!A97</f>
        <v>88</v>
      </c>
      <c r="C89" s="24" t="str">
        <f>'AM Inputs (Peds)'!B97</f>
        <v>Benning Road NE at 42nd Street NE</v>
      </c>
      <c r="D89" s="30">
        <v>2</v>
      </c>
      <c r="E89" s="11" t="e">
        <f ca="1">'AM Inputs (Peds)'!I97</f>
        <v>#REF!</v>
      </c>
      <c r="F89" s="11" t="e">
        <f ca="1">'AM Inputs (Peds)'!J97</f>
        <v>#REF!</v>
      </c>
      <c r="G89" s="11" t="e">
        <f ca="1">'AM Inputs (Peds)'!K97</f>
        <v>#REF!</v>
      </c>
      <c r="H89" s="11" t="e">
        <f ca="1">'AM Inputs (Peds)'!L97</f>
        <v>#REF!</v>
      </c>
      <c r="I89" s="11" t="e">
        <f ca="1">'AM Inputs (Peds)'!M97</f>
        <v>#REF!</v>
      </c>
      <c r="J89" s="11" t="e">
        <f ca="1">'AM Inputs (Peds)'!N97</f>
        <v>#REF!</v>
      </c>
      <c r="K89" s="11" t="e">
        <f ca="1">'AM Inputs (Peds)'!O97</f>
        <v>#REF!</v>
      </c>
      <c r="L89" s="11" t="e">
        <f ca="1">'AM Inputs (Peds)'!P97</f>
        <v>#REF!</v>
      </c>
      <c r="M89" s="11" t="e">
        <f ca="1">'AM Inputs (Peds)'!Q97</f>
        <v>#REF!</v>
      </c>
      <c r="N89" s="11" t="e">
        <f ca="1">'AM Inputs (Peds)'!R97</f>
        <v>#REF!</v>
      </c>
      <c r="O89" s="11" t="e">
        <f ca="1">'AM Inputs (Peds)'!S97</f>
        <v>#REF!</v>
      </c>
      <c r="P89" s="11" t="e">
        <f ca="1">'AM Inputs (Peds)'!T97</f>
        <v>#REF!</v>
      </c>
      <c r="Q89" s="11" t="e">
        <f ca="1">'AM Inputs (Peds)'!U97</f>
        <v>#REF!</v>
      </c>
      <c r="R89" s="11" t="e">
        <f ca="1">'AM Inputs (Peds)'!V97</f>
        <v>#REF!</v>
      </c>
      <c r="S89" s="11" t="e">
        <f ca="1">'AM Inputs (Peds)'!W97</f>
        <v>#REF!</v>
      </c>
      <c r="T89" s="11" t="e">
        <f ca="1">'AM Inputs (Peds)'!X97</f>
        <v>#REF!</v>
      </c>
    </row>
    <row r="90" spans="1:20" x14ac:dyDescent="0.25">
      <c r="A90" s="4">
        <f>'AM Inputs (Peds)'!C98</f>
        <v>289</v>
      </c>
      <c r="B90" s="4">
        <f>'AM Inputs (Peds)'!A98</f>
        <v>89</v>
      </c>
      <c r="C90" s="24" t="str">
        <f>'AM Inputs (Peds)'!B98</f>
        <v>Benning Road NE at 42nd Street NE</v>
      </c>
      <c r="D90" s="30">
        <v>2</v>
      </c>
      <c r="E90" s="11" t="e">
        <f ca="1">'AM Inputs (Peds)'!I98</f>
        <v>#REF!</v>
      </c>
      <c r="F90" s="11" t="e">
        <f ca="1">'AM Inputs (Peds)'!J98</f>
        <v>#REF!</v>
      </c>
      <c r="G90" s="11" t="e">
        <f ca="1">'AM Inputs (Peds)'!K98</f>
        <v>#REF!</v>
      </c>
      <c r="H90" s="11" t="e">
        <f ca="1">'AM Inputs (Peds)'!L98</f>
        <v>#REF!</v>
      </c>
      <c r="I90" s="11" t="e">
        <f ca="1">'AM Inputs (Peds)'!M98</f>
        <v>#REF!</v>
      </c>
      <c r="J90" s="11" t="e">
        <f ca="1">'AM Inputs (Peds)'!N98</f>
        <v>#REF!</v>
      </c>
      <c r="K90" s="11" t="e">
        <f ca="1">'AM Inputs (Peds)'!O98</f>
        <v>#REF!</v>
      </c>
      <c r="L90" s="11" t="e">
        <f ca="1">'AM Inputs (Peds)'!P98</f>
        <v>#REF!</v>
      </c>
      <c r="M90" s="11" t="e">
        <f ca="1">'AM Inputs (Peds)'!Q98</f>
        <v>#REF!</v>
      </c>
      <c r="N90" s="11" t="e">
        <f ca="1">'AM Inputs (Peds)'!R98</f>
        <v>#REF!</v>
      </c>
      <c r="O90" s="11" t="e">
        <f ca="1">'AM Inputs (Peds)'!S98</f>
        <v>#REF!</v>
      </c>
      <c r="P90" s="11" t="e">
        <f ca="1">'AM Inputs (Peds)'!T98</f>
        <v>#REF!</v>
      </c>
      <c r="Q90" s="11" t="e">
        <f ca="1">'AM Inputs (Peds)'!U98</f>
        <v>#REF!</v>
      </c>
      <c r="R90" s="11" t="e">
        <f ca="1">'AM Inputs (Peds)'!V98</f>
        <v>#REF!</v>
      </c>
      <c r="S90" s="11" t="e">
        <f ca="1">'AM Inputs (Peds)'!W98</f>
        <v>#REF!</v>
      </c>
      <c r="T90" s="11" t="e">
        <f ca="1">'AM Inputs (Peds)'!X98</f>
        <v>#REF!</v>
      </c>
    </row>
    <row r="91" spans="1:20" x14ac:dyDescent="0.25">
      <c r="A91" s="4">
        <f>'AM Inputs (Peds)'!C99</f>
        <v>295</v>
      </c>
      <c r="B91" s="4">
        <f>'AM Inputs (Peds)'!A99</f>
        <v>90</v>
      </c>
      <c r="C91" s="24" t="str">
        <f>'AM Inputs (Peds)'!B99</f>
        <v>Benning Road NE at 42nd Street NE</v>
      </c>
      <c r="D91" s="30">
        <v>2</v>
      </c>
      <c r="E91" s="11" t="e">
        <f ca="1">'AM Inputs (Peds)'!I99</f>
        <v>#REF!</v>
      </c>
      <c r="F91" s="11" t="e">
        <f ca="1">'AM Inputs (Peds)'!J99</f>
        <v>#REF!</v>
      </c>
      <c r="G91" s="11" t="e">
        <f ca="1">'AM Inputs (Peds)'!K99</f>
        <v>#REF!</v>
      </c>
      <c r="H91" s="11" t="e">
        <f ca="1">'AM Inputs (Peds)'!L99</f>
        <v>#REF!</v>
      </c>
      <c r="I91" s="11" t="e">
        <f ca="1">'AM Inputs (Peds)'!M99</f>
        <v>#REF!</v>
      </c>
      <c r="J91" s="11" t="e">
        <f ca="1">'AM Inputs (Peds)'!N99</f>
        <v>#REF!</v>
      </c>
      <c r="K91" s="11" t="e">
        <f ca="1">'AM Inputs (Peds)'!O99</f>
        <v>#REF!</v>
      </c>
      <c r="L91" s="11" t="e">
        <f ca="1">'AM Inputs (Peds)'!P99</f>
        <v>#REF!</v>
      </c>
      <c r="M91" s="11" t="e">
        <f ca="1">'AM Inputs (Peds)'!Q99</f>
        <v>#REF!</v>
      </c>
      <c r="N91" s="11" t="e">
        <f ca="1">'AM Inputs (Peds)'!R99</f>
        <v>#REF!</v>
      </c>
      <c r="O91" s="11" t="e">
        <f ca="1">'AM Inputs (Peds)'!S99</f>
        <v>#REF!</v>
      </c>
      <c r="P91" s="11" t="e">
        <f ca="1">'AM Inputs (Peds)'!T99</f>
        <v>#REF!</v>
      </c>
      <c r="Q91" s="11" t="e">
        <f ca="1">'AM Inputs (Peds)'!U99</f>
        <v>#REF!</v>
      </c>
      <c r="R91" s="11" t="e">
        <f ca="1">'AM Inputs (Peds)'!V99</f>
        <v>#REF!</v>
      </c>
      <c r="S91" s="11" t="e">
        <f ca="1">'AM Inputs (Peds)'!W99</f>
        <v>#REF!</v>
      </c>
      <c r="T91" s="11" t="e">
        <f ca="1">'AM Inputs (Peds)'!X99</f>
        <v>#REF!</v>
      </c>
    </row>
    <row r="92" spans="1:20" x14ac:dyDescent="0.25">
      <c r="A92" s="4">
        <f>'AM Inputs (Peds)'!C100</f>
        <v>57</v>
      </c>
      <c r="B92" s="4">
        <f>'AM Inputs (Peds)'!A100</f>
        <v>91</v>
      </c>
      <c r="C92" s="24" t="str">
        <f>'AM Inputs (Peds)'!B100</f>
        <v>Benning Road NE at 26th Street NE</v>
      </c>
      <c r="D92" s="30">
        <v>2</v>
      </c>
      <c r="E92" s="11" t="e">
        <f ca="1">'AM Inputs (Peds)'!I100</f>
        <v>#REF!</v>
      </c>
      <c r="F92" s="11" t="e">
        <f ca="1">'AM Inputs (Peds)'!J100</f>
        <v>#REF!</v>
      </c>
      <c r="G92" s="11" t="e">
        <f ca="1">'AM Inputs (Peds)'!K100</f>
        <v>#REF!</v>
      </c>
      <c r="H92" s="11" t="e">
        <f ca="1">'AM Inputs (Peds)'!L100</f>
        <v>#REF!</v>
      </c>
      <c r="I92" s="11" t="e">
        <f ca="1">'AM Inputs (Peds)'!M100</f>
        <v>#REF!</v>
      </c>
      <c r="J92" s="11" t="e">
        <f ca="1">'AM Inputs (Peds)'!N100</f>
        <v>#REF!</v>
      </c>
      <c r="K92" s="11" t="e">
        <f ca="1">'AM Inputs (Peds)'!O100</f>
        <v>#REF!</v>
      </c>
      <c r="L92" s="11" t="e">
        <f ca="1">'AM Inputs (Peds)'!P100</f>
        <v>#REF!</v>
      </c>
      <c r="M92" s="11" t="e">
        <f ca="1">'AM Inputs (Peds)'!Q100</f>
        <v>#REF!</v>
      </c>
      <c r="N92" s="11" t="e">
        <f ca="1">'AM Inputs (Peds)'!R100</f>
        <v>#REF!</v>
      </c>
      <c r="O92" s="11" t="e">
        <f ca="1">'AM Inputs (Peds)'!S100</f>
        <v>#REF!</v>
      </c>
      <c r="P92" s="11" t="e">
        <f ca="1">'AM Inputs (Peds)'!T100</f>
        <v>#REF!</v>
      </c>
      <c r="Q92" s="11" t="e">
        <f ca="1">'AM Inputs (Peds)'!U100</f>
        <v>#REF!</v>
      </c>
      <c r="R92" s="11" t="e">
        <f ca="1">'AM Inputs (Peds)'!V100</f>
        <v>#REF!</v>
      </c>
      <c r="S92" s="11" t="e">
        <f ca="1">'AM Inputs (Peds)'!W100</f>
        <v>#REF!</v>
      </c>
      <c r="T92" s="11" t="e">
        <f ca="1">'AM Inputs (Peds)'!X100</f>
        <v>#REF!</v>
      </c>
    </row>
    <row r="93" spans="1:20" x14ac:dyDescent="0.25">
      <c r="A93" s="4">
        <f>'AM Inputs (Peds)'!C101</f>
        <v>55</v>
      </c>
      <c r="B93" s="4">
        <f>'AM Inputs (Peds)'!A101</f>
        <v>92</v>
      </c>
      <c r="C93" s="24" t="str">
        <f>'AM Inputs (Peds)'!B101</f>
        <v>Benning Road NE at 26th Street NE</v>
      </c>
      <c r="D93" s="30">
        <v>2</v>
      </c>
      <c r="E93" s="11" t="e">
        <f ca="1">'AM Inputs (Peds)'!I101</f>
        <v>#REF!</v>
      </c>
      <c r="F93" s="11" t="e">
        <f ca="1">'AM Inputs (Peds)'!J101</f>
        <v>#REF!</v>
      </c>
      <c r="G93" s="11" t="e">
        <f ca="1">'AM Inputs (Peds)'!K101</f>
        <v>#REF!</v>
      </c>
      <c r="H93" s="11" t="e">
        <f ca="1">'AM Inputs (Peds)'!L101</f>
        <v>#REF!</v>
      </c>
      <c r="I93" s="11" t="e">
        <f ca="1">'AM Inputs (Peds)'!M101</f>
        <v>#REF!</v>
      </c>
      <c r="J93" s="11" t="e">
        <f ca="1">'AM Inputs (Peds)'!N101</f>
        <v>#REF!</v>
      </c>
      <c r="K93" s="11" t="e">
        <f ca="1">'AM Inputs (Peds)'!O101</f>
        <v>#REF!</v>
      </c>
      <c r="L93" s="11" t="e">
        <f ca="1">'AM Inputs (Peds)'!P101</f>
        <v>#REF!</v>
      </c>
      <c r="M93" s="11" t="e">
        <f ca="1">'AM Inputs (Peds)'!Q101</f>
        <v>#REF!</v>
      </c>
      <c r="N93" s="11" t="e">
        <f ca="1">'AM Inputs (Peds)'!R101</f>
        <v>#REF!</v>
      </c>
      <c r="O93" s="11" t="e">
        <f ca="1">'AM Inputs (Peds)'!S101</f>
        <v>#REF!</v>
      </c>
      <c r="P93" s="11" t="e">
        <f ca="1">'AM Inputs (Peds)'!T101</f>
        <v>#REF!</v>
      </c>
      <c r="Q93" s="11" t="e">
        <f ca="1">'AM Inputs (Peds)'!U101</f>
        <v>#REF!</v>
      </c>
      <c r="R93" s="11" t="e">
        <f ca="1">'AM Inputs (Peds)'!V101</f>
        <v>#REF!</v>
      </c>
      <c r="S93" s="11" t="e">
        <f ca="1">'AM Inputs (Peds)'!W101</f>
        <v>#REF!</v>
      </c>
      <c r="T93" s="11" t="e">
        <f ca="1">'AM Inputs (Peds)'!X101</f>
        <v>#REF!</v>
      </c>
    </row>
    <row r="94" spans="1:20" x14ac:dyDescent="0.25">
      <c r="A94" s="4">
        <f>'AM Inputs (Peds)'!C102</f>
        <v>129</v>
      </c>
      <c r="B94" s="4">
        <f>'AM Inputs (Peds)'!A102</f>
        <v>93</v>
      </c>
      <c r="C94" s="24" t="str">
        <f>'AM Inputs (Peds)'!B102</f>
        <v>Benning Road NE at Oklahoma Avenue NE</v>
      </c>
      <c r="D94" s="30">
        <v>2</v>
      </c>
      <c r="E94" s="11" t="e">
        <f ca="1">'AM Inputs (Peds)'!I102</f>
        <v>#REF!</v>
      </c>
      <c r="F94" s="11" t="e">
        <f ca="1">'AM Inputs (Peds)'!J102</f>
        <v>#REF!</v>
      </c>
      <c r="G94" s="11" t="e">
        <f ca="1">'AM Inputs (Peds)'!K102</f>
        <v>#REF!</v>
      </c>
      <c r="H94" s="11" t="e">
        <f ca="1">'AM Inputs (Peds)'!L102</f>
        <v>#REF!</v>
      </c>
      <c r="I94" s="11" t="e">
        <f ca="1">'AM Inputs (Peds)'!M102</f>
        <v>#REF!</v>
      </c>
      <c r="J94" s="11" t="e">
        <f ca="1">'AM Inputs (Peds)'!N102</f>
        <v>#REF!</v>
      </c>
      <c r="K94" s="11" t="e">
        <f ca="1">'AM Inputs (Peds)'!O102</f>
        <v>#REF!</v>
      </c>
      <c r="L94" s="11" t="e">
        <f ca="1">'AM Inputs (Peds)'!P102</f>
        <v>#REF!</v>
      </c>
      <c r="M94" s="11" t="e">
        <f ca="1">'AM Inputs (Peds)'!Q102</f>
        <v>#REF!</v>
      </c>
      <c r="N94" s="11" t="e">
        <f ca="1">'AM Inputs (Peds)'!R102</f>
        <v>#REF!</v>
      </c>
      <c r="O94" s="11" t="e">
        <f ca="1">'AM Inputs (Peds)'!S102</f>
        <v>#REF!</v>
      </c>
      <c r="P94" s="11" t="e">
        <f ca="1">'AM Inputs (Peds)'!T102</f>
        <v>#REF!</v>
      </c>
      <c r="Q94" s="11" t="e">
        <f ca="1">'AM Inputs (Peds)'!U102</f>
        <v>#REF!</v>
      </c>
      <c r="R94" s="11" t="e">
        <f ca="1">'AM Inputs (Peds)'!V102</f>
        <v>#REF!</v>
      </c>
      <c r="S94" s="11" t="e">
        <f ca="1">'AM Inputs (Peds)'!W102</f>
        <v>#REF!</v>
      </c>
      <c r="T94" s="11" t="e">
        <f ca="1">'AM Inputs (Peds)'!X102</f>
        <v>#REF!</v>
      </c>
    </row>
    <row r="95" spans="1:20" x14ac:dyDescent="0.25">
      <c r="A95" s="4">
        <f>'AM Inputs (Peds)'!C103</f>
        <v>169</v>
      </c>
      <c r="B95" s="4">
        <f>'AM Inputs (Peds)'!A103</f>
        <v>94</v>
      </c>
      <c r="C95" s="24" t="str">
        <f>'AM Inputs (Peds)'!B103</f>
        <v>Benning Road NE at Oklahoma Avenue NE</v>
      </c>
      <c r="D95" s="30">
        <v>2</v>
      </c>
      <c r="E95" s="11" t="e">
        <f ca="1">'AM Inputs (Peds)'!I103</f>
        <v>#REF!</v>
      </c>
      <c r="F95" s="11" t="e">
        <f ca="1">'AM Inputs (Peds)'!J103</f>
        <v>#REF!</v>
      </c>
      <c r="G95" s="11" t="e">
        <f ca="1">'AM Inputs (Peds)'!K103</f>
        <v>#REF!</v>
      </c>
      <c r="H95" s="11" t="e">
        <f ca="1">'AM Inputs (Peds)'!L103</f>
        <v>#REF!</v>
      </c>
      <c r="I95" s="11" t="e">
        <f ca="1">'AM Inputs (Peds)'!M103</f>
        <v>#REF!</v>
      </c>
      <c r="J95" s="11" t="e">
        <f ca="1">'AM Inputs (Peds)'!N103</f>
        <v>#REF!</v>
      </c>
      <c r="K95" s="11" t="e">
        <f ca="1">'AM Inputs (Peds)'!O103</f>
        <v>#REF!</v>
      </c>
      <c r="L95" s="11" t="e">
        <f ca="1">'AM Inputs (Peds)'!P103</f>
        <v>#REF!</v>
      </c>
      <c r="M95" s="11" t="e">
        <f ca="1">'AM Inputs (Peds)'!Q103</f>
        <v>#REF!</v>
      </c>
      <c r="N95" s="11" t="e">
        <f ca="1">'AM Inputs (Peds)'!R103</f>
        <v>#REF!</v>
      </c>
      <c r="O95" s="11" t="e">
        <f ca="1">'AM Inputs (Peds)'!S103</f>
        <v>#REF!</v>
      </c>
      <c r="P95" s="11" t="e">
        <f ca="1">'AM Inputs (Peds)'!T103</f>
        <v>#REF!</v>
      </c>
      <c r="Q95" s="11" t="e">
        <f ca="1">'AM Inputs (Peds)'!U103</f>
        <v>#REF!</v>
      </c>
      <c r="R95" s="11" t="e">
        <f ca="1">'AM Inputs (Peds)'!V103</f>
        <v>#REF!</v>
      </c>
      <c r="S95" s="11" t="e">
        <f ca="1">'AM Inputs (Peds)'!W103</f>
        <v>#REF!</v>
      </c>
      <c r="T95" s="11" t="e">
        <f ca="1">'AM Inputs (Peds)'!X103</f>
        <v>#REF!</v>
      </c>
    </row>
    <row r="96" spans="1:20" x14ac:dyDescent="0.25">
      <c r="A96" s="4">
        <f>'AM Inputs (Peds)'!C104</f>
        <v>10385</v>
      </c>
      <c r="B96" s="4">
        <f>'AM Inputs (Peds)'!A104</f>
        <v>95</v>
      </c>
      <c r="C96" s="24" t="str">
        <f>'AM Inputs (Peds)'!B104</f>
        <v>Minnesota Avenue NE at Dix Street NE</v>
      </c>
      <c r="D96" s="30">
        <v>2</v>
      </c>
      <c r="E96" s="11" t="e">
        <f ca="1">'AM Inputs (Peds)'!I104</f>
        <v>#REF!</v>
      </c>
      <c r="F96" s="11" t="e">
        <f ca="1">'AM Inputs (Peds)'!J104</f>
        <v>#REF!</v>
      </c>
      <c r="G96" s="11" t="e">
        <f ca="1">'AM Inputs (Peds)'!K104</f>
        <v>#REF!</v>
      </c>
      <c r="H96" s="11" t="e">
        <f ca="1">'AM Inputs (Peds)'!L104</f>
        <v>#REF!</v>
      </c>
      <c r="I96" s="11" t="e">
        <f ca="1">'AM Inputs (Peds)'!M104</f>
        <v>#REF!</v>
      </c>
      <c r="J96" s="11" t="e">
        <f ca="1">'AM Inputs (Peds)'!N104</f>
        <v>#REF!</v>
      </c>
      <c r="K96" s="11" t="e">
        <f ca="1">'AM Inputs (Peds)'!O104</f>
        <v>#REF!</v>
      </c>
      <c r="L96" s="11" t="e">
        <f ca="1">'AM Inputs (Peds)'!P104</f>
        <v>#REF!</v>
      </c>
      <c r="M96" s="11" t="e">
        <f ca="1">'AM Inputs (Peds)'!Q104</f>
        <v>#REF!</v>
      </c>
      <c r="N96" s="11" t="e">
        <f ca="1">'AM Inputs (Peds)'!R104</f>
        <v>#REF!</v>
      </c>
      <c r="O96" s="11" t="e">
        <f ca="1">'AM Inputs (Peds)'!S104</f>
        <v>#REF!</v>
      </c>
      <c r="P96" s="11" t="e">
        <f ca="1">'AM Inputs (Peds)'!T104</f>
        <v>#REF!</v>
      </c>
      <c r="Q96" s="11" t="e">
        <f ca="1">'AM Inputs (Peds)'!U104</f>
        <v>#REF!</v>
      </c>
      <c r="R96" s="11" t="e">
        <f ca="1">'AM Inputs (Peds)'!V104</f>
        <v>#REF!</v>
      </c>
      <c r="S96" s="11" t="e">
        <f ca="1">'AM Inputs (Peds)'!W104</f>
        <v>#REF!</v>
      </c>
      <c r="T96" s="11" t="e">
        <f ca="1">'AM Inputs (Peds)'!X104</f>
        <v>#REF!</v>
      </c>
    </row>
    <row r="97" spans="1:20" x14ac:dyDescent="0.25">
      <c r="A97" s="4">
        <f>'AM Inputs (Peds)'!C105</f>
        <v>10383</v>
      </c>
      <c r="B97" s="4">
        <f>'AM Inputs (Peds)'!A105</f>
        <v>96</v>
      </c>
      <c r="C97" s="24" t="str">
        <f>'AM Inputs (Peds)'!B105</f>
        <v>Minnesota Avenue NE at Dix Street NE</v>
      </c>
      <c r="D97" s="30">
        <v>2</v>
      </c>
      <c r="E97" s="11" t="e">
        <f ca="1">'AM Inputs (Peds)'!I105</f>
        <v>#REF!</v>
      </c>
      <c r="F97" s="11" t="e">
        <f ca="1">'AM Inputs (Peds)'!J105</f>
        <v>#REF!</v>
      </c>
      <c r="G97" s="11" t="e">
        <f ca="1">'AM Inputs (Peds)'!K105</f>
        <v>#REF!</v>
      </c>
      <c r="H97" s="11" t="e">
        <f ca="1">'AM Inputs (Peds)'!L105</f>
        <v>#REF!</v>
      </c>
      <c r="I97" s="11" t="e">
        <f ca="1">'AM Inputs (Peds)'!M105</f>
        <v>#REF!</v>
      </c>
      <c r="J97" s="11" t="e">
        <f ca="1">'AM Inputs (Peds)'!N105</f>
        <v>#REF!</v>
      </c>
      <c r="K97" s="11" t="e">
        <f ca="1">'AM Inputs (Peds)'!O105</f>
        <v>#REF!</v>
      </c>
      <c r="L97" s="11" t="e">
        <f ca="1">'AM Inputs (Peds)'!P105</f>
        <v>#REF!</v>
      </c>
      <c r="M97" s="11" t="e">
        <f ca="1">'AM Inputs (Peds)'!Q105</f>
        <v>#REF!</v>
      </c>
      <c r="N97" s="11" t="e">
        <f ca="1">'AM Inputs (Peds)'!R105</f>
        <v>#REF!</v>
      </c>
      <c r="O97" s="11" t="e">
        <f ca="1">'AM Inputs (Peds)'!S105</f>
        <v>#REF!</v>
      </c>
      <c r="P97" s="11" t="e">
        <f ca="1">'AM Inputs (Peds)'!T105</f>
        <v>#REF!</v>
      </c>
      <c r="Q97" s="11" t="e">
        <f ca="1">'AM Inputs (Peds)'!U105</f>
        <v>#REF!</v>
      </c>
      <c r="R97" s="11" t="e">
        <f ca="1">'AM Inputs (Peds)'!V105</f>
        <v>#REF!</v>
      </c>
      <c r="S97" s="11" t="e">
        <f ca="1">'AM Inputs (Peds)'!W105</f>
        <v>#REF!</v>
      </c>
      <c r="T97" s="11" t="e">
        <f ca="1">'AM Inputs (Peds)'!X105</f>
        <v>#REF!</v>
      </c>
    </row>
    <row r="98" spans="1:20" x14ac:dyDescent="0.25">
      <c r="A98" s="4">
        <f>'AM Inputs (Peds)'!C106</f>
        <v>319</v>
      </c>
      <c r="B98" s="4">
        <f>'AM Inputs (Peds)'!A106</f>
        <v>97</v>
      </c>
      <c r="C98" s="24" t="str">
        <f>'AM Inputs (Peds)'!B106</f>
        <v>Minnesota Avenue NE at Dix Street NE</v>
      </c>
      <c r="D98" s="30">
        <v>2</v>
      </c>
      <c r="E98" s="11" t="e">
        <f ca="1">'AM Inputs (Peds)'!I106</f>
        <v>#REF!</v>
      </c>
      <c r="F98" s="11" t="e">
        <f ca="1">'AM Inputs (Peds)'!J106</f>
        <v>#REF!</v>
      </c>
      <c r="G98" s="11" t="e">
        <f ca="1">'AM Inputs (Peds)'!K106</f>
        <v>#REF!</v>
      </c>
      <c r="H98" s="11" t="e">
        <f ca="1">'AM Inputs (Peds)'!L106</f>
        <v>#REF!</v>
      </c>
      <c r="I98" s="11" t="e">
        <f ca="1">'AM Inputs (Peds)'!M106</f>
        <v>#REF!</v>
      </c>
      <c r="J98" s="11" t="e">
        <f ca="1">'AM Inputs (Peds)'!N106</f>
        <v>#REF!</v>
      </c>
      <c r="K98" s="11" t="e">
        <f ca="1">'AM Inputs (Peds)'!O106</f>
        <v>#REF!</v>
      </c>
      <c r="L98" s="11" t="e">
        <f ca="1">'AM Inputs (Peds)'!P106</f>
        <v>#REF!</v>
      </c>
      <c r="M98" s="11" t="e">
        <f ca="1">'AM Inputs (Peds)'!Q106</f>
        <v>#REF!</v>
      </c>
      <c r="N98" s="11" t="e">
        <f ca="1">'AM Inputs (Peds)'!R106</f>
        <v>#REF!</v>
      </c>
      <c r="O98" s="11" t="e">
        <f ca="1">'AM Inputs (Peds)'!S106</f>
        <v>#REF!</v>
      </c>
      <c r="P98" s="11" t="e">
        <f ca="1">'AM Inputs (Peds)'!T106</f>
        <v>#REF!</v>
      </c>
      <c r="Q98" s="11" t="e">
        <f ca="1">'AM Inputs (Peds)'!U106</f>
        <v>#REF!</v>
      </c>
      <c r="R98" s="11" t="e">
        <f ca="1">'AM Inputs (Peds)'!V106</f>
        <v>#REF!</v>
      </c>
      <c r="S98" s="11" t="e">
        <f ca="1">'AM Inputs (Peds)'!W106</f>
        <v>#REF!</v>
      </c>
      <c r="T98" s="11" t="e">
        <f ca="1">'AM Inputs (Peds)'!X106</f>
        <v>#REF!</v>
      </c>
    </row>
    <row r="99" spans="1:20" x14ac:dyDescent="0.25">
      <c r="A99" s="4">
        <f>'AM Inputs (Peds)'!C107</f>
        <v>317</v>
      </c>
      <c r="B99" s="4">
        <f>'AM Inputs (Peds)'!A107</f>
        <v>98</v>
      </c>
      <c r="C99" s="24" t="str">
        <f>'AM Inputs (Peds)'!B107</f>
        <v>Minnesota Avenue NE at Dix Street NE</v>
      </c>
      <c r="D99" s="30">
        <v>2</v>
      </c>
      <c r="E99" s="11" t="e">
        <f ca="1">'AM Inputs (Peds)'!I107</f>
        <v>#REF!</v>
      </c>
      <c r="F99" s="11" t="e">
        <f ca="1">'AM Inputs (Peds)'!J107</f>
        <v>#REF!</v>
      </c>
      <c r="G99" s="11" t="e">
        <f ca="1">'AM Inputs (Peds)'!K107</f>
        <v>#REF!</v>
      </c>
      <c r="H99" s="11" t="e">
        <f ca="1">'AM Inputs (Peds)'!L107</f>
        <v>#REF!</v>
      </c>
      <c r="I99" s="11" t="e">
        <f ca="1">'AM Inputs (Peds)'!M107</f>
        <v>#REF!</v>
      </c>
      <c r="J99" s="11" t="e">
        <f ca="1">'AM Inputs (Peds)'!N107</f>
        <v>#REF!</v>
      </c>
      <c r="K99" s="11" t="e">
        <f ca="1">'AM Inputs (Peds)'!O107</f>
        <v>#REF!</v>
      </c>
      <c r="L99" s="11" t="e">
        <f ca="1">'AM Inputs (Peds)'!P107</f>
        <v>#REF!</v>
      </c>
      <c r="M99" s="11" t="e">
        <f ca="1">'AM Inputs (Peds)'!Q107</f>
        <v>#REF!</v>
      </c>
      <c r="N99" s="11" t="e">
        <f ca="1">'AM Inputs (Peds)'!R107</f>
        <v>#REF!</v>
      </c>
      <c r="O99" s="11" t="e">
        <f ca="1">'AM Inputs (Peds)'!S107</f>
        <v>#REF!</v>
      </c>
      <c r="P99" s="11" t="e">
        <f ca="1">'AM Inputs (Peds)'!T107</f>
        <v>#REF!</v>
      </c>
      <c r="Q99" s="11" t="e">
        <f ca="1">'AM Inputs (Peds)'!U107</f>
        <v>#REF!</v>
      </c>
      <c r="R99" s="11" t="e">
        <f ca="1">'AM Inputs (Peds)'!V107</f>
        <v>#REF!</v>
      </c>
      <c r="S99" s="11" t="e">
        <f ca="1">'AM Inputs (Peds)'!W107</f>
        <v>#REF!</v>
      </c>
      <c r="T99" s="11" t="e">
        <f ca="1">'AM Inputs (Peds)'!X107</f>
        <v>#REF!</v>
      </c>
    </row>
    <row r="100" spans="1:20" x14ac:dyDescent="0.25">
      <c r="A100" s="4">
        <f>'AM Inputs (Peds)'!C108</f>
        <v>321</v>
      </c>
      <c r="B100" s="4">
        <f>'AM Inputs (Peds)'!A108</f>
        <v>99</v>
      </c>
      <c r="C100" s="24" t="str">
        <f>'AM Inputs (Peds)'!B108</f>
        <v>Minnesota Avenue NE at Bus Exit South</v>
      </c>
      <c r="D100" s="30">
        <v>2</v>
      </c>
      <c r="E100" s="11" t="e">
        <f ca="1">'AM Inputs (Peds)'!I108</f>
        <v>#REF!</v>
      </c>
      <c r="F100" s="11" t="e">
        <f ca="1">'AM Inputs (Peds)'!J108</f>
        <v>#REF!</v>
      </c>
      <c r="G100" s="11" t="e">
        <f ca="1">'AM Inputs (Peds)'!K108</f>
        <v>#REF!</v>
      </c>
      <c r="H100" s="11" t="e">
        <f ca="1">'AM Inputs (Peds)'!L108</f>
        <v>#REF!</v>
      </c>
      <c r="I100" s="11" t="e">
        <f ca="1">'AM Inputs (Peds)'!M108</f>
        <v>#REF!</v>
      </c>
      <c r="J100" s="11" t="e">
        <f ca="1">'AM Inputs (Peds)'!N108</f>
        <v>#REF!</v>
      </c>
      <c r="K100" s="11" t="e">
        <f ca="1">'AM Inputs (Peds)'!O108</f>
        <v>#REF!</v>
      </c>
      <c r="L100" s="11" t="e">
        <f ca="1">'AM Inputs (Peds)'!P108</f>
        <v>#REF!</v>
      </c>
      <c r="M100" s="11" t="e">
        <f ca="1">'AM Inputs (Peds)'!Q108</f>
        <v>#REF!</v>
      </c>
      <c r="N100" s="11" t="e">
        <f ca="1">'AM Inputs (Peds)'!R108</f>
        <v>#REF!</v>
      </c>
      <c r="O100" s="11" t="e">
        <f ca="1">'AM Inputs (Peds)'!S108</f>
        <v>#REF!</v>
      </c>
      <c r="P100" s="11" t="e">
        <f ca="1">'AM Inputs (Peds)'!T108</f>
        <v>#REF!</v>
      </c>
      <c r="Q100" s="11" t="e">
        <f ca="1">'AM Inputs (Peds)'!U108</f>
        <v>#REF!</v>
      </c>
      <c r="R100" s="11" t="e">
        <f ca="1">'AM Inputs (Peds)'!V108</f>
        <v>#REF!</v>
      </c>
      <c r="S100" s="11" t="e">
        <f ca="1">'AM Inputs (Peds)'!W108</f>
        <v>#REF!</v>
      </c>
      <c r="T100" s="11" t="e">
        <f ca="1">'AM Inputs (Peds)'!X108</f>
        <v>#REF!</v>
      </c>
    </row>
    <row r="101" spans="1:20" x14ac:dyDescent="0.25">
      <c r="A101" s="4">
        <f>'AM Inputs (Peds)'!C109</f>
        <v>323</v>
      </c>
      <c r="B101" s="4">
        <f>'AM Inputs (Peds)'!A109</f>
        <v>100</v>
      </c>
      <c r="C101" s="24" t="str">
        <f>'AM Inputs (Peds)'!B109</f>
        <v>Minnesota Avenue NE at Bus Exit South</v>
      </c>
      <c r="D101" s="30">
        <v>2</v>
      </c>
      <c r="E101" s="11" t="e">
        <f ca="1">'AM Inputs (Peds)'!I109</f>
        <v>#REF!</v>
      </c>
      <c r="F101" s="11" t="e">
        <f ca="1">'AM Inputs (Peds)'!J109</f>
        <v>#REF!</v>
      </c>
      <c r="G101" s="11" t="e">
        <f ca="1">'AM Inputs (Peds)'!K109</f>
        <v>#REF!</v>
      </c>
      <c r="H101" s="11" t="e">
        <f ca="1">'AM Inputs (Peds)'!L109</f>
        <v>#REF!</v>
      </c>
      <c r="I101" s="11" t="e">
        <f ca="1">'AM Inputs (Peds)'!M109</f>
        <v>#REF!</v>
      </c>
      <c r="J101" s="11" t="e">
        <f ca="1">'AM Inputs (Peds)'!N109</f>
        <v>#REF!</v>
      </c>
      <c r="K101" s="11" t="e">
        <f ca="1">'AM Inputs (Peds)'!O109</f>
        <v>#REF!</v>
      </c>
      <c r="L101" s="11" t="e">
        <f ca="1">'AM Inputs (Peds)'!P109</f>
        <v>#REF!</v>
      </c>
      <c r="M101" s="11" t="e">
        <f ca="1">'AM Inputs (Peds)'!Q109</f>
        <v>#REF!</v>
      </c>
      <c r="N101" s="11" t="e">
        <f ca="1">'AM Inputs (Peds)'!R109</f>
        <v>#REF!</v>
      </c>
      <c r="O101" s="11" t="e">
        <f ca="1">'AM Inputs (Peds)'!S109</f>
        <v>#REF!</v>
      </c>
      <c r="P101" s="11" t="e">
        <f ca="1">'AM Inputs (Peds)'!T109</f>
        <v>#REF!</v>
      </c>
      <c r="Q101" s="11" t="e">
        <f ca="1">'AM Inputs (Peds)'!U109</f>
        <v>#REF!</v>
      </c>
      <c r="R101" s="11" t="e">
        <f ca="1">'AM Inputs (Peds)'!V109</f>
        <v>#REF!</v>
      </c>
      <c r="S101" s="11" t="e">
        <f ca="1">'AM Inputs (Peds)'!W109</f>
        <v>#REF!</v>
      </c>
      <c r="T101" s="11" t="e">
        <f ca="1">'AM Inputs (Peds)'!X109</f>
        <v>#REF!</v>
      </c>
    </row>
    <row r="102" spans="1:20" x14ac:dyDescent="0.25">
      <c r="A102" s="4">
        <f>'AM Inputs (Peds)'!C110</f>
        <v>325</v>
      </c>
      <c r="B102" s="4">
        <f>'AM Inputs (Peds)'!A110</f>
        <v>101</v>
      </c>
      <c r="C102" s="24" t="str">
        <f>'AM Inputs (Peds)'!B110</f>
        <v>Minnesota Avenue NE at Grant Street NE and Bus Entrance North</v>
      </c>
      <c r="D102" s="30">
        <v>2</v>
      </c>
      <c r="E102" s="11" t="e">
        <f ca="1">'AM Inputs (Peds)'!I110</f>
        <v>#REF!</v>
      </c>
      <c r="F102" s="11" t="e">
        <f ca="1">'AM Inputs (Peds)'!J110</f>
        <v>#REF!</v>
      </c>
      <c r="G102" s="11" t="e">
        <f ca="1">'AM Inputs (Peds)'!K110</f>
        <v>#REF!</v>
      </c>
      <c r="H102" s="11" t="e">
        <f ca="1">'AM Inputs (Peds)'!L110</f>
        <v>#REF!</v>
      </c>
      <c r="I102" s="11" t="e">
        <f ca="1">'AM Inputs (Peds)'!M110</f>
        <v>#REF!</v>
      </c>
      <c r="J102" s="11" t="e">
        <f ca="1">'AM Inputs (Peds)'!N110</f>
        <v>#REF!</v>
      </c>
      <c r="K102" s="11" t="e">
        <f ca="1">'AM Inputs (Peds)'!O110</f>
        <v>#REF!</v>
      </c>
      <c r="L102" s="11" t="e">
        <f ca="1">'AM Inputs (Peds)'!P110</f>
        <v>#REF!</v>
      </c>
      <c r="M102" s="11" t="e">
        <f ca="1">'AM Inputs (Peds)'!Q110</f>
        <v>#REF!</v>
      </c>
      <c r="N102" s="11" t="e">
        <f ca="1">'AM Inputs (Peds)'!R110</f>
        <v>#REF!</v>
      </c>
      <c r="O102" s="11" t="e">
        <f ca="1">'AM Inputs (Peds)'!S110</f>
        <v>#REF!</v>
      </c>
      <c r="P102" s="11" t="e">
        <f ca="1">'AM Inputs (Peds)'!T110</f>
        <v>#REF!</v>
      </c>
      <c r="Q102" s="11" t="e">
        <f ca="1">'AM Inputs (Peds)'!U110</f>
        <v>#REF!</v>
      </c>
      <c r="R102" s="11" t="e">
        <f ca="1">'AM Inputs (Peds)'!V110</f>
        <v>#REF!</v>
      </c>
      <c r="S102" s="11" t="e">
        <f ca="1">'AM Inputs (Peds)'!W110</f>
        <v>#REF!</v>
      </c>
      <c r="T102" s="11" t="e">
        <f ca="1">'AM Inputs (Peds)'!X110</f>
        <v>#REF!</v>
      </c>
    </row>
    <row r="103" spans="1:20" x14ac:dyDescent="0.25">
      <c r="A103" s="4">
        <f>'AM Inputs (Peds)'!C111</f>
        <v>329</v>
      </c>
      <c r="B103" s="4">
        <f>'AM Inputs (Peds)'!A111</f>
        <v>102</v>
      </c>
      <c r="C103" s="24" t="str">
        <f>'AM Inputs (Peds)'!B111</f>
        <v>Minnesota Avenue NE at Grant Street NE and Bus Entrance North</v>
      </c>
      <c r="D103" s="30">
        <v>2</v>
      </c>
      <c r="E103" s="11" t="e">
        <f ca="1">'AM Inputs (Peds)'!I111</f>
        <v>#REF!</v>
      </c>
      <c r="F103" s="11" t="e">
        <f ca="1">'AM Inputs (Peds)'!J111</f>
        <v>#REF!</v>
      </c>
      <c r="G103" s="11" t="e">
        <f ca="1">'AM Inputs (Peds)'!K111</f>
        <v>#REF!</v>
      </c>
      <c r="H103" s="11" t="e">
        <f ca="1">'AM Inputs (Peds)'!L111</f>
        <v>#REF!</v>
      </c>
      <c r="I103" s="11" t="e">
        <f ca="1">'AM Inputs (Peds)'!M111</f>
        <v>#REF!</v>
      </c>
      <c r="J103" s="11" t="e">
        <f ca="1">'AM Inputs (Peds)'!N111</f>
        <v>#REF!</v>
      </c>
      <c r="K103" s="11" t="e">
        <f ca="1">'AM Inputs (Peds)'!O111</f>
        <v>#REF!</v>
      </c>
      <c r="L103" s="11" t="e">
        <f ca="1">'AM Inputs (Peds)'!P111</f>
        <v>#REF!</v>
      </c>
      <c r="M103" s="11" t="e">
        <f ca="1">'AM Inputs (Peds)'!Q111</f>
        <v>#REF!</v>
      </c>
      <c r="N103" s="11" t="e">
        <f ca="1">'AM Inputs (Peds)'!R111</f>
        <v>#REF!</v>
      </c>
      <c r="O103" s="11" t="e">
        <f ca="1">'AM Inputs (Peds)'!S111</f>
        <v>#REF!</v>
      </c>
      <c r="P103" s="11" t="e">
        <f ca="1">'AM Inputs (Peds)'!T111</f>
        <v>#REF!</v>
      </c>
      <c r="Q103" s="11" t="e">
        <f ca="1">'AM Inputs (Peds)'!U111</f>
        <v>#REF!</v>
      </c>
      <c r="R103" s="11" t="e">
        <f ca="1">'AM Inputs (Peds)'!V111</f>
        <v>#REF!</v>
      </c>
      <c r="S103" s="11" t="e">
        <f ca="1">'AM Inputs (Peds)'!W111</f>
        <v>#REF!</v>
      </c>
      <c r="T103" s="11" t="e">
        <f ca="1">'AM Inputs (Peds)'!X111</f>
        <v>#REF!</v>
      </c>
    </row>
    <row r="104" spans="1:20" x14ac:dyDescent="0.25">
      <c r="A104" s="4">
        <f>'AM Inputs (Peds)'!C112</f>
        <v>330</v>
      </c>
      <c r="B104" s="4">
        <f>'AM Inputs (Peds)'!A112</f>
        <v>103</v>
      </c>
      <c r="C104" s="24" t="str">
        <f>'AM Inputs (Peds)'!B112</f>
        <v>Minnesota Avenue NE at Grant Street NE and Bus Entrance North</v>
      </c>
      <c r="D104" s="30">
        <v>2</v>
      </c>
      <c r="E104" s="11" t="e">
        <f ca="1">'AM Inputs (Peds)'!I112</f>
        <v>#REF!</v>
      </c>
      <c r="F104" s="11" t="e">
        <f ca="1">'AM Inputs (Peds)'!J112</f>
        <v>#REF!</v>
      </c>
      <c r="G104" s="11" t="e">
        <f ca="1">'AM Inputs (Peds)'!K112</f>
        <v>#REF!</v>
      </c>
      <c r="H104" s="11" t="e">
        <f ca="1">'AM Inputs (Peds)'!L112</f>
        <v>#REF!</v>
      </c>
      <c r="I104" s="11" t="e">
        <f ca="1">'AM Inputs (Peds)'!M112</f>
        <v>#REF!</v>
      </c>
      <c r="J104" s="11" t="e">
        <f ca="1">'AM Inputs (Peds)'!N112</f>
        <v>#REF!</v>
      </c>
      <c r="K104" s="11" t="e">
        <f ca="1">'AM Inputs (Peds)'!O112</f>
        <v>#REF!</v>
      </c>
      <c r="L104" s="11" t="e">
        <f ca="1">'AM Inputs (Peds)'!P112</f>
        <v>#REF!</v>
      </c>
      <c r="M104" s="11" t="e">
        <f ca="1">'AM Inputs (Peds)'!Q112</f>
        <v>#REF!</v>
      </c>
      <c r="N104" s="11" t="e">
        <f ca="1">'AM Inputs (Peds)'!R112</f>
        <v>#REF!</v>
      </c>
      <c r="O104" s="11" t="e">
        <f ca="1">'AM Inputs (Peds)'!S112</f>
        <v>#REF!</v>
      </c>
      <c r="P104" s="11" t="e">
        <f ca="1">'AM Inputs (Peds)'!T112</f>
        <v>#REF!</v>
      </c>
      <c r="Q104" s="11" t="e">
        <f ca="1">'AM Inputs (Peds)'!U112</f>
        <v>#REF!</v>
      </c>
      <c r="R104" s="11" t="e">
        <f ca="1">'AM Inputs (Peds)'!V112</f>
        <v>#REF!</v>
      </c>
      <c r="S104" s="11" t="e">
        <f ca="1">'AM Inputs (Peds)'!W112</f>
        <v>#REF!</v>
      </c>
      <c r="T104" s="11" t="e">
        <f ca="1">'AM Inputs (Peds)'!X112</f>
        <v>#REF!</v>
      </c>
    </row>
    <row r="105" spans="1:20" x14ac:dyDescent="0.25">
      <c r="A105" s="4">
        <f>'AM Inputs (Peds)'!C113</f>
        <v>297</v>
      </c>
      <c r="B105" s="4">
        <f>'AM Inputs (Peds)'!A113</f>
        <v>104</v>
      </c>
      <c r="C105" s="24" t="str">
        <f>'AM Inputs (Peds)'!B113</f>
        <v>Benning Road NE at Blaine Street NE</v>
      </c>
      <c r="D105" s="30">
        <v>2</v>
      </c>
      <c r="E105" s="11" t="e">
        <f ca="1">'AM Inputs (Peds)'!I113</f>
        <v>#REF!</v>
      </c>
      <c r="F105" s="11" t="e">
        <f ca="1">'AM Inputs (Peds)'!J113</f>
        <v>#REF!</v>
      </c>
      <c r="G105" s="11" t="e">
        <f ca="1">'AM Inputs (Peds)'!K113</f>
        <v>#REF!</v>
      </c>
      <c r="H105" s="11" t="e">
        <f ca="1">'AM Inputs (Peds)'!L113</f>
        <v>#REF!</v>
      </c>
      <c r="I105" s="11" t="e">
        <f ca="1">'AM Inputs (Peds)'!M113</f>
        <v>#REF!</v>
      </c>
      <c r="J105" s="11" t="e">
        <f ca="1">'AM Inputs (Peds)'!N113</f>
        <v>#REF!</v>
      </c>
      <c r="K105" s="11" t="e">
        <f ca="1">'AM Inputs (Peds)'!O113</f>
        <v>#REF!</v>
      </c>
      <c r="L105" s="11" t="e">
        <f ca="1">'AM Inputs (Peds)'!P113</f>
        <v>#REF!</v>
      </c>
      <c r="M105" s="11" t="e">
        <f ca="1">'AM Inputs (Peds)'!Q113</f>
        <v>#REF!</v>
      </c>
      <c r="N105" s="11" t="e">
        <f ca="1">'AM Inputs (Peds)'!R113</f>
        <v>#REF!</v>
      </c>
      <c r="O105" s="11" t="e">
        <f ca="1">'AM Inputs (Peds)'!S113</f>
        <v>#REF!</v>
      </c>
      <c r="P105" s="11" t="e">
        <f ca="1">'AM Inputs (Peds)'!T113</f>
        <v>#REF!</v>
      </c>
      <c r="Q105" s="11" t="e">
        <f ca="1">'AM Inputs (Peds)'!U113</f>
        <v>#REF!</v>
      </c>
      <c r="R105" s="11" t="e">
        <f ca="1">'AM Inputs (Peds)'!V113</f>
        <v>#REF!</v>
      </c>
      <c r="S105" s="11" t="e">
        <f ca="1">'AM Inputs (Peds)'!W113</f>
        <v>#REF!</v>
      </c>
      <c r="T105" s="11" t="e">
        <f ca="1">'AM Inputs (Peds)'!X113</f>
        <v>#REF!</v>
      </c>
    </row>
    <row r="106" spans="1:20" x14ac:dyDescent="0.25">
      <c r="A106" s="4">
        <f>'AM Inputs (Peds)'!C114</f>
        <v>299</v>
      </c>
      <c r="B106" s="4">
        <f>'AM Inputs (Peds)'!A114</f>
        <v>105</v>
      </c>
      <c r="C106" s="24" t="str">
        <f>'AM Inputs (Peds)'!B114</f>
        <v>Benning Road NE at 44th Street NE</v>
      </c>
      <c r="D106" s="30">
        <v>2</v>
      </c>
      <c r="E106" s="11" t="e">
        <f ca="1">'AM Inputs (Peds)'!I114</f>
        <v>#REF!</v>
      </c>
      <c r="F106" s="11" t="e">
        <f ca="1">'AM Inputs (Peds)'!J114</f>
        <v>#REF!</v>
      </c>
      <c r="G106" s="11" t="e">
        <f ca="1">'AM Inputs (Peds)'!K114</f>
        <v>#REF!</v>
      </c>
      <c r="H106" s="11" t="e">
        <f ca="1">'AM Inputs (Peds)'!L114</f>
        <v>#REF!</v>
      </c>
      <c r="I106" s="11" t="e">
        <f ca="1">'AM Inputs (Peds)'!M114</f>
        <v>#REF!</v>
      </c>
      <c r="J106" s="11" t="e">
        <f ca="1">'AM Inputs (Peds)'!N114</f>
        <v>#REF!</v>
      </c>
      <c r="K106" s="11" t="e">
        <f ca="1">'AM Inputs (Peds)'!O114</f>
        <v>#REF!</v>
      </c>
      <c r="L106" s="11" t="e">
        <f ca="1">'AM Inputs (Peds)'!P114</f>
        <v>#REF!</v>
      </c>
      <c r="M106" s="11" t="e">
        <f ca="1">'AM Inputs (Peds)'!Q114</f>
        <v>#REF!</v>
      </c>
      <c r="N106" s="11" t="e">
        <f ca="1">'AM Inputs (Peds)'!R114</f>
        <v>#REF!</v>
      </c>
      <c r="O106" s="11" t="e">
        <f ca="1">'AM Inputs (Peds)'!S114</f>
        <v>#REF!</v>
      </c>
      <c r="P106" s="11" t="e">
        <f ca="1">'AM Inputs (Peds)'!T114</f>
        <v>#REF!</v>
      </c>
      <c r="Q106" s="11" t="e">
        <f ca="1">'AM Inputs (Peds)'!U114</f>
        <v>#REF!</v>
      </c>
      <c r="R106" s="11" t="e">
        <f ca="1">'AM Inputs (Peds)'!V114</f>
        <v>#REF!</v>
      </c>
      <c r="S106" s="11" t="e">
        <f ca="1">'AM Inputs (Peds)'!W114</f>
        <v>#REF!</v>
      </c>
      <c r="T106" s="11" t="e">
        <f ca="1">'AM Inputs (Peds)'!X114</f>
        <v>#REF!</v>
      </c>
    </row>
    <row r="107" spans="1:20" x14ac:dyDescent="0.25">
      <c r="A107" s="4">
        <f>'AM Inputs (Peds)'!C115</f>
        <v>301</v>
      </c>
      <c r="B107" s="4">
        <f>'AM Inputs (Peds)'!A115</f>
        <v>106</v>
      </c>
      <c r="C107" s="24" t="str">
        <f>'AM Inputs (Peds)'!B115</f>
        <v>Benning Road NE at 44th Street NE</v>
      </c>
      <c r="D107" s="30">
        <v>2</v>
      </c>
      <c r="E107" s="11" t="e">
        <f ca="1">'AM Inputs (Peds)'!I115</f>
        <v>#REF!</v>
      </c>
      <c r="F107" s="11" t="e">
        <f ca="1">'AM Inputs (Peds)'!J115</f>
        <v>#REF!</v>
      </c>
      <c r="G107" s="11" t="e">
        <f ca="1">'AM Inputs (Peds)'!K115</f>
        <v>#REF!</v>
      </c>
      <c r="H107" s="11" t="e">
        <f ca="1">'AM Inputs (Peds)'!L115</f>
        <v>#REF!</v>
      </c>
      <c r="I107" s="11" t="e">
        <f ca="1">'AM Inputs (Peds)'!M115</f>
        <v>#REF!</v>
      </c>
      <c r="J107" s="11" t="e">
        <f ca="1">'AM Inputs (Peds)'!N115</f>
        <v>#REF!</v>
      </c>
      <c r="K107" s="11" t="e">
        <f ca="1">'AM Inputs (Peds)'!O115</f>
        <v>#REF!</v>
      </c>
      <c r="L107" s="11" t="e">
        <f ca="1">'AM Inputs (Peds)'!P115</f>
        <v>#REF!</v>
      </c>
      <c r="M107" s="11" t="e">
        <f ca="1">'AM Inputs (Peds)'!Q115</f>
        <v>#REF!</v>
      </c>
      <c r="N107" s="11" t="e">
        <f ca="1">'AM Inputs (Peds)'!R115</f>
        <v>#REF!</v>
      </c>
      <c r="O107" s="11" t="e">
        <f ca="1">'AM Inputs (Peds)'!S115</f>
        <v>#REF!</v>
      </c>
      <c r="P107" s="11" t="e">
        <f ca="1">'AM Inputs (Peds)'!T115</f>
        <v>#REF!</v>
      </c>
      <c r="Q107" s="11" t="e">
        <f ca="1">'AM Inputs (Peds)'!U115</f>
        <v>#REF!</v>
      </c>
      <c r="R107" s="11" t="e">
        <f ca="1">'AM Inputs (Peds)'!V115</f>
        <v>#REF!</v>
      </c>
      <c r="S107" s="11" t="e">
        <f ca="1">'AM Inputs (Peds)'!W115</f>
        <v>#REF!</v>
      </c>
      <c r="T107" s="11" t="e">
        <f ca="1">'AM Inputs (Peds)'!X115</f>
        <v>#REF!</v>
      </c>
    </row>
    <row r="108" spans="1:20" x14ac:dyDescent="0.25">
      <c r="A108" s="4">
        <f>'AM Inputs (Peds)'!C116</f>
        <v>305</v>
      </c>
      <c r="B108" s="4">
        <f>'AM Inputs (Peds)'!A116</f>
        <v>107</v>
      </c>
      <c r="C108" s="24" t="str">
        <f>'AM Inputs (Peds)'!B116</f>
        <v>Benning Road NE at 45th Street NE</v>
      </c>
      <c r="D108" s="30">
        <v>2</v>
      </c>
      <c r="E108" s="11" t="e">
        <f ca="1">'AM Inputs (Peds)'!I116</f>
        <v>#REF!</v>
      </c>
      <c r="F108" s="11" t="e">
        <f ca="1">'AM Inputs (Peds)'!J116</f>
        <v>#REF!</v>
      </c>
      <c r="G108" s="11" t="e">
        <f ca="1">'AM Inputs (Peds)'!K116</f>
        <v>#REF!</v>
      </c>
      <c r="H108" s="11" t="e">
        <f ca="1">'AM Inputs (Peds)'!L116</f>
        <v>#REF!</v>
      </c>
      <c r="I108" s="11" t="e">
        <f ca="1">'AM Inputs (Peds)'!M116</f>
        <v>#REF!</v>
      </c>
      <c r="J108" s="11" t="e">
        <f ca="1">'AM Inputs (Peds)'!N116</f>
        <v>#REF!</v>
      </c>
      <c r="K108" s="11" t="e">
        <f ca="1">'AM Inputs (Peds)'!O116</f>
        <v>#REF!</v>
      </c>
      <c r="L108" s="11" t="e">
        <f ca="1">'AM Inputs (Peds)'!P116</f>
        <v>#REF!</v>
      </c>
      <c r="M108" s="11" t="e">
        <f ca="1">'AM Inputs (Peds)'!Q116</f>
        <v>#REF!</v>
      </c>
      <c r="N108" s="11" t="e">
        <f ca="1">'AM Inputs (Peds)'!R116</f>
        <v>#REF!</v>
      </c>
      <c r="O108" s="11" t="e">
        <f ca="1">'AM Inputs (Peds)'!S116</f>
        <v>#REF!</v>
      </c>
      <c r="P108" s="11" t="e">
        <f ca="1">'AM Inputs (Peds)'!T116</f>
        <v>#REF!</v>
      </c>
      <c r="Q108" s="11" t="e">
        <f ca="1">'AM Inputs (Peds)'!U116</f>
        <v>#REF!</v>
      </c>
      <c r="R108" s="11" t="e">
        <f ca="1">'AM Inputs (Peds)'!V116</f>
        <v>#REF!</v>
      </c>
      <c r="S108" s="11" t="e">
        <f ca="1">'AM Inputs (Peds)'!W116</f>
        <v>#REF!</v>
      </c>
      <c r="T108" s="11" t="e">
        <f ca="1">'AM Inputs (Peds)'!X116</f>
        <v>#REF!</v>
      </c>
    </row>
    <row r="109" spans="1:20" x14ac:dyDescent="0.25">
      <c r="A109" s="4">
        <f>'AM Inputs (Peds)'!C117</f>
        <v>303</v>
      </c>
      <c r="B109" s="4">
        <f>'AM Inputs (Peds)'!A117</f>
        <v>108</v>
      </c>
      <c r="C109" s="24" t="str">
        <f>'AM Inputs (Peds)'!B117</f>
        <v>Benning Road NE at 45th Street NE</v>
      </c>
      <c r="D109" s="30">
        <v>2</v>
      </c>
      <c r="E109" s="11" t="e">
        <f ca="1">'AM Inputs (Peds)'!I117</f>
        <v>#REF!</v>
      </c>
      <c r="F109" s="11" t="e">
        <f ca="1">'AM Inputs (Peds)'!J117</f>
        <v>#REF!</v>
      </c>
      <c r="G109" s="11" t="e">
        <f ca="1">'AM Inputs (Peds)'!K117</f>
        <v>#REF!</v>
      </c>
      <c r="H109" s="11" t="e">
        <f ca="1">'AM Inputs (Peds)'!L117</f>
        <v>#REF!</v>
      </c>
      <c r="I109" s="11" t="e">
        <f ca="1">'AM Inputs (Peds)'!M117</f>
        <v>#REF!</v>
      </c>
      <c r="J109" s="11" t="e">
        <f ca="1">'AM Inputs (Peds)'!N117</f>
        <v>#REF!</v>
      </c>
      <c r="K109" s="11" t="e">
        <f ca="1">'AM Inputs (Peds)'!O117</f>
        <v>#REF!</v>
      </c>
      <c r="L109" s="11" t="e">
        <f ca="1">'AM Inputs (Peds)'!P117</f>
        <v>#REF!</v>
      </c>
      <c r="M109" s="11" t="e">
        <f ca="1">'AM Inputs (Peds)'!Q117</f>
        <v>#REF!</v>
      </c>
      <c r="N109" s="11" t="e">
        <f ca="1">'AM Inputs (Peds)'!R117</f>
        <v>#REF!</v>
      </c>
      <c r="O109" s="11" t="e">
        <f ca="1">'AM Inputs (Peds)'!S117</f>
        <v>#REF!</v>
      </c>
      <c r="P109" s="11" t="e">
        <f ca="1">'AM Inputs (Peds)'!T117</f>
        <v>#REF!</v>
      </c>
      <c r="Q109" s="11" t="e">
        <f ca="1">'AM Inputs (Peds)'!U117</f>
        <v>#REF!</v>
      </c>
      <c r="R109" s="11" t="e">
        <f ca="1">'AM Inputs (Peds)'!V117</f>
        <v>#REF!</v>
      </c>
      <c r="S109" s="11" t="e">
        <f ca="1">'AM Inputs (Peds)'!W117</f>
        <v>#REF!</v>
      </c>
      <c r="T109" s="11" t="e">
        <f ca="1">'AM Inputs (Peds)'!X117</f>
        <v>#REF!</v>
      </c>
    </row>
    <row r="110" spans="1:20" x14ac:dyDescent="0.25">
      <c r="A110" s="4">
        <f>'AM Inputs (Peds)'!C118</f>
        <v>309</v>
      </c>
      <c r="B110" s="4">
        <f>'AM Inputs (Peds)'!A118</f>
        <v>109</v>
      </c>
      <c r="C110" s="24" t="str">
        <f>'AM Inputs (Peds)'!B118</f>
        <v>Benning Road NE at Central Avenue NE</v>
      </c>
      <c r="D110" s="30">
        <v>2</v>
      </c>
      <c r="E110" s="11" t="e">
        <f ca="1">'AM Inputs (Peds)'!I118</f>
        <v>#REF!</v>
      </c>
      <c r="F110" s="11" t="e">
        <f ca="1">'AM Inputs (Peds)'!J118</f>
        <v>#REF!</v>
      </c>
      <c r="G110" s="11" t="e">
        <f ca="1">'AM Inputs (Peds)'!K118</f>
        <v>#REF!</v>
      </c>
      <c r="H110" s="11" t="e">
        <f ca="1">'AM Inputs (Peds)'!L118</f>
        <v>#REF!</v>
      </c>
      <c r="I110" s="11" t="e">
        <f ca="1">'AM Inputs (Peds)'!M118</f>
        <v>#REF!</v>
      </c>
      <c r="J110" s="11" t="e">
        <f ca="1">'AM Inputs (Peds)'!N118</f>
        <v>#REF!</v>
      </c>
      <c r="K110" s="11" t="e">
        <f ca="1">'AM Inputs (Peds)'!O118</f>
        <v>#REF!</v>
      </c>
      <c r="L110" s="11" t="e">
        <f ca="1">'AM Inputs (Peds)'!P118</f>
        <v>#REF!</v>
      </c>
      <c r="M110" s="11" t="e">
        <f ca="1">'AM Inputs (Peds)'!Q118</f>
        <v>#REF!</v>
      </c>
      <c r="N110" s="11" t="e">
        <f ca="1">'AM Inputs (Peds)'!R118</f>
        <v>#REF!</v>
      </c>
      <c r="O110" s="11" t="e">
        <f ca="1">'AM Inputs (Peds)'!S118</f>
        <v>#REF!</v>
      </c>
      <c r="P110" s="11" t="e">
        <f ca="1">'AM Inputs (Peds)'!T118</f>
        <v>#REF!</v>
      </c>
      <c r="Q110" s="11" t="e">
        <f ca="1">'AM Inputs (Peds)'!U118</f>
        <v>#REF!</v>
      </c>
      <c r="R110" s="11" t="e">
        <f ca="1">'AM Inputs (Peds)'!V118</f>
        <v>#REF!</v>
      </c>
      <c r="S110" s="11" t="e">
        <f ca="1">'AM Inputs (Peds)'!W118</f>
        <v>#REF!</v>
      </c>
      <c r="T110" s="11" t="e">
        <f ca="1">'AM Inputs (Peds)'!X118</f>
        <v>#REF!</v>
      </c>
    </row>
    <row r="111" spans="1:20" x14ac:dyDescent="0.25">
      <c r="A111" s="4">
        <f>'AM Inputs (Peds)'!C119</f>
        <v>311</v>
      </c>
      <c r="B111" s="4">
        <f>'AM Inputs (Peds)'!A119</f>
        <v>110</v>
      </c>
      <c r="C111" s="24" t="str">
        <f>'AM Inputs (Peds)'!B119</f>
        <v>Benning Road NE at East Capitol Street SE (North Intersection)</v>
      </c>
      <c r="D111" s="30">
        <v>2</v>
      </c>
      <c r="E111" s="11" t="e">
        <f ca="1">'AM Inputs (Peds)'!I119</f>
        <v>#REF!</v>
      </c>
      <c r="F111" s="11" t="e">
        <f ca="1">'AM Inputs (Peds)'!J119</f>
        <v>#REF!</v>
      </c>
      <c r="G111" s="11" t="e">
        <f ca="1">'AM Inputs (Peds)'!K119</f>
        <v>#REF!</v>
      </c>
      <c r="H111" s="11" t="e">
        <f ca="1">'AM Inputs (Peds)'!L119</f>
        <v>#REF!</v>
      </c>
      <c r="I111" s="11" t="e">
        <f ca="1">'AM Inputs (Peds)'!M119</f>
        <v>#REF!</v>
      </c>
      <c r="J111" s="11" t="e">
        <f ca="1">'AM Inputs (Peds)'!N119</f>
        <v>#REF!</v>
      </c>
      <c r="K111" s="11" t="e">
        <f ca="1">'AM Inputs (Peds)'!O119</f>
        <v>#REF!</v>
      </c>
      <c r="L111" s="11" t="e">
        <f ca="1">'AM Inputs (Peds)'!P119</f>
        <v>#REF!</v>
      </c>
      <c r="M111" s="11" t="e">
        <f ca="1">'AM Inputs (Peds)'!Q119</f>
        <v>#REF!</v>
      </c>
      <c r="N111" s="11" t="e">
        <f ca="1">'AM Inputs (Peds)'!R119</f>
        <v>#REF!</v>
      </c>
      <c r="O111" s="11" t="e">
        <f ca="1">'AM Inputs (Peds)'!S119</f>
        <v>#REF!</v>
      </c>
      <c r="P111" s="11" t="e">
        <f ca="1">'AM Inputs (Peds)'!T119</f>
        <v>#REF!</v>
      </c>
      <c r="Q111" s="11" t="e">
        <f ca="1">'AM Inputs (Peds)'!U119</f>
        <v>#REF!</v>
      </c>
      <c r="R111" s="11" t="e">
        <f ca="1">'AM Inputs (Peds)'!V119</f>
        <v>#REF!</v>
      </c>
      <c r="S111" s="11" t="e">
        <f ca="1">'AM Inputs (Peds)'!W119</f>
        <v>#REF!</v>
      </c>
      <c r="T111" s="11" t="e">
        <f ca="1">'AM Inputs (Peds)'!X119</f>
        <v>#REF!</v>
      </c>
    </row>
    <row r="112" spans="1:20" x14ac:dyDescent="0.25">
      <c r="A112" s="4">
        <f>'AM Inputs (Peds)'!C120</f>
        <v>315</v>
      </c>
      <c r="B112" s="4">
        <f>'AM Inputs (Peds)'!A120</f>
        <v>111</v>
      </c>
      <c r="C112" s="24" t="str">
        <f>'AM Inputs (Peds)'!B120</f>
        <v>Benning Road NE at East Capitol Street SE (North Intersection)</v>
      </c>
      <c r="D112" s="30">
        <v>2</v>
      </c>
      <c r="E112" s="11" t="e">
        <f ca="1">'AM Inputs (Peds)'!I120</f>
        <v>#REF!</v>
      </c>
      <c r="F112" s="11" t="e">
        <f ca="1">'AM Inputs (Peds)'!J120</f>
        <v>#REF!</v>
      </c>
      <c r="G112" s="11" t="e">
        <f ca="1">'AM Inputs (Peds)'!K120</f>
        <v>#REF!</v>
      </c>
      <c r="H112" s="11" t="e">
        <f ca="1">'AM Inputs (Peds)'!L120</f>
        <v>#REF!</v>
      </c>
      <c r="I112" s="11" t="e">
        <f ca="1">'AM Inputs (Peds)'!M120</f>
        <v>#REF!</v>
      </c>
      <c r="J112" s="11" t="e">
        <f ca="1">'AM Inputs (Peds)'!N120</f>
        <v>#REF!</v>
      </c>
      <c r="K112" s="11" t="e">
        <f ca="1">'AM Inputs (Peds)'!O120</f>
        <v>#REF!</v>
      </c>
      <c r="L112" s="11" t="e">
        <f ca="1">'AM Inputs (Peds)'!P120</f>
        <v>#REF!</v>
      </c>
      <c r="M112" s="11" t="e">
        <f ca="1">'AM Inputs (Peds)'!Q120</f>
        <v>#REF!</v>
      </c>
      <c r="N112" s="11" t="e">
        <f ca="1">'AM Inputs (Peds)'!R120</f>
        <v>#REF!</v>
      </c>
      <c r="O112" s="11" t="e">
        <f ca="1">'AM Inputs (Peds)'!S120</f>
        <v>#REF!</v>
      </c>
      <c r="P112" s="11" t="e">
        <f ca="1">'AM Inputs (Peds)'!T120</f>
        <v>#REF!</v>
      </c>
      <c r="Q112" s="11" t="e">
        <f ca="1">'AM Inputs (Peds)'!U120</f>
        <v>#REF!</v>
      </c>
      <c r="R112" s="11" t="e">
        <f ca="1">'AM Inputs (Peds)'!V120</f>
        <v>#REF!</v>
      </c>
      <c r="S112" s="11" t="e">
        <f ca="1">'AM Inputs (Peds)'!W120</f>
        <v>#REF!</v>
      </c>
      <c r="T112" s="11" t="e">
        <f ca="1">'AM Inputs (Peds)'!X120</f>
        <v>#REF!</v>
      </c>
    </row>
    <row r="113" spans="1:20" x14ac:dyDescent="0.25">
      <c r="A113" s="4">
        <f>'AM Inputs (Peds)'!C121</f>
        <v>313</v>
      </c>
      <c r="B113" s="4">
        <f>'AM Inputs (Peds)'!A121</f>
        <v>112</v>
      </c>
      <c r="C113" s="24" t="str">
        <f>'AM Inputs (Peds)'!B121</f>
        <v>Benning Road NE at East Capitol Street SE (North Intersection)</v>
      </c>
      <c r="D113" s="30">
        <v>2</v>
      </c>
      <c r="E113" s="11" t="e">
        <f ca="1">'AM Inputs (Peds)'!I121</f>
        <v>#REF!</v>
      </c>
      <c r="F113" s="11" t="e">
        <f ca="1">'AM Inputs (Peds)'!J121</f>
        <v>#REF!</v>
      </c>
      <c r="G113" s="11" t="e">
        <f ca="1">'AM Inputs (Peds)'!K121</f>
        <v>#REF!</v>
      </c>
      <c r="H113" s="11" t="e">
        <f ca="1">'AM Inputs (Peds)'!L121</f>
        <v>#REF!</v>
      </c>
      <c r="I113" s="11" t="e">
        <f ca="1">'AM Inputs (Peds)'!M121</f>
        <v>#REF!</v>
      </c>
      <c r="J113" s="11" t="e">
        <f ca="1">'AM Inputs (Peds)'!N121</f>
        <v>#REF!</v>
      </c>
      <c r="K113" s="11" t="e">
        <f ca="1">'AM Inputs (Peds)'!O121</f>
        <v>#REF!</v>
      </c>
      <c r="L113" s="11" t="e">
        <f ca="1">'AM Inputs (Peds)'!P121</f>
        <v>#REF!</v>
      </c>
      <c r="M113" s="11" t="e">
        <f ca="1">'AM Inputs (Peds)'!Q121</f>
        <v>#REF!</v>
      </c>
      <c r="N113" s="11" t="e">
        <f ca="1">'AM Inputs (Peds)'!R121</f>
        <v>#REF!</v>
      </c>
      <c r="O113" s="11" t="e">
        <f ca="1">'AM Inputs (Peds)'!S121</f>
        <v>#REF!</v>
      </c>
      <c r="P113" s="11" t="e">
        <f ca="1">'AM Inputs (Peds)'!T121</f>
        <v>#REF!</v>
      </c>
      <c r="Q113" s="11" t="e">
        <f ca="1">'AM Inputs (Peds)'!U121</f>
        <v>#REF!</v>
      </c>
      <c r="R113" s="11" t="e">
        <f ca="1">'AM Inputs (Peds)'!V121</f>
        <v>#REF!</v>
      </c>
      <c r="S113" s="11" t="e">
        <f ca="1">'AM Inputs (Peds)'!W121</f>
        <v>#REF!</v>
      </c>
      <c r="T113" s="11" t="e">
        <f ca="1">'AM Inputs (Peds)'!X121</f>
        <v>#REF!</v>
      </c>
    </row>
    <row r="114" spans="1:20" x14ac:dyDescent="0.25">
      <c r="A114" s="4">
        <f>'AM Inputs (Peds)'!C122</f>
        <v>83</v>
      </c>
      <c r="B114" s="4">
        <f>'AM Inputs (Peds)'!A122</f>
        <v>113</v>
      </c>
      <c r="C114" s="24" t="str">
        <f>'AM Inputs (Peds)'!B122</f>
        <v>Benning Road NE at East Capitol Street SE (South Intersection)</v>
      </c>
      <c r="D114" s="30">
        <v>2</v>
      </c>
      <c r="E114" s="11" t="e">
        <f ca="1">'AM Inputs (Peds)'!I122</f>
        <v>#REF!</v>
      </c>
      <c r="F114" s="11" t="e">
        <f ca="1">'AM Inputs (Peds)'!J122</f>
        <v>#REF!</v>
      </c>
      <c r="G114" s="11" t="e">
        <f ca="1">'AM Inputs (Peds)'!K122</f>
        <v>#REF!</v>
      </c>
      <c r="H114" s="11" t="e">
        <f ca="1">'AM Inputs (Peds)'!L122</f>
        <v>#REF!</v>
      </c>
      <c r="I114" s="11" t="e">
        <f ca="1">'AM Inputs (Peds)'!M122</f>
        <v>#REF!</v>
      </c>
      <c r="J114" s="11" t="e">
        <f ca="1">'AM Inputs (Peds)'!N122</f>
        <v>#REF!</v>
      </c>
      <c r="K114" s="11" t="e">
        <f ca="1">'AM Inputs (Peds)'!O122</f>
        <v>#REF!</v>
      </c>
      <c r="L114" s="11" t="e">
        <f ca="1">'AM Inputs (Peds)'!P122</f>
        <v>#REF!</v>
      </c>
      <c r="M114" s="11" t="e">
        <f ca="1">'AM Inputs (Peds)'!Q122</f>
        <v>#REF!</v>
      </c>
      <c r="N114" s="11" t="e">
        <f ca="1">'AM Inputs (Peds)'!R122</f>
        <v>#REF!</v>
      </c>
      <c r="O114" s="11" t="e">
        <f ca="1">'AM Inputs (Peds)'!S122</f>
        <v>#REF!</v>
      </c>
      <c r="P114" s="11" t="e">
        <f ca="1">'AM Inputs (Peds)'!T122</f>
        <v>#REF!</v>
      </c>
      <c r="Q114" s="11" t="e">
        <f ca="1">'AM Inputs (Peds)'!U122</f>
        <v>#REF!</v>
      </c>
      <c r="R114" s="11" t="e">
        <f ca="1">'AM Inputs (Peds)'!V122</f>
        <v>#REF!</v>
      </c>
      <c r="S114" s="11" t="e">
        <f ca="1">'AM Inputs (Peds)'!W122</f>
        <v>#REF!</v>
      </c>
      <c r="T114" s="11" t="e">
        <f ca="1">'AM Inputs (Peds)'!X122</f>
        <v>#REF!</v>
      </c>
    </row>
    <row r="115" spans="1:20" x14ac:dyDescent="0.25">
      <c r="A115" s="4">
        <f>'AM Inputs (Peds)'!C123</f>
        <v>10381</v>
      </c>
      <c r="B115" s="4">
        <f>'AM Inputs (Peds)'!A123</f>
        <v>114</v>
      </c>
      <c r="C115" s="24" t="str">
        <f>'AM Inputs (Peds)'!B123</f>
        <v>Benning Road NE at East Capitol Street SE (South Intersection)</v>
      </c>
      <c r="D115" s="30">
        <v>2</v>
      </c>
      <c r="E115" s="11" t="e">
        <f ca="1">'AM Inputs (Peds)'!I123</f>
        <v>#REF!</v>
      </c>
      <c r="F115" s="11" t="e">
        <f ca="1">'AM Inputs (Peds)'!J123</f>
        <v>#REF!</v>
      </c>
      <c r="G115" s="11" t="e">
        <f ca="1">'AM Inputs (Peds)'!K123</f>
        <v>#REF!</v>
      </c>
      <c r="H115" s="11" t="e">
        <f ca="1">'AM Inputs (Peds)'!L123</f>
        <v>#REF!</v>
      </c>
      <c r="I115" s="11" t="e">
        <f ca="1">'AM Inputs (Peds)'!M123</f>
        <v>#REF!</v>
      </c>
      <c r="J115" s="11" t="e">
        <f ca="1">'AM Inputs (Peds)'!N123</f>
        <v>#REF!</v>
      </c>
      <c r="K115" s="11" t="e">
        <f ca="1">'AM Inputs (Peds)'!O123</f>
        <v>#REF!</v>
      </c>
      <c r="L115" s="11" t="e">
        <f ca="1">'AM Inputs (Peds)'!P123</f>
        <v>#REF!</v>
      </c>
      <c r="M115" s="11" t="e">
        <f ca="1">'AM Inputs (Peds)'!Q123</f>
        <v>#REF!</v>
      </c>
      <c r="N115" s="11" t="e">
        <f ca="1">'AM Inputs (Peds)'!R123</f>
        <v>#REF!</v>
      </c>
      <c r="O115" s="11" t="e">
        <f ca="1">'AM Inputs (Peds)'!S123</f>
        <v>#REF!</v>
      </c>
      <c r="P115" s="11" t="e">
        <f ca="1">'AM Inputs (Peds)'!T123</f>
        <v>#REF!</v>
      </c>
      <c r="Q115" s="11" t="e">
        <f ca="1">'AM Inputs (Peds)'!U123</f>
        <v>#REF!</v>
      </c>
      <c r="R115" s="11" t="e">
        <f ca="1">'AM Inputs (Peds)'!V123</f>
        <v>#REF!</v>
      </c>
      <c r="S115" s="11" t="e">
        <f ca="1">'AM Inputs (Peds)'!W123</f>
        <v>#REF!</v>
      </c>
      <c r="T115" s="11" t="e">
        <f ca="1">'AM Inputs (Peds)'!X123</f>
        <v>#REF!</v>
      </c>
    </row>
    <row r="116" spans="1:20" x14ac:dyDescent="0.25">
      <c r="A116" s="4">
        <f>'AM Inputs (Peds)'!C124</f>
        <v>312</v>
      </c>
      <c r="B116" s="4">
        <f>'AM Inputs (Peds)'!A124</f>
        <v>115</v>
      </c>
      <c r="C116" s="24" t="str">
        <f>'AM Inputs (Peds)'!B124</f>
        <v>Benning Road NE at East Capitol Street SE (South Intersection)</v>
      </c>
      <c r="D116" s="30">
        <v>2</v>
      </c>
      <c r="E116" s="11" t="e">
        <f ca="1">'AM Inputs (Peds)'!I124</f>
        <v>#REF!</v>
      </c>
      <c r="F116" s="11" t="e">
        <f ca="1">'AM Inputs (Peds)'!J124</f>
        <v>#REF!</v>
      </c>
      <c r="G116" s="11" t="e">
        <f ca="1">'AM Inputs (Peds)'!K124</f>
        <v>#REF!</v>
      </c>
      <c r="H116" s="11" t="e">
        <f ca="1">'AM Inputs (Peds)'!L124</f>
        <v>#REF!</v>
      </c>
      <c r="I116" s="11" t="e">
        <f ca="1">'AM Inputs (Peds)'!M124</f>
        <v>#REF!</v>
      </c>
      <c r="J116" s="11" t="e">
        <f ca="1">'AM Inputs (Peds)'!N124</f>
        <v>#REF!</v>
      </c>
      <c r="K116" s="11" t="e">
        <f ca="1">'AM Inputs (Peds)'!O124</f>
        <v>#REF!</v>
      </c>
      <c r="L116" s="11" t="e">
        <f ca="1">'AM Inputs (Peds)'!P124</f>
        <v>#REF!</v>
      </c>
      <c r="M116" s="11" t="e">
        <f ca="1">'AM Inputs (Peds)'!Q124</f>
        <v>#REF!</v>
      </c>
      <c r="N116" s="11" t="e">
        <f ca="1">'AM Inputs (Peds)'!R124</f>
        <v>#REF!</v>
      </c>
      <c r="O116" s="11" t="e">
        <f ca="1">'AM Inputs (Peds)'!S124</f>
        <v>#REF!</v>
      </c>
      <c r="P116" s="11" t="e">
        <f ca="1">'AM Inputs (Peds)'!T124</f>
        <v>#REF!</v>
      </c>
      <c r="Q116" s="11" t="e">
        <f ca="1">'AM Inputs (Peds)'!U124</f>
        <v>#REF!</v>
      </c>
      <c r="R116" s="11" t="e">
        <f ca="1">'AM Inputs (Peds)'!V124</f>
        <v>#REF!</v>
      </c>
      <c r="S116" s="11" t="e">
        <f ca="1">'AM Inputs (Peds)'!W124</f>
        <v>#REF!</v>
      </c>
      <c r="T116" s="11" t="e">
        <f ca="1">'AM Inputs (Peds)'!X124</f>
        <v>#REF!</v>
      </c>
    </row>
    <row r="117" spans="1:20" x14ac:dyDescent="0.25">
      <c r="A117" s="4">
        <f>'AM Inputs (Peds)'!C125</f>
        <v>307</v>
      </c>
      <c r="B117" s="4">
        <f>'AM Inputs (Peds)'!A125</f>
        <v>116</v>
      </c>
      <c r="C117" s="24" t="str">
        <f>'AM Inputs (Peds)'!B125</f>
        <v>East Capitol Street SE at Texas Avenue SE</v>
      </c>
      <c r="D117" s="30">
        <v>2</v>
      </c>
      <c r="E117" s="11" t="e">
        <f ca="1">'AM Inputs (Peds)'!I125</f>
        <v>#REF!</v>
      </c>
      <c r="F117" s="11" t="e">
        <f ca="1">'AM Inputs (Peds)'!J125</f>
        <v>#REF!</v>
      </c>
      <c r="G117" s="11" t="e">
        <f ca="1">'AM Inputs (Peds)'!K125</f>
        <v>#REF!</v>
      </c>
      <c r="H117" s="11" t="e">
        <f ca="1">'AM Inputs (Peds)'!L125</f>
        <v>#REF!</v>
      </c>
      <c r="I117" s="11" t="e">
        <f ca="1">'AM Inputs (Peds)'!M125</f>
        <v>#REF!</v>
      </c>
      <c r="J117" s="11" t="e">
        <f ca="1">'AM Inputs (Peds)'!N125</f>
        <v>#REF!</v>
      </c>
      <c r="K117" s="11" t="e">
        <f ca="1">'AM Inputs (Peds)'!O125</f>
        <v>#REF!</v>
      </c>
      <c r="L117" s="11" t="e">
        <f ca="1">'AM Inputs (Peds)'!P125</f>
        <v>#REF!</v>
      </c>
      <c r="M117" s="11" t="e">
        <f ca="1">'AM Inputs (Peds)'!Q125</f>
        <v>#REF!</v>
      </c>
      <c r="N117" s="11" t="e">
        <f ca="1">'AM Inputs (Peds)'!R125</f>
        <v>#REF!</v>
      </c>
      <c r="O117" s="11" t="e">
        <f ca="1">'AM Inputs (Peds)'!S125</f>
        <v>#REF!</v>
      </c>
      <c r="P117" s="11" t="e">
        <f ca="1">'AM Inputs (Peds)'!T125</f>
        <v>#REF!</v>
      </c>
      <c r="Q117" s="11" t="e">
        <f ca="1">'AM Inputs (Peds)'!U125</f>
        <v>#REF!</v>
      </c>
      <c r="R117" s="11" t="e">
        <f ca="1">'AM Inputs (Peds)'!V125</f>
        <v>#REF!</v>
      </c>
      <c r="S117" s="11" t="e">
        <f ca="1">'AM Inputs (Peds)'!W125</f>
        <v>#REF!</v>
      </c>
      <c r="T117" s="11" t="e">
        <f ca="1">'AM Inputs (Peds)'!X125</f>
        <v>#REF!</v>
      </c>
    </row>
    <row r="118" spans="1:20" x14ac:dyDescent="0.25">
      <c r="A118" s="4">
        <f>'AM Inputs (Peds)'!C126</f>
        <v>336</v>
      </c>
      <c r="B118" s="4">
        <f>'AM Inputs (Peds)'!A126</f>
        <v>117</v>
      </c>
      <c r="C118" s="24" t="str">
        <f>'AM Inputs (Peds)'!B126</f>
        <v>Deane Avenue NE at Kenilworth Terrace NE</v>
      </c>
      <c r="D118" s="30">
        <v>2</v>
      </c>
      <c r="E118" s="11" t="e">
        <f ca="1">'AM Inputs (Peds)'!I126</f>
        <v>#REF!</v>
      </c>
      <c r="F118" s="11" t="e">
        <f ca="1">'AM Inputs (Peds)'!J126</f>
        <v>#REF!</v>
      </c>
      <c r="G118" s="11" t="e">
        <f ca="1">'AM Inputs (Peds)'!K126</f>
        <v>#REF!</v>
      </c>
      <c r="H118" s="11" t="e">
        <f ca="1">'AM Inputs (Peds)'!L126</f>
        <v>#REF!</v>
      </c>
      <c r="I118" s="11" t="e">
        <f ca="1">'AM Inputs (Peds)'!M126</f>
        <v>#REF!</v>
      </c>
      <c r="J118" s="11" t="e">
        <f ca="1">'AM Inputs (Peds)'!N126</f>
        <v>#REF!</v>
      </c>
      <c r="K118" s="11" t="e">
        <f ca="1">'AM Inputs (Peds)'!O126</f>
        <v>#REF!</v>
      </c>
      <c r="L118" s="11" t="e">
        <f ca="1">'AM Inputs (Peds)'!P126</f>
        <v>#REF!</v>
      </c>
      <c r="M118" s="11" t="e">
        <f ca="1">'AM Inputs (Peds)'!Q126</f>
        <v>#REF!</v>
      </c>
      <c r="N118" s="11" t="e">
        <f ca="1">'AM Inputs (Peds)'!R126</f>
        <v>#REF!</v>
      </c>
      <c r="O118" s="11" t="e">
        <f ca="1">'AM Inputs (Peds)'!S126</f>
        <v>#REF!</v>
      </c>
      <c r="P118" s="11" t="e">
        <f ca="1">'AM Inputs (Peds)'!T126</f>
        <v>#REF!</v>
      </c>
      <c r="Q118" s="11" t="e">
        <f ca="1">'AM Inputs (Peds)'!U126</f>
        <v>#REF!</v>
      </c>
      <c r="R118" s="11" t="e">
        <f ca="1">'AM Inputs (Peds)'!V126</f>
        <v>#REF!</v>
      </c>
      <c r="S118" s="11" t="e">
        <f ca="1">'AM Inputs (Peds)'!W126</f>
        <v>#REF!</v>
      </c>
      <c r="T118" s="11" t="e">
        <f ca="1">'AM Inputs (Peds)'!X126</f>
        <v>#REF!</v>
      </c>
    </row>
    <row r="119" spans="1:20" x14ac:dyDescent="0.25">
      <c r="A119" s="4">
        <f>'AM Inputs (Peds)'!C127</f>
        <v>335</v>
      </c>
      <c r="B119" s="4">
        <f>'AM Inputs (Peds)'!A127</f>
        <v>118</v>
      </c>
      <c r="C119" s="24" t="str">
        <f>'AM Inputs (Peds)'!B127</f>
        <v>Deane Avenue NE at Kenilworth Terrace NE</v>
      </c>
      <c r="D119" s="30">
        <v>2</v>
      </c>
      <c r="E119" s="11" t="e">
        <f ca="1">'AM Inputs (Peds)'!I127</f>
        <v>#REF!</v>
      </c>
      <c r="F119" s="11" t="e">
        <f ca="1">'AM Inputs (Peds)'!J127</f>
        <v>#REF!</v>
      </c>
      <c r="G119" s="11" t="e">
        <f ca="1">'AM Inputs (Peds)'!K127</f>
        <v>#REF!</v>
      </c>
      <c r="H119" s="11" t="e">
        <f ca="1">'AM Inputs (Peds)'!L127</f>
        <v>#REF!</v>
      </c>
      <c r="I119" s="11" t="e">
        <f ca="1">'AM Inputs (Peds)'!M127</f>
        <v>#REF!</v>
      </c>
      <c r="J119" s="11" t="e">
        <f ca="1">'AM Inputs (Peds)'!N127</f>
        <v>#REF!</v>
      </c>
      <c r="K119" s="11" t="e">
        <f ca="1">'AM Inputs (Peds)'!O127</f>
        <v>#REF!</v>
      </c>
      <c r="L119" s="11" t="e">
        <f ca="1">'AM Inputs (Peds)'!P127</f>
        <v>#REF!</v>
      </c>
      <c r="M119" s="11" t="e">
        <f ca="1">'AM Inputs (Peds)'!Q127</f>
        <v>#REF!</v>
      </c>
      <c r="N119" s="11" t="e">
        <f ca="1">'AM Inputs (Peds)'!R127</f>
        <v>#REF!</v>
      </c>
      <c r="O119" s="11" t="e">
        <f ca="1">'AM Inputs (Peds)'!S127</f>
        <v>#REF!</v>
      </c>
      <c r="P119" s="11" t="e">
        <f ca="1">'AM Inputs (Peds)'!T127</f>
        <v>#REF!</v>
      </c>
      <c r="Q119" s="11" t="e">
        <f ca="1">'AM Inputs (Peds)'!U127</f>
        <v>#REF!</v>
      </c>
      <c r="R119" s="11" t="e">
        <f ca="1">'AM Inputs (Peds)'!V127</f>
        <v>#REF!</v>
      </c>
      <c r="S119" s="11" t="e">
        <f ca="1">'AM Inputs (Peds)'!W127</f>
        <v>#REF!</v>
      </c>
      <c r="T119" s="11" t="e">
        <f ca="1">'AM Inputs (Peds)'!X127</f>
        <v>#REF!</v>
      </c>
    </row>
    <row r="120" spans="1:20" x14ac:dyDescent="0.25">
      <c r="A120" s="4">
        <f>'AM Inputs (Peds)'!C128</f>
        <v>339</v>
      </c>
      <c r="B120" s="4">
        <f>'AM Inputs (Peds)'!A128</f>
        <v>119</v>
      </c>
      <c r="C120" s="24" t="str">
        <f>'AM Inputs (Peds)'!B128</f>
        <v>Deane Avenue NE at Kenilworth Terrace NE</v>
      </c>
      <c r="D120" s="30">
        <v>2</v>
      </c>
      <c r="E120" s="11" t="e">
        <f ca="1">'AM Inputs (Peds)'!I128</f>
        <v>#REF!</v>
      </c>
      <c r="F120" s="11" t="e">
        <f ca="1">'AM Inputs (Peds)'!J128</f>
        <v>#REF!</v>
      </c>
      <c r="G120" s="11" t="e">
        <f ca="1">'AM Inputs (Peds)'!K128</f>
        <v>#REF!</v>
      </c>
      <c r="H120" s="11" t="e">
        <f ca="1">'AM Inputs (Peds)'!L128</f>
        <v>#REF!</v>
      </c>
      <c r="I120" s="11" t="e">
        <f ca="1">'AM Inputs (Peds)'!M128</f>
        <v>#REF!</v>
      </c>
      <c r="J120" s="11" t="e">
        <f ca="1">'AM Inputs (Peds)'!N128</f>
        <v>#REF!</v>
      </c>
      <c r="K120" s="11" t="e">
        <f ca="1">'AM Inputs (Peds)'!O128</f>
        <v>#REF!</v>
      </c>
      <c r="L120" s="11" t="e">
        <f ca="1">'AM Inputs (Peds)'!P128</f>
        <v>#REF!</v>
      </c>
      <c r="M120" s="11" t="e">
        <f ca="1">'AM Inputs (Peds)'!Q128</f>
        <v>#REF!</v>
      </c>
      <c r="N120" s="11" t="e">
        <f ca="1">'AM Inputs (Peds)'!R128</f>
        <v>#REF!</v>
      </c>
      <c r="O120" s="11" t="e">
        <f ca="1">'AM Inputs (Peds)'!S128</f>
        <v>#REF!</v>
      </c>
      <c r="P120" s="11" t="e">
        <f ca="1">'AM Inputs (Peds)'!T128</f>
        <v>#REF!</v>
      </c>
      <c r="Q120" s="11" t="e">
        <f ca="1">'AM Inputs (Peds)'!U128</f>
        <v>#REF!</v>
      </c>
      <c r="R120" s="11" t="e">
        <f ca="1">'AM Inputs (Peds)'!V128</f>
        <v>#REF!</v>
      </c>
      <c r="S120" s="11" t="e">
        <f ca="1">'AM Inputs (Peds)'!W128</f>
        <v>#REF!</v>
      </c>
      <c r="T120" s="11" t="e">
        <f ca="1">'AM Inputs (Peds)'!X128</f>
        <v>#REF!</v>
      </c>
    </row>
    <row r="121" spans="1:20" x14ac:dyDescent="0.25">
      <c r="A121" s="4">
        <f>'AM Inputs (Peds)'!C129</f>
        <v>337</v>
      </c>
      <c r="B121" s="4">
        <f>'AM Inputs (Peds)'!A129</f>
        <v>120</v>
      </c>
      <c r="C121" s="24" t="str">
        <f>'AM Inputs (Peds)'!B129</f>
        <v>Deane Avenue NE at Kenilworth Avenue NE</v>
      </c>
      <c r="D121" s="30">
        <v>2</v>
      </c>
      <c r="E121" s="11" t="e">
        <f ca="1">'AM Inputs (Peds)'!I129</f>
        <v>#REF!</v>
      </c>
      <c r="F121" s="11" t="e">
        <f ca="1">'AM Inputs (Peds)'!J129</f>
        <v>#REF!</v>
      </c>
      <c r="G121" s="11" t="e">
        <f ca="1">'AM Inputs (Peds)'!K129</f>
        <v>#REF!</v>
      </c>
      <c r="H121" s="11" t="e">
        <f ca="1">'AM Inputs (Peds)'!L129</f>
        <v>#REF!</v>
      </c>
      <c r="I121" s="11" t="e">
        <f ca="1">'AM Inputs (Peds)'!M129</f>
        <v>#REF!</v>
      </c>
      <c r="J121" s="11" t="e">
        <f ca="1">'AM Inputs (Peds)'!N129</f>
        <v>#REF!</v>
      </c>
      <c r="K121" s="11" t="e">
        <f ca="1">'AM Inputs (Peds)'!O129</f>
        <v>#REF!</v>
      </c>
      <c r="L121" s="11" t="e">
        <f ca="1">'AM Inputs (Peds)'!P129</f>
        <v>#REF!</v>
      </c>
      <c r="M121" s="11" t="e">
        <f ca="1">'AM Inputs (Peds)'!Q129</f>
        <v>#REF!</v>
      </c>
      <c r="N121" s="11" t="e">
        <f ca="1">'AM Inputs (Peds)'!R129</f>
        <v>#REF!</v>
      </c>
      <c r="O121" s="11" t="e">
        <f ca="1">'AM Inputs (Peds)'!S129</f>
        <v>#REF!</v>
      </c>
      <c r="P121" s="11" t="e">
        <f ca="1">'AM Inputs (Peds)'!T129</f>
        <v>#REF!</v>
      </c>
      <c r="Q121" s="11" t="e">
        <f ca="1">'AM Inputs (Peds)'!U129</f>
        <v>#REF!</v>
      </c>
      <c r="R121" s="11" t="e">
        <f ca="1">'AM Inputs (Peds)'!V129</f>
        <v>#REF!</v>
      </c>
      <c r="S121" s="11" t="e">
        <f ca="1">'AM Inputs (Peds)'!W129</f>
        <v>#REF!</v>
      </c>
      <c r="T121" s="11" t="e">
        <f ca="1">'AM Inputs (Peds)'!X129</f>
        <v>#REF!</v>
      </c>
    </row>
    <row r="122" spans="1:20" x14ac:dyDescent="0.25">
      <c r="A122" s="4">
        <f>'AM Inputs (Peds)'!C130</f>
        <v>10386</v>
      </c>
      <c r="B122" s="4">
        <f>'AM Inputs (Peds)'!A130</f>
        <v>121</v>
      </c>
      <c r="C122" s="24" t="str">
        <f>'AM Inputs (Peds)'!B130</f>
        <v>Deane Avenue NE at Kenilworth Avenue NE</v>
      </c>
      <c r="D122" s="30">
        <v>2</v>
      </c>
      <c r="E122" s="11" t="e">
        <f ca="1">'AM Inputs (Peds)'!I130</f>
        <v>#REF!</v>
      </c>
      <c r="F122" s="11" t="e">
        <f ca="1">'AM Inputs (Peds)'!J130</f>
        <v>#REF!</v>
      </c>
      <c r="G122" s="11" t="e">
        <f ca="1">'AM Inputs (Peds)'!K130</f>
        <v>#REF!</v>
      </c>
      <c r="H122" s="11" t="e">
        <f ca="1">'AM Inputs (Peds)'!L130</f>
        <v>#REF!</v>
      </c>
      <c r="I122" s="11" t="e">
        <f ca="1">'AM Inputs (Peds)'!M130</f>
        <v>#REF!</v>
      </c>
      <c r="J122" s="11" t="e">
        <f ca="1">'AM Inputs (Peds)'!N130</f>
        <v>#REF!</v>
      </c>
      <c r="K122" s="11" t="e">
        <f ca="1">'AM Inputs (Peds)'!O130</f>
        <v>#REF!</v>
      </c>
      <c r="L122" s="11" t="e">
        <f ca="1">'AM Inputs (Peds)'!P130</f>
        <v>#REF!</v>
      </c>
      <c r="M122" s="11" t="e">
        <f ca="1">'AM Inputs (Peds)'!Q130</f>
        <v>#REF!</v>
      </c>
      <c r="N122" s="11" t="e">
        <f ca="1">'AM Inputs (Peds)'!R130</f>
        <v>#REF!</v>
      </c>
      <c r="O122" s="11" t="e">
        <f ca="1">'AM Inputs (Peds)'!S130</f>
        <v>#REF!</v>
      </c>
      <c r="P122" s="11" t="e">
        <f ca="1">'AM Inputs (Peds)'!T130</f>
        <v>#REF!</v>
      </c>
      <c r="Q122" s="11" t="e">
        <f ca="1">'AM Inputs (Peds)'!U130</f>
        <v>#REF!</v>
      </c>
      <c r="R122" s="11" t="e">
        <f ca="1">'AM Inputs (Peds)'!V130</f>
        <v>#REF!</v>
      </c>
      <c r="S122" s="11" t="e">
        <f ca="1">'AM Inputs (Peds)'!W130</f>
        <v>#REF!</v>
      </c>
      <c r="T122" s="11" t="e">
        <f ca="1">'AM Inputs (Peds)'!X130</f>
        <v>#REF!</v>
      </c>
    </row>
    <row r="123" spans="1:20" x14ac:dyDescent="0.25">
      <c r="A123" s="4">
        <f>'AM Inputs (Peds)'!C131</f>
        <v>343</v>
      </c>
      <c r="B123" s="4">
        <f>'AM Inputs (Peds)'!A131</f>
        <v>122</v>
      </c>
      <c r="C123" s="24" t="str">
        <f>'AM Inputs (Peds)'!B131</f>
        <v>Nannie Helen Burroughs Avenue NE at Kenilworth Avenue NE and DC-295 U-Turns</v>
      </c>
      <c r="D123" s="30">
        <v>2</v>
      </c>
      <c r="E123" s="11" t="e">
        <f ca="1">'AM Inputs (Peds)'!I131</f>
        <v>#REF!</v>
      </c>
      <c r="F123" s="11" t="e">
        <f ca="1">'AM Inputs (Peds)'!J131</f>
        <v>#REF!</v>
      </c>
      <c r="G123" s="11" t="e">
        <f ca="1">'AM Inputs (Peds)'!K131</f>
        <v>#REF!</v>
      </c>
      <c r="H123" s="11" t="e">
        <f ca="1">'AM Inputs (Peds)'!L131</f>
        <v>#REF!</v>
      </c>
      <c r="I123" s="11" t="e">
        <f ca="1">'AM Inputs (Peds)'!M131</f>
        <v>#REF!</v>
      </c>
      <c r="J123" s="11" t="e">
        <f ca="1">'AM Inputs (Peds)'!N131</f>
        <v>#REF!</v>
      </c>
      <c r="K123" s="11" t="e">
        <f ca="1">'AM Inputs (Peds)'!O131</f>
        <v>#REF!</v>
      </c>
      <c r="L123" s="11" t="e">
        <f ca="1">'AM Inputs (Peds)'!P131</f>
        <v>#REF!</v>
      </c>
      <c r="M123" s="11" t="e">
        <f ca="1">'AM Inputs (Peds)'!Q131</f>
        <v>#REF!</v>
      </c>
      <c r="N123" s="11" t="e">
        <f ca="1">'AM Inputs (Peds)'!R131</f>
        <v>#REF!</v>
      </c>
      <c r="O123" s="11" t="e">
        <f ca="1">'AM Inputs (Peds)'!S131</f>
        <v>#REF!</v>
      </c>
      <c r="P123" s="11" t="e">
        <f ca="1">'AM Inputs (Peds)'!T131</f>
        <v>#REF!</v>
      </c>
      <c r="Q123" s="11" t="e">
        <f ca="1">'AM Inputs (Peds)'!U131</f>
        <v>#REF!</v>
      </c>
      <c r="R123" s="11" t="e">
        <f ca="1">'AM Inputs (Peds)'!V131</f>
        <v>#REF!</v>
      </c>
      <c r="S123" s="11" t="e">
        <f ca="1">'AM Inputs (Peds)'!W131</f>
        <v>#REF!</v>
      </c>
      <c r="T123" s="11" t="e">
        <f ca="1">'AM Inputs (Peds)'!X131</f>
        <v>#REF!</v>
      </c>
    </row>
    <row r="124" spans="1:20" x14ac:dyDescent="0.25">
      <c r="A124" s="4">
        <f>'AM Inputs (Peds)'!C132</f>
        <v>345</v>
      </c>
      <c r="B124" s="4">
        <f>'AM Inputs (Peds)'!A132</f>
        <v>123</v>
      </c>
      <c r="C124" s="24" t="str">
        <f>'AM Inputs (Peds)'!B132</f>
        <v>Nannie Helen Burroughs Avenue NE at Kenilworth Avenue NE and DC-295 U-Turns</v>
      </c>
      <c r="D124" s="30">
        <v>2</v>
      </c>
      <c r="E124" s="11" t="e">
        <f ca="1">'AM Inputs (Peds)'!I132</f>
        <v>#REF!</v>
      </c>
      <c r="F124" s="11" t="e">
        <f ca="1">'AM Inputs (Peds)'!J132</f>
        <v>#REF!</v>
      </c>
      <c r="G124" s="11" t="e">
        <f ca="1">'AM Inputs (Peds)'!K132</f>
        <v>#REF!</v>
      </c>
      <c r="H124" s="11" t="e">
        <f ca="1">'AM Inputs (Peds)'!L132</f>
        <v>#REF!</v>
      </c>
      <c r="I124" s="11" t="e">
        <f ca="1">'AM Inputs (Peds)'!M132</f>
        <v>#REF!</v>
      </c>
      <c r="J124" s="11" t="e">
        <f ca="1">'AM Inputs (Peds)'!N132</f>
        <v>#REF!</v>
      </c>
      <c r="K124" s="11" t="e">
        <f ca="1">'AM Inputs (Peds)'!O132</f>
        <v>#REF!</v>
      </c>
      <c r="L124" s="11" t="e">
        <f ca="1">'AM Inputs (Peds)'!P132</f>
        <v>#REF!</v>
      </c>
      <c r="M124" s="11" t="e">
        <f ca="1">'AM Inputs (Peds)'!Q132</f>
        <v>#REF!</v>
      </c>
      <c r="N124" s="11" t="e">
        <f ca="1">'AM Inputs (Peds)'!R132</f>
        <v>#REF!</v>
      </c>
      <c r="O124" s="11" t="e">
        <f ca="1">'AM Inputs (Peds)'!S132</f>
        <v>#REF!</v>
      </c>
      <c r="P124" s="11" t="e">
        <f ca="1">'AM Inputs (Peds)'!T132</f>
        <v>#REF!</v>
      </c>
      <c r="Q124" s="11" t="e">
        <f ca="1">'AM Inputs (Peds)'!U132</f>
        <v>#REF!</v>
      </c>
      <c r="R124" s="11" t="e">
        <f ca="1">'AM Inputs (Peds)'!V132</f>
        <v>#REF!</v>
      </c>
      <c r="S124" s="11" t="e">
        <f ca="1">'AM Inputs (Peds)'!W132</f>
        <v>#REF!</v>
      </c>
      <c r="T124" s="11" t="e">
        <f ca="1">'AM Inputs (Peds)'!X132</f>
        <v>#REF!</v>
      </c>
    </row>
    <row r="125" spans="1:20" x14ac:dyDescent="0.25">
      <c r="A125" s="4">
        <f>'AM Inputs (Peds)'!C133</f>
        <v>341</v>
      </c>
      <c r="B125" s="4">
        <f>'AM Inputs (Peds)'!A133</f>
        <v>124</v>
      </c>
      <c r="C125" s="24" t="str">
        <f>'AM Inputs (Peds)'!B133</f>
        <v>Nannie Helen Burroughs Avenue NE at Kenilworth Avenue NE and DC-295 U-Turns</v>
      </c>
      <c r="D125" s="30">
        <v>2</v>
      </c>
      <c r="E125" s="11" t="e">
        <f ca="1">'AM Inputs (Peds)'!I133</f>
        <v>#REF!</v>
      </c>
      <c r="F125" s="11" t="e">
        <f ca="1">'AM Inputs (Peds)'!J133</f>
        <v>#REF!</v>
      </c>
      <c r="G125" s="11" t="e">
        <f ca="1">'AM Inputs (Peds)'!K133</f>
        <v>#REF!</v>
      </c>
      <c r="H125" s="11" t="e">
        <f ca="1">'AM Inputs (Peds)'!L133</f>
        <v>#REF!</v>
      </c>
      <c r="I125" s="11" t="e">
        <f ca="1">'AM Inputs (Peds)'!M133</f>
        <v>#REF!</v>
      </c>
      <c r="J125" s="11" t="e">
        <f ca="1">'AM Inputs (Peds)'!N133</f>
        <v>#REF!</v>
      </c>
      <c r="K125" s="11" t="e">
        <f ca="1">'AM Inputs (Peds)'!O133</f>
        <v>#REF!</v>
      </c>
      <c r="L125" s="11" t="e">
        <f ca="1">'AM Inputs (Peds)'!P133</f>
        <v>#REF!</v>
      </c>
      <c r="M125" s="11" t="e">
        <f ca="1">'AM Inputs (Peds)'!Q133</f>
        <v>#REF!</v>
      </c>
      <c r="N125" s="11" t="e">
        <f ca="1">'AM Inputs (Peds)'!R133</f>
        <v>#REF!</v>
      </c>
      <c r="O125" s="11" t="e">
        <f ca="1">'AM Inputs (Peds)'!S133</f>
        <v>#REF!</v>
      </c>
      <c r="P125" s="11" t="e">
        <f ca="1">'AM Inputs (Peds)'!T133</f>
        <v>#REF!</v>
      </c>
      <c r="Q125" s="11" t="e">
        <f ca="1">'AM Inputs (Peds)'!U133</f>
        <v>#REF!</v>
      </c>
      <c r="R125" s="11" t="e">
        <f ca="1">'AM Inputs (Peds)'!V133</f>
        <v>#REF!</v>
      </c>
      <c r="S125" s="11" t="e">
        <f ca="1">'AM Inputs (Peds)'!W133</f>
        <v>#REF!</v>
      </c>
      <c r="T125" s="11" t="e">
        <f ca="1">'AM Inputs (Peds)'!X133</f>
        <v>#REF!</v>
      </c>
    </row>
    <row r="126" spans="1:20" x14ac:dyDescent="0.25">
      <c r="A126" s="4">
        <f>'AM Inputs (Peds)'!C134</f>
        <v>166</v>
      </c>
      <c r="B126" s="4">
        <f>'AM Inputs (Peds)'!A134</f>
        <v>125</v>
      </c>
      <c r="C126" s="24" t="str">
        <f>'AM Inputs (Peds)'!B134</f>
        <v>Nannie Helen Burroughs Avenue NE at Minnesota Avenue NE</v>
      </c>
      <c r="D126" s="30">
        <v>2</v>
      </c>
      <c r="E126" s="11" t="e">
        <f ca="1">'AM Inputs (Peds)'!I134</f>
        <v>#REF!</v>
      </c>
      <c r="F126" s="11" t="e">
        <f ca="1">'AM Inputs (Peds)'!J134</f>
        <v>#REF!</v>
      </c>
      <c r="G126" s="11" t="e">
        <f ca="1">'AM Inputs (Peds)'!K134</f>
        <v>#REF!</v>
      </c>
      <c r="H126" s="11" t="e">
        <f ca="1">'AM Inputs (Peds)'!L134</f>
        <v>#REF!</v>
      </c>
      <c r="I126" s="11" t="e">
        <f ca="1">'AM Inputs (Peds)'!M134</f>
        <v>#REF!</v>
      </c>
      <c r="J126" s="11" t="e">
        <f ca="1">'AM Inputs (Peds)'!N134</f>
        <v>#REF!</v>
      </c>
      <c r="K126" s="11" t="e">
        <f ca="1">'AM Inputs (Peds)'!O134</f>
        <v>#REF!</v>
      </c>
      <c r="L126" s="11" t="e">
        <f ca="1">'AM Inputs (Peds)'!P134</f>
        <v>#REF!</v>
      </c>
      <c r="M126" s="11" t="e">
        <f ca="1">'AM Inputs (Peds)'!Q134</f>
        <v>#REF!</v>
      </c>
      <c r="N126" s="11" t="e">
        <f ca="1">'AM Inputs (Peds)'!R134</f>
        <v>#REF!</v>
      </c>
      <c r="O126" s="11" t="e">
        <f ca="1">'AM Inputs (Peds)'!S134</f>
        <v>#REF!</v>
      </c>
      <c r="P126" s="11" t="e">
        <f ca="1">'AM Inputs (Peds)'!T134</f>
        <v>#REF!</v>
      </c>
      <c r="Q126" s="11" t="e">
        <f ca="1">'AM Inputs (Peds)'!U134</f>
        <v>#REF!</v>
      </c>
      <c r="R126" s="11" t="e">
        <f ca="1">'AM Inputs (Peds)'!V134</f>
        <v>#REF!</v>
      </c>
      <c r="S126" s="11" t="e">
        <f ca="1">'AM Inputs (Peds)'!W134</f>
        <v>#REF!</v>
      </c>
      <c r="T126" s="11" t="e">
        <f ca="1">'AM Inputs (Peds)'!X134</f>
        <v>#REF!</v>
      </c>
    </row>
    <row r="127" spans="1:20" x14ac:dyDescent="0.25">
      <c r="A127" s="4">
        <f>'AM Inputs (Peds)'!C135</f>
        <v>346</v>
      </c>
      <c r="B127" s="4">
        <f>'AM Inputs (Peds)'!A135</f>
        <v>126</v>
      </c>
      <c r="C127" s="24" t="str">
        <f>'AM Inputs (Peds)'!B135</f>
        <v>Nannie Helen Burroughs Avenue NE at Minnesota Avenue NE</v>
      </c>
      <c r="D127" s="30">
        <v>2</v>
      </c>
      <c r="E127" s="11" t="e">
        <f ca="1">'AM Inputs (Peds)'!I135</f>
        <v>#REF!</v>
      </c>
      <c r="F127" s="11" t="e">
        <f ca="1">'AM Inputs (Peds)'!J135</f>
        <v>#REF!</v>
      </c>
      <c r="G127" s="11" t="e">
        <f ca="1">'AM Inputs (Peds)'!K135</f>
        <v>#REF!</v>
      </c>
      <c r="H127" s="11" t="e">
        <f ca="1">'AM Inputs (Peds)'!L135</f>
        <v>#REF!</v>
      </c>
      <c r="I127" s="11" t="e">
        <f ca="1">'AM Inputs (Peds)'!M135</f>
        <v>#REF!</v>
      </c>
      <c r="J127" s="11" t="e">
        <f ca="1">'AM Inputs (Peds)'!N135</f>
        <v>#REF!</v>
      </c>
      <c r="K127" s="11" t="e">
        <f ca="1">'AM Inputs (Peds)'!O135</f>
        <v>#REF!</v>
      </c>
      <c r="L127" s="11" t="e">
        <f ca="1">'AM Inputs (Peds)'!P135</f>
        <v>#REF!</v>
      </c>
      <c r="M127" s="11" t="e">
        <f ca="1">'AM Inputs (Peds)'!Q135</f>
        <v>#REF!</v>
      </c>
      <c r="N127" s="11" t="e">
        <f ca="1">'AM Inputs (Peds)'!R135</f>
        <v>#REF!</v>
      </c>
      <c r="O127" s="11" t="e">
        <f ca="1">'AM Inputs (Peds)'!S135</f>
        <v>#REF!</v>
      </c>
      <c r="P127" s="11" t="e">
        <f ca="1">'AM Inputs (Peds)'!T135</f>
        <v>#REF!</v>
      </c>
      <c r="Q127" s="11" t="e">
        <f ca="1">'AM Inputs (Peds)'!U135</f>
        <v>#REF!</v>
      </c>
      <c r="R127" s="11" t="e">
        <f ca="1">'AM Inputs (Peds)'!V135</f>
        <v>#REF!</v>
      </c>
      <c r="S127" s="11" t="e">
        <f ca="1">'AM Inputs (Peds)'!W135</f>
        <v>#REF!</v>
      </c>
      <c r="T127" s="11" t="e">
        <f ca="1">'AM Inputs (Peds)'!X135</f>
        <v>#REF!</v>
      </c>
    </row>
    <row r="128" spans="1:20" x14ac:dyDescent="0.25">
      <c r="A128" s="4">
        <f>'AM Inputs (Peds)'!C136</f>
        <v>358</v>
      </c>
      <c r="B128" s="4">
        <f>'AM Inputs (Peds)'!A136</f>
        <v>127</v>
      </c>
      <c r="C128" s="24" t="str">
        <f>'AM Inputs (Peds)'!B136</f>
        <v>Nannie Helen Burroughs Avenue NE at 44th Street NE and Hunt Place NE</v>
      </c>
      <c r="D128" s="30">
        <v>2</v>
      </c>
      <c r="E128" s="11" t="e">
        <f ca="1">'AM Inputs (Peds)'!I136</f>
        <v>#REF!</v>
      </c>
      <c r="F128" s="11" t="e">
        <f ca="1">'AM Inputs (Peds)'!J136</f>
        <v>#REF!</v>
      </c>
      <c r="G128" s="11" t="e">
        <f ca="1">'AM Inputs (Peds)'!K136</f>
        <v>#REF!</v>
      </c>
      <c r="H128" s="11" t="e">
        <f ca="1">'AM Inputs (Peds)'!L136</f>
        <v>#REF!</v>
      </c>
      <c r="I128" s="11" t="e">
        <f ca="1">'AM Inputs (Peds)'!M136</f>
        <v>#REF!</v>
      </c>
      <c r="J128" s="11" t="e">
        <f ca="1">'AM Inputs (Peds)'!N136</f>
        <v>#REF!</v>
      </c>
      <c r="K128" s="11" t="e">
        <f ca="1">'AM Inputs (Peds)'!O136</f>
        <v>#REF!</v>
      </c>
      <c r="L128" s="11" t="e">
        <f ca="1">'AM Inputs (Peds)'!P136</f>
        <v>#REF!</v>
      </c>
      <c r="M128" s="11" t="e">
        <f ca="1">'AM Inputs (Peds)'!Q136</f>
        <v>#REF!</v>
      </c>
      <c r="N128" s="11" t="e">
        <f ca="1">'AM Inputs (Peds)'!R136</f>
        <v>#REF!</v>
      </c>
      <c r="O128" s="11" t="e">
        <f ca="1">'AM Inputs (Peds)'!S136</f>
        <v>#REF!</v>
      </c>
      <c r="P128" s="11" t="e">
        <f ca="1">'AM Inputs (Peds)'!T136</f>
        <v>#REF!</v>
      </c>
      <c r="Q128" s="11" t="e">
        <f ca="1">'AM Inputs (Peds)'!U136</f>
        <v>#REF!</v>
      </c>
      <c r="R128" s="11" t="e">
        <f ca="1">'AM Inputs (Peds)'!V136</f>
        <v>#REF!</v>
      </c>
      <c r="S128" s="11" t="e">
        <f ca="1">'AM Inputs (Peds)'!W136</f>
        <v>#REF!</v>
      </c>
      <c r="T128" s="11" t="e">
        <f ca="1">'AM Inputs (Peds)'!X136</f>
        <v>#REF!</v>
      </c>
    </row>
    <row r="129" spans="1:20" x14ac:dyDescent="0.25">
      <c r="A129" s="4">
        <f>'AM Inputs (Peds)'!C137</f>
        <v>355</v>
      </c>
      <c r="B129" s="4">
        <f>'AM Inputs (Peds)'!A137</f>
        <v>128</v>
      </c>
      <c r="C129" s="24" t="str">
        <f>'AM Inputs (Peds)'!B137</f>
        <v>Nannie Helen Burroughs Avenue NE at 44th Street NE and Hunt Place NE</v>
      </c>
      <c r="D129" s="30">
        <v>2</v>
      </c>
      <c r="E129" s="11" t="e">
        <f ca="1">'AM Inputs (Peds)'!I137</f>
        <v>#REF!</v>
      </c>
      <c r="F129" s="11" t="e">
        <f ca="1">'AM Inputs (Peds)'!J137</f>
        <v>#REF!</v>
      </c>
      <c r="G129" s="11" t="e">
        <f ca="1">'AM Inputs (Peds)'!K137</f>
        <v>#REF!</v>
      </c>
      <c r="H129" s="11" t="e">
        <f ca="1">'AM Inputs (Peds)'!L137</f>
        <v>#REF!</v>
      </c>
      <c r="I129" s="11" t="e">
        <f ca="1">'AM Inputs (Peds)'!M137</f>
        <v>#REF!</v>
      </c>
      <c r="J129" s="11" t="e">
        <f ca="1">'AM Inputs (Peds)'!N137</f>
        <v>#REF!</v>
      </c>
      <c r="K129" s="11" t="e">
        <f ca="1">'AM Inputs (Peds)'!O137</f>
        <v>#REF!</v>
      </c>
      <c r="L129" s="11" t="e">
        <f ca="1">'AM Inputs (Peds)'!P137</f>
        <v>#REF!</v>
      </c>
      <c r="M129" s="11" t="e">
        <f ca="1">'AM Inputs (Peds)'!Q137</f>
        <v>#REF!</v>
      </c>
      <c r="N129" s="11" t="e">
        <f ca="1">'AM Inputs (Peds)'!R137</f>
        <v>#REF!</v>
      </c>
      <c r="O129" s="11" t="e">
        <f ca="1">'AM Inputs (Peds)'!S137</f>
        <v>#REF!</v>
      </c>
      <c r="P129" s="11" t="e">
        <f ca="1">'AM Inputs (Peds)'!T137</f>
        <v>#REF!</v>
      </c>
      <c r="Q129" s="11" t="e">
        <f ca="1">'AM Inputs (Peds)'!U137</f>
        <v>#REF!</v>
      </c>
      <c r="R129" s="11" t="e">
        <f ca="1">'AM Inputs (Peds)'!V137</f>
        <v>#REF!</v>
      </c>
      <c r="S129" s="11" t="e">
        <f ca="1">'AM Inputs (Peds)'!W137</f>
        <v>#REF!</v>
      </c>
      <c r="T129" s="11" t="e">
        <f ca="1">'AM Inputs (Peds)'!X137</f>
        <v>#REF!</v>
      </c>
    </row>
    <row r="130" spans="1:20" x14ac:dyDescent="0.25">
      <c r="A130" s="4">
        <f>'AM Inputs (Peds)'!C138</f>
        <v>353</v>
      </c>
      <c r="B130" s="4">
        <f>'AM Inputs (Peds)'!A138</f>
        <v>129</v>
      </c>
      <c r="C130" s="24" t="str">
        <f>'AM Inputs (Peds)'!B138</f>
        <v>Nannie Helen Burroughs Avenue NE at 44th Street NE and Hunt Place NE</v>
      </c>
      <c r="D130" s="30">
        <v>2</v>
      </c>
      <c r="E130" s="11" t="e">
        <f ca="1">'AM Inputs (Peds)'!I138</f>
        <v>#REF!</v>
      </c>
      <c r="F130" s="11" t="e">
        <f ca="1">'AM Inputs (Peds)'!J138</f>
        <v>#REF!</v>
      </c>
      <c r="G130" s="11" t="e">
        <f ca="1">'AM Inputs (Peds)'!K138</f>
        <v>#REF!</v>
      </c>
      <c r="H130" s="11" t="e">
        <f ca="1">'AM Inputs (Peds)'!L138</f>
        <v>#REF!</v>
      </c>
      <c r="I130" s="11" t="e">
        <f ca="1">'AM Inputs (Peds)'!M138</f>
        <v>#REF!</v>
      </c>
      <c r="J130" s="11" t="e">
        <f ca="1">'AM Inputs (Peds)'!N138</f>
        <v>#REF!</v>
      </c>
      <c r="K130" s="11" t="e">
        <f ca="1">'AM Inputs (Peds)'!O138</f>
        <v>#REF!</v>
      </c>
      <c r="L130" s="11" t="e">
        <f ca="1">'AM Inputs (Peds)'!P138</f>
        <v>#REF!</v>
      </c>
      <c r="M130" s="11" t="e">
        <f ca="1">'AM Inputs (Peds)'!Q138</f>
        <v>#REF!</v>
      </c>
      <c r="N130" s="11" t="e">
        <f ca="1">'AM Inputs (Peds)'!R138</f>
        <v>#REF!</v>
      </c>
      <c r="O130" s="11" t="e">
        <f ca="1">'AM Inputs (Peds)'!S138</f>
        <v>#REF!</v>
      </c>
      <c r="P130" s="11" t="e">
        <f ca="1">'AM Inputs (Peds)'!T138</f>
        <v>#REF!</v>
      </c>
      <c r="Q130" s="11" t="e">
        <f ca="1">'AM Inputs (Peds)'!U138</f>
        <v>#REF!</v>
      </c>
      <c r="R130" s="11" t="e">
        <f ca="1">'AM Inputs (Peds)'!V138</f>
        <v>#REF!</v>
      </c>
      <c r="S130" s="11" t="e">
        <f ca="1">'AM Inputs (Peds)'!W138</f>
        <v>#REF!</v>
      </c>
      <c r="T130" s="11" t="e">
        <f ca="1">'AM Inputs (Peds)'!X138</f>
        <v>#REF!</v>
      </c>
    </row>
    <row r="131" spans="1:20" x14ac:dyDescent="0.25">
      <c r="A131" s="4">
        <f>'AM Inputs (Peds)'!C139</f>
        <v>350</v>
      </c>
      <c r="B131" s="4">
        <f>'AM Inputs (Peds)'!A139</f>
        <v>130</v>
      </c>
      <c r="C131" s="24" t="str">
        <f>'AM Inputs (Peds)'!B139</f>
        <v>Nannie Helen Burroughs Avenue NE at 44th Street NE and Hunt Place NE</v>
      </c>
      <c r="D131" s="30">
        <v>2</v>
      </c>
      <c r="E131" s="11" t="e">
        <f ca="1">'AM Inputs (Peds)'!I139</f>
        <v>#REF!</v>
      </c>
      <c r="F131" s="11" t="e">
        <f ca="1">'AM Inputs (Peds)'!J139</f>
        <v>#REF!</v>
      </c>
      <c r="G131" s="11" t="e">
        <f ca="1">'AM Inputs (Peds)'!K139</f>
        <v>#REF!</v>
      </c>
      <c r="H131" s="11" t="e">
        <f ca="1">'AM Inputs (Peds)'!L139</f>
        <v>#REF!</v>
      </c>
      <c r="I131" s="11" t="e">
        <f ca="1">'AM Inputs (Peds)'!M139</f>
        <v>#REF!</v>
      </c>
      <c r="J131" s="11" t="e">
        <f ca="1">'AM Inputs (Peds)'!N139</f>
        <v>#REF!</v>
      </c>
      <c r="K131" s="11" t="e">
        <f ca="1">'AM Inputs (Peds)'!O139</f>
        <v>#REF!</v>
      </c>
      <c r="L131" s="11" t="e">
        <f ca="1">'AM Inputs (Peds)'!P139</f>
        <v>#REF!</v>
      </c>
      <c r="M131" s="11" t="e">
        <f ca="1">'AM Inputs (Peds)'!Q139</f>
        <v>#REF!</v>
      </c>
      <c r="N131" s="11" t="e">
        <f ca="1">'AM Inputs (Peds)'!R139</f>
        <v>#REF!</v>
      </c>
      <c r="O131" s="11" t="e">
        <f ca="1">'AM Inputs (Peds)'!S139</f>
        <v>#REF!</v>
      </c>
      <c r="P131" s="11" t="e">
        <f ca="1">'AM Inputs (Peds)'!T139</f>
        <v>#REF!</v>
      </c>
      <c r="Q131" s="11" t="e">
        <f ca="1">'AM Inputs (Peds)'!U139</f>
        <v>#REF!</v>
      </c>
      <c r="R131" s="11" t="e">
        <f ca="1">'AM Inputs (Peds)'!V139</f>
        <v>#REF!</v>
      </c>
      <c r="S131" s="11" t="e">
        <f ca="1">'AM Inputs (Peds)'!W139</f>
        <v>#REF!</v>
      </c>
      <c r="T131" s="11" t="e">
        <f ca="1">'AM Inputs (Peds)'!X139</f>
        <v>#REF!</v>
      </c>
    </row>
    <row r="132" spans="1:20" x14ac:dyDescent="0.25">
      <c r="A132" s="4">
        <f>'AM Inputs (Peds)'!C140</f>
        <v>357</v>
      </c>
      <c r="B132" s="4">
        <f>'AM Inputs (Peds)'!A140</f>
        <v>131</v>
      </c>
      <c r="C132" s="24" t="str">
        <f>'AM Inputs (Peds)'!B140</f>
        <v>Nannie Helen Burroughs Avenue NE at 44th Street NE and Hunt Place NE</v>
      </c>
      <c r="D132" s="30">
        <v>2</v>
      </c>
      <c r="E132" s="11" t="e">
        <f ca="1">'AM Inputs (Peds)'!I140</f>
        <v>#REF!</v>
      </c>
      <c r="F132" s="11" t="e">
        <f ca="1">'AM Inputs (Peds)'!J140</f>
        <v>#REF!</v>
      </c>
      <c r="G132" s="11" t="e">
        <f ca="1">'AM Inputs (Peds)'!K140</f>
        <v>#REF!</v>
      </c>
      <c r="H132" s="11" t="e">
        <f ca="1">'AM Inputs (Peds)'!L140</f>
        <v>#REF!</v>
      </c>
      <c r="I132" s="11" t="e">
        <f ca="1">'AM Inputs (Peds)'!M140</f>
        <v>#REF!</v>
      </c>
      <c r="J132" s="11" t="e">
        <f ca="1">'AM Inputs (Peds)'!N140</f>
        <v>#REF!</v>
      </c>
      <c r="K132" s="11" t="e">
        <f ca="1">'AM Inputs (Peds)'!O140</f>
        <v>#REF!</v>
      </c>
      <c r="L132" s="11" t="e">
        <f ca="1">'AM Inputs (Peds)'!P140</f>
        <v>#REF!</v>
      </c>
      <c r="M132" s="11" t="e">
        <f ca="1">'AM Inputs (Peds)'!Q140</f>
        <v>#REF!</v>
      </c>
      <c r="N132" s="11" t="e">
        <f ca="1">'AM Inputs (Peds)'!R140</f>
        <v>#REF!</v>
      </c>
      <c r="O132" s="11" t="e">
        <f ca="1">'AM Inputs (Peds)'!S140</f>
        <v>#REF!</v>
      </c>
      <c r="P132" s="11" t="e">
        <f ca="1">'AM Inputs (Peds)'!T140</f>
        <v>#REF!</v>
      </c>
      <c r="Q132" s="11" t="e">
        <f ca="1">'AM Inputs (Peds)'!U140</f>
        <v>#REF!</v>
      </c>
      <c r="R132" s="11" t="e">
        <f ca="1">'AM Inputs (Peds)'!V140</f>
        <v>#REF!</v>
      </c>
      <c r="S132" s="11" t="e">
        <f ca="1">'AM Inputs (Peds)'!W140</f>
        <v>#REF!</v>
      </c>
      <c r="T132" s="11" t="e">
        <f ca="1">'AM Inputs (Peds)'!X140</f>
        <v>#REF!</v>
      </c>
    </row>
    <row r="133" spans="1:20" x14ac:dyDescent="0.25">
      <c r="A133" s="4">
        <f>'AM Inputs (Peds)'!C141</f>
        <v>361</v>
      </c>
      <c r="B133" s="4">
        <f>'AM Inputs (Peds)'!A141</f>
        <v>132</v>
      </c>
      <c r="C133" s="24" t="str">
        <f>'AM Inputs (Peds)'!B141</f>
        <v>Kenilworth Avenue NE at Foote Street NE</v>
      </c>
      <c r="D133" s="30">
        <v>2</v>
      </c>
      <c r="E133" s="11" t="e">
        <f ca="1">'AM Inputs (Peds)'!I141</f>
        <v>#REF!</v>
      </c>
      <c r="F133" s="11" t="e">
        <f ca="1">'AM Inputs (Peds)'!J141</f>
        <v>#REF!</v>
      </c>
      <c r="G133" s="11" t="e">
        <f ca="1">'AM Inputs (Peds)'!K141</f>
        <v>#REF!</v>
      </c>
      <c r="H133" s="11" t="e">
        <f ca="1">'AM Inputs (Peds)'!L141</f>
        <v>#REF!</v>
      </c>
      <c r="I133" s="11" t="e">
        <f ca="1">'AM Inputs (Peds)'!M141</f>
        <v>#REF!</v>
      </c>
      <c r="J133" s="11" t="e">
        <f ca="1">'AM Inputs (Peds)'!N141</f>
        <v>#REF!</v>
      </c>
      <c r="K133" s="11" t="e">
        <f ca="1">'AM Inputs (Peds)'!O141</f>
        <v>#REF!</v>
      </c>
      <c r="L133" s="11" t="e">
        <f ca="1">'AM Inputs (Peds)'!P141</f>
        <v>#REF!</v>
      </c>
      <c r="M133" s="11" t="e">
        <f ca="1">'AM Inputs (Peds)'!Q141</f>
        <v>#REF!</v>
      </c>
      <c r="N133" s="11" t="e">
        <f ca="1">'AM Inputs (Peds)'!R141</f>
        <v>#REF!</v>
      </c>
      <c r="O133" s="11" t="e">
        <f ca="1">'AM Inputs (Peds)'!S141</f>
        <v>#REF!</v>
      </c>
      <c r="P133" s="11" t="e">
        <f ca="1">'AM Inputs (Peds)'!T141</f>
        <v>#REF!</v>
      </c>
      <c r="Q133" s="11" t="e">
        <f ca="1">'AM Inputs (Peds)'!U141</f>
        <v>#REF!</v>
      </c>
      <c r="R133" s="11" t="e">
        <f ca="1">'AM Inputs (Peds)'!V141</f>
        <v>#REF!</v>
      </c>
      <c r="S133" s="11" t="e">
        <f ca="1">'AM Inputs (Peds)'!W141</f>
        <v>#REF!</v>
      </c>
      <c r="T133" s="11" t="e">
        <f ca="1">'AM Inputs (Peds)'!X141</f>
        <v>#REF!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Compositions</vt:lpstr>
      <vt:lpstr>AM Inputs</vt:lpstr>
      <vt:lpstr>AM-Inputs-Vhelper</vt:lpstr>
      <vt:lpstr>AM Inputs (Peds)</vt:lpstr>
      <vt:lpstr>AM-Inputs-Peds-Vhelper</vt:lpstr>
      <vt:lpstr>FR_DB</vt:lpstr>
      <vt:lpstr>TMC_DB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Turner, Emily</dc:creator>
  <cp:lastModifiedBy>Hammit, Britton</cp:lastModifiedBy>
  <dcterms:created xsi:type="dcterms:W3CDTF">2019-06-06T18:28:24Z</dcterms:created>
  <dcterms:modified xsi:type="dcterms:W3CDTF">2022-04-20T19:28:49Z</dcterms:modified>
</cp:coreProperties>
</file>