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reza\Documents\GitHub\Auto-SIS-Sheet\"/>
    </mc:Choice>
  </mc:AlternateContent>
  <bookViews>
    <workbookView xWindow="0" yWindow="0" windowWidth="21900" windowHeight="7575"/>
  </bookViews>
  <sheets>
    <sheet name="GS200T" sheetId="1" r:id="rId1"/>
    <sheet name="GS200TF" sheetId="4" r:id="rId2"/>
    <sheet name="GS350" sheetId="5" r:id="rId3"/>
    <sheet name="GS350F" sheetId="6" r:id="rId4"/>
  </sheets>
  <definedNames>
    <definedName name="_xlnm.Print_Area" localSheetId="0">GS200T!$A$1:$L$63</definedName>
    <definedName name="_xlnm.Print_Area" localSheetId="1">GS200TF!$A$1:$L$94</definedName>
    <definedName name="_xlnm.Print_Area" localSheetId="2">'GS350'!$A$1:$L$114</definedName>
    <definedName name="_xlnm.Print_Area" localSheetId="3">GS350F!$A$1:$L$97</definedName>
  </definedNames>
  <calcPr calcId="171027"/>
</workbook>
</file>

<file path=xl/calcChain.xml><?xml version="1.0" encoding="utf-8"?>
<calcChain xmlns="http://schemas.openxmlformats.org/spreadsheetml/2006/main">
  <c r="J11" i="6" l="1"/>
  <c r="J19" i="6"/>
  <c r="J20" i="6"/>
  <c r="J21" i="6"/>
  <c r="J22" i="6"/>
  <c r="J23" i="6"/>
  <c r="J24" i="6"/>
  <c r="J25" i="6"/>
  <c r="J26" i="6"/>
  <c r="J27" i="6"/>
  <c r="O15" i="6"/>
  <c r="F37" i="6"/>
  <c r="O16" i="6"/>
  <c r="I89" i="6"/>
  <c r="I88" i="6"/>
  <c r="I87" i="6"/>
  <c r="I86" i="6"/>
  <c r="I85" i="6"/>
  <c r="I84" i="6"/>
  <c r="I83" i="6"/>
  <c r="I82" i="6"/>
  <c r="I81" i="6"/>
  <c r="I80" i="6"/>
  <c r="I79" i="6"/>
  <c r="I78" i="6"/>
  <c r="F89" i="6"/>
  <c r="F88" i="6"/>
  <c r="F87" i="6"/>
  <c r="F86" i="6"/>
  <c r="F85" i="6"/>
  <c r="F84" i="6"/>
  <c r="F83" i="6"/>
  <c r="F82" i="6"/>
  <c r="F81" i="6"/>
  <c r="F80" i="6"/>
  <c r="F79" i="6"/>
  <c r="F78" i="6"/>
  <c r="I96" i="6"/>
  <c r="F96" i="6"/>
  <c r="I95" i="6"/>
  <c r="F95" i="6"/>
  <c r="I94" i="6"/>
  <c r="F94" i="6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I96" i="5"/>
  <c r="F96" i="5"/>
  <c r="I95" i="5"/>
  <c r="F95" i="5"/>
  <c r="I94" i="5"/>
  <c r="F94" i="5"/>
  <c r="I93" i="5"/>
  <c r="F93" i="5"/>
  <c r="I92" i="5"/>
  <c r="F92" i="5"/>
  <c r="I91" i="5"/>
  <c r="F91" i="5"/>
  <c r="I90" i="5"/>
  <c r="F90" i="5"/>
  <c r="I89" i="5"/>
  <c r="F89" i="5"/>
  <c r="I93" i="4"/>
  <c r="F93" i="4"/>
  <c r="I92" i="4"/>
  <c r="F92" i="4"/>
  <c r="I91" i="4"/>
  <c r="F91" i="4"/>
  <c r="I86" i="4"/>
  <c r="I85" i="4"/>
  <c r="I84" i="4"/>
  <c r="I83" i="4"/>
  <c r="I82" i="4"/>
  <c r="I81" i="4"/>
  <c r="I80" i="4"/>
  <c r="I79" i="4"/>
  <c r="I78" i="4"/>
  <c r="I77" i="4"/>
  <c r="F86" i="4"/>
  <c r="F85" i="4"/>
  <c r="F84" i="4"/>
  <c r="F83" i="4"/>
  <c r="F82" i="4"/>
  <c r="F81" i="4"/>
  <c r="F80" i="4"/>
  <c r="F79" i="4"/>
  <c r="F78" i="4"/>
  <c r="F77" i="4"/>
  <c r="I61" i="1"/>
  <c r="I60" i="1"/>
  <c r="I59" i="1"/>
  <c r="I58" i="1"/>
  <c r="I57" i="1"/>
  <c r="I56" i="1"/>
  <c r="I55" i="1"/>
  <c r="I54" i="1"/>
  <c r="I53" i="1"/>
  <c r="I52" i="1"/>
  <c r="F61" i="1"/>
  <c r="F60" i="1"/>
  <c r="F59" i="1"/>
  <c r="F58" i="1"/>
  <c r="F57" i="1"/>
  <c r="F56" i="1"/>
  <c r="F55" i="1"/>
  <c r="F54" i="1"/>
  <c r="F53" i="1"/>
  <c r="F52" i="1"/>
  <c r="O4" i="6"/>
  <c r="F11" i="6"/>
  <c r="O5" i="6"/>
  <c r="O6" i="6"/>
  <c r="F26" i="6"/>
  <c r="O7" i="6"/>
  <c r="F53" i="6"/>
  <c r="F27" i="6"/>
  <c r="O8" i="6"/>
  <c r="F22" i="6"/>
  <c r="O9" i="6"/>
  <c r="O10" i="6"/>
  <c r="F20" i="6"/>
  <c r="G11" i="6"/>
  <c r="O11" i="6"/>
  <c r="F25" i="6"/>
  <c r="O12" i="6"/>
  <c r="F45" i="6"/>
  <c r="F49" i="6"/>
  <c r="O13" i="6"/>
  <c r="F50" i="6"/>
  <c r="O14" i="6"/>
  <c r="G19" i="6"/>
  <c r="G20" i="6"/>
  <c r="F21" i="6"/>
  <c r="G21" i="6"/>
  <c r="G22" i="6"/>
  <c r="G23" i="6"/>
  <c r="G24" i="6"/>
  <c r="O24" i="6"/>
  <c r="G25" i="6"/>
  <c r="O25" i="6"/>
  <c r="G26" i="6"/>
  <c r="O26" i="6"/>
  <c r="G27" i="6"/>
  <c r="O27" i="6"/>
  <c r="O28" i="6"/>
  <c r="O29" i="6"/>
  <c r="O30" i="6"/>
  <c r="O31" i="6"/>
  <c r="O32" i="6"/>
  <c r="O33" i="6"/>
  <c r="O34" i="6"/>
  <c r="O35" i="6"/>
  <c r="G37" i="6"/>
  <c r="J37" i="6"/>
  <c r="G38" i="6"/>
  <c r="J38" i="6"/>
  <c r="G45" i="6"/>
  <c r="J45" i="6"/>
  <c r="G46" i="6"/>
  <c r="J46" i="6"/>
  <c r="F47" i="6"/>
  <c r="G47" i="6"/>
  <c r="J47" i="6"/>
  <c r="G48" i="6"/>
  <c r="J48" i="6"/>
  <c r="G49" i="6"/>
  <c r="J49" i="6"/>
  <c r="G50" i="6"/>
  <c r="J50" i="6"/>
  <c r="G51" i="6"/>
  <c r="J51" i="6"/>
  <c r="G52" i="6"/>
  <c r="J52" i="6"/>
  <c r="G53" i="6"/>
  <c r="J53" i="6"/>
  <c r="J56" i="6"/>
  <c r="J57" i="6"/>
  <c r="A62" i="6"/>
  <c r="A64" i="6"/>
  <c r="I64" i="6"/>
  <c r="F70" i="6"/>
  <c r="I70" i="6"/>
  <c r="F71" i="6"/>
  <c r="I71" i="6"/>
  <c r="F72" i="6"/>
  <c r="I72" i="6"/>
  <c r="F73" i="6"/>
  <c r="I73" i="6"/>
  <c r="F74" i="6"/>
  <c r="I74" i="6"/>
  <c r="F75" i="6"/>
  <c r="I75" i="6"/>
  <c r="F76" i="6"/>
  <c r="I76" i="6"/>
  <c r="F77" i="6"/>
  <c r="I77" i="6"/>
  <c r="O4" i="5"/>
  <c r="F39" i="5"/>
  <c r="O5" i="5"/>
  <c r="F41" i="5"/>
  <c r="O6" i="5"/>
  <c r="O7" i="5"/>
  <c r="F26" i="5"/>
  <c r="O8" i="5"/>
  <c r="F40" i="5"/>
  <c r="O9" i="5"/>
  <c r="F12" i="5"/>
  <c r="O10" i="5"/>
  <c r="F37" i="5"/>
  <c r="G11" i="5"/>
  <c r="J11" i="5"/>
  <c r="O11" i="5"/>
  <c r="G12" i="5"/>
  <c r="J12" i="5"/>
  <c r="O12" i="5"/>
  <c r="F13" i="5"/>
  <c r="G13" i="5"/>
  <c r="J13" i="5"/>
  <c r="O13" i="5"/>
  <c r="O14" i="5"/>
  <c r="O15" i="5"/>
  <c r="F16" i="5"/>
  <c r="G16" i="5"/>
  <c r="J16" i="5"/>
  <c r="O16" i="5"/>
  <c r="O17" i="5"/>
  <c r="O18" i="5"/>
  <c r="O19" i="5"/>
  <c r="O20" i="5"/>
  <c r="O21" i="5"/>
  <c r="O22" i="5"/>
  <c r="O23" i="5"/>
  <c r="O24" i="5"/>
  <c r="G26" i="5"/>
  <c r="J26" i="5"/>
  <c r="G37" i="5"/>
  <c r="J37" i="5"/>
  <c r="G38" i="5"/>
  <c r="J38" i="5"/>
  <c r="G39" i="5"/>
  <c r="J39" i="5"/>
  <c r="G40" i="5"/>
  <c r="J40" i="5"/>
  <c r="G41" i="5"/>
  <c r="J41" i="5"/>
  <c r="F42" i="5"/>
  <c r="G42" i="5"/>
  <c r="J42" i="5"/>
  <c r="F43" i="5"/>
  <c r="G43" i="5"/>
  <c r="J43" i="5"/>
  <c r="J47" i="5"/>
  <c r="J48" i="5"/>
  <c r="A53" i="5"/>
  <c r="A55" i="5"/>
  <c r="I55" i="5"/>
  <c r="F61" i="5"/>
  <c r="I61" i="5"/>
  <c r="F62" i="5"/>
  <c r="I62" i="5"/>
  <c r="F63" i="5"/>
  <c r="I63" i="5"/>
  <c r="F64" i="5"/>
  <c r="I64" i="5"/>
  <c r="F65" i="5"/>
  <c r="I65" i="5"/>
  <c r="F66" i="5"/>
  <c r="I66" i="5"/>
  <c r="F67" i="5"/>
  <c r="I67" i="5"/>
  <c r="F68" i="5"/>
  <c r="I68" i="5"/>
  <c r="O4" i="4"/>
  <c r="F11" i="4"/>
  <c r="O5" i="4"/>
  <c r="O6" i="4"/>
  <c r="F49" i="4"/>
  <c r="F24" i="4"/>
  <c r="O7" i="4"/>
  <c r="O8" i="4"/>
  <c r="O9" i="4"/>
  <c r="O10" i="4"/>
  <c r="G11" i="4"/>
  <c r="J11" i="4"/>
  <c r="O11" i="4"/>
  <c r="F22" i="4"/>
  <c r="F47" i="4"/>
  <c r="O12" i="4"/>
  <c r="F48" i="4"/>
  <c r="O13" i="4"/>
  <c r="F46" i="4"/>
  <c r="F21" i="4"/>
  <c r="O14" i="4"/>
  <c r="O15" i="4"/>
  <c r="F35" i="4"/>
  <c r="G21" i="4"/>
  <c r="J21" i="4"/>
  <c r="G22" i="4"/>
  <c r="J22" i="4"/>
  <c r="F23" i="4"/>
  <c r="G23" i="4"/>
  <c r="J23" i="4"/>
  <c r="G24" i="4"/>
  <c r="J24" i="4"/>
  <c r="F25" i="4"/>
  <c r="G25" i="4"/>
  <c r="J25" i="4"/>
  <c r="O25" i="4"/>
  <c r="O26" i="4"/>
  <c r="O27" i="4"/>
  <c r="O28" i="4"/>
  <c r="O29" i="4"/>
  <c r="O30" i="4"/>
  <c r="O31" i="4"/>
  <c r="O32" i="4"/>
  <c r="O33" i="4"/>
  <c r="G35" i="4"/>
  <c r="J35" i="4"/>
  <c r="G36" i="4"/>
  <c r="J36" i="4"/>
  <c r="G46" i="4"/>
  <c r="J46" i="4"/>
  <c r="G47" i="4"/>
  <c r="J47" i="4"/>
  <c r="G48" i="4"/>
  <c r="J48" i="4"/>
  <c r="G49" i="4"/>
  <c r="J49" i="4"/>
  <c r="J53" i="4"/>
  <c r="J54" i="4"/>
  <c r="A59" i="4"/>
  <c r="A61" i="4"/>
  <c r="I61" i="4"/>
  <c r="F67" i="4"/>
  <c r="I67" i="4"/>
  <c r="F68" i="4"/>
  <c r="I68" i="4"/>
  <c r="F69" i="4"/>
  <c r="I69" i="4"/>
  <c r="F70" i="4"/>
  <c r="I70" i="4"/>
  <c r="F71" i="4"/>
  <c r="I71" i="4"/>
  <c r="F72" i="4"/>
  <c r="I72" i="4"/>
  <c r="F73" i="4"/>
  <c r="I73" i="4"/>
  <c r="F74" i="4"/>
  <c r="I74" i="4"/>
  <c r="F75" i="4"/>
  <c r="I75" i="4"/>
  <c r="F76" i="4"/>
  <c r="I76" i="4"/>
  <c r="O4" i="1"/>
  <c r="O5" i="1"/>
  <c r="O6" i="1"/>
  <c r="O7" i="1"/>
  <c r="O8" i="1"/>
  <c r="O9" i="1"/>
  <c r="F13" i="1"/>
  <c r="F11" i="1"/>
  <c r="G11" i="1"/>
  <c r="J11" i="1"/>
  <c r="J23" i="1"/>
  <c r="J26" i="1"/>
  <c r="F12" i="1"/>
  <c r="G12" i="1"/>
  <c r="J12" i="1"/>
  <c r="G13" i="1"/>
  <c r="J13" i="1"/>
  <c r="O13" i="1"/>
  <c r="O14" i="1"/>
  <c r="O15" i="1"/>
  <c r="J16" i="1"/>
  <c r="O16" i="1"/>
  <c r="F17" i="1"/>
  <c r="G17" i="1"/>
  <c r="J17" i="1"/>
  <c r="O17" i="1"/>
  <c r="F18" i="1"/>
  <c r="G18" i="1"/>
  <c r="J18" i="1"/>
  <c r="O18" i="1"/>
  <c r="F19" i="1"/>
  <c r="G19" i="1"/>
  <c r="J19" i="1"/>
  <c r="O19" i="1"/>
  <c r="F20" i="1"/>
  <c r="G20" i="1"/>
  <c r="J20" i="1"/>
  <c r="O20" i="1"/>
  <c r="O21" i="1"/>
  <c r="O22" i="1"/>
  <c r="O23" i="1"/>
  <c r="O24" i="1"/>
  <c r="O25" i="1"/>
  <c r="O26" i="1"/>
  <c r="O27" i="1"/>
  <c r="O28" i="1"/>
  <c r="A30" i="1"/>
  <c r="A32" i="1"/>
  <c r="I32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6"/>
  <c r="F46" i="6"/>
  <c r="F24" i="6"/>
  <c r="F19" i="6"/>
  <c r="F48" i="6"/>
  <c r="F38" i="6"/>
  <c r="F23" i="6"/>
  <c r="F11" i="5"/>
  <c r="F38" i="5"/>
  <c r="F36" i="4"/>
  <c r="J52" i="4"/>
  <c r="F51" i="6"/>
  <c r="J30" i="6"/>
  <c r="J33" i="6"/>
  <c r="J55" i="6"/>
  <c r="J58" i="6"/>
  <c r="J19" i="5"/>
  <c r="J22" i="5"/>
  <c r="J46" i="5"/>
  <c r="J49" i="5"/>
  <c r="J28" i="4"/>
  <c r="J31" i="4"/>
  <c r="J55" i="4"/>
</calcChain>
</file>

<file path=xl/sharedStrings.xml><?xml version="1.0" encoding="utf-8"?>
<sst xmlns="http://schemas.openxmlformats.org/spreadsheetml/2006/main" count="865" uniqueCount="177">
  <si>
    <t>* Some features and options listed in the brochures</t>
  </si>
  <si>
    <t>may not be available on vehicles sold in Hawaii.</t>
  </si>
  <si>
    <t>CHOICE "A"</t>
  </si>
  <si>
    <t>*Minimum requirement</t>
  </si>
  <si>
    <t>Choice "A" Total:</t>
  </si>
  <si>
    <t>Retail Base Price:</t>
  </si>
  <si>
    <t>Destination Charge:</t>
  </si>
  <si>
    <t>Total (before taxes and fees):</t>
  </si>
  <si>
    <t>CHOICE "B"</t>
  </si>
  <si>
    <t>Choice "B" Total:</t>
  </si>
  <si>
    <t>CODE</t>
  </si>
  <si>
    <t>DESCRIPTION</t>
  </si>
  <si>
    <t>RETAIL</t>
  </si>
  <si>
    <t>OPTIONAL ACCESSORIES</t>
  </si>
  <si>
    <t>AVAILABLE COLOR COMBINATIONS</t>
  </si>
  <si>
    <t>CHOICE(S)</t>
  </si>
  <si>
    <t>ORDER</t>
  </si>
  <si>
    <t>10</t>
  </si>
  <si>
    <t>14</t>
  </si>
  <si>
    <t>20</t>
  </si>
  <si>
    <t>VMS</t>
  </si>
  <si>
    <t>Exterior</t>
  </si>
  <si>
    <t>Interior</t>
  </si>
  <si>
    <t>COLOR</t>
  </si>
  <si>
    <t>Brand Code</t>
  </si>
  <si>
    <t>L</t>
  </si>
  <si>
    <t>2017 GS</t>
  </si>
  <si>
    <t>4 Door Turbo 8AT</t>
  </si>
  <si>
    <t>GS200T</t>
  </si>
  <si>
    <t>4 Door Turbo 8AT F-Sport</t>
  </si>
  <si>
    <t>GS200TF</t>
  </si>
  <si>
    <t>4 Door V6 8AT</t>
  </si>
  <si>
    <t>GS350</t>
  </si>
  <si>
    <t>4 Door Sedan F-Sport V6</t>
  </si>
  <si>
    <t>GS350F</t>
  </si>
  <si>
    <t>FW</t>
  </si>
  <si>
    <t>ML</t>
  </si>
  <si>
    <t>NV</t>
  </si>
  <si>
    <t>OT</t>
  </si>
  <si>
    <t>PA</t>
  </si>
  <si>
    <t>PM</t>
  </si>
  <si>
    <t xml:space="preserve">AVAILABLE PACKAGES A </t>
  </si>
  <si>
    <t>(PA)</t>
  </si>
  <si>
    <t>(FW)</t>
  </si>
  <si>
    <t>(PM)</t>
  </si>
  <si>
    <t>Order GS200T-1</t>
  </si>
  <si>
    <t>FK</t>
  </si>
  <si>
    <t>GF</t>
  </si>
  <si>
    <t>IN</t>
  </si>
  <si>
    <t>OM</t>
  </si>
  <si>
    <t>OW</t>
  </si>
  <si>
    <t>WD</t>
  </si>
  <si>
    <t>WE</t>
  </si>
  <si>
    <t>PC</t>
  </si>
  <si>
    <t>AVAILABLE PACKAGES A - B</t>
  </si>
  <si>
    <t>(FK)</t>
  </si>
  <si>
    <t>(WD)</t>
  </si>
  <si>
    <t>(OW)</t>
  </si>
  <si>
    <t>(IN)</t>
  </si>
  <si>
    <t>Order GS200TF-21</t>
  </si>
  <si>
    <t>(PC)</t>
  </si>
  <si>
    <t>Order GS200TF-31</t>
  </si>
  <si>
    <t>IP</t>
  </si>
  <si>
    <t>LL</t>
  </si>
  <si>
    <t>WR</t>
  </si>
  <si>
    <t>WS</t>
  </si>
  <si>
    <t>WU</t>
  </si>
  <si>
    <t>(OT)</t>
  </si>
  <si>
    <t>(WR)</t>
  </si>
  <si>
    <t>Order GS350-1</t>
  </si>
  <si>
    <t>(LL)</t>
  </si>
  <si>
    <t>(GF)</t>
  </si>
  <si>
    <t>(ML)</t>
  </si>
  <si>
    <t>Order GS350-2</t>
  </si>
  <si>
    <t>LD</t>
  </si>
  <si>
    <t>RQ</t>
  </si>
  <si>
    <t>(RQ)</t>
  </si>
  <si>
    <t>(LD)</t>
  </si>
  <si>
    <t>Order GS350F-21</t>
  </si>
  <si>
    <t>Order GS350F-31</t>
  </si>
  <si>
    <t>- Heated and Ventilated Front Seats</t>
  </si>
  <si>
    <t>- Power Rear Sunshade</t>
  </si>
  <si>
    <t>- Rain-Sensing Wipers</t>
  </si>
  <si>
    <t>7PM1L</t>
  </si>
  <si>
    <t>7PM2L</t>
  </si>
  <si>
    <t>7PM3L</t>
  </si>
  <si>
    <t>- 16-Way Power Sport Driver Seat</t>
  </si>
  <si>
    <t>- F SPORT Tuned Adaptive Variable Suspension</t>
  </si>
  <si>
    <t>- Aluminum &amp; Leather interior Trim w/ Black Headliner</t>
  </si>
  <si>
    <t>- Sport Front Bumper and Rear Lower Valence</t>
  </si>
  <si>
    <t>- F SPORT Mesh Grille Inserts</t>
  </si>
  <si>
    <t>- Variable Gear Ratio Steering</t>
  </si>
  <si>
    <t>- Rain-Sensing Windshield Wipers</t>
  </si>
  <si>
    <t>- Rear Sunshade</t>
  </si>
  <si>
    <t>7FK1L</t>
  </si>
  <si>
    <t>7FK2L</t>
  </si>
  <si>
    <t>7FK3L</t>
  </si>
  <si>
    <t>7FK4L</t>
  </si>
  <si>
    <t>7FK7L</t>
  </si>
  <si>
    <t>7FK8L</t>
  </si>
  <si>
    <t>7FK9L</t>
  </si>
  <si>
    <t>7FK5L</t>
  </si>
  <si>
    <t>7FK6L</t>
  </si>
  <si>
    <t xml:space="preserve">18" ALLOY WHEELS </t>
  </si>
  <si>
    <t>MARK LEVINSON SYSTEM</t>
  </si>
  <si>
    <t>NAVIGATION SYSTEM</t>
  </si>
  <si>
    <t>ONE TOUCH POWER TRUNK</t>
  </si>
  <si>
    <t>INTUITIVE PARKING ASSIST</t>
  </si>
  <si>
    <t>PREMIUM PACKAGE</t>
  </si>
  <si>
    <t>HEADS UP DISPLAY</t>
  </si>
  <si>
    <t>PREMIUM TRIPLE BEAM LED HEADLAMPS</t>
  </si>
  <si>
    <t>NAVIGATION PACKAGE</t>
  </si>
  <si>
    <t>BLACK BRAKE CALIPERS</t>
  </si>
  <si>
    <t>ORANGE BRAKE CALIPERS</t>
  </si>
  <si>
    <t>SPECIAL COLOR</t>
  </si>
  <si>
    <t>BI-LED HEADLAMPS W/ADAPTIVE SYSTEM</t>
  </si>
  <si>
    <t>LUXURY PACKAGE</t>
  </si>
  <si>
    <t>LASER CUT WOOD TRIM</t>
  </si>
  <si>
    <t>LEATHER HEATED STEERING WHEEL</t>
  </si>
  <si>
    <t>F SPORT PACKAGE</t>
  </si>
  <si>
    <t>LIMITED SLIP DIFFERENTIAL</t>
  </si>
  <si>
    <t>FOUR WHEEL STEERING</t>
  </si>
  <si>
    <t>F SPORT LEATHER STEERING WHEEL</t>
  </si>
  <si>
    <t>F SPORT HEATED LEATHER STEERING WHEEL</t>
  </si>
  <si>
    <t>A</t>
  </si>
  <si>
    <t>085</t>
  </si>
  <si>
    <t>1G0</t>
  </si>
  <si>
    <t>1J2</t>
  </si>
  <si>
    <t>1J7</t>
  </si>
  <si>
    <t>212</t>
  </si>
  <si>
    <t>223</t>
  </si>
  <si>
    <t>3R1</t>
  </si>
  <si>
    <t>8X5</t>
  </si>
  <si>
    <t>Eminent White Pearl</t>
  </si>
  <si>
    <t>Smoky Granite Mica</t>
  </si>
  <si>
    <t>Liquid Platinum</t>
  </si>
  <si>
    <t>Atomic Silver</t>
  </si>
  <si>
    <t>Obsidian</t>
  </si>
  <si>
    <t>Caviar</t>
  </si>
  <si>
    <t>Matador Red Mica</t>
  </si>
  <si>
    <t>Nightfall Mica</t>
  </si>
  <si>
    <t>24</t>
  </si>
  <si>
    <t>54</t>
  </si>
  <si>
    <t>Chateau</t>
  </si>
  <si>
    <t>Black</t>
  </si>
  <si>
    <t>Flaxen</t>
  </si>
  <si>
    <t>083</t>
  </si>
  <si>
    <t>Ultra White</t>
  </si>
  <si>
    <t>36</t>
  </si>
  <si>
    <t>26</t>
  </si>
  <si>
    <t>56</t>
  </si>
  <si>
    <t>Rioja Red</t>
  </si>
  <si>
    <t>B</t>
  </si>
  <si>
    <t>8X1</t>
  </si>
  <si>
    <t>Ultrasonic Blue Mica 2.0</t>
  </si>
  <si>
    <t>53</t>
  </si>
  <si>
    <t>60</t>
  </si>
  <si>
    <t>Noble Brown</t>
  </si>
  <si>
    <t>- Adaptive Front Lighting System</t>
  </si>
  <si>
    <t>- Adaptive Variable Suspension</t>
  </si>
  <si>
    <t>- Semi-Aniline Leather</t>
  </si>
  <si>
    <t>- 18-Way Power-Adjustable Front Seats</t>
  </si>
  <si>
    <t>- Power Rear &amp; Manual Rear Side Sunshades</t>
  </si>
  <si>
    <t>- Rear A/C and Audio Controls</t>
  </si>
  <si>
    <t>- 19-Inch Alloy Wheel</t>
  </si>
  <si>
    <t>- Wood and Leather Steering Wheel</t>
  </si>
  <si>
    <t>7LL1L</t>
  </si>
  <si>
    <t>7LL2L</t>
  </si>
  <si>
    <t>7LL3L</t>
  </si>
  <si>
    <t>7LL4L</t>
  </si>
  <si>
    <t>7LL5L</t>
  </si>
  <si>
    <t>7LL6L</t>
  </si>
  <si>
    <t>7LL7L</t>
  </si>
  <si>
    <t>7LL8L</t>
  </si>
  <si>
    <t>7LL9L</t>
  </si>
  <si>
    <t>7LLAL</t>
  </si>
  <si>
    <t>- 19" Alloy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</si>
</sst>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16">
    <font>
      <sz val="10"/>
      <name val="Arial"/>
    </font>
    <font>
      <sz val="10"/>
      <name val="Arial"/>
    </font>
    <font>
      <b/>
      <sz val="3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4"/>
      <name val="Arial"/>
      <family val="2"/>
    </font>
    <font>
      <b/>
      <i/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9"/>
      <name val="ＭＳ Ｐゴシック"/>
      <family val="3"/>
      <charset val="128"/>
    </font>
    <font>
      <sz val="8"/>
      <name val="Arial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13" fillId="0" borderId="0"/>
    <xf numFmtId="0" fontId="1" fillId="0" borderId="0"/>
  </cellStyleXfs>
  <cellXfs count="1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0" fillId="0" borderId="0" xfId="0" applyBorder="1"/>
    <xf numFmtId="164" fontId="4" fillId="0" borderId="0" xfId="1" applyNumberFormat="1" applyFont="1"/>
    <xf numFmtId="0" fontId="0" fillId="0" borderId="0" xfId="0" applyAlignment="1">
      <alignment horizontal="right"/>
    </xf>
    <xf numFmtId="0" fontId="0" fillId="0" borderId="0" xfId="0" applyFill="1" applyBorder="1"/>
    <xf numFmtId="164" fontId="4" fillId="0" borderId="0" xfId="1" applyNumberFormat="1" applyFont="1" applyFill="1" applyBorder="1"/>
    <xf numFmtId="0" fontId="4" fillId="2" borderId="1" xfId="5" applyFont="1" applyFill="1" applyBorder="1" applyAlignment="1">
      <alignment horizontal="center"/>
    </xf>
    <xf numFmtId="0" fontId="4" fillId="2" borderId="2" xfId="5" applyFont="1" applyFill="1" applyBorder="1" applyAlignment="1">
      <alignment horizontal="center"/>
    </xf>
    <xf numFmtId="164" fontId="4" fillId="0" borderId="3" xfId="5" applyNumberFormat="1" applyFont="1" applyBorder="1" applyAlignment="1">
      <alignment horizontal="right"/>
    </xf>
    <xf numFmtId="0" fontId="4" fillId="0" borderId="4" xfId="5" applyFont="1" applyBorder="1" applyAlignment="1">
      <alignment horizontal="center"/>
    </xf>
    <xf numFmtId="0" fontId="4" fillId="0" borderId="5" xfId="5" applyFont="1" applyBorder="1" applyAlignment="1">
      <alignment horizontal="center"/>
    </xf>
    <xf numFmtId="0" fontId="5" fillId="0" borderId="6" xfId="4" applyFont="1" applyBorder="1" applyAlignment="1">
      <alignment horizontal="left"/>
    </xf>
    <xf numFmtId="0" fontId="5" fillId="0" borderId="7" xfId="4" applyFont="1" applyBorder="1" applyAlignment="1">
      <alignment horizontal="left"/>
    </xf>
    <xf numFmtId="164" fontId="4" fillId="0" borderId="8" xfId="5" applyNumberFormat="1" applyFont="1" applyBorder="1" applyAlignment="1">
      <alignment horizontal="right"/>
    </xf>
    <xf numFmtId="0" fontId="4" fillId="2" borderId="9" xfId="5" applyFont="1" applyFill="1" applyBorder="1" applyAlignment="1">
      <alignment horizontal="center"/>
    </xf>
    <xf numFmtId="0" fontId="5" fillId="0" borderId="0" xfId="0" applyFont="1" applyFill="1" applyBorder="1"/>
    <xf numFmtId="0" fontId="15" fillId="0" borderId="0" xfId="0" applyFont="1" applyFill="1" applyBorder="1" applyAlignment="1">
      <alignment horizontal="left" indent="1"/>
    </xf>
    <xf numFmtId="0" fontId="10" fillId="0" borderId="0" xfId="0" applyFont="1" applyFill="1" applyBorder="1" applyAlignment="1">
      <alignment horizontal="left" indent="1"/>
    </xf>
    <xf numFmtId="0" fontId="10" fillId="0" borderId="0" xfId="0" applyFont="1" applyFill="1" applyBorder="1"/>
    <xf numFmtId="0" fontId="11" fillId="3" borderId="10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164" fontId="4" fillId="0" borderId="2" xfId="5" applyNumberFormat="1" applyFont="1" applyBorder="1" applyAlignment="1">
      <alignment horizontal="right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4" fillId="0" borderId="12" xfId="4" applyFont="1" applyBorder="1" applyAlignment="1">
      <alignment horizontal="center"/>
    </xf>
    <xf numFmtId="0" fontId="4" fillId="0" borderId="13" xfId="4" applyFont="1" applyBorder="1" applyAlignment="1">
      <alignment horizontal="center"/>
    </xf>
    <xf numFmtId="0" fontId="4" fillId="0" borderId="4" xfId="4" applyFont="1" applyBorder="1" applyAlignment="1">
      <alignment horizontal="center"/>
    </xf>
    <xf numFmtId="0" fontId="4" fillId="0" borderId="9" xfId="4" applyFont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4" fillId="4" borderId="15" xfId="0" applyFont="1" applyFill="1" applyBorder="1"/>
    <xf numFmtId="0" fontId="0" fillId="4" borderId="16" xfId="0" applyFill="1" applyBorder="1"/>
    <xf numFmtId="0" fontId="9" fillId="4" borderId="17" xfId="0" applyFont="1" applyFill="1" applyBorder="1" applyAlignment="1">
      <alignment horizontal="left" indent="1"/>
    </xf>
    <xf numFmtId="0" fontId="0" fillId="4" borderId="0" xfId="0" applyFill="1" applyBorder="1"/>
    <xf numFmtId="0" fontId="10" fillId="4" borderId="0" xfId="0" applyFont="1" applyFill="1" applyBorder="1"/>
    <xf numFmtId="0" fontId="10" fillId="4" borderId="0" xfId="0" applyFont="1" applyFill="1" applyBorder="1" applyAlignment="1">
      <alignment horizontal="left"/>
    </xf>
    <xf numFmtId="164" fontId="11" fillId="4" borderId="0" xfId="1" applyNumberFormat="1" applyFont="1" applyFill="1" applyBorder="1" applyAlignment="1">
      <alignment horizontal="right"/>
    </xf>
    <xf numFmtId="0" fontId="0" fillId="4" borderId="18" xfId="0" applyFill="1" applyBorder="1"/>
    <xf numFmtId="0" fontId="0" fillId="4" borderId="17" xfId="0" applyFill="1" applyBorder="1" applyAlignment="1">
      <alignment horizontal="left" indent="1"/>
    </xf>
    <xf numFmtId="0" fontId="5" fillId="4" borderId="0" xfId="0" applyFont="1" applyFill="1" applyBorder="1"/>
    <xf numFmtId="0" fontId="0" fillId="4" borderId="13" xfId="0" applyFill="1" applyBorder="1"/>
    <xf numFmtId="164" fontId="4" fillId="4" borderId="13" xfId="1" applyNumberFormat="1" applyFont="1" applyFill="1" applyBorder="1"/>
    <xf numFmtId="0" fontId="0" fillId="4" borderId="17" xfId="0" applyFill="1" applyBorder="1"/>
    <xf numFmtId="0" fontId="0" fillId="4" borderId="0" xfId="0" applyFill="1"/>
    <xf numFmtId="164" fontId="4" fillId="4" borderId="0" xfId="1" applyNumberFormat="1" applyFont="1" applyFill="1" applyBorder="1"/>
    <xf numFmtId="0" fontId="12" fillId="4" borderId="17" xfId="0" applyFont="1" applyFill="1" applyBorder="1" applyAlignment="1">
      <alignment horizontal="left" indent="1"/>
    </xf>
    <xf numFmtId="0" fontId="11" fillId="4" borderId="0" xfId="0" applyFont="1" applyFill="1" applyBorder="1" applyAlignment="1">
      <alignment horizontal="right"/>
    </xf>
    <xf numFmtId="164" fontId="11" fillId="4" borderId="0" xfId="1" applyNumberFormat="1" applyFont="1" applyFill="1" applyBorder="1"/>
    <xf numFmtId="0" fontId="0" fillId="4" borderId="19" xfId="0" applyFill="1" applyBorder="1"/>
    <xf numFmtId="0" fontId="0" fillId="4" borderId="20" xfId="0" applyFill="1" applyBorder="1"/>
    <xf numFmtId="164" fontId="4" fillId="4" borderId="20" xfId="1" applyNumberFormat="1" applyFont="1" applyFill="1" applyBorder="1"/>
    <xf numFmtId="0" fontId="0" fillId="4" borderId="21" xfId="0" applyFill="1" applyBorder="1"/>
    <xf numFmtId="0" fontId="10" fillId="4" borderId="17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49" fontId="10" fillId="4" borderId="23" xfId="0" applyNumberFormat="1" applyFont="1" applyFill="1" applyBorder="1" applyAlignment="1">
      <alignment horizontal="left"/>
    </xf>
    <xf numFmtId="0" fontId="10" fillId="4" borderId="24" xfId="0" applyFont="1" applyFill="1" applyBorder="1" applyAlignment="1">
      <alignment horizontal="left"/>
    </xf>
    <xf numFmtId="0" fontId="10" fillId="4" borderId="25" xfId="0" applyFont="1" applyFill="1" applyBorder="1" applyAlignment="1"/>
    <xf numFmtId="49" fontId="10" fillId="4" borderId="26" xfId="0" applyNumberFormat="1" applyFont="1" applyFill="1" applyBorder="1" applyAlignment="1"/>
    <xf numFmtId="0" fontId="10" fillId="4" borderId="27" xfId="0" applyFont="1" applyFill="1" applyBorder="1" applyAlignment="1"/>
    <xf numFmtId="0" fontId="10" fillId="4" borderId="18" xfId="0" applyFont="1" applyFill="1" applyBorder="1"/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/>
    <xf numFmtId="0" fontId="10" fillId="4" borderId="28" xfId="0" applyFont="1" applyFill="1" applyBorder="1" applyAlignment="1">
      <alignment horizontal="center"/>
    </xf>
    <xf numFmtId="49" fontId="10" fillId="4" borderId="29" xfId="0" applyNumberFormat="1" applyFont="1" applyFill="1" applyBorder="1" applyAlignment="1">
      <alignment horizontal="left"/>
    </xf>
    <xf numFmtId="0" fontId="10" fillId="4" borderId="30" xfId="0" applyFont="1" applyFill="1" applyBorder="1" applyAlignment="1">
      <alignment horizontal="left"/>
    </xf>
    <xf numFmtId="0" fontId="10" fillId="4" borderId="31" xfId="0" applyFont="1" applyFill="1" applyBorder="1" applyAlignment="1"/>
    <xf numFmtId="49" fontId="10" fillId="4" borderId="32" xfId="0" applyNumberFormat="1" applyFont="1" applyFill="1" applyBorder="1" applyAlignment="1"/>
    <xf numFmtId="0" fontId="10" fillId="4" borderId="21" xfId="0" applyFont="1" applyFill="1" applyBorder="1"/>
    <xf numFmtId="0" fontId="10" fillId="4" borderId="13" xfId="0" applyFont="1" applyFill="1" applyBorder="1"/>
    <xf numFmtId="0" fontId="11" fillId="3" borderId="1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49" fontId="10" fillId="0" borderId="0" xfId="0" applyNumberFormat="1" applyFont="1" applyFill="1" applyBorder="1" applyAlignment="1"/>
    <xf numFmtId="0" fontId="10" fillId="4" borderId="0" xfId="0" quotePrefix="1" applyFont="1" applyFill="1" applyBorder="1" applyAlignment="1">
      <alignment horizontal="left"/>
    </xf>
    <xf numFmtId="164" fontId="11" fillId="4" borderId="13" xfId="1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2" borderId="33" xfId="5" applyFont="1" applyFill="1" applyBorder="1" applyAlignment="1">
      <alignment horizontal="center"/>
    </xf>
    <xf numFmtId="0" fontId="4" fillId="2" borderId="34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6" xfId="4" applyFont="1" applyBorder="1" applyAlignment="1">
      <alignment horizontal="left"/>
    </xf>
    <xf numFmtId="0" fontId="5" fillId="0" borderId="7" xfId="4" applyFont="1" applyBorder="1" applyAlignment="1">
      <alignment horizontal="left"/>
    </xf>
    <xf numFmtId="0" fontId="5" fillId="0" borderId="39" xfId="4" applyFont="1" applyBorder="1" applyAlignment="1">
      <alignment horizontal="left"/>
    </xf>
    <xf numFmtId="0" fontId="5" fillId="0" borderId="40" xfId="4" applyFont="1" applyBorder="1" applyAlignment="1">
      <alignment horizontal="left"/>
    </xf>
    <xf numFmtId="0" fontId="4" fillId="2" borderId="11" xfId="5" applyFont="1" applyFill="1" applyBorder="1" applyAlignment="1">
      <alignment horizontal="left"/>
    </xf>
    <xf numFmtId="0" fontId="4" fillId="2" borderId="41" xfId="5" applyFont="1" applyFill="1" applyBorder="1" applyAlignment="1">
      <alignment horizontal="left"/>
    </xf>
    <xf numFmtId="0" fontId="5" fillId="0" borderId="38" xfId="5" applyFont="1" applyBorder="1" applyAlignment="1">
      <alignment horizontal="left"/>
    </xf>
    <xf numFmtId="0" fontId="5" fillId="0" borderId="9" xfId="5" applyFont="1" applyBorder="1" applyAlignment="1">
      <alignment horizontal="left"/>
    </xf>
    <xf numFmtId="0" fontId="11" fillId="3" borderId="33" xfId="0" applyFont="1" applyFill="1" applyBorder="1" applyAlignment="1">
      <alignment horizontal="center"/>
    </xf>
    <xf numFmtId="0" fontId="11" fillId="3" borderId="34" xfId="0" applyFont="1" applyFill="1" applyBorder="1" applyAlignment="1">
      <alignment horizontal="center"/>
    </xf>
    <xf numFmtId="0" fontId="11" fillId="3" borderId="35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3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</cellXfs>
  <cellStyles count="6">
    <cellStyle name="Currency" xfId="1" builtinId="4"/>
    <cellStyle name="Currency 3" xfId="2"/>
    <cellStyle name="Normal" xfId="0" builtinId="0"/>
    <cellStyle name="Normal 2 2" xfId="3"/>
    <cellStyle name="Normal_07MY Corolla Jan 29 2007" xfId="4"/>
    <cellStyle name="Normal_MASTER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2"/>
  <sheetViews>
    <sheetView tabSelected="1" view="pageBreakPreview" zoomScaleNormal="100" workbookViewId="0">
      <selection activeCell="G25" sqref="G25"/>
    </sheetView>
  </sheetViews>
  <sheetFormatPr defaultRowHeight="12.75"/>
  <cols>
    <col min="1" max="1" width="2" customWidth="1"/>
    <col min="2" max="3" width="7.42578125" customWidth="1"/>
    <col min="5" max="5" width="7.85546875" customWidth="1"/>
    <col min="6" max="6" width="9.140625" customWidth="1"/>
    <col min="7" max="7" width="24.28515625" customWidth="1"/>
    <col min="8" max="8" width="7.85546875" customWidth="1"/>
    <col min="10" max="10" width="9.5703125" bestFit="1" customWidth="1"/>
    <col min="11" max="11" width="4" customWidth="1"/>
    <col min="12" max="12" width="2" customWidth="1"/>
    <col min="14" max="14" width="6.140625" bestFit="1" customWidth="1"/>
    <col min="15" max="15" width="9.28515625" customWidth="1"/>
    <col min="16" max="17" width="17.140625" customWidth="1"/>
  </cols>
  <sheetData>
    <row r="1" spans="1:18" ht="45.75" thickBo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N1" s="29" t="s">
        <v>24</v>
      </c>
      <c r="O1" s="30" t="s">
        <v>25</v>
      </c>
    </row>
    <row r="2" spans="1:18">
      <c r="N2" s="88" t="s">
        <v>13</v>
      </c>
      <c r="O2" s="89"/>
      <c r="P2" s="89"/>
      <c r="Q2" s="89"/>
      <c r="R2" s="90"/>
    </row>
    <row r="3" spans="1:18" ht="24" thickBot="1">
      <c r="A3" s="87" t="s">
        <v>27</v>
      </c>
      <c r="B3" s="87"/>
      <c r="C3" s="87"/>
      <c r="D3" s="87"/>
      <c r="E3" s="87"/>
      <c r="F3" s="87"/>
      <c r="G3" s="87"/>
      <c r="H3" s="87"/>
      <c r="I3" s="86" t="s">
        <v>28</v>
      </c>
      <c r="J3" s="86"/>
      <c r="K3" s="86"/>
      <c r="L3" s="86"/>
      <c r="N3" s="11" t="s">
        <v>10</v>
      </c>
      <c r="O3" s="19" t="s">
        <v>20</v>
      </c>
      <c r="P3" s="97" t="s">
        <v>11</v>
      </c>
      <c r="Q3" s="98"/>
      <c r="R3" s="12" t="s">
        <v>12</v>
      </c>
    </row>
    <row r="4" spans="1:18" ht="12.75" customHeight="1">
      <c r="A4" s="3"/>
      <c r="N4" s="31" t="s">
        <v>35</v>
      </c>
      <c r="O4" s="32" t="str">
        <f>IF(N4&lt;&gt;"","A"&amp;MID($A$1,4,1)&amp;N4&amp;$O$1,"")</f>
        <v>A7FWL</v>
      </c>
      <c r="P4" s="93" t="s">
        <v>103</v>
      </c>
      <c r="Q4" s="94"/>
      <c r="R4" s="18">
        <v>905</v>
      </c>
    </row>
    <row r="5" spans="1:18" ht="18.75">
      <c r="A5" s="92" t="s">
        <v>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N5" s="33" t="s">
        <v>36</v>
      </c>
      <c r="O5" s="32" t="str">
        <f t="shared" ref="O5:O28" si="0">IF(N5&lt;&gt;"","A"&amp;MID($A$1,4,1)&amp;N5&amp;$O$1,"")</f>
        <v>A7MLL</v>
      </c>
      <c r="P5" s="95" t="s">
        <v>104</v>
      </c>
      <c r="Q5" s="96"/>
      <c r="R5" s="13">
        <v>1380</v>
      </c>
    </row>
    <row r="6" spans="1:18" ht="18.75">
      <c r="A6" s="92" t="s">
        <v>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N6" s="31" t="s">
        <v>37</v>
      </c>
      <c r="O6" s="32" t="str">
        <f t="shared" si="0"/>
        <v>A7NVL</v>
      </c>
      <c r="P6" s="93" t="s">
        <v>105</v>
      </c>
      <c r="Q6" s="94"/>
      <c r="R6" s="13">
        <v>1730</v>
      </c>
    </row>
    <row r="7" spans="1:18" ht="12.75" customHeight="1">
      <c r="A7" s="3"/>
      <c r="N7" s="31" t="s">
        <v>38</v>
      </c>
      <c r="O7" s="32" t="str">
        <f t="shared" si="0"/>
        <v>A7OTL</v>
      </c>
      <c r="P7" s="16" t="s">
        <v>106</v>
      </c>
      <c r="Q7" s="17"/>
      <c r="R7" s="13">
        <v>400</v>
      </c>
    </row>
    <row r="8" spans="1:18" ht="20.25">
      <c r="A8" s="91" t="s">
        <v>41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N8" s="31" t="s">
        <v>39</v>
      </c>
      <c r="O8" s="32" t="str">
        <f t="shared" si="0"/>
        <v>A7PAL</v>
      </c>
      <c r="P8" s="93" t="s">
        <v>107</v>
      </c>
      <c r="Q8" s="94"/>
      <c r="R8" s="13">
        <v>500</v>
      </c>
    </row>
    <row r="9" spans="1:18" ht="12.75" customHeight="1" thickBot="1">
      <c r="A9" s="3"/>
      <c r="N9" s="33" t="s">
        <v>40</v>
      </c>
      <c r="O9" s="32" t="str">
        <f t="shared" si="0"/>
        <v>A7PML</v>
      </c>
      <c r="P9" s="95" t="s">
        <v>108</v>
      </c>
      <c r="Q9" s="96"/>
      <c r="R9" s="13">
        <v>1400</v>
      </c>
    </row>
    <row r="10" spans="1:18">
      <c r="A10" s="6"/>
      <c r="B10" s="36"/>
      <c r="C10" s="37"/>
      <c r="D10" s="37"/>
      <c r="E10" s="37"/>
      <c r="F10" s="37"/>
      <c r="G10" s="37"/>
      <c r="H10" s="37"/>
      <c r="I10" s="37"/>
      <c r="J10" s="38"/>
      <c r="K10" s="39"/>
      <c r="L10" s="6"/>
      <c r="N10" s="31"/>
      <c r="O10" s="32"/>
      <c r="P10" s="93"/>
      <c r="Q10" s="94"/>
      <c r="R10" s="13"/>
    </row>
    <row r="11" spans="1:18" ht="18">
      <c r="A11" s="6"/>
      <c r="B11" s="40" t="s">
        <v>2</v>
      </c>
      <c r="C11" s="41"/>
      <c r="D11" s="41"/>
      <c r="E11" s="42" t="s">
        <v>42</v>
      </c>
      <c r="F11" s="43" t="str">
        <f t="shared" ref="F11:F20" si="1">IF(E11="", "", IF(E11="NIL", "", VLOOKUP(MID(E11, 2, LEN(E11)-2), $N$4:$R$28, 2, FALSE)))</f>
        <v>A7PAL</v>
      </c>
      <c r="G11" s="43" t="str">
        <f>IF(E11="", "", IF(E11="NIL", "No Additional Accessories", VLOOKUP(MID(E11, 2, LEN(E11)-2), $N$4:$R$28, 3, FALSE)))</f>
        <v>INTUITIVE PARKING ASSIST</v>
      </c>
      <c r="H11" s="42"/>
      <c r="I11" s="42"/>
      <c r="J11" s="44">
        <f>IF(E11="", "", IF(E11="NIL", 0, VLOOKUP(MID(E11, 2, LEN(E11)-2), $N$4:$R$28, 5, FALSE)))</f>
        <v>500</v>
      </c>
      <c r="K11" s="45"/>
      <c r="L11" s="6"/>
      <c r="N11" s="33"/>
      <c r="O11" s="32"/>
      <c r="P11" s="95"/>
      <c r="Q11" s="96"/>
      <c r="R11" s="13"/>
    </row>
    <row r="12" spans="1:18" ht="15.75">
      <c r="A12" s="6"/>
      <c r="B12" s="46" t="s">
        <v>3</v>
      </c>
      <c r="C12" s="41"/>
      <c r="D12" s="41"/>
      <c r="E12" s="42" t="s">
        <v>43</v>
      </c>
      <c r="F12" s="43" t="str">
        <f>IF(E12="", "", IF(E12="NIL", "", VLOOKUP(MID(E12, 2, LEN(E12)-2), $N$4:$R$28, 2, FALSE)))</f>
        <v>A7FWL</v>
      </c>
      <c r="G12" s="43" t="str">
        <f>IF(E12="", "", IF(E12="NIL", "No Additional Accessories", VLOOKUP(MID(E12, 2, LEN(E12)-2), $N$4:$R$28, 3, FALSE)))</f>
        <v xml:space="preserve">18" ALLOY WHEELS </v>
      </c>
      <c r="H12" s="42"/>
      <c r="I12" s="42"/>
      <c r="J12" s="44">
        <f>IF(E12="", "", IF(E12="NIL", 0, VLOOKUP(MID(E12, 2, LEN(E12)-2), $N$4:$R$28, 5, FALSE)))</f>
        <v>905</v>
      </c>
      <c r="K12" s="45"/>
      <c r="L12" s="6"/>
      <c r="N12" s="31"/>
      <c r="O12" s="32"/>
      <c r="P12" s="93"/>
      <c r="Q12" s="94"/>
      <c r="R12" s="13"/>
    </row>
    <row r="13" spans="1:18" ht="15.75">
      <c r="A13" s="6"/>
      <c r="B13" s="46"/>
      <c r="C13" s="41"/>
      <c r="D13" s="41"/>
      <c r="E13" s="42" t="s">
        <v>44</v>
      </c>
      <c r="F13" s="43" t="str">
        <f t="shared" si="1"/>
        <v>A7PML</v>
      </c>
      <c r="G13" s="43" t="str">
        <f t="shared" ref="G13:G20" si="2">IF(E13="", "", IF(E13="NIL", "No Additional Accessories", VLOOKUP(MID(E13, 2, LEN(E13)-2), $N$4:$R$28, 3, FALSE)))</f>
        <v>PREMIUM PACKAGE</v>
      </c>
      <c r="H13" s="42"/>
      <c r="I13" s="42"/>
      <c r="J13" s="44">
        <f t="shared" ref="J13:J20" si="3">IF(E13="", "", IF(E13="NIL", 0, VLOOKUP(MID(E13, 2, LEN(E13)-2), $N$4:$R$28, 5, FALSE)))</f>
        <v>1400</v>
      </c>
      <c r="K13" s="45"/>
      <c r="L13" s="6"/>
      <c r="N13" s="14"/>
      <c r="O13" s="32" t="str">
        <f t="shared" si="0"/>
        <v/>
      </c>
      <c r="P13" s="99"/>
      <c r="Q13" s="99"/>
      <c r="R13" s="13"/>
    </row>
    <row r="14" spans="1:18" ht="15.75">
      <c r="A14" s="6"/>
      <c r="B14" s="46"/>
      <c r="C14" s="41"/>
      <c r="D14" s="41"/>
      <c r="E14" s="42"/>
      <c r="F14" s="43" t="s">
        <v>83</v>
      </c>
      <c r="G14" s="43" t="s">
        <v>80</v>
      </c>
      <c r="H14" s="42"/>
      <c r="I14" s="42"/>
      <c r="J14" s="44"/>
      <c r="K14" s="45"/>
      <c r="L14" s="6"/>
      <c r="N14" s="14"/>
      <c r="O14" s="32" t="str">
        <f t="shared" si="0"/>
        <v/>
      </c>
      <c r="P14" s="99"/>
      <c r="Q14" s="99"/>
      <c r="R14" s="13"/>
    </row>
    <row r="15" spans="1:18" ht="15.75">
      <c r="A15" s="6"/>
      <c r="B15" s="46"/>
      <c r="C15" s="41"/>
      <c r="D15" s="41"/>
      <c r="E15" s="42"/>
      <c r="F15" s="43" t="s">
        <v>84</v>
      </c>
      <c r="G15" s="43" t="s">
        <v>81</v>
      </c>
      <c r="H15" s="42"/>
      <c r="I15" s="42"/>
      <c r="J15" s="44"/>
      <c r="K15" s="45"/>
      <c r="L15" s="6"/>
      <c r="N15" s="14"/>
      <c r="O15" s="32" t="str">
        <f t="shared" si="0"/>
        <v/>
      </c>
      <c r="P15" s="99"/>
      <c r="Q15" s="99"/>
      <c r="R15" s="13"/>
    </row>
    <row r="16" spans="1:18" ht="15.75">
      <c r="A16" s="6"/>
      <c r="B16" s="46"/>
      <c r="C16" s="41"/>
      <c r="D16" s="41"/>
      <c r="E16" s="42"/>
      <c r="F16" s="43" t="s">
        <v>85</v>
      </c>
      <c r="G16" s="43" t="s">
        <v>82</v>
      </c>
      <c r="H16" s="42"/>
      <c r="I16" s="42"/>
      <c r="J16" s="44" t="str">
        <f t="shared" si="3"/>
        <v/>
      </c>
      <c r="K16" s="45"/>
      <c r="L16" s="6"/>
      <c r="N16" s="14"/>
      <c r="O16" s="32" t="str">
        <f t="shared" si="0"/>
        <v/>
      </c>
      <c r="P16" s="99"/>
      <c r="Q16" s="99"/>
      <c r="R16" s="13"/>
    </row>
    <row r="17" spans="1:18" ht="15.75">
      <c r="A17" s="6"/>
      <c r="B17" s="46"/>
      <c r="C17" s="41"/>
      <c r="D17" s="41"/>
      <c r="E17" s="42"/>
      <c r="F17" s="43" t="str">
        <f t="shared" si="1"/>
        <v/>
      </c>
      <c r="G17" s="43" t="str">
        <f t="shared" si="2"/>
        <v/>
      </c>
      <c r="H17" s="42"/>
      <c r="I17" s="42"/>
      <c r="J17" s="44" t="str">
        <f t="shared" si="3"/>
        <v/>
      </c>
      <c r="K17" s="45"/>
      <c r="L17" s="6"/>
      <c r="N17" s="14"/>
      <c r="O17" s="32" t="str">
        <f t="shared" si="0"/>
        <v/>
      </c>
      <c r="P17" s="99"/>
      <c r="Q17" s="99"/>
      <c r="R17" s="13"/>
    </row>
    <row r="18" spans="1:18" ht="15.75">
      <c r="A18" s="6"/>
      <c r="B18" s="46"/>
      <c r="C18" s="41"/>
      <c r="D18" s="41"/>
      <c r="E18" s="42"/>
      <c r="F18" s="43" t="str">
        <f t="shared" si="1"/>
        <v/>
      </c>
      <c r="G18" s="43" t="str">
        <f t="shared" si="2"/>
        <v/>
      </c>
      <c r="H18" s="42"/>
      <c r="I18" s="42"/>
      <c r="J18" s="44" t="str">
        <f t="shared" si="3"/>
        <v/>
      </c>
      <c r="K18" s="45"/>
      <c r="L18" s="6"/>
      <c r="N18" s="14"/>
      <c r="O18" s="32" t="str">
        <f t="shared" si="0"/>
        <v/>
      </c>
      <c r="P18" s="99"/>
      <c r="Q18" s="99"/>
      <c r="R18" s="13"/>
    </row>
    <row r="19" spans="1:18" ht="15.75">
      <c r="A19" s="6"/>
      <c r="B19" s="46"/>
      <c r="C19" s="41"/>
      <c r="D19" s="41"/>
      <c r="E19" s="42"/>
      <c r="F19" s="43" t="str">
        <f t="shared" si="1"/>
        <v/>
      </c>
      <c r="G19" s="43" t="str">
        <f t="shared" si="2"/>
        <v/>
      </c>
      <c r="H19" s="42"/>
      <c r="I19" s="42"/>
      <c r="J19" s="44" t="str">
        <f t="shared" si="3"/>
        <v/>
      </c>
      <c r="K19" s="45"/>
      <c r="L19" s="6"/>
      <c r="N19" s="14"/>
      <c r="O19" s="32" t="str">
        <f t="shared" si="0"/>
        <v/>
      </c>
      <c r="P19" s="99"/>
      <c r="Q19" s="99"/>
      <c r="R19" s="13"/>
    </row>
    <row r="20" spans="1:18" ht="15.75">
      <c r="A20" s="6"/>
      <c r="B20" s="46"/>
      <c r="C20" s="41"/>
      <c r="D20" s="41"/>
      <c r="E20" s="42"/>
      <c r="F20" s="43" t="str">
        <f t="shared" si="1"/>
        <v/>
      </c>
      <c r="G20" s="43" t="str">
        <f t="shared" si="2"/>
        <v/>
      </c>
      <c r="H20" s="42"/>
      <c r="I20" s="42"/>
      <c r="J20" s="44" t="str">
        <f t="shared" si="3"/>
        <v/>
      </c>
      <c r="K20" s="45"/>
      <c r="L20" s="6"/>
      <c r="N20" s="14"/>
      <c r="O20" s="32" t="str">
        <f t="shared" si="0"/>
        <v/>
      </c>
      <c r="P20" s="99"/>
      <c r="Q20" s="99"/>
      <c r="R20" s="13"/>
    </row>
    <row r="21" spans="1:18">
      <c r="B21" s="46"/>
      <c r="C21" s="47"/>
      <c r="D21" s="47"/>
      <c r="E21" s="48"/>
      <c r="F21" s="48"/>
      <c r="G21" s="48"/>
      <c r="H21" s="48"/>
      <c r="I21" s="48"/>
      <c r="J21" s="49"/>
      <c r="K21" s="45"/>
      <c r="N21" s="14"/>
      <c r="O21" s="32" t="str">
        <f t="shared" si="0"/>
        <v/>
      </c>
      <c r="P21" s="99"/>
      <c r="Q21" s="99"/>
      <c r="R21" s="13"/>
    </row>
    <row r="22" spans="1:18">
      <c r="B22" s="50"/>
      <c r="C22" s="51"/>
      <c r="D22" s="51"/>
      <c r="E22" s="41"/>
      <c r="F22" s="41"/>
      <c r="G22" s="41"/>
      <c r="H22" s="41"/>
      <c r="I22" s="41"/>
      <c r="J22" s="52"/>
      <c r="K22" s="45"/>
      <c r="N22" s="14"/>
      <c r="O22" s="32" t="str">
        <f t="shared" si="0"/>
        <v/>
      </c>
      <c r="P22" s="99"/>
      <c r="Q22" s="99"/>
      <c r="R22" s="13"/>
    </row>
    <row r="23" spans="1:18" ht="15.75">
      <c r="B23" s="53" t="s">
        <v>45</v>
      </c>
      <c r="C23" s="41"/>
      <c r="D23" s="41"/>
      <c r="E23" s="41"/>
      <c r="F23" s="41"/>
      <c r="G23" s="41"/>
      <c r="H23" s="42"/>
      <c r="I23" s="54" t="s">
        <v>4</v>
      </c>
      <c r="J23" s="55">
        <f>SUM(J11:J20)</f>
        <v>2805</v>
      </c>
      <c r="K23" s="45"/>
      <c r="N23" s="14"/>
      <c r="O23" s="32" t="str">
        <f t="shared" si="0"/>
        <v/>
      </c>
      <c r="P23" s="99"/>
      <c r="Q23" s="99"/>
      <c r="R23" s="13"/>
    </row>
    <row r="24" spans="1:18" ht="15.75">
      <c r="B24" s="53"/>
      <c r="C24" s="41"/>
      <c r="D24" s="41"/>
      <c r="E24" s="41"/>
      <c r="F24" s="41"/>
      <c r="G24" s="41"/>
      <c r="H24" s="42"/>
      <c r="I24" s="54" t="s">
        <v>5</v>
      </c>
      <c r="J24" s="55">
        <v>45420</v>
      </c>
      <c r="K24" s="45"/>
      <c r="N24" s="14"/>
      <c r="O24" s="32" t="str">
        <f t="shared" si="0"/>
        <v/>
      </c>
      <c r="P24" s="99"/>
      <c r="Q24" s="99"/>
      <c r="R24" s="13"/>
    </row>
    <row r="25" spans="1:18" ht="15.75">
      <c r="B25" s="53"/>
      <c r="C25" s="41"/>
      <c r="D25" s="41"/>
      <c r="E25" s="41"/>
      <c r="F25" s="41"/>
      <c r="G25" s="41"/>
      <c r="H25" s="42"/>
      <c r="I25" s="54" t="s">
        <v>6</v>
      </c>
      <c r="J25" s="55">
        <v>975</v>
      </c>
      <c r="K25" s="45"/>
      <c r="N25" s="14"/>
      <c r="O25" s="32" t="str">
        <f t="shared" si="0"/>
        <v/>
      </c>
      <c r="P25" s="99"/>
      <c r="Q25" s="99"/>
      <c r="R25" s="13"/>
    </row>
    <row r="26" spans="1:18" ht="15.75">
      <c r="B26" s="53"/>
      <c r="C26" s="41"/>
      <c r="D26" s="41"/>
      <c r="E26" s="41"/>
      <c r="F26" s="41"/>
      <c r="G26" s="41"/>
      <c r="H26" s="42"/>
      <c r="I26" s="54" t="s">
        <v>7</v>
      </c>
      <c r="J26" s="55">
        <f>SUM(J23:J25)</f>
        <v>49200</v>
      </c>
      <c r="K26" s="45"/>
      <c r="N26" s="14"/>
      <c r="O26" s="32" t="str">
        <f t="shared" si="0"/>
        <v/>
      </c>
      <c r="P26" s="99"/>
      <c r="Q26" s="99"/>
      <c r="R26" s="13"/>
    </row>
    <row r="27" spans="1:18" ht="12.75" customHeight="1" thickBot="1">
      <c r="B27" s="56"/>
      <c r="C27" s="57"/>
      <c r="D27" s="57"/>
      <c r="E27" s="57"/>
      <c r="F27" s="57"/>
      <c r="G27" s="57"/>
      <c r="H27" s="57"/>
      <c r="I27" s="57"/>
      <c r="J27" s="58"/>
      <c r="K27" s="59"/>
      <c r="N27" s="14"/>
      <c r="O27" s="32" t="str">
        <f t="shared" si="0"/>
        <v/>
      </c>
      <c r="P27" s="99"/>
      <c r="Q27" s="99"/>
      <c r="R27" s="13"/>
    </row>
    <row r="28" spans="1:18" ht="12.75" customHeight="1" thickBot="1">
      <c r="J28" s="7"/>
      <c r="N28" s="15"/>
      <c r="O28" s="34" t="str">
        <f t="shared" si="0"/>
        <v/>
      </c>
      <c r="P28" s="100"/>
      <c r="Q28" s="100"/>
      <c r="R28" s="28"/>
    </row>
    <row r="29" spans="1:18" ht="12.75" customHeight="1">
      <c r="A29" s="4"/>
      <c r="B29" s="9"/>
      <c r="C29" s="9"/>
      <c r="D29" s="9"/>
      <c r="E29" s="9"/>
      <c r="F29" s="9"/>
      <c r="G29" s="9"/>
      <c r="H29" s="9"/>
      <c r="I29" s="9"/>
      <c r="J29" s="10"/>
      <c r="K29" s="9"/>
      <c r="L29" s="5"/>
    </row>
    <row r="30" spans="1:18" ht="45">
      <c r="A30" s="85" t="str">
        <f>$A$1</f>
        <v>2017 GS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</row>
    <row r="32" spans="1:18" ht="23.25">
      <c r="A32" s="87" t="str">
        <f>$A$3</f>
        <v>4 Door Turbo 8AT</v>
      </c>
      <c r="B32" s="87"/>
      <c r="C32" s="87"/>
      <c r="D32" s="87"/>
      <c r="E32" s="87"/>
      <c r="F32" s="87"/>
      <c r="G32" s="87"/>
      <c r="H32" s="87"/>
      <c r="I32" s="86" t="str">
        <f>$I$3</f>
        <v>GS200T</v>
      </c>
      <c r="J32" s="86"/>
      <c r="K32" s="86"/>
      <c r="L32" s="86"/>
    </row>
    <row r="33" spans="1:12" ht="12.75" customHeight="1">
      <c r="A33" s="1"/>
      <c r="L33" s="2"/>
    </row>
    <row r="34" spans="1:12" ht="20.25">
      <c r="A34" s="91" t="s">
        <v>14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</row>
    <row r="35" spans="1:12" ht="12.75" customHeight="1" thickBot="1">
      <c r="A35" s="3"/>
    </row>
    <row r="36" spans="1:12" ht="15.75">
      <c r="A36" s="20"/>
      <c r="B36" s="104" t="s">
        <v>15</v>
      </c>
      <c r="C36" s="105"/>
      <c r="D36" s="108" t="s">
        <v>16</v>
      </c>
      <c r="E36" s="101" t="s">
        <v>21</v>
      </c>
      <c r="F36" s="102"/>
      <c r="G36" s="103"/>
      <c r="H36" s="101" t="s">
        <v>22</v>
      </c>
      <c r="I36" s="102"/>
      <c r="J36" s="102"/>
      <c r="K36" s="103"/>
      <c r="L36" s="9"/>
    </row>
    <row r="37" spans="1:12" ht="16.5" thickBot="1">
      <c r="A37" s="21"/>
      <c r="B37" s="106"/>
      <c r="C37" s="107"/>
      <c r="D37" s="109"/>
      <c r="E37" s="24" t="s">
        <v>10</v>
      </c>
      <c r="F37" s="25" t="s">
        <v>20</v>
      </c>
      <c r="G37" s="26" t="s">
        <v>23</v>
      </c>
      <c r="H37" s="27" t="s">
        <v>10</v>
      </c>
      <c r="I37" s="25" t="s">
        <v>20</v>
      </c>
      <c r="J37" s="110" t="s">
        <v>23</v>
      </c>
      <c r="K37" s="111"/>
      <c r="L37" s="23"/>
    </row>
    <row r="38" spans="1:12" ht="15">
      <c r="A38" s="22"/>
      <c r="B38" s="60" t="s">
        <v>124</v>
      </c>
      <c r="C38" s="42"/>
      <c r="D38" s="61">
        <v>0</v>
      </c>
      <c r="E38" s="62" t="s">
        <v>125</v>
      </c>
      <c r="F38" s="63" t="str">
        <f>MID($A$1,4,1)&amp;E38&amp;$O$1</f>
        <v>7085L</v>
      </c>
      <c r="G38" s="64" t="s">
        <v>133</v>
      </c>
      <c r="H38" s="65" t="s">
        <v>18</v>
      </c>
      <c r="I38" s="63" t="str">
        <f>"A"&amp;MID($A$1,4,1)&amp;H38&amp;$O$1</f>
        <v>A714L</v>
      </c>
      <c r="J38" s="66" t="s">
        <v>143</v>
      </c>
      <c r="K38" s="67"/>
      <c r="L38" s="23"/>
    </row>
    <row r="39" spans="1:12" ht="15">
      <c r="A39" s="22"/>
      <c r="B39" s="60"/>
      <c r="C39" s="42"/>
      <c r="D39" s="61">
        <v>1</v>
      </c>
      <c r="E39" s="62" t="s">
        <v>125</v>
      </c>
      <c r="F39" s="63" t="str">
        <f t="shared" ref="F39:F61" si="4">MID($A$1,4,1)&amp;E39&amp;$O$1</f>
        <v>7085L</v>
      </c>
      <c r="G39" s="64" t="s">
        <v>133</v>
      </c>
      <c r="H39" s="65" t="s">
        <v>141</v>
      </c>
      <c r="I39" s="63" t="str">
        <f t="shared" ref="I39:I61" si="5">"A"&amp;MID($A$1,4,1)&amp;H39&amp;$O$1</f>
        <v>A724L</v>
      </c>
      <c r="J39" s="64" t="s">
        <v>144</v>
      </c>
      <c r="K39" s="67"/>
      <c r="L39" s="23"/>
    </row>
    <row r="40" spans="1:12" ht="15">
      <c r="A40" s="22"/>
      <c r="B40" s="60"/>
      <c r="C40" s="42"/>
      <c r="D40" s="61">
        <v>2</v>
      </c>
      <c r="E40" s="62" t="s">
        <v>125</v>
      </c>
      <c r="F40" s="63" t="str">
        <f t="shared" si="4"/>
        <v>7085L</v>
      </c>
      <c r="G40" s="64" t="s">
        <v>133</v>
      </c>
      <c r="H40" s="65" t="s">
        <v>142</v>
      </c>
      <c r="I40" s="63" t="str">
        <f t="shared" si="5"/>
        <v>A754L</v>
      </c>
      <c r="J40" s="64" t="s">
        <v>145</v>
      </c>
      <c r="K40" s="67"/>
      <c r="L40" s="23"/>
    </row>
    <row r="41" spans="1:12" ht="15">
      <c r="A41" s="22"/>
      <c r="B41" s="60"/>
      <c r="C41" s="42"/>
      <c r="D41" s="61">
        <v>3</v>
      </c>
      <c r="E41" s="62" t="s">
        <v>126</v>
      </c>
      <c r="F41" s="63" t="str">
        <f t="shared" si="4"/>
        <v>71G0L</v>
      </c>
      <c r="G41" s="64" t="s">
        <v>134</v>
      </c>
      <c r="H41" s="65" t="s">
        <v>18</v>
      </c>
      <c r="I41" s="63" t="str">
        <f t="shared" si="5"/>
        <v>A714L</v>
      </c>
      <c r="J41" s="64" t="s">
        <v>143</v>
      </c>
      <c r="K41" s="67"/>
      <c r="L41" s="23"/>
    </row>
    <row r="42" spans="1:12" ht="15">
      <c r="A42" s="22"/>
      <c r="B42" s="60"/>
      <c r="C42" s="42"/>
      <c r="D42" s="61">
        <v>4</v>
      </c>
      <c r="E42" s="62" t="s">
        <v>126</v>
      </c>
      <c r="F42" s="63" t="str">
        <f t="shared" si="4"/>
        <v>71G0L</v>
      </c>
      <c r="G42" s="64" t="s">
        <v>134</v>
      </c>
      <c r="H42" s="65" t="s">
        <v>141</v>
      </c>
      <c r="I42" s="63" t="str">
        <f t="shared" si="5"/>
        <v>A724L</v>
      </c>
      <c r="J42" s="64" t="s">
        <v>144</v>
      </c>
      <c r="K42" s="67"/>
      <c r="L42" s="23"/>
    </row>
    <row r="43" spans="1:12" ht="15">
      <c r="A43" s="22"/>
      <c r="B43" s="60"/>
      <c r="C43" s="42"/>
      <c r="D43" s="61">
        <v>5</v>
      </c>
      <c r="E43" s="62" t="s">
        <v>126</v>
      </c>
      <c r="F43" s="63" t="str">
        <f t="shared" si="4"/>
        <v>71G0L</v>
      </c>
      <c r="G43" s="64" t="s">
        <v>134</v>
      </c>
      <c r="H43" s="65" t="s">
        <v>142</v>
      </c>
      <c r="I43" s="63" t="str">
        <f t="shared" si="5"/>
        <v>A754L</v>
      </c>
      <c r="J43" s="64" t="s">
        <v>145</v>
      </c>
      <c r="K43" s="67"/>
      <c r="L43" s="23"/>
    </row>
    <row r="44" spans="1:12" ht="15">
      <c r="A44" s="22"/>
      <c r="B44" s="60"/>
      <c r="C44" s="42"/>
      <c r="D44" s="61">
        <v>6</v>
      </c>
      <c r="E44" s="62" t="s">
        <v>127</v>
      </c>
      <c r="F44" s="63" t="str">
        <f t="shared" si="4"/>
        <v>71J2L</v>
      </c>
      <c r="G44" s="64" t="s">
        <v>135</v>
      </c>
      <c r="H44" s="65" t="s">
        <v>18</v>
      </c>
      <c r="I44" s="63" t="str">
        <f t="shared" si="5"/>
        <v>A714L</v>
      </c>
      <c r="J44" s="64" t="s">
        <v>143</v>
      </c>
      <c r="K44" s="67"/>
      <c r="L44" s="23"/>
    </row>
    <row r="45" spans="1:12" ht="15">
      <c r="A45" s="22"/>
      <c r="B45" s="60"/>
      <c r="C45" s="42"/>
      <c r="D45" s="61">
        <v>7</v>
      </c>
      <c r="E45" s="62" t="s">
        <v>127</v>
      </c>
      <c r="F45" s="63" t="str">
        <f t="shared" si="4"/>
        <v>71J2L</v>
      </c>
      <c r="G45" s="64" t="s">
        <v>135</v>
      </c>
      <c r="H45" s="65" t="s">
        <v>141</v>
      </c>
      <c r="I45" s="63" t="str">
        <f t="shared" si="5"/>
        <v>A724L</v>
      </c>
      <c r="J45" s="64" t="s">
        <v>144</v>
      </c>
      <c r="K45" s="67"/>
      <c r="L45" s="23"/>
    </row>
    <row r="46" spans="1:12" ht="15">
      <c r="A46" s="22"/>
      <c r="B46" s="60"/>
      <c r="C46" s="42"/>
      <c r="D46" s="61">
        <v>8</v>
      </c>
      <c r="E46" s="62" t="s">
        <v>127</v>
      </c>
      <c r="F46" s="63" t="str">
        <f t="shared" si="4"/>
        <v>71J2L</v>
      </c>
      <c r="G46" s="64" t="s">
        <v>135</v>
      </c>
      <c r="H46" s="65" t="s">
        <v>142</v>
      </c>
      <c r="I46" s="63" t="str">
        <f t="shared" si="5"/>
        <v>A754L</v>
      </c>
      <c r="J46" s="64" t="s">
        <v>145</v>
      </c>
      <c r="K46" s="67"/>
      <c r="L46" s="23"/>
    </row>
    <row r="47" spans="1:12" ht="15">
      <c r="A47" s="22"/>
      <c r="B47" s="60"/>
      <c r="C47" s="42"/>
      <c r="D47" s="61">
        <v>9</v>
      </c>
      <c r="E47" s="62" t="s">
        <v>128</v>
      </c>
      <c r="F47" s="63" t="str">
        <f t="shared" si="4"/>
        <v>71J7L</v>
      </c>
      <c r="G47" s="64" t="s">
        <v>136</v>
      </c>
      <c r="H47" s="65" t="s">
        <v>18</v>
      </c>
      <c r="I47" s="63" t="str">
        <f t="shared" si="5"/>
        <v>A714L</v>
      </c>
      <c r="J47" s="64" t="s">
        <v>143</v>
      </c>
      <c r="K47" s="67"/>
      <c r="L47" s="23"/>
    </row>
    <row r="48" spans="1:12" ht="15">
      <c r="A48" s="22"/>
      <c r="B48" s="60"/>
      <c r="C48" s="42"/>
      <c r="D48" s="61">
        <v>10</v>
      </c>
      <c r="E48" s="62" t="s">
        <v>128</v>
      </c>
      <c r="F48" s="63" t="str">
        <f t="shared" si="4"/>
        <v>71J7L</v>
      </c>
      <c r="G48" s="64" t="s">
        <v>136</v>
      </c>
      <c r="H48" s="65" t="s">
        <v>141</v>
      </c>
      <c r="I48" s="63" t="str">
        <f t="shared" si="5"/>
        <v>A724L</v>
      </c>
      <c r="J48" s="64" t="s">
        <v>144</v>
      </c>
      <c r="K48" s="67"/>
      <c r="L48" s="23"/>
    </row>
    <row r="49" spans="1:12" ht="15">
      <c r="A49" s="22"/>
      <c r="B49" s="60"/>
      <c r="C49" s="42"/>
      <c r="D49" s="61">
        <v>11</v>
      </c>
      <c r="E49" s="62" t="s">
        <v>128</v>
      </c>
      <c r="F49" s="63" t="str">
        <f t="shared" si="4"/>
        <v>71J7L</v>
      </c>
      <c r="G49" s="64" t="s">
        <v>136</v>
      </c>
      <c r="H49" s="65" t="s">
        <v>142</v>
      </c>
      <c r="I49" s="63" t="str">
        <f t="shared" si="5"/>
        <v>A754L</v>
      </c>
      <c r="J49" s="64" t="s">
        <v>145</v>
      </c>
      <c r="K49" s="67"/>
      <c r="L49" s="23"/>
    </row>
    <row r="50" spans="1:12" ht="15">
      <c r="A50" s="22"/>
      <c r="B50" s="60"/>
      <c r="C50" s="42"/>
      <c r="D50" s="61">
        <v>12</v>
      </c>
      <c r="E50" s="62" t="s">
        <v>129</v>
      </c>
      <c r="F50" s="63" t="str">
        <f t="shared" si="4"/>
        <v>7212L</v>
      </c>
      <c r="G50" s="64" t="s">
        <v>137</v>
      </c>
      <c r="H50" s="65" t="s">
        <v>18</v>
      </c>
      <c r="I50" s="63" t="str">
        <f t="shared" si="5"/>
        <v>A714L</v>
      </c>
      <c r="J50" s="64" t="s">
        <v>143</v>
      </c>
      <c r="K50" s="67"/>
      <c r="L50" s="23"/>
    </row>
    <row r="51" spans="1:12" ht="15">
      <c r="A51" s="22"/>
      <c r="B51" s="60"/>
      <c r="C51" s="42"/>
      <c r="D51" s="61">
        <v>13</v>
      </c>
      <c r="E51" s="62" t="s">
        <v>129</v>
      </c>
      <c r="F51" s="63" t="str">
        <f t="shared" si="4"/>
        <v>7212L</v>
      </c>
      <c r="G51" s="64" t="s">
        <v>137</v>
      </c>
      <c r="H51" s="65" t="s">
        <v>141</v>
      </c>
      <c r="I51" s="63" t="str">
        <f t="shared" si="5"/>
        <v>A724L</v>
      </c>
      <c r="J51" s="64" t="s">
        <v>144</v>
      </c>
      <c r="K51" s="67"/>
      <c r="L51" s="23"/>
    </row>
    <row r="52" spans="1:12" ht="15">
      <c r="A52" s="22"/>
      <c r="B52" s="60"/>
      <c r="C52" s="42"/>
      <c r="D52" s="61">
        <v>14</v>
      </c>
      <c r="E52" s="62" t="s">
        <v>129</v>
      </c>
      <c r="F52" s="63" t="str">
        <f t="shared" si="4"/>
        <v>7212L</v>
      </c>
      <c r="G52" s="64" t="s">
        <v>137</v>
      </c>
      <c r="H52" s="65" t="s">
        <v>142</v>
      </c>
      <c r="I52" s="63" t="str">
        <f t="shared" si="5"/>
        <v>A754L</v>
      </c>
      <c r="J52" s="64" t="s">
        <v>145</v>
      </c>
      <c r="K52" s="67"/>
      <c r="L52" s="23"/>
    </row>
    <row r="53" spans="1:12" ht="15">
      <c r="A53" s="22"/>
      <c r="B53" s="60"/>
      <c r="C53" s="42"/>
      <c r="D53" s="61">
        <v>15</v>
      </c>
      <c r="E53" s="62" t="s">
        <v>130</v>
      </c>
      <c r="F53" s="63" t="str">
        <f t="shared" si="4"/>
        <v>7223L</v>
      </c>
      <c r="G53" s="64" t="s">
        <v>138</v>
      </c>
      <c r="H53" s="65" t="s">
        <v>18</v>
      </c>
      <c r="I53" s="63" t="str">
        <f t="shared" si="5"/>
        <v>A714L</v>
      </c>
      <c r="J53" s="64" t="s">
        <v>143</v>
      </c>
      <c r="K53" s="67"/>
      <c r="L53" s="23"/>
    </row>
    <row r="54" spans="1:12" ht="15">
      <c r="A54" s="22"/>
      <c r="B54" s="60"/>
      <c r="C54" s="42"/>
      <c r="D54" s="61">
        <v>16</v>
      </c>
      <c r="E54" s="62" t="s">
        <v>130</v>
      </c>
      <c r="F54" s="63" t="str">
        <f t="shared" si="4"/>
        <v>7223L</v>
      </c>
      <c r="G54" s="64" t="s">
        <v>138</v>
      </c>
      <c r="H54" s="65" t="s">
        <v>141</v>
      </c>
      <c r="I54" s="63" t="str">
        <f t="shared" si="5"/>
        <v>A724L</v>
      </c>
      <c r="J54" s="64" t="s">
        <v>144</v>
      </c>
      <c r="K54" s="67"/>
      <c r="L54" s="23"/>
    </row>
    <row r="55" spans="1:12" ht="15">
      <c r="A55" s="22"/>
      <c r="B55" s="60"/>
      <c r="C55" s="42"/>
      <c r="D55" s="61">
        <v>17</v>
      </c>
      <c r="E55" s="62" t="s">
        <v>130</v>
      </c>
      <c r="F55" s="63" t="str">
        <f t="shared" si="4"/>
        <v>7223L</v>
      </c>
      <c r="G55" s="64" t="s">
        <v>138</v>
      </c>
      <c r="H55" s="65" t="s">
        <v>142</v>
      </c>
      <c r="I55" s="63" t="str">
        <f t="shared" si="5"/>
        <v>A754L</v>
      </c>
      <c r="J55" s="64" t="s">
        <v>145</v>
      </c>
      <c r="K55" s="67"/>
      <c r="L55" s="23"/>
    </row>
    <row r="56" spans="1:12" ht="15">
      <c r="A56" s="22"/>
      <c r="B56" s="60"/>
      <c r="C56" s="42"/>
      <c r="D56" s="61">
        <v>18</v>
      </c>
      <c r="E56" s="62" t="s">
        <v>131</v>
      </c>
      <c r="F56" s="63" t="str">
        <f t="shared" si="4"/>
        <v>73R1L</v>
      </c>
      <c r="G56" s="64" t="s">
        <v>139</v>
      </c>
      <c r="H56" s="65" t="s">
        <v>18</v>
      </c>
      <c r="I56" s="63" t="str">
        <f t="shared" si="5"/>
        <v>A714L</v>
      </c>
      <c r="J56" s="64" t="s">
        <v>143</v>
      </c>
      <c r="K56" s="67"/>
      <c r="L56" s="23"/>
    </row>
    <row r="57" spans="1:12" ht="15">
      <c r="A57" s="22"/>
      <c r="B57" s="60"/>
      <c r="C57" s="42"/>
      <c r="D57" s="61">
        <v>19</v>
      </c>
      <c r="E57" s="62" t="s">
        <v>131</v>
      </c>
      <c r="F57" s="63" t="str">
        <f t="shared" si="4"/>
        <v>73R1L</v>
      </c>
      <c r="G57" s="64" t="s">
        <v>139</v>
      </c>
      <c r="H57" s="65" t="s">
        <v>141</v>
      </c>
      <c r="I57" s="63" t="str">
        <f t="shared" si="5"/>
        <v>A724L</v>
      </c>
      <c r="J57" s="64" t="s">
        <v>144</v>
      </c>
      <c r="K57" s="67"/>
      <c r="L57" s="23"/>
    </row>
    <row r="58" spans="1:12" ht="15">
      <c r="A58" s="22"/>
      <c r="B58" s="60"/>
      <c r="C58" s="42"/>
      <c r="D58" s="61">
        <v>20</v>
      </c>
      <c r="E58" s="62" t="s">
        <v>131</v>
      </c>
      <c r="F58" s="63" t="str">
        <f t="shared" si="4"/>
        <v>73R1L</v>
      </c>
      <c r="G58" s="64" t="s">
        <v>139</v>
      </c>
      <c r="H58" s="65" t="s">
        <v>142</v>
      </c>
      <c r="I58" s="63" t="str">
        <f t="shared" si="5"/>
        <v>A754L</v>
      </c>
      <c r="J58" s="64" t="s">
        <v>145</v>
      </c>
      <c r="K58" s="67"/>
      <c r="L58" s="23"/>
    </row>
    <row r="59" spans="1:12" ht="15">
      <c r="A59" s="22"/>
      <c r="B59" s="60"/>
      <c r="C59" s="42"/>
      <c r="D59" s="61">
        <v>21</v>
      </c>
      <c r="E59" s="62" t="s">
        <v>132</v>
      </c>
      <c r="F59" s="63" t="str">
        <f t="shared" si="4"/>
        <v>78X5L</v>
      </c>
      <c r="G59" s="64" t="s">
        <v>140</v>
      </c>
      <c r="H59" s="65" t="s">
        <v>18</v>
      </c>
      <c r="I59" s="63" t="str">
        <f t="shared" si="5"/>
        <v>A714L</v>
      </c>
      <c r="J59" s="64" t="s">
        <v>143</v>
      </c>
      <c r="K59" s="67"/>
      <c r="L59" s="23"/>
    </row>
    <row r="60" spans="1:12" ht="15">
      <c r="A60" s="22"/>
      <c r="B60" s="60"/>
      <c r="C60" s="42"/>
      <c r="D60" s="61">
        <v>22</v>
      </c>
      <c r="E60" s="62" t="s">
        <v>132</v>
      </c>
      <c r="F60" s="63" t="str">
        <f t="shared" si="4"/>
        <v>78X5L</v>
      </c>
      <c r="G60" s="64" t="s">
        <v>140</v>
      </c>
      <c r="H60" s="65" t="s">
        <v>141</v>
      </c>
      <c r="I60" s="63" t="str">
        <f t="shared" si="5"/>
        <v>A724L</v>
      </c>
      <c r="J60" s="64" t="s">
        <v>144</v>
      </c>
      <c r="K60" s="67"/>
      <c r="L60" s="23"/>
    </row>
    <row r="61" spans="1:12" ht="15">
      <c r="A61" s="22"/>
      <c r="B61" s="60"/>
      <c r="C61" s="42"/>
      <c r="D61" s="61">
        <v>23</v>
      </c>
      <c r="E61" s="62" t="s">
        <v>132</v>
      </c>
      <c r="F61" s="63" t="str">
        <f t="shared" si="4"/>
        <v>78X5L</v>
      </c>
      <c r="G61" s="64" t="s">
        <v>140</v>
      </c>
      <c r="H61" s="65" t="s">
        <v>142</v>
      </c>
      <c r="I61" s="63" t="str">
        <f t="shared" si="5"/>
        <v>A754L</v>
      </c>
      <c r="J61" s="64" t="s">
        <v>145</v>
      </c>
      <c r="K61" s="67"/>
      <c r="L61" s="23"/>
    </row>
    <row r="62" spans="1:12" ht="15.75" thickBot="1">
      <c r="A62" s="22"/>
      <c r="B62" s="68"/>
      <c r="C62" s="69"/>
      <c r="D62" s="70"/>
      <c r="E62" s="71"/>
      <c r="F62" s="72"/>
      <c r="G62" s="73"/>
      <c r="H62" s="74"/>
      <c r="I62" s="72"/>
      <c r="J62" s="73"/>
      <c r="K62" s="75"/>
      <c r="L62" s="23"/>
    </row>
  </sheetData>
  <mergeCells count="41">
    <mergeCell ref="E36:G36"/>
    <mergeCell ref="B36:C37"/>
    <mergeCell ref="D36:D37"/>
    <mergeCell ref="H36:K36"/>
    <mergeCell ref="J37:K37"/>
    <mergeCell ref="A32:H32"/>
    <mergeCell ref="P24:Q24"/>
    <mergeCell ref="P25:Q25"/>
    <mergeCell ref="P26:Q26"/>
    <mergeCell ref="P27:Q27"/>
    <mergeCell ref="P28:Q28"/>
    <mergeCell ref="A34:L34"/>
    <mergeCell ref="I32:L32"/>
    <mergeCell ref="A30:L30"/>
    <mergeCell ref="P18:Q18"/>
    <mergeCell ref="P19:Q19"/>
    <mergeCell ref="P20:Q20"/>
    <mergeCell ref="P21:Q21"/>
    <mergeCell ref="P22:Q22"/>
    <mergeCell ref="P23:Q23"/>
    <mergeCell ref="P12:Q12"/>
    <mergeCell ref="P13:Q13"/>
    <mergeCell ref="P14:Q14"/>
    <mergeCell ref="P15:Q15"/>
    <mergeCell ref="P16:Q16"/>
    <mergeCell ref="P17:Q17"/>
    <mergeCell ref="P9:Q9"/>
    <mergeCell ref="P3:Q3"/>
    <mergeCell ref="P4:Q4"/>
    <mergeCell ref="P5:Q5"/>
    <mergeCell ref="P10:Q10"/>
    <mergeCell ref="P11:Q11"/>
    <mergeCell ref="A1:L1"/>
    <mergeCell ref="I3:L3"/>
    <mergeCell ref="A3:H3"/>
    <mergeCell ref="N2:R2"/>
    <mergeCell ref="A8:L8"/>
    <mergeCell ref="A5:L5"/>
    <mergeCell ref="A6:L6"/>
    <mergeCell ref="P6:Q6"/>
    <mergeCell ref="P8:Q8"/>
  </mergeCells>
  <phoneticPr fontId="14" type="noConversion"/>
  <pageMargins left="0.75" right="0.75" top="1" bottom="1" header="0.5" footer="0.5"/>
  <pageSetup scale="83" orientation="portrait" r:id="rId1"/>
  <headerFooter alignWithMargins="0">
    <oddFooter xml:space="preserve">&amp;CAll information contained within is considered accurate at the time of pricing and is subject to change without notification. </oddFooter>
  </headerFooter>
  <rowBreaks count="1" manualBreakCount="1">
    <brk id="28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view="pageBreakPreview" topLeftCell="A49" zoomScaleNormal="100" workbookViewId="0">
      <selection activeCell="J54" activeCellId="5" sqref="J35 J47 J48 J49 J53 J54"/>
    </sheetView>
  </sheetViews>
  <sheetFormatPr defaultRowHeight="12.75"/>
  <cols>
    <col min="1" max="1" width="2" customWidth="1"/>
    <col min="2" max="3" width="7.42578125" customWidth="1"/>
    <col min="5" max="5" width="7.85546875" customWidth="1"/>
    <col min="6" max="6" width="9.140625" customWidth="1"/>
    <col min="7" max="7" width="24.28515625" customWidth="1"/>
    <col min="8" max="8" width="7.85546875" customWidth="1"/>
    <col min="10" max="10" width="17.28515625" customWidth="1"/>
    <col min="11" max="11" width="4" customWidth="1"/>
    <col min="12" max="12" width="2" customWidth="1"/>
    <col min="14" max="14" width="6.140625" bestFit="1" customWidth="1"/>
    <col min="15" max="15" width="9.28515625" customWidth="1"/>
    <col min="16" max="17" width="17.140625" customWidth="1"/>
  </cols>
  <sheetData>
    <row r="1" spans="1:18" ht="45.75" thickBo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N1" s="29" t="s">
        <v>24</v>
      </c>
      <c r="O1" s="30" t="s">
        <v>25</v>
      </c>
    </row>
    <row r="2" spans="1:18">
      <c r="N2" s="88" t="s">
        <v>13</v>
      </c>
      <c r="O2" s="89"/>
      <c r="P2" s="89"/>
      <c r="Q2" s="89"/>
      <c r="R2" s="90"/>
    </row>
    <row r="3" spans="1:18" ht="24" thickBot="1">
      <c r="A3" s="87" t="s">
        <v>29</v>
      </c>
      <c r="B3" s="87"/>
      <c r="C3" s="87"/>
      <c r="D3" s="87"/>
      <c r="E3" s="87"/>
      <c r="F3" s="87"/>
      <c r="G3" s="87"/>
      <c r="H3" s="87"/>
      <c r="I3" s="86" t="s">
        <v>30</v>
      </c>
      <c r="J3" s="86"/>
      <c r="K3" s="86"/>
      <c r="L3" s="86"/>
      <c r="N3" s="11" t="s">
        <v>10</v>
      </c>
      <c r="O3" s="19" t="s">
        <v>20</v>
      </c>
      <c r="P3" s="97" t="s">
        <v>11</v>
      </c>
      <c r="Q3" s="98"/>
      <c r="R3" s="12" t="s">
        <v>12</v>
      </c>
    </row>
    <row r="4" spans="1:18" ht="12.75" customHeight="1">
      <c r="A4" s="3"/>
      <c r="N4" s="31" t="s">
        <v>46</v>
      </c>
      <c r="O4" s="32" t="str">
        <f>IF(N4&lt;&gt;"","A"&amp;MID($A$1,4,1)&amp;N4&amp;$O$1,"")</f>
        <v>A7FKL</v>
      </c>
      <c r="P4" s="93" t="s">
        <v>119</v>
      </c>
      <c r="Q4" s="94"/>
      <c r="R4" s="18">
        <v>0</v>
      </c>
    </row>
    <row r="5" spans="1:18" ht="18.75">
      <c r="A5" s="92" t="s">
        <v>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N5" s="33" t="s">
        <v>47</v>
      </c>
      <c r="O5" s="32" t="str">
        <f t="shared" ref="O5:O33" si="0">IF(N5&lt;&gt;"","A"&amp;MID($A$1,4,1)&amp;N5&amp;$O$1,"")</f>
        <v>A7GFL</v>
      </c>
      <c r="P5" s="95" t="s">
        <v>109</v>
      </c>
      <c r="Q5" s="96"/>
      <c r="R5" s="13">
        <v>900</v>
      </c>
    </row>
    <row r="6" spans="1:18" ht="18.75">
      <c r="A6" s="92" t="s">
        <v>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N6" s="31" t="s">
        <v>48</v>
      </c>
      <c r="O6" s="32" t="str">
        <f t="shared" si="0"/>
        <v>A7INL</v>
      </c>
      <c r="P6" s="93" t="s">
        <v>110</v>
      </c>
      <c r="Q6" s="94"/>
      <c r="R6" s="13">
        <v>1160</v>
      </c>
    </row>
    <row r="7" spans="1:18" ht="12.75" customHeight="1">
      <c r="A7" s="3"/>
      <c r="N7" s="31" t="s">
        <v>36</v>
      </c>
      <c r="O7" s="32" t="str">
        <f t="shared" si="0"/>
        <v>A7MLL</v>
      </c>
      <c r="P7" s="16" t="s">
        <v>104</v>
      </c>
      <c r="Q7" s="17"/>
      <c r="R7" s="13">
        <v>1380</v>
      </c>
    </row>
    <row r="8" spans="1:18" ht="20.25">
      <c r="A8" s="91" t="s">
        <v>54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N8" s="31" t="s">
        <v>37</v>
      </c>
      <c r="O8" s="32" t="str">
        <f t="shared" si="0"/>
        <v>A7NVL</v>
      </c>
      <c r="P8" s="93" t="s">
        <v>111</v>
      </c>
      <c r="Q8" s="94"/>
      <c r="R8" s="13">
        <v>1730</v>
      </c>
    </row>
    <row r="9" spans="1:18" ht="12.75" customHeight="1" thickBot="1">
      <c r="A9" s="3"/>
      <c r="N9" s="33" t="s">
        <v>49</v>
      </c>
      <c r="O9" s="32" t="str">
        <f t="shared" si="0"/>
        <v>A7OML</v>
      </c>
      <c r="P9" s="95" t="s">
        <v>112</v>
      </c>
      <c r="Q9" s="96"/>
      <c r="R9" s="13">
        <v>0</v>
      </c>
    </row>
    <row r="10" spans="1:18">
      <c r="A10" s="6"/>
      <c r="B10" s="36"/>
      <c r="C10" s="37"/>
      <c r="D10" s="37"/>
      <c r="E10" s="37"/>
      <c r="F10" s="37"/>
      <c r="G10" s="37"/>
      <c r="H10" s="37"/>
      <c r="I10" s="37"/>
      <c r="J10" s="38"/>
      <c r="K10" s="39"/>
      <c r="L10" s="6"/>
      <c r="N10" s="31" t="s">
        <v>38</v>
      </c>
      <c r="O10" s="32" t="str">
        <f t="shared" si="0"/>
        <v>A7OTL</v>
      </c>
      <c r="P10" s="93" t="s">
        <v>106</v>
      </c>
      <c r="Q10" s="94"/>
      <c r="R10" s="13">
        <v>400</v>
      </c>
    </row>
    <row r="11" spans="1:18" ht="18">
      <c r="A11" s="6"/>
      <c r="B11" s="40" t="s">
        <v>2</v>
      </c>
      <c r="C11" s="41"/>
      <c r="D11" s="41"/>
      <c r="E11" s="42" t="s">
        <v>55</v>
      </c>
      <c r="F11" s="43" t="str">
        <f>IF(E11="", "", IF(E11="NIL", "", VLOOKUP(MID(E11, 2, LEN(E11)-2), $N$4:$R$33, 2, FALSE)))</f>
        <v>A7FKL</v>
      </c>
      <c r="G11" s="43" t="str">
        <f>IF(E11="", "", IF(E11="NIL", "No Additional Accessories", VLOOKUP(MID(E11, 2, LEN(E11)-2), $N$4:$R$33, 3, FALSE)))</f>
        <v>F SPORT PACKAGE</v>
      </c>
      <c r="H11" s="42"/>
      <c r="I11" s="42"/>
      <c r="J11" s="44">
        <f>IF(E11="", "", IF(E11="NIL", 0, VLOOKUP(MID(E11, 2, LEN(E11)-2), $N$4:$R$33, 5, FALSE)))</f>
        <v>0</v>
      </c>
      <c r="K11" s="45"/>
      <c r="L11" s="6"/>
      <c r="N11" s="33" t="s">
        <v>50</v>
      </c>
      <c r="O11" s="32" t="str">
        <f t="shared" si="0"/>
        <v>A7OWL</v>
      </c>
      <c r="P11" s="95" t="s">
        <v>113</v>
      </c>
      <c r="Q11" s="96"/>
      <c r="R11" s="13">
        <v>300</v>
      </c>
    </row>
    <row r="12" spans="1:18" ht="15.75">
      <c r="A12" s="6"/>
      <c r="B12" s="46" t="s">
        <v>3</v>
      </c>
      <c r="C12" s="41"/>
      <c r="D12" s="41"/>
      <c r="E12" s="42"/>
      <c r="F12" s="43" t="s">
        <v>94</v>
      </c>
      <c r="G12" s="43" t="s">
        <v>86</v>
      </c>
      <c r="H12" s="42"/>
      <c r="I12" s="42"/>
      <c r="J12" s="44"/>
      <c r="K12" s="45"/>
      <c r="L12" s="6"/>
      <c r="N12" s="31" t="s">
        <v>39</v>
      </c>
      <c r="O12" s="32" t="str">
        <f>IF(N12&lt;&gt;"","A"&amp;MID($A$1,4,1)&amp;N12&amp;$O$1,"")</f>
        <v>A7PAL</v>
      </c>
      <c r="P12" s="93" t="s">
        <v>107</v>
      </c>
      <c r="Q12" s="94"/>
      <c r="R12" s="13">
        <v>500</v>
      </c>
    </row>
    <row r="13" spans="1:18" ht="18">
      <c r="A13" s="6"/>
      <c r="B13" s="40"/>
      <c r="C13" s="41"/>
      <c r="D13" s="41"/>
      <c r="E13" s="42"/>
      <c r="F13" s="43" t="s">
        <v>95</v>
      </c>
      <c r="G13" s="43" t="s">
        <v>80</v>
      </c>
      <c r="H13" s="42"/>
      <c r="I13" s="42"/>
      <c r="J13" s="44"/>
      <c r="K13" s="45"/>
      <c r="L13" s="6"/>
      <c r="N13" s="14" t="s">
        <v>51</v>
      </c>
      <c r="O13" s="32" t="str">
        <f>IF(N13&lt;&gt;"","A"&amp;MID($A$1,4,1)&amp;N13&amp;$O$1,"")</f>
        <v>A7WDL</v>
      </c>
      <c r="P13" s="99" t="s">
        <v>122</v>
      </c>
      <c r="Q13" s="99"/>
      <c r="R13" s="13">
        <v>0</v>
      </c>
    </row>
    <row r="14" spans="1:18" ht="18">
      <c r="A14" s="6"/>
      <c r="B14" s="40"/>
      <c r="C14" s="47"/>
      <c r="D14" s="41"/>
      <c r="E14" s="42"/>
      <c r="F14" s="43" t="s">
        <v>96</v>
      </c>
      <c r="G14" s="43" t="s">
        <v>176</v>
      </c>
      <c r="H14" s="42"/>
      <c r="I14" s="42"/>
      <c r="J14" s="44"/>
      <c r="K14" s="45"/>
      <c r="L14" s="6"/>
      <c r="N14" s="14" t="s">
        <v>52</v>
      </c>
      <c r="O14" s="32" t="str">
        <f>IF(N14&lt;&gt;"","A"&amp;MID($A$1,4,1)&amp;N14&amp;$O$1,"")</f>
        <v>A7WEL</v>
      </c>
      <c r="P14" s="99" t="s">
        <v>123</v>
      </c>
      <c r="Q14" s="99"/>
      <c r="R14" s="13">
        <v>150</v>
      </c>
    </row>
    <row r="15" spans="1:18" ht="18">
      <c r="A15" s="6"/>
      <c r="B15" s="40"/>
      <c r="C15" s="47"/>
      <c r="D15" s="41"/>
      <c r="E15" s="42"/>
      <c r="F15" s="43" t="s">
        <v>97</v>
      </c>
      <c r="G15" s="43" t="s">
        <v>87</v>
      </c>
      <c r="H15" s="42"/>
      <c r="I15" s="42"/>
      <c r="J15" s="44"/>
      <c r="K15" s="45"/>
      <c r="L15" s="6"/>
      <c r="N15" s="14" t="s">
        <v>53</v>
      </c>
      <c r="O15" s="32" t="str">
        <f>IF(N15&lt;&gt;"","A"&amp;MID($A$1,4,1)&amp;N15&amp;$O$1,"")</f>
        <v>A7PCL</v>
      </c>
      <c r="P15" s="99" t="s">
        <v>114</v>
      </c>
      <c r="Q15" s="99"/>
      <c r="R15" s="13">
        <v>595</v>
      </c>
    </row>
    <row r="16" spans="1:18" ht="18">
      <c r="A16" s="6"/>
      <c r="B16" s="40"/>
      <c r="C16" s="41"/>
      <c r="D16" s="41"/>
      <c r="E16" s="42"/>
      <c r="F16" s="43" t="s">
        <v>101</v>
      </c>
      <c r="G16" s="43" t="s">
        <v>88</v>
      </c>
      <c r="H16" s="42"/>
      <c r="I16" s="42"/>
      <c r="J16" s="44"/>
      <c r="K16" s="45"/>
      <c r="L16" s="6"/>
      <c r="N16" s="31"/>
      <c r="O16" s="32"/>
      <c r="P16" s="16"/>
      <c r="Q16" s="17"/>
      <c r="R16" s="13"/>
    </row>
    <row r="17" spans="1:18" ht="18">
      <c r="A17" s="6"/>
      <c r="B17" s="40"/>
      <c r="C17" s="41"/>
      <c r="D17" s="41"/>
      <c r="E17" s="42"/>
      <c r="F17" s="43" t="s">
        <v>102</v>
      </c>
      <c r="G17" s="43" t="s">
        <v>89</v>
      </c>
      <c r="H17" s="42"/>
      <c r="I17" s="42"/>
      <c r="J17" s="44"/>
      <c r="K17" s="45"/>
      <c r="L17" s="6"/>
      <c r="N17" s="31"/>
      <c r="O17" s="32"/>
      <c r="P17" s="16"/>
      <c r="Q17" s="17"/>
      <c r="R17" s="13"/>
    </row>
    <row r="18" spans="1:18" ht="18">
      <c r="A18" s="6"/>
      <c r="B18" s="40"/>
      <c r="C18" s="41"/>
      <c r="D18" s="41"/>
      <c r="E18" s="42"/>
      <c r="F18" s="43" t="s">
        <v>98</v>
      </c>
      <c r="G18" s="43" t="s">
        <v>90</v>
      </c>
      <c r="H18" s="42"/>
      <c r="I18" s="42"/>
      <c r="J18" s="44"/>
      <c r="K18" s="45"/>
      <c r="L18" s="6"/>
      <c r="N18" s="31"/>
      <c r="O18" s="32"/>
      <c r="P18" s="16"/>
      <c r="Q18" s="17"/>
      <c r="R18" s="13"/>
    </row>
    <row r="19" spans="1:18" ht="18">
      <c r="A19" s="6"/>
      <c r="B19" s="40"/>
      <c r="C19" s="41"/>
      <c r="D19" s="41"/>
      <c r="E19" s="42"/>
      <c r="F19" s="43" t="s">
        <v>99</v>
      </c>
      <c r="G19" s="43" t="s">
        <v>92</v>
      </c>
      <c r="H19" s="42"/>
      <c r="I19" s="42"/>
      <c r="J19" s="44"/>
      <c r="K19" s="45"/>
      <c r="L19" s="6"/>
      <c r="N19" s="31"/>
      <c r="O19" s="32"/>
      <c r="P19" s="16"/>
      <c r="Q19" s="17"/>
      <c r="R19" s="13"/>
    </row>
    <row r="20" spans="1:18" ht="18">
      <c r="A20" s="6"/>
      <c r="B20" s="40"/>
      <c r="C20" s="41"/>
      <c r="D20" s="41"/>
      <c r="E20" s="42"/>
      <c r="F20" s="43" t="s">
        <v>100</v>
      </c>
      <c r="G20" s="43" t="s">
        <v>93</v>
      </c>
      <c r="H20" s="42"/>
      <c r="I20" s="42"/>
      <c r="J20" s="44"/>
      <c r="K20" s="45"/>
      <c r="L20" s="6"/>
      <c r="N20" s="31"/>
      <c r="O20" s="32"/>
      <c r="P20" s="16"/>
      <c r="Q20" s="17"/>
      <c r="R20" s="13"/>
    </row>
    <row r="21" spans="1:18" ht="18">
      <c r="A21" s="6"/>
      <c r="B21" s="40"/>
      <c r="C21" s="41"/>
      <c r="D21" s="41"/>
      <c r="E21" s="42" t="s">
        <v>56</v>
      </c>
      <c r="F21" s="43" t="str">
        <f>IF(E21="", "", IF(E21="NIL", "", VLOOKUP(MID(E21, 2, LEN(E21)-2), $N$4:$R$33, 2, FALSE)))</f>
        <v>A7WDL</v>
      </c>
      <c r="G21" s="43" t="str">
        <f>IF(E21="", "", IF(E21="NIL", "No Additional Accessories", VLOOKUP(MID(E21, 2, LEN(E21)-2), $N$4:$R$33, 3, FALSE)))</f>
        <v>F SPORT LEATHER STEERING WHEEL</v>
      </c>
      <c r="H21" s="42"/>
      <c r="I21" s="42"/>
      <c r="J21" s="44">
        <f>IF(E21="", "", IF(E21="NIL", 0, VLOOKUP(MID(E21, 2, LEN(E21)-2), $N$4:$R$33, 5, FALSE)))</f>
        <v>0</v>
      </c>
      <c r="K21" s="45"/>
      <c r="L21" s="6"/>
      <c r="N21" s="31"/>
      <c r="O21" s="32"/>
      <c r="P21" s="93"/>
      <c r="Q21" s="94"/>
      <c r="R21" s="13"/>
    </row>
    <row r="22" spans="1:18" ht="15.75">
      <c r="A22" s="6"/>
      <c r="B22" s="46"/>
      <c r="C22" s="41"/>
      <c r="D22" s="41"/>
      <c r="E22" s="42" t="s">
        <v>57</v>
      </c>
      <c r="F22" s="43" t="str">
        <f>IF(E22="", "", IF(E22="NIL", "", VLOOKUP(MID(E22, 2, LEN(E22)-2), $N$4:$R$33, 2, FALSE)))</f>
        <v>A7OWL</v>
      </c>
      <c r="G22" s="43" t="str">
        <f>IF(E22="", "", IF(E22="NIL", "No Additional Accessories", VLOOKUP(MID(E22, 2, LEN(E22)-2), $N$4:$R$33, 3, FALSE)))</f>
        <v>ORANGE BRAKE CALIPERS</v>
      </c>
      <c r="H22" s="42"/>
      <c r="I22" s="42"/>
      <c r="J22" s="44">
        <f>IF(E22="", "", IF(E22="NIL", 0, VLOOKUP(MID(E22, 2, LEN(E22)-2), $N$4:$R$33, 5, FALSE)))</f>
        <v>300</v>
      </c>
      <c r="K22" s="45"/>
      <c r="L22" s="6"/>
      <c r="N22" s="14"/>
      <c r="O22" s="32"/>
      <c r="P22" s="99"/>
      <c r="Q22" s="99"/>
      <c r="R22" s="13"/>
    </row>
    <row r="23" spans="1:18" ht="15.75">
      <c r="A23" s="6"/>
      <c r="B23" s="46"/>
      <c r="C23" s="41"/>
      <c r="D23" s="41"/>
      <c r="E23" s="42" t="s">
        <v>42</v>
      </c>
      <c r="F23" s="43" t="str">
        <f>IF(E23="", "", IF(E23="NIL", "", VLOOKUP(MID(E23, 2, LEN(E23)-2), $N$4:$R$33, 2, FALSE)))</f>
        <v>A7PAL</v>
      </c>
      <c r="G23" s="43" t="str">
        <f>IF(E23="", "", IF(E23="NIL", "No Additional Accessories", VLOOKUP(MID(E23, 2, LEN(E23)-2), $N$4:$R$33, 3, FALSE)))</f>
        <v>INTUITIVE PARKING ASSIST</v>
      </c>
      <c r="H23" s="42"/>
      <c r="I23" s="42"/>
      <c r="J23" s="44">
        <f>IF(E23="", "", IF(E23="NIL", 0, VLOOKUP(MID(E23, 2, LEN(E23)-2), $N$4:$R$33, 5, FALSE)))</f>
        <v>500</v>
      </c>
      <c r="K23" s="45"/>
      <c r="L23" s="6"/>
      <c r="N23" s="14"/>
      <c r="O23" s="32"/>
      <c r="P23" s="99"/>
      <c r="Q23" s="99"/>
      <c r="R23" s="13"/>
    </row>
    <row r="24" spans="1:18" ht="15.75">
      <c r="A24" s="6"/>
      <c r="B24" s="46"/>
      <c r="C24" s="41"/>
      <c r="D24" s="41"/>
      <c r="E24" s="42" t="s">
        <v>58</v>
      </c>
      <c r="F24" s="43" t="str">
        <f>IF(E24="", "", IF(E24="NIL", "", VLOOKUP(MID(E24, 2, LEN(E24)-2), $N$4:$R$33, 2, FALSE)))</f>
        <v>A7INL</v>
      </c>
      <c r="G24" s="43" t="str">
        <f>IF(E24="", "", IF(E24="NIL", "No Additional Accessories", VLOOKUP(MID(E24, 2, LEN(E24)-2), $N$4:$R$33, 3, FALSE)))</f>
        <v>PREMIUM TRIPLE BEAM LED HEADLAMPS</v>
      </c>
      <c r="H24" s="42"/>
      <c r="I24" s="42"/>
      <c r="J24" s="44">
        <f>IF(E24="", "", IF(E24="NIL", 0, VLOOKUP(MID(E24, 2, LEN(E24)-2), $N$4:$R$33, 5, FALSE)))</f>
        <v>1160</v>
      </c>
      <c r="K24" s="45"/>
      <c r="L24" s="6"/>
      <c r="N24" s="14"/>
      <c r="O24" s="32"/>
      <c r="P24" s="99"/>
      <c r="Q24" s="99"/>
      <c r="R24" s="13"/>
    </row>
    <row r="25" spans="1:18" ht="15.75">
      <c r="A25" s="6"/>
      <c r="B25" s="46"/>
      <c r="C25" s="41"/>
      <c r="D25" s="41"/>
      <c r="E25" s="42"/>
      <c r="F25" s="43" t="str">
        <f>IF(E25="", "", IF(E25="NIL", "", VLOOKUP(MID(E25, 2, LEN(E25)-2), $N$4:$R$33, 2, FALSE)))</f>
        <v/>
      </c>
      <c r="G25" s="43" t="str">
        <f>IF(E25="", "", IF(E25="NIL", "No Additional Accessories", VLOOKUP(MID(E25, 2, LEN(E25)-2), $N$4:$R$33, 3, FALSE)))</f>
        <v/>
      </c>
      <c r="H25" s="42"/>
      <c r="I25" s="42"/>
      <c r="J25" s="44" t="str">
        <f>IF(E25="", "", IF(E25="NIL", 0, VLOOKUP(MID(E25, 2, LEN(E25)-2), $N$4:$R$33, 5, FALSE)))</f>
        <v/>
      </c>
      <c r="K25" s="45"/>
      <c r="L25" s="6"/>
      <c r="N25" s="14"/>
      <c r="O25" s="32" t="str">
        <f t="shared" si="0"/>
        <v/>
      </c>
      <c r="P25" s="99"/>
      <c r="Q25" s="99"/>
      <c r="R25" s="13"/>
    </row>
    <row r="26" spans="1:18">
      <c r="B26" s="46"/>
      <c r="C26" s="47"/>
      <c r="D26" s="47"/>
      <c r="E26" s="48"/>
      <c r="F26" s="48"/>
      <c r="G26" s="48"/>
      <c r="H26" s="48"/>
      <c r="I26" s="48"/>
      <c r="J26" s="49"/>
      <c r="K26" s="45"/>
      <c r="N26" s="14"/>
      <c r="O26" s="32" t="str">
        <f t="shared" si="0"/>
        <v/>
      </c>
      <c r="P26" s="99"/>
      <c r="Q26" s="99"/>
      <c r="R26" s="13"/>
    </row>
    <row r="27" spans="1:18">
      <c r="B27" s="50"/>
      <c r="C27" s="51"/>
      <c r="D27" s="51"/>
      <c r="E27" s="41"/>
      <c r="F27" s="41"/>
      <c r="G27" s="41"/>
      <c r="H27" s="41"/>
      <c r="I27" s="41"/>
      <c r="J27" s="52"/>
      <c r="K27" s="45"/>
      <c r="N27" s="14"/>
      <c r="O27" s="32" t="str">
        <f t="shared" si="0"/>
        <v/>
      </c>
      <c r="P27" s="99"/>
      <c r="Q27" s="99"/>
      <c r="R27" s="13"/>
    </row>
    <row r="28" spans="1:18" ht="15.75">
      <c r="B28" s="53" t="s">
        <v>59</v>
      </c>
      <c r="C28" s="41"/>
      <c r="D28" s="41"/>
      <c r="E28" s="41"/>
      <c r="F28" s="41"/>
      <c r="G28" s="41"/>
      <c r="H28" s="42"/>
      <c r="I28" s="54" t="s">
        <v>4</v>
      </c>
      <c r="J28" s="55">
        <f>SUM(J11:J25)</f>
        <v>1960</v>
      </c>
      <c r="K28" s="45"/>
      <c r="N28" s="14"/>
      <c r="O28" s="32" t="str">
        <f t="shared" si="0"/>
        <v/>
      </c>
      <c r="P28" s="99"/>
      <c r="Q28" s="99"/>
      <c r="R28" s="13"/>
    </row>
    <row r="29" spans="1:18" ht="15.75">
      <c r="B29" s="53"/>
      <c r="C29" s="41"/>
      <c r="D29" s="41"/>
      <c r="E29" s="41"/>
      <c r="F29" s="41"/>
      <c r="G29" s="41"/>
      <c r="H29" s="42"/>
      <c r="I29" s="54" t="s">
        <v>5</v>
      </c>
      <c r="J29" s="55">
        <v>53090</v>
      </c>
      <c r="K29" s="45"/>
      <c r="N29" s="14"/>
      <c r="O29" s="32" t="str">
        <f t="shared" si="0"/>
        <v/>
      </c>
      <c r="P29" s="99"/>
      <c r="Q29" s="99"/>
      <c r="R29" s="13"/>
    </row>
    <row r="30" spans="1:18" ht="15.75">
      <c r="B30" s="53"/>
      <c r="C30" s="41"/>
      <c r="D30" s="41"/>
      <c r="E30" s="41"/>
      <c r="F30" s="41"/>
      <c r="G30" s="41"/>
      <c r="H30" s="42"/>
      <c r="I30" s="54" t="s">
        <v>6</v>
      </c>
      <c r="J30" s="55">
        <v>975</v>
      </c>
      <c r="K30" s="45"/>
      <c r="N30" s="14"/>
      <c r="O30" s="32" t="str">
        <f t="shared" si="0"/>
        <v/>
      </c>
      <c r="P30" s="99"/>
      <c r="Q30" s="99"/>
      <c r="R30" s="13"/>
    </row>
    <row r="31" spans="1:18" ht="15.75">
      <c r="B31" s="53"/>
      <c r="C31" s="41"/>
      <c r="D31" s="41"/>
      <c r="E31" s="41"/>
      <c r="F31" s="41"/>
      <c r="G31" s="41"/>
      <c r="H31" s="42"/>
      <c r="I31" s="54" t="s">
        <v>7</v>
      </c>
      <c r="J31" s="55">
        <f>SUM(J28:J30)</f>
        <v>56025</v>
      </c>
      <c r="K31" s="45"/>
      <c r="N31" s="14"/>
      <c r="O31" s="32" t="str">
        <f t="shared" si="0"/>
        <v/>
      </c>
      <c r="P31" s="99"/>
      <c r="Q31" s="99"/>
      <c r="R31" s="13"/>
    </row>
    <row r="32" spans="1:18" ht="12.75" customHeight="1" thickBot="1">
      <c r="B32" s="56"/>
      <c r="C32" s="57"/>
      <c r="D32" s="57"/>
      <c r="E32" s="57"/>
      <c r="F32" s="57"/>
      <c r="G32" s="57"/>
      <c r="H32" s="57"/>
      <c r="I32" s="57"/>
      <c r="J32" s="58"/>
      <c r="K32" s="59"/>
      <c r="N32" s="14"/>
      <c r="O32" s="32" t="str">
        <f t="shared" si="0"/>
        <v/>
      </c>
      <c r="P32" s="99"/>
      <c r="Q32" s="99"/>
      <c r="R32" s="13"/>
    </row>
    <row r="33" spans="1:18" ht="12.75" customHeight="1" thickBot="1">
      <c r="J33" s="7"/>
      <c r="N33" s="15"/>
      <c r="O33" s="34" t="str">
        <f t="shared" si="0"/>
        <v/>
      </c>
      <c r="P33" s="100"/>
      <c r="Q33" s="100"/>
      <c r="R33" s="28"/>
    </row>
    <row r="34" spans="1:18">
      <c r="A34" s="6"/>
      <c r="B34" s="36"/>
      <c r="C34" s="37"/>
      <c r="D34" s="37"/>
      <c r="E34" s="37"/>
      <c r="F34" s="37"/>
      <c r="G34" s="37"/>
      <c r="H34" s="37"/>
      <c r="I34" s="37"/>
      <c r="J34" s="38"/>
      <c r="K34" s="39"/>
      <c r="L34" s="6"/>
    </row>
    <row r="35" spans="1:18" ht="18">
      <c r="A35" s="6"/>
      <c r="B35" s="40" t="s">
        <v>8</v>
      </c>
      <c r="C35" s="41"/>
      <c r="D35" s="41"/>
      <c r="E35" s="42" t="s">
        <v>60</v>
      </c>
      <c r="F35" s="43" t="str">
        <f>IF(E35="", "", IF(E35="NIL", "", VLOOKUP(MID(E35, 2, LEN(E35)-2), $N$4:$R$33, 2, FALSE)))</f>
        <v>A7PCL</v>
      </c>
      <c r="G35" s="43" t="str">
        <f>IF(E35="", "", IF(E35="NIL", "No Additional Accessories", VLOOKUP(MID(E35, 2, LEN(E35)-2), $N$4:$R$33, 3, FALSE)))</f>
        <v>SPECIAL COLOR</v>
      </c>
      <c r="H35" s="42"/>
      <c r="I35" s="42"/>
      <c r="J35" s="44">
        <f>IF(E35="", "", IF(E35="NIL", 0, VLOOKUP(MID(E35, 2, LEN(E35)-2), $N$4:$R$33, 5, FALSE)))</f>
        <v>595</v>
      </c>
      <c r="K35" s="45"/>
      <c r="L35" s="6"/>
    </row>
    <row r="36" spans="1:18" ht="15.75">
      <c r="B36" s="50"/>
      <c r="C36" s="47"/>
      <c r="D36" s="47"/>
      <c r="E36" s="42" t="s">
        <v>55</v>
      </c>
      <c r="F36" s="43" t="str">
        <f>IF(E36="", "", IF(E36="NIL", "", VLOOKUP(MID(E36, 2, LEN(E36)-2), $N$4:$R$33, 2, FALSE)))</f>
        <v>A7FKL</v>
      </c>
      <c r="G36" s="43" t="str">
        <f>IF(E36="", "", IF(E36="NIL", "No Additional Accessories", VLOOKUP(MID(E36, 2, LEN(E36)-2), $N$4:$R$33, 3, FALSE)))</f>
        <v>F SPORT PACKAGE</v>
      </c>
      <c r="H36" s="42"/>
      <c r="I36" s="42"/>
      <c r="J36" s="44">
        <f>IF(E36="", "", IF(E36="NIL", 0, VLOOKUP(MID(E36, 2, LEN(E36)-2), $N$4:$R$33, 5, FALSE)))</f>
        <v>0</v>
      </c>
      <c r="K36" s="45"/>
    </row>
    <row r="37" spans="1:18" ht="15.75">
      <c r="B37" s="50"/>
      <c r="C37" s="47"/>
      <c r="D37" s="47"/>
      <c r="E37" s="42"/>
      <c r="F37" s="43" t="s">
        <v>94</v>
      </c>
      <c r="G37" s="43" t="s">
        <v>86</v>
      </c>
      <c r="H37" s="42"/>
      <c r="I37" s="42"/>
      <c r="J37" s="44"/>
      <c r="K37" s="45"/>
    </row>
    <row r="38" spans="1:18" ht="15.75">
      <c r="B38" s="50"/>
      <c r="C38" s="47"/>
      <c r="D38" s="47"/>
      <c r="E38" s="42"/>
      <c r="F38" s="43" t="s">
        <v>95</v>
      </c>
      <c r="G38" s="43" t="s">
        <v>80</v>
      </c>
      <c r="H38" s="42"/>
      <c r="I38" s="42"/>
      <c r="J38" s="44"/>
      <c r="K38" s="45"/>
    </row>
    <row r="39" spans="1:18" ht="15.75">
      <c r="B39" s="50"/>
      <c r="C39" s="47"/>
      <c r="D39" s="47"/>
      <c r="E39" s="42"/>
      <c r="F39" s="43" t="s">
        <v>96</v>
      </c>
      <c r="G39" s="83" t="s">
        <v>176</v>
      </c>
      <c r="H39" s="42"/>
      <c r="I39" s="42"/>
      <c r="J39" s="44"/>
      <c r="K39" s="45"/>
    </row>
    <row r="40" spans="1:18" ht="15.75">
      <c r="B40" s="50"/>
      <c r="C40" s="47"/>
      <c r="D40" s="47"/>
      <c r="E40" s="42"/>
      <c r="F40" s="43" t="s">
        <v>97</v>
      </c>
      <c r="G40" s="43" t="s">
        <v>87</v>
      </c>
      <c r="H40" s="42"/>
      <c r="I40" s="42"/>
      <c r="J40" s="44"/>
      <c r="K40" s="45"/>
    </row>
    <row r="41" spans="1:18" ht="15.75">
      <c r="B41" s="50"/>
      <c r="C41" s="47"/>
      <c r="D41" s="47"/>
      <c r="E41" s="42"/>
      <c r="F41" s="43" t="s">
        <v>101</v>
      </c>
      <c r="G41" s="43" t="s">
        <v>88</v>
      </c>
      <c r="H41" s="42"/>
      <c r="I41" s="42"/>
      <c r="J41" s="44"/>
      <c r="K41" s="45"/>
    </row>
    <row r="42" spans="1:18" ht="15.75">
      <c r="B42" s="50"/>
      <c r="C42" s="47"/>
      <c r="D42" s="47"/>
      <c r="E42" s="42"/>
      <c r="F42" s="43" t="s">
        <v>102</v>
      </c>
      <c r="G42" s="43" t="s">
        <v>89</v>
      </c>
      <c r="H42" s="42"/>
      <c r="I42" s="42"/>
      <c r="J42" s="44"/>
      <c r="K42" s="45"/>
    </row>
    <row r="43" spans="1:18" ht="15.75">
      <c r="B43" s="50"/>
      <c r="C43" s="47"/>
      <c r="D43" s="47"/>
      <c r="E43" s="42"/>
      <c r="F43" s="43" t="s">
        <v>98</v>
      </c>
      <c r="G43" s="43" t="s">
        <v>90</v>
      </c>
      <c r="H43" s="42"/>
      <c r="I43" s="42"/>
      <c r="J43" s="44"/>
      <c r="K43" s="45"/>
    </row>
    <row r="44" spans="1:18" ht="15.75">
      <c r="B44" s="50"/>
      <c r="C44" s="47"/>
      <c r="D44" s="47"/>
      <c r="E44" s="42"/>
      <c r="F44" s="43" t="s">
        <v>99</v>
      </c>
      <c r="G44" s="43" t="s">
        <v>92</v>
      </c>
      <c r="H44" s="42"/>
      <c r="I44" s="42"/>
      <c r="J44" s="44"/>
      <c r="K44" s="45"/>
    </row>
    <row r="45" spans="1:18" ht="15.75">
      <c r="B45" s="50"/>
      <c r="C45" s="47"/>
      <c r="D45" s="47"/>
      <c r="E45" s="42"/>
      <c r="F45" s="43" t="s">
        <v>100</v>
      </c>
      <c r="G45" s="43" t="s">
        <v>93</v>
      </c>
      <c r="H45" s="42"/>
      <c r="I45" s="42"/>
      <c r="J45" s="44"/>
      <c r="K45" s="45"/>
    </row>
    <row r="46" spans="1:18" ht="15.75">
      <c r="B46" s="50"/>
      <c r="C46" s="47"/>
      <c r="D46" s="47"/>
      <c r="E46" s="42" t="s">
        <v>56</v>
      </c>
      <c r="F46" s="43" t="str">
        <f>IF(E46="", "", IF(E46="NIL", "", VLOOKUP(MID(E46, 2, LEN(E46)-2), $N$4:$R$33, 2, FALSE)))</f>
        <v>A7WDL</v>
      </c>
      <c r="G46" s="43" t="str">
        <f>IF(E46="", "", IF(E46="NIL", "No Additional Accessories", VLOOKUP(MID(E46, 2, LEN(E46)-2), $N$4:$R$33, 3, FALSE)))</f>
        <v>F SPORT LEATHER STEERING WHEEL</v>
      </c>
      <c r="H46" s="42"/>
      <c r="I46" s="42"/>
      <c r="J46" s="44">
        <f>IF(E46="", "", IF(E46="NIL", 0, VLOOKUP(MID(E46, 2, LEN(E46)-2), $N$4:$R$33, 5, FALSE)))</f>
        <v>0</v>
      </c>
      <c r="K46" s="45"/>
    </row>
    <row r="47" spans="1:18" ht="15.75">
      <c r="B47" s="50"/>
      <c r="C47" s="47"/>
      <c r="D47" s="47"/>
      <c r="E47" s="42" t="s">
        <v>57</v>
      </c>
      <c r="F47" s="43" t="str">
        <f>IF(E47="", "", IF(E47="NIL", "", VLOOKUP(MID(E47, 2, LEN(E47)-2), $N$4:$R$33, 2, FALSE)))</f>
        <v>A7OWL</v>
      </c>
      <c r="G47" s="43" t="str">
        <f>IF(E47="", "", IF(E47="NIL", "No Additional Accessories", VLOOKUP(MID(E47, 2, LEN(E47)-2), $N$4:$R$33, 3, FALSE)))</f>
        <v>ORANGE BRAKE CALIPERS</v>
      </c>
      <c r="H47" s="42"/>
      <c r="I47" s="42"/>
      <c r="J47" s="44">
        <f>IF(E47="", "", IF(E47="NIL", 0, VLOOKUP(MID(E47, 2, LEN(E47)-2), $N$4:$R$33, 5, FALSE)))</f>
        <v>300</v>
      </c>
      <c r="K47" s="45"/>
    </row>
    <row r="48" spans="1:18" ht="15.75">
      <c r="B48" s="50"/>
      <c r="C48" s="47"/>
      <c r="D48" s="47"/>
      <c r="E48" s="42" t="s">
        <v>42</v>
      </c>
      <c r="F48" s="43" t="str">
        <f>IF(E48="", "", IF(E48="NIL", "", VLOOKUP(MID(E48, 2, LEN(E48)-2), $N$4:$R$33, 2, FALSE)))</f>
        <v>A7PAL</v>
      </c>
      <c r="G48" s="43" t="str">
        <f>IF(E48="", "", IF(E48="NIL", "No Additional Accessories", VLOOKUP(MID(E48, 2, LEN(E48)-2), $N$4:$R$33, 3, FALSE)))</f>
        <v>INTUITIVE PARKING ASSIST</v>
      </c>
      <c r="H48" s="42"/>
      <c r="I48" s="42"/>
      <c r="J48" s="44">
        <f>IF(E48="", "", IF(E48="NIL", 0, VLOOKUP(MID(E48, 2, LEN(E48)-2), $N$4:$R$33, 5, FALSE)))</f>
        <v>500</v>
      </c>
      <c r="K48" s="45"/>
    </row>
    <row r="49" spans="1:12" ht="15.75">
      <c r="B49" s="50"/>
      <c r="C49" s="47"/>
      <c r="D49" s="47"/>
      <c r="E49" s="42" t="s">
        <v>58</v>
      </c>
      <c r="F49" s="43" t="str">
        <f>IF(E49="", "", IF(E49="NIL", "", VLOOKUP(MID(E49, 2, LEN(E49)-2), $N$4:$R$33, 2, FALSE)))</f>
        <v>A7INL</v>
      </c>
      <c r="G49" s="43" t="str">
        <f>IF(E49="", "", IF(E49="NIL", "No Additional Accessories", VLOOKUP(MID(E49, 2, LEN(E49)-2), $N$4:$R$33, 3, FALSE)))</f>
        <v>PREMIUM TRIPLE BEAM LED HEADLAMPS</v>
      </c>
      <c r="H49" s="42"/>
      <c r="I49" s="42"/>
      <c r="J49" s="44">
        <f>IF(E49="", "", IF(E49="NIL", 0, VLOOKUP(MID(E49, 2, LEN(E49)-2), $N$4:$R$33, 5, FALSE)))</f>
        <v>1160</v>
      </c>
      <c r="K49" s="45"/>
    </row>
    <row r="50" spans="1:12">
      <c r="B50" s="50"/>
      <c r="C50" s="41"/>
      <c r="D50" s="41"/>
      <c r="E50" s="48"/>
      <c r="F50" s="48"/>
      <c r="G50" s="48"/>
      <c r="H50" s="48"/>
      <c r="I50" s="48"/>
      <c r="J50" s="49"/>
      <c r="K50" s="45"/>
    </row>
    <row r="51" spans="1:12">
      <c r="B51" s="50"/>
      <c r="C51" s="51"/>
      <c r="D51" s="51"/>
      <c r="E51" s="41"/>
      <c r="F51" s="41"/>
      <c r="G51" s="41"/>
      <c r="H51" s="41"/>
      <c r="I51" s="41"/>
      <c r="J51" s="52"/>
      <c r="K51" s="45"/>
    </row>
    <row r="52" spans="1:12" ht="15.75">
      <c r="B52" s="53" t="s">
        <v>61</v>
      </c>
      <c r="C52" s="41"/>
      <c r="D52" s="41"/>
      <c r="E52" s="41"/>
      <c r="F52" s="41"/>
      <c r="G52" s="41"/>
      <c r="H52" s="42"/>
      <c r="I52" s="54" t="s">
        <v>9</v>
      </c>
      <c r="J52" s="55">
        <f>SUM(J35:J50)</f>
        <v>2555</v>
      </c>
      <c r="K52" s="45"/>
    </row>
    <row r="53" spans="1:12" ht="15.75">
      <c r="B53" s="53"/>
      <c r="C53" s="41"/>
      <c r="D53" s="41"/>
      <c r="E53" s="41"/>
      <c r="F53" s="41"/>
      <c r="G53" s="41"/>
      <c r="H53" s="42"/>
      <c r="I53" s="54" t="s">
        <v>5</v>
      </c>
      <c r="J53" s="55">
        <f>J29</f>
        <v>53090</v>
      </c>
      <c r="K53" s="45"/>
    </row>
    <row r="54" spans="1:12" ht="15.75">
      <c r="B54" s="53"/>
      <c r="C54" s="41"/>
      <c r="D54" s="41"/>
      <c r="E54" s="41"/>
      <c r="F54" s="41"/>
      <c r="G54" s="41"/>
      <c r="H54" s="42"/>
      <c r="I54" s="54" t="s">
        <v>6</v>
      </c>
      <c r="J54" s="55">
        <f>J30</f>
        <v>975</v>
      </c>
      <c r="K54" s="45"/>
    </row>
    <row r="55" spans="1:12" ht="15.75">
      <c r="B55" s="53"/>
      <c r="C55" s="41"/>
      <c r="D55" s="41"/>
      <c r="E55" s="41"/>
      <c r="F55" s="41"/>
      <c r="G55" s="41"/>
      <c r="H55" s="42"/>
      <c r="I55" s="54" t="s">
        <v>7</v>
      </c>
      <c r="J55" s="55">
        <f>SUM(J52:J54)</f>
        <v>56620</v>
      </c>
      <c r="K55" s="45"/>
    </row>
    <row r="56" spans="1:12" ht="12.75" customHeight="1" thickBot="1">
      <c r="B56" s="56"/>
      <c r="C56" s="57"/>
      <c r="D56" s="57"/>
      <c r="E56" s="57"/>
      <c r="F56" s="57"/>
      <c r="G56" s="57"/>
      <c r="H56" s="57"/>
      <c r="I56" s="57"/>
      <c r="J56" s="58"/>
      <c r="K56" s="59"/>
    </row>
    <row r="57" spans="1:12">
      <c r="I57" s="8"/>
    </row>
    <row r="58" spans="1:12" ht="12.75" customHeight="1">
      <c r="A58" s="4"/>
      <c r="B58" s="9"/>
      <c r="C58" s="9"/>
      <c r="D58" s="9"/>
      <c r="E58" s="9"/>
      <c r="F58" s="9"/>
      <c r="G58" s="9"/>
      <c r="H58" s="9"/>
      <c r="I58" s="9"/>
      <c r="J58" s="10"/>
      <c r="K58" s="9"/>
      <c r="L58" s="5"/>
    </row>
    <row r="59" spans="1:12" ht="45">
      <c r="A59" s="85" t="str">
        <f>$A$1</f>
        <v>2017 GS</v>
      </c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</row>
    <row r="61" spans="1:12" ht="23.25">
      <c r="A61" s="87" t="str">
        <f>$A$3</f>
        <v>4 Door Turbo 8AT F-Sport</v>
      </c>
      <c r="B61" s="87"/>
      <c r="C61" s="87"/>
      <c r="D61" s="87"/>
      <c r="E61" s="87"/>
      <c r="F61" s="87"/>
      <c r="G61" s="87"/>
      <c r="H61" s="87"/>
      <c r="I61" s="86" t="str">
        <f>$I$3</f>
        <v>GS200TF</v>
      </c>
      <c r="J61" s="86"/>
      <c r="K61" s="86"/>
      <c r="L61" s="86"/>
    </row>
    <row r="62" spans="1:12" ht="12.75" customHeight="1">
      <c r="A62" s="1"/>
      <c r="L62" s="2"/>
    </row>
    <row r="63" spans="1:12" ht="20.25">
      <c r="A63" s="91" t="s">
        <v>14</v>
      </c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</row>
    <row r="64" spans="1:12" ht="12.75" customHeight="1" thickBot="1">
      <c r="A64" s="3"/>
    </row>
    <row r="65" spans="1:12" ht="15.75">
      <c r="A65" s="20"/>
      <c r="B65" s="104" t="s">
        <v>15</v>
      </c>
      <c r="C65" s="105"/>
      <c r="D65" s="108" t="s">
        <v>16</v>
      </c>
      <c r="E65" s="101" t="s">
        <v>21</v>
      </c>
      <c r="F65" s="102"/>
      <c r="G65" s="103"/>
      <c r="H65" s="101" t="s">
        <v>22</v>
      </c>
      <c r="I65" s="102"/>
      <c r="J65" s="102"/>
      <c r="K65" s="103"/>
      <c r="L65" s="9"/>
    </row>
    <row r="66" spans="1:12" ht="16.5" thickBot="1">
      <c r="A66" s="21"/>
      <c r="B66" s="106"/>
      <c r="C66" s="107"/>
      <c r="D66" s="109"/>
      <c r="E66" s="24" t="s">
        <v>10</v>
      </c>
      <c r="F66" s="25" t="s">
        <v>20</v>
      </c>
      <c r="G66" s="35" t="s">
        <v>23</v>
      </c>
      <c r="H66" s="27" t="s">
        <v>10</v>
      </c>
      <c r="I66" s="25" t="s">
        <v>20</v>
      </c>
      <c r="J66" s="110" t="s">
        <v>23</v>
      </c>
      <c r="K66" s="111"/>
      <c r="L66" s="23"/>
    </row>
    <row r="67" spans="1:12" ht="15">
      <c r="A67" s="22"/>
      <c r="B67" s="60" t="s">
        <v>124</v>
      </c>
      <c r="C67" s="42"/>
      <c r="D67" s="61">
        <v>0</v>
      </c>
      <c r="E67" s="62" t="s">
        <v>146</v>
      </c>
      <c r="F67" s="63" t="str">
        <f>MID($A$1,4,1)&amp;E67&amp;$O$1</f>
        <v>7083L</v>
      </c>
      <c r="G67" s="64" t="s">
        <v>147</v>
      </c>
      <c r="H67" s="65" t="s">
        <v>148</v>
      </c>
      <c r="I67" s="63" t="str">
        <f>"A"&amp;MID($A$1,4,1)&amp;H67&amp;$O$1</f>
        <v>A736L</v>
      </c>
      <c r="J67" s="66" t="s">
        <v>151</v>
      </c>
      <c r="K67" s="67"/>
      <c r="L67" s="23"/>
    </row>
    <row r="68" spans="1:12" ht="15">
      <c r="A68" s="22"/>
      <c r="B68" s="60"/>
      <c r="C68" s="42"/>
      <c r="D68" s="61">
        <v>1</v>
      </c>
      <c r="E68" s="62" t="s">
        <v>146</v>
      </c>
      <c r="F68" s="63" t="str">
        <f t="shared" ref="F68:F86" si="1">MID($A$1,4,1)&amp;E68&amp;$O$1</f>
        <v>7083L</v>
      </c>
      <c r="G68" s="64" t="s">
        <v>147</v>
      </c>
      <c r="H68" s="65" t="s">
        <v>149</v>
      </c>
      <c r="I68" s="63" t="str">
        <f t="shared" ref="I68:I86" si="2">"A"&amp;MID($A$1,4,1)&amp;H68&amp;$O$1</f>
        <v>A726L</v>
      </c>
      <c r="J68" s="64" t="s">
        <v>144</v>
      </c>
      <c r="K68" s="67"/>
      <c r="L68" s="23"/>
    </row>
    <row r="69" spans="1:12" ht="15">
      <c r="A69" s="22"/>
      <c r="B69" s="60"/>
      <c r="C69" s="42"/>
      <c r="D69" s="61">
        <v>2</v>
      </c>
      <c r="E69" s="62" t="s">
        <v>146</v>
      </c>
      <c r="F69" s="63" t="str">
        <f t="shared" si="1"/>
        <v>7083L</v>
      </c>
      <c r="G69" s="64" t="s">
        <v>147</v>
      </c>
      <c r="H69" s="65" t="s">
        <v>150</v>
      </c>
      <c r="I69" s="63" t="str">
        <f t="shared" si="2"/>
        <v>A756L</v>
      </c>
      <c r="J69" s="64" t="s">
        <v>145</v>
      </c>
      <c r="K69" s="67"/>
      <c r="L69" s="23"/>
    </row>
    <row r="70" spans="1:12" ht="15">
      <c r="A70" s="22"/>
      <c r="B70" s="60"/>
      <c r="C70" s="42"/>
      <c r="D70" s="61">
        <v>3</v>
      </c>
      <c r="E70" s="62" t="s">
        <v>126</v>
      </c>
      <c r="F70" s="63" t="str">
        <f t="shared" si="1"/>
        <v>71G0L</v>
      </c>
      <c r="G70" s="64" t="s">
        <v>134</v>
      </c>
      <c r="H70" s="65" t="s">
        <v>148</v>
      </c>
      <c r="I70" s="63" t="str">
        <f t="shared" si="2"/>
        <v>A736L</v>
      </c>
      <c r="J70" s="64" t="s">
        <v>151</v>
      </c>
      <c r="K70" s="67"/>
      <c r="L70" s="23"/>
    </row>
    <row r="71" spans="1:12" ht="15">
      <c r="A71" s="22"/>
      <c r="B71" s="60"/>
      <c r="C71" s="42"/>
      <c r="D71" s="61">
        <v>4</v>
      </c>
      <c r="E71" s="62" t="s">
        <v>126</v>
      </c>
      <c r="F71" s="63" t="str">
        <f t="shared" si="1"/>
        <v>71G0L</v>
      </c>
      <c r="G71" s="64" t="s">
        <v>134</v>
      </c>
      <c r="H71" s="65" t="s">
        <v>149</v>
      </c>
      <c r="I71" s="63" t="str">
        <f t="shared" si="2"/>
        <v>A726L</v>
      </c>
      <c r="J71" s="64" t="s">
        <v>144</v>
      </c>
      <c r="K71" s="67"/>
      <c r="L71" s="23"/>
    </row>
    <row r="72" spans="1:12" ht="15">
      <c r="A72" s="22"/>
      <c r="B72" s="60"/>
      <c r="C72" s="42"/>
      <c r="D72" s="61">
        <v>5</v>
      </c>
      <c r="E72" s="62" t="s">
        <v>126</v>
      </c>
      <c r="F72" s="63" t="str">
        <f t="shared" si="1"/>
        <v>71G0L</v>
      </c>
      <c r="G72" s="64" t="s">
        <v>134</v>
      </c>
      <c r="H72" s="65" t="s">
        <v>150</v>
      </c>
      <c r="I72" s="63" t="str">
        <f t="shared" si="2"/>
        <v>A756L</v>
      </c>
      <c r="J72" s="64" t="s">
        <v>145</v>
      </c>
      <c r="K72" s="67"/>
      <c r="L72" s="23"/>
    </row>
    <row r="73" spans="1:12" ht="15">
      <c r="A73" s="22"/>
      <c r="B73" s="60"/>
      <c r="C73" s="42"/>
      <c r="D73" s="61">
        <v>6</v>
      </c>
      <c r="E73" s="62" t="s">
        <v>127</v>
      </c>
      <c r="F73" s="63" t="str">
        <f t="shared" si="1"/>
        <v>71J2L</v>
      </c>
      <c r="G73" s="64" t="s">
        <v>135</v>
      </c>
      <c r="H73" s="65" t="s">
        <v>148</v>
      </c>
      <c r="I73" s="63" t="str">
        <f t="shared" si="2"/>
        <v>A736L</v>
      </c>
      <c r="J73" s="64" t="s">
        <v>151</v>
      </c>
      <c r="K73" s="67"/>
      <c r="L73" s="23"/>
    </row>
    <row r="74" spans="1:12" ht="15">
      <c r="A74" s="22"/>
      <c r="B74" s="60"/>
      <c r="C74" s="42"/>
      <c r="D74" s="61">
        <v>7</v>
      </c>
      <c r="E74" s="62" t="s">
        <v>127</v>
      </c>
      <c r="F74" s="63" t="str">
        <f t="shared" si="1"/>
        <v>71J2L</v>
      </c>
      <c r="G74" s="64" t="s">
        <v>135</v>
      </c>
      <c r="H74" s="65" t="s">
        <v>149</v>
      </c>
      <c r="I74" s="63" t="str">
        <f t="shared" si="2"/>
        <v>A726L</v>
      </c>
      <c r="J74" s="64" t="s">
        <v>144</v>
      </c>
      <c r="K74" s="67"/>
      <c r="L74" s="23"/>
    </row>
    <row r="75" spans="1:12" ht="15">
      <c r="A75" s="22"/>
      <c r="B75" s="60"/>
      <c r="C75" s="42"/>
      <c r="D75" s="61">
        <v>8</v>
      </c>
      <c r="E75" s="62" t="s">
        <v>127</v>
      </c>
      <c r="F75" s="63" t="str">
        <f t="shared" si="1"/>
        <v>71J2L</v>
      </c>
      <c r="G75" s="64" t="s">
        <v>135</v>
      </c>
      <c r="H75" s="65" t="s">
        <v>150</v>
      </c>
      <c r="I75" s="63" t="str">
        <f t="shared" si="2"/>
        <v>A756L</v>
      </c>
      <c r="J75" s="64" t="s">
        <v>145</v>
      </c>
      <c r="K75" s="67"/>
      <c r="L75" s="23"/>
    </row>
    <row r="76" spans="1:12" ht="15">
      <c r="A76" s="22"/>
      <c r="B76" s="60"/>
      <c r="C76" s="42"/>
      <c r="D76" s="61">
        <v>9</v>
      </c>
      <c r="E76" s="62" t="s">
        <v>128</v>
      </c>
      <c r="F76" s="63" t="str">
        <f t="shared" si="1"/>
        <v>71J7L</v>
      </c>
      <c r="G76" s="64" t="s">
        <v>136</v>
      </c>
      <c r="H76" s="65" t="s">
        <v>148</v>
      </c>
      <c r="I76" s="63" t="str">
        <f t="shared" si="2"/>
        <v>A736L</v>
      </c>
      <c r="J76" s="64" t="s">
        <v>151</v>
      </c>
      <c r="K76" s="67"/>
      <c r="L76" s="23"/>
    </row>
    <row r="77" spans="1:12" ht="15">
      <c r="A77" s="22"/>
      <c r="B77" s="60"/>
      <c r="C77" s="42"/>
      <c r="D77" s="61">
        <v>10</v>
      </c>
      <c r="E77" s="62" t="s">
        <v>128</v>
      </c>
      <c r="F77" s="63" t="str">
        <f t="shared" si="1"/>
        <v>71J7L</v>
      </c>
      <c r="G77" s="64" t="s">
        <v>136</v>
      </c>
      <c r="H77" s="65" t="s">
        <v>149</v>
      </c>
      <c r="I77" s="63" t="str">
        <f t="shared" si="2"/>
        <v>A726L</v>
      </c>
      <c r="J77" s="64" t="s">
        <v>144</v>
      </c>
      <c r="K77" s="67"/>
      <c r="L77" s="23"/>
    </row>
    <row r="78" spans="1:12" ht="15">
      <c r="A78" s="22"/>
      <c r="B78" s="60"/>
      <c r="C78" s="42"/>
      <c r="D78" s="61">
        <v>11</v>
      </c>
      <c r="E78" s="62" t="s">
        <v>128</v>
      </c>
      <c r="F78" s="63" t="str">
        <f t="shared" si="1"/>
        <v>71J7L</v>
      </c>
      <c r="G78" s="64" t="s">
        <v>136</v>
      </c>
      <c r="H78" s="65" t="s">
        <v>150</v>
      </c>
      <c r="I78" s="63" t="str">
        <f t="shared" si="2"/>
        <v>A756L</v>
      </c>
      <c r="J78" s="64" t="s">
        <v>145</v>
      </c>
      <c r="K78" s="67"/>
      <c r="L78" s="23"/>
    </row>
    <row r="79" spans="1:12" ht="15">
      <c r="A79" s="22"/>
      <c r="B79" s="60"/>
      <c r="C79" s="42"/>
      <c r="D79" s="61">
        <v>12</v>
      </c>
      <c r="E79" s="62" t="s">
        <v>129</v>
      </c>
      <c r="F79" s="63" t="str">
        <f t="shared" si="1"/>
        <v>7212L</v>
      </c>
      <c r="G79" s="64" t="s">
        <v>137</v>
      </c>
      <c r="H79" s="65" t="s">
        <v>148</v>
      </c>
      <c r="I79" s="63" t="str">
        <f t="shared" si="2"/>
        <v>A736L</v>
      </c>
      <c r="J79" s="64" t="s">
        <v>151</v>
      </c>
      <c r="K79" s="67"/>
      <c r="L79" s="23"/>
    </row>
    <row r="80" spans="1:12" ht="15">
      <c r="A80" s="22"/>
      <c r="B80" s="60"/>
      <c r="C80" s="42"/>
      <c r="D80" s="61">
        <v>13</v>
      </c>
      <c r="E80" s="62" t="s">
        <v>129</v>
      </c>
      <c r="F80" s="63" t="str">
        <f t="shared" si="1"/>
        <v>7212L</v>
      </c>
      <c r="G80" s="64" t="s">
        <v>137</v>
      </c>
      <c r="H80" s="65" t="s">
        <v>149</v>
      </c>
      <c r="I80" s="63" t="str">
        <f t="shared" si="2"/>
        <v>A726L</v>
      </c>
      <c r="J80" s="64" t="s">
        <v>144</v>
      </c>
      <c r="K80" s="67"/>
      <c r="L80" s="23"/>
    </row>
    <row r="81" spans="1:12" ht="15">
      <c r="A81" s="22"/>
      <c r="B81" s="60"/>
      <c r="C81" s="42"/>
      <c r="D81" s="61">
        <v>14</v>
      </c>
      <c r="E81" s="62" t="s">
        <v>129</v>
      </c>
      <c r="F81" s="63" t="str">
        <f t="shared" si="1"/>
        <v>7212L</v>
      </c>
      <c r="G81" s="64" t="s">
        <v>137</v>
      </c>
      <c r="H81" s="65" t="s">
        <v>150</v>
      </c>
      <c r="I81" s="63" t="str">
        <f t="shared" si="2"/>
        <v>A756L</v>
      </c>
      <c r="J81" s="64" t="s">
        <v>145</v>
      </c>
      <c r="K81" s="67"/>
      <c r="L81" s="23"/>
    </row>
    <row r="82" spans="1:12" ht="15">
      <c r="A82" s="22"/>
      <c r="B82" s="60"/>
      <c r="C82" s="42"/>
      <c r="D82" s="61">
        <v>15</v>
      </c>
      <c r="E82" s="62" t="s">
        <v>130</v>
      </c>
      <c r="F82" s="63" t="str">
        <f t="shared" si="1"/>
        <v>7223L</v>
      </c>
      <c r="G82" s="64" t="s">
        <v>138</v>
      </c>
      <c r="H82" s="65" t="s">
        <v>148</v>
      </c>
      <c r="I82" s="63" t="str">
        <f t="shared" si="2"/>
        <v>A736L</v>
      </c>
      <c r="J82" s="64" t="s">
        <v>151</v>
      </c>
      <c r="K82" s="67"/>
      <c r="L82" s="23"/>
    </row>
    <row r="83" spans="1:12" ht="15">
      <c r="A83" s="22"/>
      <c r="B83" s="60"/>
      <c r="C83" s="42"/>
      <c r="D83" s="61">
        <v>16</v>
      </c>
      <c r="E83" s="62" t="s">
        <v>130</v>
      </c>
      <c r="F83" s="63" t="str">
        <f t="shared" si="1"/>
        <v>7223L</v>
      </c>
      <c r="G83" s="64" t="s">
        <v>138</v>
      </c>
      <c r="H83" s="65" t="s">
        <v>149</v>
      </c>
      <c r="I83" s="63" t="str">
        <f t="shared" si="2"/>
        <v>A726L</v>
      </c>
      <c r="J83" s="64" t="s">
        <v>144</v>
      </c>
      <c r="K83" s="67"/>
      <c r="L83" s="23"/>
    </row>
    <row r="84" spans="1:12" ht="15">
      <c r="A84" s="22"/>
      <c r="B84" s="60"/>
      <c r="C84" s="42"/>
      <c r="D84" s="61">
        <v>17</v>
      </c>
      <c r="E84" s="62" t="s">
        <v>130</v>
      </c>
      <c r="F84" s="63" t="str">
        <f t="shared" si="1"/>
        <v>7223L</v>
      </c>
      <c r="G84" s="64" t="s">
        <v>138</v>
      </c>
      <c r="H84" s="65" t="s">
        <v>150</v>
      </c>
      <c r="I84" s="63" t="str">
        <f t="shared" si="2"/>
        <v>A756L</v>
      </c>
      <c r="J84" s="64" t="s">
        <v>145</v>
      </c>
      <c r="K84" s="67"/>
      <c r="L84" s="23"/>
    </row>
    <row r="85" spans="1:12" ht="15">
      <c r="A85" s="22"/>
      <c r="B85" s="60"/>
      <c r="C85" s="42"/>
      <c r="D85" s="61">
        <v>19</v>
      </c>
      <c r="E85" s="62" t="s">
        <v>131</v>
      </c>
      <c r="F85" s="63" t="str">
        <f t="shared" si="1"/>
        <v>73R1L</v>
      </c>
      <c r="G85" s="64" t="s">
        <v>139</v>
      </c>
      <c r="H85" s="65" t="s">
        <v>149</v>
      </c>
      <c r="I85" s="63" t="str">
        <f t="shared" si="2"/>
        <v>A726L</v>
      </c>
      <c r="J85" s="64" t="s">
        <v>144</v>
      </c>
      <c r="K85" s="67"/>
      <c r="L85" s="23"/>
    </row>
    <row r="86" spans="1:12" ht="15">
      <c r="A86" s="22"/>
      <c r="B86" s="60"/>
      <c r="C86" s="42"/>
      <c r="D86" s="61">
        <v>20</v>
      </c>
      <c r="E86" s="62" t="s">
        <v>131</v>
      </c>
      <c r="F86" s="63" t="str">
        <f t="shared" si="1"/>
        <v>73R1L</v>
      </c>
      <c r="G86" s="64" t="s">
        <v>139</v>
      </c>
      <c r="H86" s="65" t="s">
        <v>150</v>
      </c>
      <c r="I86" s="63" t="str">
        <f t="shared" si="2"/>
        <v>A756L</v>
      </c>
      <c r="J86" s="64" t="s">
        <v>145</v>
      </c>
      <c r="K86" s="67"/>
      <c r="L86" s="23"/>
    </row>
    <row r="87" spans="1:12" ht="15.75" thickBot="1">
      <c r="A87" s="22"/>
      <c r="B87" s="68"/>
      <c r="C87" s="69"/>
      <c r="D87" s="70"/>
      <c r="E87" s="71"/>
      <c r="F87" s="72"/>
      <c r="G87" s="73"/>
      <c r="H87" s="74"/>
      <c r="I87" s="72"/>
      <c r="J87" s="73"/>
      <c r="K87" s="75"/>
      <c r="L87" s="23"/>
    </row>
    <row r="88" spans="1:12" ht="15.75" thickBot="1">
      <c r="A88" s="22"/>
      <c r="B88" s="78"/>
      <c r="C88" s="23"/>
      <c r="D88" s="78"/>
      <c r="E88" s="79"/>
      <c r="F88" s="80"/>
      <c r="G88" s="81"/>
      <c r="H88" s="82"/>
      <c r="I88" s="80"/>
      <c r="J88" s="81"/>
      <c r="K88" s="23"/>
      <c r="L88" s="23"/>
    </row>
    <row r="89" spans="1:12" ht="15.75">
      <c r="A89" s="22"/>
      <c r="B89" s="104" t="s">
        <v>15</v>
      </c>
      <c r="C89" s="105"/>
      <c r="D89" s="108" t="s">
        <v>16</v>
      </c>
      <c r="E89" s="101" t="s">
        <v>21</v>
      </c>
      <c r="F89" s="102"/>
      <c r="G89" s="103"/>
      <c r="H89" s="101" t="s">
        <v>22</v>
      </c>
      <c r="I89" s="102"/>
      <c r="J89" s="102"/>
      <c r="K89" s="103"/>
      <c r="L89" s="23"/>
    </row>
    <row r="90" spans="1:12" ht="16.5" thickBot="1">
      <c r="A90" s="22"/>
      <c r="B90" s="106"/>
      <c r="C90" s="107"/>
      <c r="D90" s="109"/>
      <c r="E90" s="24" t="s">
        <v>10</v>
      </c>
      <c r="F90" s="25" t="s">
        <v>20</v>
      </c>
      <c r="G90" s="77" t="s">
        <v>23</v>
      </c>
      <c r="H90" s="27" t="s">
        <v>10</v>
      </c>
      <c r="I90" s="25" t="s">
        <v>20</v>
      </c>
      <c r="J90" s="110" t="s">
        <v>23</v>
      </c>
      <c r="K90" s="111"/>
      <c r="L90" s="23"/>
    </row>
    <row r="91" spans="1:12" ht="15">
      <c r="A91" s="22"/>
      <c r="B91" s="60" t="s">
        <v>152</v>
      </c>
      <c r="C91" s="42"/>
      <c r="D91" s="61">
        <v>24</v>
      </c>
      <c r="E91" s="62" t="s">
        <v>153</v>
      </c>
      <c r="F91" s="63" t="str">
        <f>MID($A$1,4,1)&amp;E91&amp;$O$1</f>
        <v>78X1L</v>
      </c>
      <c r="G91" s="64" t="s">
        <v>154</v>
      </c>
      <c r="H91" s="65" t="s">
        <v>148</v>
      </c>
      <c r="I91" s="63" t="str">
        <f>"A"&amp;MID($A$1,4,1)&amp;H91&amp;$O$1</f>
        <v>A736L</v>
      </c>
      <c r="J91" s="66" t="s">
        <v>151</v>
      </c>
      <c r="K91" s="67"/>
      <c r="L91" s="23"/>
    </row>
    <row r="92" spans="1:12" ht="15">
      <c r="A92" s="22"/>
      <c r="B92" s="60"/>
      <c r="C92" s="42"/>
      <c r="D92" s="61">
        <v>25</v>
      </c>
      <c r="E92" s="62" t="s">
        <v>153</v>
      </c>
      <c r="F92" s="63" t="str">
        <f>MID($A$1,4,1)&amp;E92&amp;$O$1</f>
        <v>78X1L</v>
      </c>
      <c r="G92" s="64" t="s">
        <v>154</v>
      </c>
      <c r="H92" s="65" t="s">
        <v>149</v>
      </c>
      <c r="I92" s="63" t="str">
        <f>"A"&amp;MID($A$1,4,1)&amp;H92&amp;$O$1</f>
        <v>A726L</v>
      </c>
      <c r="J92" s="64" t="s">
        <v>144</v>
      </c>
      <c r="K92" s="67"/>
      <c r="L92" s="23"/>
    </row>
    <row r="93" spans="1:12" ht="15.75" thickBot="1">
      <c r="A93" s="22"/>
      <c r="B93" s="68"/>
      <c r="C93" s="69"/>
      <c r="D93" s="70">
        <v>26</v>
      </c>
      <c r="E93" s="71" t="s">
        <v>153</v>
      </c>
      <c r="F93" s="72" t="str">
        <f>MID($A$1,4,1)&amp;E93&amp;$O$1</f>
        <v>78X1L</v>
      </c>
      <c r="G93" s="73" t="s">
        <v>154</v>
      </c>
      <c r="H93" s="74" t="s">
        <v>150</v>
      </c>
      <c r="I93" s="72" t="str">
        <f>"A"&amp;MID($A$1,4,1)&amp;H93&amp;$O$1</f>
        <v>A756L</v>
      </c>
      <c r="J93" s="73" t="s">
        <v>145</v>
      </c>
      <c r="K93" s="75"/>
      <c r="L93" s="23"/>
    </row>
    <row r="94" spans="1:12" ht="15">
      <c r="A94" s="22"/>
      <c r="B94" s="78"/>
      <c r="C94" s="23"/>
      <c r="D94" s="78"/>
      <c r="E94" s="79"/>
      <c r="F94" s="80"/>
      <c r="G94" s="81"/>
      <c r="H94" s="82"/>
      <c r="I94" s="80"/>
      <c r="J94" s="81"/>
      <c r="K94" s="23"/>
      <c r="L94" s="23"/>
    </row>
  </sheetData>
  <mergeCells count="46">
    <mergeCell ref="A1:L1"/>
    <mergeCell ref="N2:R2"/>
    <mergeCell ref="A3:H3"/>
    <mergeCell ref="I3:L3"/>
    <mergeCell ref="P3:Q3"/>
    <mergeCell ref="P4:Q4"/>
    <mergeCell ref="A5:L5"/>
    <mergeCell ref="P5:Q5"/>
    <mergeCell ref="A6:L6"/>
    <mergeCell ref="P6:Q6"/>
    <mergeCell ref="A8:L8"/>
    <mergeCell ref="P8:Q8"/>
    <mergeCell ref="P24:Q24"/>
    <mergeCell ref="P25:Q25"/>
    <mergeCell ref="P9:Q9"/>
    <mergeCell ref="P10:Q10"/>
    <mergeCell ref="P11:Q11"/>
    <mergeCell ref="P21:Q21"/>
    <mergeCell ref="P22:Q22"/>
    <mergeCell ref="P23:Q23"/>
    <mergeCell ref="P26:Q26"/>
    <mergeCell ref="P27:Q27"/>
    <mergeCell ref="P28:Q28"/>
    <mergeCell ref="P29:Q29"/>
    <mergeCell ref="P30:Q30"/>
    <mergeCell ref="P31:Q31"/>
    <mergeCell ref="E65:G65"/>
    <mergeCell ref="H65:K65"/>
    <mergeCell ref="J66:K66"/>
    <mergeCell ref="A59:L59"/>
    <mergeCell ref="P12:Q12"/>
    <mergeCell ref="P13:Q13"/>
    <mergeCell ref="P14:Q14"/>
    <mergeCell ref="P15:Q15"/>
    <mergeCell ref="P32:Q32"/>
    <mergeCell ref="P33:Q33"/>
    <mergeCell ref="B89:C90"/>
    <mergeCell ref="D89:D90"/>
    <mergeCell ref="E89:G89"/>
    <mergeCell ref="H89:K89"/>
    <mergeCell ref="J90:K90"/>
    <mergeCell ref="A61:H61"/>
    <mergeCell ref="I61:L61"/>
    <mergeCell ref="A63:L63"/>
    <mergeCell ref="B65:C66"/>
    <mergeCell ref="D65:D66"/>
  </mergeCells>
  <pageMargins left="0.75" right="0.75" top="1" bottom="1" header="0.5" footer="0.5"/>
  <pageSetup scale="75" orientation="portrait" r:id="rId1"/>
  <headerFooter alignWithMargins="0">
    <oddFooter xml:space="preserve">&amp;CAll information contained within is considered accurate at the time of pricing and is subject to change without notification. </oddFooter>
  </headerFooter>
  <rowBreaks count="1" manualBreakCount="1">
    <brk id="57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view="pageBreakPreview" topLeftCell="A35" zoomScaleNormal="100" zoomScaleSheetLayoutView="100" workbookViewId="0">
      <selection activeCell="J48" activeCellId="7" sqref="J26 J37 J38 J39 J40 J41 J47 J48"/>
    </sheetView>
  </sheetViews>
  <sheetFormatPr defaultRowHeight="12.75"/>
  <cols>
    <col min="1" max="1" width="2" customWidth="1"/>
    <col min="2" max="3" width="7.42578125" customWidth="1"/>
    <col min="5" max="5" width="7.85546875" customWidth="1"/>
    <col min="6" max="6" width="9.140625" customWidth="1"/>
    <col min="7" max="7" width="24.28515625" customWidth="1"/>
    <col min="8" max="8" width="7.85546875" customWidth="1"/>
    <col min="10" max="10" width="9.5703125" bestFit="1" customWidth="1"/>
    <col min="11" max="11" width="4" customWidth="1"/>
    <col min="12" max="12" width="2" customWidth="1"/>
    <col min="14" max="14" width="6.140625" bestFit="1" customWidth="1"/>
    <col min="15" max="15" width="9.28515625" customWidth="1"/>
    <col min="16" max="17" width="17.140625" customWidth="1"/>
  </cols>
  <sheetData>
    <row r="1" spans="1:18" ht="45.75" thickBo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N1" s="29" t="s">
        <v>24</v>
      </c>
      <c r="O1" s="30" t="s">
        <v>25</v>
      </c>
    </row>
    <row r="2" spans="1:18">
      <c r="N2" s="88" t="s">
        <v>13</v>
      </c>
      <c r="O2" s="89"/>
      <c r="P2" s="89"/>
      <c r="Q2" s="89"/>
      <c r="R2" s="90"/>
    </row>
    <row r="3" spans="1:18" ht="24" thickBot="1">
      <c r="A3" s="87" t="s">
        <v>31</v>
      </c>
      <c r="B3" s="87"/>
      <c r="C3" s="87"/>
      <c r="D3" s="87"/>
      <c r="E3" s="87"/>
      <c r="F3" s="87"/>
      <c r="G3" s="87"/>
      <c r="H3" s="87"/>
      <c r="I3" s="86" t="s">
        <v>32</v>
      </c>
      <c r="J3" s="86"/>
      <c r="K3" s="86"/>
      <c r="L3" s="86"/>
      <c r="N3" s="11" t="s">
        <v>10</v>
      </c>
      <c r="O3" s="19" t="s">
        <v>20</v>
      </c>
      <c r="P3" s="97" t="s">
        <v>11</v>
      </c>
      <c r="Q3" s="98"/>
      <c r="R3" s="12" t="s">
        <v>12</v>
      </c>
    </row>
    <row r="4" spans="1:18" ht="12.75" customHeight="1">
      <c r="A4" s="3"/>
      <c r="N4" s="31" t="s">
        <v>47</v>
      </c>
      <c r="O4" s="32" t="str">
        <f>IF(N4&lt;&gt;"","A"&amp;MID($A$1,4,1)&amp;N4&amp;$O$1,"")</f>
        <v>A7GFL</v>
      </c>
      <c r="P4" s="93" t="s">
        <v>109</v>
      </c>
      <c r="Q4" s="94"/>
      <c r="R4" s="18">
        <v>900</v>
      </c>
    </row>
    <row r="5" spans="1:18" ht="18.75">
      <c r="A5" s="92" t="s">
        <v>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N5" s="33" t="s">
        <v>48</v>
      </c>
      <c r="O5" s="32" t="str">
        <f t="shared" ref="O5:O24" si="0">IF(N5&lt;&gt;"","A"&amp;MID($A$1,4,1)&amp;N5&amp;$O$1,"")</f>
        <v>A7INL</v>
      </c>
      <c r="P5" s="95" t="s">
        <v>110</v>
      </c>
      <c r="Q5" s="96"/>
      <c r="R5" s="13">
        <v>1160</v>
      </c>
    </row>
    <row r="6" spans="1:18" ht="18.75">
      <c r="A6" s="92" t="s">
        <v>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N6" s="31" t="s">
        <v>62</v>
      </c>
      <c r="O6" s="32" t="str">
        <f t="shared" si="0"/>
        <v>A7IPL</v>
      </c>
      <c r="P6" s="93" t="s">
        <v>115</v>
      </c>
      <c r="Q6" s="94"/>
      <c r="R6" s="13">
        <v>300</v>
      </c>
    </row>
    <row r="7" spans="1:18" ht="12.75" customHeight="1">
      <c r="A7" s="3"/>
      <c r="N7" s="31" t="s">
        <v>63</v>
      </c>
      <c r="O7" s="32" t="str">
        <f t="shared" si="0"/>
        <v>A7LLL</v>
      </c>
      <c r="P7" s="16" t="s">
        <v>116</v>
      </c>
      <c r="Q7" s="17"/>
      <c r="R7" s="13">
        <v>4435</v>
      </c>
    </row>
    <row r="8" spans="1:18" ht="20.25">
      <c r="A8" s="91" t="s">
        <v>54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N8" s="31" t="s">
        <v>36</v>
      </c>
      <c r="O8" s="32" t="str">
        <f t="shared" si="0"/>
        <v>A7MLL</v>
      </c>
      <c r="P8" s="93" t="s">
        <v>104</v>
      </c>
      <c r="Q8" s="94"/>
      <c r="R8" s="13">
        <v>1380</v>
      </c>
    </row>
    <row r="9" spans="1:18" ht="12.75" customHeight="1" thickBot="1">
      <c r="A9" s="3"/>
      <c r="N9" s="33" t="s">
        <v>38</v>
      </c>
      <c r="O9" s="32" t="str">
        <f t="shared" si="0"/>
        <v>A7OTL</v>
      </c>
      <c r="P9" s="95" t="s">
        <v>106</v>
      </c>
      <c r="Q9" s="96"/>
      <c r="R9" s="13">
        <v>400</v>
      </c>
    </row>
    <row r="10" spans="1:18">
      <c r="A10" s="6"/>
      <c r="B10" s="36"/>
      <c r="C10" s="37"/>
      <c r="D10" s="37"/>
      <c r="E10" s="37"/>
      <c r="F10" s="37"/>
      <c r="G10" s="37"/>
      <c r="H10" s="37"/>
      <c r="I10" s="37"/>
      <c r="J10" s="38"/>
      <c r="K10" s="39"/>
      <c r="L10" s="6"/>
      <c r="N10" s="31" t="s">
        <v>39</v>
      </c>
      <c r="O10" s="32" t="str">
        <f t="shared" si="0"/>
        <v>A7PAL</v>
      </c>
      <c r="P10" s="93" t="s">
        <v>107</v>
      </c>
      <c r="Q10" s="94"/>
      <c r="R10" s="13">
        <v>500</v>
      </c>
    </row>
    <row r="11" spans="1:18" ht="18">
      <c r="A11" s="6"/>
      <c r="B11" s="40" t="s">
        <v>2</v>
      </c>
      <c r="C11" s="41"/>
      <c r="D11" s="41"/>
      <c r="E11" s="42" t="s">
        <v>42</v>
      </c>
      <c r="F11" s="43" t="str">
        <f>IF(E11="", "", IF(E11="NIL", "", VLOOKUP(MID(E11, 2, LEN(E11)-2), $N$4:$R$24, 2, FALSE)))</f>
        <v>A7PAL</v>
      </c>
      <c r="G11" s="43" t="str">
        <f>IF(E11="", "", IF(E11="NIL", "No Additional Accessories", VLOOKUP(MID(E11, 2, LEN(E11)-2), $N$4:$R$24, 3, FALSE)))</f>
        <v>INTUITIVE PARKING ASSIST</v>
      </c>
      <c r="H11" s="42"/>
      <c r="I11" s="42"/>
      <c r="J11" s="44">
        <f>IF(E11="", "", IF(E11="NIL", 0, VLOOKUP(MID(E11, 2, LEN(E11)-2), $N$4:$R$24, 5, FALSE)))</f>
        <v>500</v>
      </c>
      <c r="K11" s="45"/>
      <c r="L11" s="6"/>
      <c r="N11" s="33" t="s">
        <v>64</v>
      </c>
      <c r="O11" s="32" t="str">
        <f t="shared" si="0"/>
        <v>A7WRL</v>
      </c>
      <c r="P11" s="95" t="s">
        <v>117</v>
      </c>
      <c r="Q11" s="96"/>
      <c r="R11" s="13">
        <v>0</v>
      </c>
    </row>
    <row r="12" spans="1:18" ht="15.75">
      <c r="A12" s="6"/>
      <c r="B12" s="46" t="s">
        <v>3</v>
      </c>
      <c r="C12" s="41"/>
      <c r="D12" s="41"/>
      <c r="E12" s="42" t="s">
        <v>67</v>
      </c>
      <c r="F12" s="43" t="str">
        <f>IF(E12="", "", IF(E12="NIL", "", VLOOKUP(MID(E12, 2, LEN(E12)-2), $N$4:$R$24, 2, FALSE)))</f>
        <v>A7OTL</v>
      </c>
      <c r="G12" s="43" t="str">
        <f>IF(E12="", "", IF(E12="NIL", "No Additional Accessories", VLOOKUP(MID(E12, 2, LEN(E12)-2), $N$4:$R$24, 3, FALSE)))</f>
        <v>ONE TOUCH POWER TRUNK</v>
      </c>
      <c r="H12" s="42"/>
      <c r="I12" s="42"/>
      <c r="J12" s="44">
        <f>IF(E12="", "", IF(E12="NIL", 0, VLOOKUP(MID(E12, 2, LEN(E12)-2), $N$4:$R$24, 5, FALSE)))</f>
        <v>400</v>
      </c>
      <c r="K12" s="45"/>
      <c r="L12" s="6"/>
      <c r="N12" s="31" t="s">
        <v>65</v>
      </c>
      <c r="O12" s="32" t="str">
        <f t="shared" si="0"/>
        <v>A7WSL</v>
      </c>
      <c r="P12" s="93" t="s">
        <v>118</v>
      </c>
      <c r="Q12" s="94"/>
      <c r="R12" s="13">
        <v>150</v>
      </c>
    </row>
    <row r="13" spans="1:18" ht="15.75">
      <c r="A13" s="6"/>
      <c r="B13" s="46"/>
      <c r="C13" s="41"/>
      <c r="D13" s="41"/>
      <c r="E13" s="42" t="s">
        <v>68</v>
      </c>
      <c r="F13" s="43" t="str">
        <f>IF(E13="", "", IF(E13="NIL", "", VLOOKUP(MID(E13, 2, LEN(E13)-2), $N$4:$R$24, 2, FALSE)))</f>
        <v>A7WRL</v>
      </c>
      <c r="G13" s="43" t="str">
        <f>IF(E13="", "", IF(E13="NIL", "No Additional Accessories", VLOOKUP(MID(E13, 2, LEN(E13)-2), $N$4:$R$24, 3, FALSE)))</f>
        <v>LASER CUT WOOD TRIM</v>
      </c>
      <c r="H13" s="42"/>
      <c r="I13" s="42"/>
      <c r="J13" s="44">
        <f>IF(E13="", "", IF(E13="NIL", 0, VLOOKUP(MID(E13, 2, LEN(E13)-2), $N$4:$R$24, 5, FALSE)))</f>
        <v>0</v>
      </c>
      <c r="K13" s="45"/>
      <c r="L13" s="6"/>
      <c r="N13" s="14" t="s">
        <v>66</v>
      </c>
      <c r="O13" s="32" t="str">
        <f t="shared" si="0"/>
        <v>A7WUL</v>
      </c>
      <c r="P13" s="99" t="s">
        <v>118</v>
      </c>
      <c r="Q13" s="99"/>
      <c r="R13" s="13">
        <v>150</v>
      </c>
    </row>
    <row r="14" spans="1:18" ht="15.75">
      <c r="A14" s="6"/>
      <c r="B14" s="46"/>
      <c r="C14" s="41"/>
      <c r="D14" s="41"/>
      <c r="E14" s="42"/>
      <c r="F14" s="43"/>
      <c r="G14" s="43"/>
      <c r="H14" s="42"/>
      <c r="I14" s="42"/>
      <c r="J14" s="44"/>
      <c r="K14" s="45"/>
      <c r="L14" s="6"/>
      <c r="N14" s="14"/>
      <c r="O14" s="32" t="str">
        <f t="shared" si="0"/>
        <v/>
      </c>
      <c r="P14" s="99"/>
      <c r="Q14" s="99"/>
      <c r="R14" s="13"/>
    </row>
    <row r="15" spans="1:18" ht="15.75">
      <c r="A15" s="6"/>
      <c r="B15" s="46"/>
      <c r="C15" s="41"/>
      <c r="D15" s="41"/>
      <c r="E15" s="42"/>
      <c r="F15" s="43"/>
      <c r="G15" s="43"/>
      <c r="H15" s="42"/>
      <c r="I15" s="42"/>
      <c r="J15" s="44"/>
      <c r="K15" s="45"/>
      <c r="L15" s="6"/>
      <c r="N15" s="14"/>
      <c r="O15" s="32" t="str">
        <f t="shared" si="0"/>
        <v/>
      </c>
      <c r="P15" s="99"/>
      <c r="Q15" s="99"/>
      <c r="R15" s="13"/>
    </row>
    <row r="16" spans="1:18" ht="15.75">
      <c r="A16" s="6"/>
      <c r="B16" s="46"/>
      <c r="C16" s="41"/>
      <c r="D16" s="41"/>
      <c r="E16" s="42"/>
      <c r="F16" s="43" t="str">
        <f>IF(E16="", "", IF(E16="NIL", "", VLOOKUP(MID(E16, 2, LEN(E16)-2), $N$4:$R$24, 2, FALSE)))</f>
        <v/>
      </c>
      <c r="G16" s="43" t="str">
        <f>IF(E16="", "", IF(E16="NIL", "No Additional Accessories", VLOOKUP(MID(E16, 2, LEN(E16)-2), $N$4:$R$24, 3, FALSE)))</f>
        <v/>
      </c>
      <c r="H16" s="42"/>
      <c r="I16" s="42"/>
      <c r="J16" s="44" t="str">
        <f>IF(E16="", "", IF(E16="NIL", 0, VLOOKUP(MID(E16, 2, LEN(E16)-2), $N$4:$R$24, 5, FALSE)))</f>
        <v/>
      </c>
      <c r="K16" s="45"/>
      <c r="L16" s="6"/>
      <c r="N16" s="14"/>
      <c r="O16" s="32" t="str">
        <f t="shared" si="0"/>
        <v/>
      </c>
      <c r="P16" s="99"/>
      <c r="Q16" s="99"/>
      <c r="R16" s="13"/>
    </row>
    <row r="17" spans="1:18">
      <c r="B17" s="46"/>
      <c r="C17" s="47"/>
      <c r="D17" s="47"/>
      <c r="E17" s="48"/>
      <c r="F17" s="48"/>
      <c r="G17" s="48"/>
      <c r="H17" s="48"/>
      <c r="I17" s="48"/>
      <c r="J17" s="49"/>
      <c r="K17" s="45"/>
      <c r="N17" s="14"/>
      <c r="O17" s="32" t="str">
        <f t="shared" si="0"/>
        <v/>
      </c>
      <c r="P17" s="99"/>
      <c r="Q17" s="99"/>
      <c r="R17" s="13"/>
    </row>
    <row r="18" spans="1:18">
      <c r="B18" s="50"/>
      <c r="C18" s="51"/>
      <c r="D18" s="51"/>
      <c r="E18" s="41"/>
      <c r="F18" s="41"/>
      <c r="G18" s="41"/>
      <c r="H18" s="41"/>
      <c r="I18" s="41"/>
      <c r="J18" s="52"/>
      <c r="K18" s="45"/>
      <c r="N18" s="14"/>
      <c r="O18" s="32" t="str">
        <f t="shared" si="0"/>
        <v/>
      </c>
      <c r="P18" s="99"/>
      <c r="Q18" s="99"/>
      <c r="R18" s="13"/>
    </row>
    <row r="19" spans="1:18" ht="15.75">
      <c r="B19" s="53" t="s">
        <v>69</v>
      </c>
      <c r="C19" s="41"/>
      <c r="D19" s="41"/>
      <c r="E19" s="41"/>
      <c r="F19" s="41"/>
      <c r="G19" s="41"/>
      <c r="H19" s="42"/>
      <c r="I19" s="54" t="s">
        <v>4</v>
      </c>
      <c r="J19" s="55">
        <f>SUM(J11:J16)</f>
        <v>900</v>
      </c>
      <c r="K19" s="45"/>
      <c r="N19" s="14"/>
      <c r="O19" s="32" t="str">
        <f t="shared" si="0"/>
        <v/>
      </c>
      <c r="P19" s="99"/>
      <c r="Q19" s="99"/>
      <c r="R19" s="13"/>
    </row>
    <row r="20" spans="1:18" ht="15.75">
      <c r="B20" s="53"/>
      <c r="C20" s="41"/>
      <c r="D20" s="41"/>
      <c r="E20" s="41"/>
      <c r="F20" s="41"/>
      <c r="G20" s="41"/>
      <c r="H20" s="42"/>
      <c r="I20" s="54" t="s">
        <v>5</v>
      </c>
      <c r="J20" s="55">
        <v>49415</v>
      </c>
      <c r="K20" s="45"/>
      <c r="N20" s="14"/>
      <c r="O20" s="32" t="str">
        <f t="shared" si="0"/>
        <v/>
      </c>
      <c r="P20" s="99"/>
      <c r="Q20" s="99"/>
      <c r="R20" s="13"/>
    </row>
    <row r="21" spans="1:18" ht="15.75">
      <c r="B21" s="53"/>
      <c r="C21" s="41"/>
      <c r="D21" s="41"/>
      <c r="E21" s="41"/>
      <c r="F21" s="41"/>
      <c r="G21" s="41"/>
      <c r="H21" s="42"/>
      <c r="I21" s="54" t="s">
        <v>6</v>
      </c>
      <c r="J21" s="55">
        <v>975</v>
      </c>
      <c r="K21" s="45"/>
      <c r="N21" s="14"/>
      <c r="O21" s="32" t="str">
        <f t="shared" si="0"/>
        <v/>
      </c>
      <c r="P21" s="99"/>
      <c r="Q21" s="99"/>
      <c r="R21" s="13"/>
    </row>
    <row r="22" spans="1:18" ht="15.75">
      <c r="B22" s="53"/>
      <c r="C22" s="41"/>
      <c r="D22" s="41"/>
      <c r="E22" s="41"/>
      <c r="F22" s="41"/>
      <c r="G22" s="41"/>
      <c r="H22" s="42"/>
      <c r="I22" s="54" t="s">
        <v>7</v>
      </c>
      <c r="J22" s="55">
        <f>SUM(J19:J21)</f>
        <v>51290</v>
      </c>
      <c r="K22" s="45"/>
      <c r="N22" s="14"/>
      <c r="O22" s="32" t="str">
        <f t="shared" si="0"/>
        <v/>
      </c>
      <c r="P22" s="99"/>
      <c r="Q22" s="99"/>
      <c r="R22" s="13"/>
    </row>
    <row r="23" spans="1:18" ht="12.75" customHeight="1" thickBot="1">
      <c r="B23" s="56"/>
      <c r="C23" s="57"/>
      <c r="D23" s="57"/>
      <c r="E23" s="57"/>
      <c r="F23" s="57"/>
      <c r="G23" s="57"/>
      <c r="H23" s="57"/>
      <c r="I23" s="57"/>
      <c r="J23" s="58"/>
      <c r="K23" s="59"/>
      <c r="N23" s="14"/>
      <c r="O23" s="32" t="str">
        <f t="shared" si="0"/>
        <v/>
      </c>
      <c r="P23" s="99"/>
      <c r="Q23" s="99"/>
      <c r="R23" s="13"/>
    </row>
    <row r="24" spans="1:18" ht="12.75" customHeight="1" thickBot="1">
      <c r="J24" s="7"/>
      <c r="N24" s="15"/>
      <c r="O24" s="34" t="str">
        <f t="shared" si="0"/>
        <v/>
      </c>
      <c r="P24" s="100"/>
      <c r="Q24" s="100"/>
      <c r="R24" s="28"/>
    </row>
    <row r="25" spans="1:18">
      <c r="A25" s="6"/>
      <c r="B25" s="36"/>
      <c r="C25" s="37"/>
      <c r="D25" s="37"/>
      <c r="E25" s="37"/>
      <c r="F25" s="37"/>
      <c r="G25" s="37"/>
      <c r="H25" s="37"/>
      <c r="I25" s="37"/>
      <c r="J25" s="38"/>
      <c r="K25" s="39"/>
      <c r="L25" s="6"/>
    </row>
    <row r="26" spans="1:18" ht="18">
      <c r="A26" s="6"/>
      <c r="B26" s="40" t="s">
        <v>8</v>
      </c>
      <c r="C26" s="41"/>
      <c r="D26" s="41"/>
      <c r="E26" s="42" t="s">
        <v>70</v>
      </c>
      <c r="F26" s="43" t="str">
        <f>IF(E26="", "", IF(E26="NIL", "", VLOOKUP(MID(E26, 2, LEN(E26)-2), $N$4:$R$24, 2, FALSE)))</f>
        <v>A7LLL</v>
      </c>
      <c r="G26" s="43" t="str">
        <f>IF(E26="", "", IF(E26="NIL", "No Additional Accessories", VLOOKUP(MID(E26, 2, LEN(E26)-2), $N$4:$R$24, 3, FALSE)))</f>
        <v>LUXURY PACKAGE</v>
      </c>
      <c r="H26" s="42"/>
      <c r="I26" s="42"/>
      <c r="J26" s="44">
        <f>IF(E26="", "", IF(E26="NIL", 0, VLOOKUP(MID(E26, 2, LEN(E26)-2), $N$4:$R$24, 5, FALSE)))</f>
        <v>4435</v>
      </c>
      <c r="K26" s="45"/>
      <c r="L26" s="6"/>
    </row>
    <row r="27" spans="1:18" ht="18">
      <c r="A27" s="6"/>
      <c r="B27" s="40"/>
      <c r="C27" s="41"/>
      <c r="D27" s="41"/>
      <c r="E27" s="42"/>
      <c r="F27" s="43" t="s">
        <v>166</v>
      </c>
      <c r="G27" s="43" t="s">
        <v>158</v>
      </c>
      <c r="H27" s="42"/>
      <c r="I27" s="42"/>
      <c r="J27" s="44"/>
      <c r="K27" s="45"/>
      <c r="L27" s="6"/>
    </row>
    <row r="28" spans="1:18" ht="18">
      <c r="A28" s="6"/>
      <c r="B28" s="40"/>
      <c r="C28" s="41"/>
      <c r="D28" s="41"/>
      <c r="E28" s="42"/>
      <c r="F28" s="43" t="s">
        <v>167</v>
      </c>
      <c r="G28" s="43" t="s">
        <v>159</v>
      </c>
      <c r="H28" s="42"/>
      <c r="I28" s="42"/>
      <c r="J28" s="44"/>
      <c r="K28" s="45"/>
      <c r="L28" s="6"/>
    </row>
    <row r="29" spans="1:18" ht="18">
      <c r="A29" s="6"/>
      <c r="B29" s="40"/>
      <c r="C29" s="41"/>
      <c r="D29" s="41"/>
      <c r="E29" s="42"/>
      <c r="F29" s="43" t="s">
        <v>168</v>
      </c>
      <c r="G29" s="43" t="s">
        <v>160</v>
      </c>
      <c r="H29" s="42"/>
      <c r="I29" s="42"/>
      <c r="J29" s="44"/>
      <c r="K29" s="45"/>
      <c r="L29" s="6"/>
    </row>
    <row r="30" spans="1:18" ht="18">
      <c r="A30" s="6"/>
      <c r="B30" s="40"/>
      <c r="C30" s="41"/>
      <c r="D30" s="41"/>
      <c r="E30" s="42"/>
      <c r="F30" s="43" t="s">
        <v>169</v>
      </c>
      <c r="G30" s="43" t="s">
        <v>161</v>
      </c>
      <c r="H30" s="42"/>
      <c r="I30" s="42"/>
      <c r="J30" s="44"/>
      <c r="K30" s="45"/>
      <c r="L30" s="6"/>
    </row>
    <row r="31" spans="1:18" ht="18">
      <c r="A31" s="6"/>
      <c r="B31" s="40"/>
      <c r="C31" s="41"/>
      <c r="D31" s="41"/>
      <c r="E31" s="42"/>
      <c r="F31" s="43" t="s">
        <v>170</v>
      </c>
      <c r="G31" s="43" t="s">
        <v>80</v>
      </c>
      <c r="H31" s="42"/>
      <c r="I31" s="42"/>
      <c r="J31" s="44"/>
      <c r="K31" s="45"/>
      <c r="L31" s="6"/>
    </row>
    <row r="32" spans="1:18" ht="18">
      <c r="A32" s="6"/>
      <c r="B32" s="40"/>
      <c r="C32" s="41"/>
      <c r="D32" s="41"/>
      <c r="E32" s="42"/>
      <c r="F32" s="43" t="s">
        <v>171</v>
      </c>
      <c r="G32" s="43" t="s">
        <v>162</v>
      </c>
      <c r="H32" s="42"/>
      <c r="I32" s="42"/>
      <c r="J32" s="44"/>
      <c r="K32" s="45"/>
      <c r="L32" s="6"/>
    </row>
    <row r="33" spans="1:12" ht="18">
      <c r="A33" s="6"/>
      <c r="B33" s="40"/>
      <c r="C33" s="41"/>
      <c r="D33" s="41"/>
      <c r="E33" s="42"/>
      <c r="F33" s="43" t="s">
        <v>172</v>
      </c>
      <c r="G33" s="43" t="s">
        <v>163</v>
      </c>
      <c r="H33" s="42"/>
      <c r="I33" s="42"/>
      <c r="J33" s="44"/>
      <c r="K33" s="45"/>
      <c r="L33" s="6"/>
    </row>
    <row r="34" spans="1:12" ht="18">
      <c r="A34" s="6"/>
      <c r="B34" s="40"/>
      <c r="C34" s="41"/>
      <c r="D34" s="41"/>
      <c r="E34" s="42"/>
      <c r="F34" s="43" t="s">
        <v>173</v>
      </c>
      <c r="G34" s="43" t="s">
        <v>92</v>
      </c>
      <c r="H34" s="42"/>
      <c r="I34" s="42"/>
      <c r="J34" s="44"/>
      <c r="K34" s="45"/>
      <c r="L34" s="6"/>
    </row>
    <row r="35" spans="1:12" ht="18">
      <c r="A35" s="6"/>
      <c r="B35" s="40"/>
      <c r="C35" s="41"/>
      <c r="D35" s="41"/>
      <c r="E35" s="42"/>
      <c r="F35" s="43" t="s">
        <v>174</v>
      </c>
      <c r="G35" s="43" t="s">
        <v>164</v>
      </c>
      <c r="H35" s="42"/>
      <c r="I35" s="42"/>
      <c r="J35" s="44"/>
      <c r="K35" s="45"/>
      <c r="L35" s="6"/>
    </row>
    <row r="36" spans="1:12" ht="18">
      <c r="A36" s="6"/>
      <c r="B36" s="40"/>
      <c r="C36" s="41"/>
      <c r="D36" s="41"/>
      <c r="E36" s="42"/>
      <c r="F36" s="43" t="s">
        <v>175</v>
      </c>
      <c r="G36" s="43" t="s">
        <v>165</v>
      </c>
      <c r="H36" s="42"/>
      <c r="I36" s="42"/>
      <c r="J36" s="44"/>
      <c r="K36" s="45"/>
      <c r="L36" s="6"/>
    </row>
    <row r="37" spans="1:12" ht="15.75">
      <c r="B37" s="50"/>
      <c r="C37" s="47"/>
      <c r="D37" s="47"/>
      <c r="E37" s="42" t="s">
        <v>42</v>
      </c>
      <c r="F37" s="43" t="str">
        <f t="shared" ref="F37:F43" si="1">IF(E37="", "", IF(E37="NIL", "", VLOOKUP(MID(E37, 2, LEN(E37)-2), $N$4:$R$24, 2, FALSE)))</f>
        <v>A7PAL</v>
      </c>
      <c r="G37" s="43" t="str">
        <f t="shared" ref="G37:G43" si="2">IF(E37="", "", IF(E37="NIL", "No Additional Accessories", VLOOKUP(MID(E37, 2, LEN(E37)-2), $N$4:$R$24, 3, FALSE)))</f>
        <v>INTUITIVE PARKING ASSIST</v>
      </c>
      <c r="H37" s="42"/>
      <c r="I37" s="42"/>
      <c r="J37" s="44">
        <f t="shared" ref="J37:J43" si="3">IF(E37="", "", IF(E37="NIL", 0, VLOOKUP(MID(E37, 2, LEN(E37)-2), $N$4:$R$24, 5, FALSE)))</f>
        <v>500</v>
      </c>
      <c r="K37" s="45"/>
    </row>
    <row r="38" spans="1:12" ht="15.75">
      <c r="B38" s="50"/>
      <c r="C38" s="47"/>
      <c r="D38" s="47"/>
      <c r="E38" s="42" t="s">
        <v>67</v>
      </c>
      <c r="F38" s="43" t="str">
        <f t="shared" si="1"/>
        <v>A7OTL</v>
      </c>
      <c r="G38" s="43" t="str">
        <f t="shared" si="2"/>
        <v>ONE TOUCH POWER TRUNK</v>
      </c>
      <c r="H38" s="42"/>
      <c r="I38" s="42"/>
      <c r="J38" s="44">
        <f t="shared" si="3"/>
        <v>400</v>
      </c>
      <c r="K38" s="45"/>
    </row>
    <row r="39" spans="1:12" ht="15.75">
      <c r="B39" s="50"/>
      <c r="C39" s="47"/>
      <c r="D39" s="47"/>
      <c r="E39" s="42" t="s">
        <v>71</v>
      </c>
      <c r="F39" s="43" t="str">
        <f t="shared" si="1"/>
        <v>A7GFL</v>
      </c>
      <c r="G39" s="43" t="str">
        <f t="shared" si="2"/>
        <v>HEADS UP DISPLAY</v>
      </c>
      <c r="H39" s="42"/>
      <c r="I39" s="42"/>
      <c r="J39" s="44">
        <f t="shared" si="3"/>
        <v>900</v>
      </c>
      <c r="K39" s="45"/>
    </row>
    <row r="40" spans="1:12" ht="15.75">
      <c r="B40" s="50"/>
      <c r="C40" s="47"/>
      <c r="D40" s="47"/>
      <c r="E40" s="42" t="s">
        <v>72</v>
      </c>
      <c r="F40" s="43" t="str">
        <f t="shared" si="1"/>
        <v>A7MLL</v>
      </c>
      <c r="G40" s="43" t="str">
        <f t="shared" si="2"/>
        <v>MARK LEVINSON SYSTEM</v>
      </c>
      <c r="H40" s="42"/>
      <c r="I40" s="42"/>
      <c r="J40" s="44">
        <f t="shared" si="3"/>
        <v>1380</v>
      </c>
      <c r="K40" s="45"/>
    </row>
    <row r="41" spans="1:12" ht="15.75">
      <c r="B41" s="50"/>
      <c r="C41" s="47"/>
      <c r="D41" s="47"/>
      <c r="E41" s="42" t="s">
        <v>58</v>
      </c>
      <c r="F41" s="43" t="str">
        <f t="shared" si="1"/>
        <v>A7INL</v>
      </c>
      <c r="G41" s="43" t="str">
        <f t="shared" si="2"/>
        <v>PREMIUM TRIPLE BEAM LED HEADLAMPS</v>
      </c>
      <c r="H41" s="42"/>
      <c r="I41" s="42"/>
      <c r="J41" s="44">
        <f t="shared" si="3"/>
        <v>1160</v>
      </c>
      <c r="K41" s="45"/>
    </row>
    <row r="42" spans="1:12" ht="15.75">
      <c r="B42" s="50"/>
      <c r="C42" s="47"/>
      <c r="D42" s="47"/>
      <c r="E42" s="42"/>
      <c r="F42" s="43" t="str">
        <f t="shared" si="1"/>
        <v/>
      </c>
      <c r="G42" s="43" t="str">
        <f t="shared" si="2"/>
        <v/>
      </c>
      <c r="H42" s="42"/>
      <c r="I42" s="42"/>
      <c r="J42" s="44" t="str">
        <f t="shared" si="3"/>
        <v/>
      </c>
      <c r="K42" s="45"/>
    </row>
    <row r="43" spans="1:12" ht="15.75">
      <c r="B43" s="50"/>
      <c r="C43" s="41"/>
      <c r="D43" s="41"/>
      <c r="E43" s="42"/>
      <c r="F43" s="43" t="str">
        <f t="shared" si="1"/>
        <v/>
      </c>
      <c r="G43" s="43" t="str">
        <f t="shared" si="2"/>
        <v/>
      </c>
      <c r="H43" s="42"/>
      <c r="I43" s="42"/>
      <c r="J43" s="44" t="str">
        <f t="shared" si="3"/>
        <v/>
      </c>
      <c r="K43" s="45"/>
    </row>
    <row r="44" spans="1:12">
      <c r="B44" s="50"/>
      <c r="C44" s="41"/>
      <c r="D44" s="41"/>
      <c r="E44" s="48"/>
      <c r="F44" s="48"/>
      <c r="G44" s="48"/>
      <c r="H44" s="48"/>
      <c r="I44" s="48"/>
      <c r="J44" s="49"/>
      <c r="K44" s="45"/>
    </row>
    <row r="45" spans="1:12">
      <c r="B45" s="50"/>
      <c r="C45" s="51"/>
      <c r="D45" s="51"/>
      <c r="E45" s="41"/>
      <c r="F45" s="41"/>
      <c r="G45" s="41"/>
      <c r="H45" s="41"/>
      <c r="I45" s="41"/>
      <c r="J45" s="52"/>
      <c r="K45" s="45"/>
    </row>
    <row r="46" spans="1:12" ht="15.75">
      <c r="B46" s="53" t="s">
        <v>73</v>
      </c>
      <c r="C46" s="41"/>
      <c r="D46" s="41"/>
      <c r="E46" s="41"/>
      <c r="F46" s="41"/>
      <c r="G46" s="41"/>
      <c r="H46" s="42"/>
      <c r="I46" s="54" t="s">
        <v>9</v>
      </c>
      <c r="J46" s="55">
        <f>SUM(J26:J44)</f>
        <v>8775</v>
      </c>
      <c r="K46" s="45"/>
    </row>
    <row r="47" spans="1:12" ht="15.75">
      <c r="B47" s="53"/>
      <c r="C47" s="41"/>
      <c r="D47" s="41"/>
      <c r="E47" s="41"/>
      <c r="F47" s="41"/>
      <c r="G47" s="41"/>
      <c r="H47" s="42"/>
      <c r="I47" s="54" t="s">
        <v>5</v>
      </c>
      <c r="J47" s="55">
        <f>J20</f>
        <v>49415</v>
      </c>
      <c r="K47" s="45"/>
    </row>
    <row r="48" spans="1:12" ht="15.75">
      <c r="B48" s="53"/>
      <c r="C48" s="41"/>
      <c r="D48" s="41"/>
      <c r="E48" s="41"/>
      <c r="F48" s="41"/>
      <c r="G48" s="41"/>
      <c r="H48" s="42"/>
      <c r="I48" s="54" t="s">
        <v>6</v>
      </c>
      <c r="J48" s="55">
        <f>J21</f>
        <v>975</v>
      </c>
      <c r="K48" s="45"/>
    </row>
    <row r="49" spans="1:12" ht="15.75">
      <c r="B49" s="53"/>
      <c r="C49" s="41"/>
      <c r="D49" s="41"/>
      <c r="E49" s="41"/>
      <c r="F49" s="41"/>
      <c r="G49" s="41"/>
      <c r="H49" s="42"/>
      <c r="I49" s="54" t="s">
        <v>7</v>
      </c>
      <c r="J49" s="55">
        <f>SUM(J46:J48)</f>
        <v>59165</v>
      </c>
      <c r="K49" s="45"/>
    </row>
    <row r="50" spans="1:12" ht="12.75" customHeight="1" thickBot="1">
      <c r="B50" s="56"/>
      <c r="C50" s="57"/>
      <c r="D50" s="57"/>
      <c r="E50" s="57"/>
      <c r="F50" s="57"/>
      <c r="G50" s="57"/>
      <c r="H50" s="57"/>
      <c r="I50" s="57"/>
      <c r="J50" s="58"/>
      <c r="K50" s="59"/>
    </row>
    <row r="51" spans="1:12">
      <c r="I51" s="8"/>
    </row>
    <row r="52" spans="1:12" ht="12.75" customHeight="1">
      <c r="A52" s="4"/>
      <c r="B52" s="9"/>
      <c r="C52" s="9"/>
      <c r="D52" s="9"/>
      <c r="E52" s="9"/>
      <c r="F52" s="9"/>
      <c r="G52" s="9"/>
      <c r="H52" s="9"/>
      <c r="I52" s="9"/>
      <c r="J52" s="10"/>
      <c r="K52" s="9"/>
      <c r="L52" s="5"/>
    </row>
    <row r="53" spans="1:12" ht="45">
      <c r="A53" s="85" t="str">
        <f>$A$1</f>
        <v>2017 GS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</row>
    <row r="55" spans="1:12" ht="23.25">
      <c r="A55" s="87" t="str">
        <f>$A$3</f>
        <v>4 Door V6 8AT</v>
      </c>
      <c r="B55" s="87"/>
      <c r="C55" s="87"/>
      <c r="D55" s="87"/>
      <c r="E55" s="87"/>
      <c r="F55" s="87"/>
      <c r="G55" s="87"/>
      <c r="H55" s="87"/>
      <c r="I55" s="86" t="str">
        <f>$I$3</f>
        <v>GS350</v>
      </c>
      <c r="J55" s="86"/>
      <c r="K55" s="86"/>
      <c r="L55" s="86"/>
    </row>
    <row r="56" spans="1:12" ht="12.75" customHeight="1">
      <c r="A56" s="1"/>
      <c r="L56" s="2"/>
    </row>
    <row r="57" spans="1:12" ht="20.25">
      <c r="A57" s="91" t="s">
        <v>14</v>
      </c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</row>
    <row r="58" spans="1:12" ht="12.75" customHeight="1" thickBot="1">
      <c r="A58" s="3"/>
    </row>
    <row r="59" spans="1:12" ht="15.75">
      <c r="A59" s="20"/>
      <c r="B59" s="104" t="s">
        <v>15</v>
      </c>
      <c r="C59" s="105"/>
      <c r="D59" s="108" t="s">
        <v>16</v>
      </c>
      <c r="E59" s="101" t="s">
        <v>21</v>
      </c>
      <c r="F59" s="102"/>
      <c r="G59" s="103"/>
      <c r="H59" s="101" t="s">
        <v>22</v>
      </c>
      <c r="I59" s="102"/>
      <c r="J59" s="102"/>
      <c r="K59" s="103"/>
      <c r="L59" s="9"/>
    </row>
    <row r="60" spans="1:12" ht="16.5" thickBot="1">
      <c r="A60" s="21"/>
      <c r="B60" s="106"/>
      <c r="C60" s="107"/>
      <c r="D60" s="109"/>
      <c r="E60" s="24" t="s">
        <v>10</v>
      </c>
      <c r="F60" s="25" t="s">
        <v>20</v>
      </c>
      <c r="G60" s="35" t="s">
        <v>23</v>
      </c>
      <c r="H60" s="27" t="s">
        <v>10</v>
      </c>
      <c r="I60" s="25" t="s">
        <v>20</v>
      </c>
      <c r="J60" s="110" t="s">
        <v>23</v>
      </c>
      <c r="K60" s="111"/>
      <c r="L60" s="23"/>
    </row>
    <row r="61" spans="1:12" ht="15">
      <c r="A61" s="22"/>
      <c r="B61" s="60" t="s">
        <v>124</v>
      </c>
      <c r="C61" s="42"/>
      <c r="D61" s="61">
        <v>0</v>
      </c>
      <c r="E61" s="62" t="s">
        <v>125</v>
      </c>
      <c r="F61" s="63" t="str">
        <f>MID($A$1,4,1)&amp;E61&amp;$O$1</f>
        <v>7085L</v>
      </c>
      <c r="G61" s="64" t="s">
        <v>133</v>
      </c>
      <c r="H61" s="65" t="s">
        <v>17</v>
      </c>
      <c r="I61" s="63" t="str">
        <f>"A"&amp;MID($A$1,4,1)&amp;H61&amp;$O$1</f>
        <v>A710L</v>
      </c>
      <c r="J61" s="66" t="s">
        <v>143</v>
      </c>
      <c r="K61" s="67"/>
      <c r="L61" s="23"/>
    </row>
    <row r="62" spans="1:12" ht="15">
      <c r="A62" s="22"/>
      <c r="B62" s="60"/>
      <c r="C62" s="42"/>
      <c r="D62" s="61">
        <v>1</v>
      </c>
      <c r="E62" s="62" t="s">
        <v>125</v>
      </c>
      <c r="F62" s="63" t="str">
        <f t="shared" ref="F62:F84" si="4">MID($A$1,4,1)&amp;E62&amp;$O$1</f>
        <v>7085L</v>
      </c>
      <c r="G62" s="64" t="s">
        <v>133</v>
      </c>
      <c r="H62" s="65" t="s">
        <v>19</v>
      </c>
      <c r="I62" s="63" t="str">
        <f t="shared" ref="I62:I84" si="5">"A"&amp;MID($A$1,4,1)&amp;H62&amp;$O$1</f>
        <v>A720L</v>
      </c>
      <c r="J62" s="64" t="s">
        <v>144</v>
      </c>
      <c r="K62" s="67"/>
      <c r="L62" s="23"/>
    </row>
    <row r="63" spans="1:12" ht="15">
      <c r="A63" s="22"/>
      <c r="B63" s="60"/>
      <c r="C63" s="42"/>
      <c r="D63" s="61">
        <v>2</v>
      </c>
      <c r="E63" s="62" t="s">
        <v>125</v>
      </c>
      <c r="F63" s="63" t="str">
        <f t="shared" si="4"/>
        <v>7085L</v>
      </c>
      <c r="G63" s="64" t="s">
        <v>133</v>
      </c>
      <c r="H63" s="65" t="s">
        <v>155</v>
      </c>
      <c r="I63" s="63" t="str">
        <f t="shared" si="5"/>
        <v>A753L</v>
      </c>
      <c r="J63" s="64" t="s">
        <v>145</v>
      </c>
      <c r="K63" s="67"/>
      <c r="L63" s="23"/>
    </row>
    <row r="64" spans="1:12" ht="15">
      <c r="A64" s="22"/>
      <c r="B64" s="60"/>
      <c r="C64" s="42"/>
      <c r="D64" s="61">
        <v>3</v>
      </c>
      <c r="E64" s="62" t="s">
        <v>126</v>
      </c>
      <c r="F64" s="63" t="str">
        <f t="shared" si="4"/>
        <v>71G0L</v>
      </c>
      <c r="G64" s="64" t="s">
        <v>134</v>
      </c>
      <c r="H64" s="65" t="s">
        <v>17</v>
      </c>
      <c r="I64" s="63" t="str">
        <f t="shared" si="5"/>
        <v>A710L</v>
      </c>
      <c r="J64" s="64" t="s">
        <v>143</v>
      </c>
      <c r="K64" s="67"/>
      <c r="L64" s="23"/>
    </row>
    <row r="65" spans="1:12" ht="15">
      <c r="A65" s="22"/>
      <c r="B65" s="60"/>
      <c r="C65" s="42"/>
      <c r="D65" s="61">
        <v>4</v>
      </c>
      <c r="E65" s="62" t="s">
        <v>126</v>
      </c>
      <c r="F65" s="63" t="str">
        <f t="shared" si="4"/>
        <v>71G0L</v>
      </c>
      <c r="G65" s="64" t="s">
        <v>134</v>
      </c>
      <c r="H65" s="65" t="s">
        <v>19</v>
      </c>
      <c r="I65" s="63" t="str">
        <f t="shared" si="5"/>
        <v>A720L</v>
      </c>
      <c r="J65" s="64" t="s">
        <v>144</v>
      </c>
      <c r="K65" s="67"/>
      <c r="L65" s="23"/>
    </row>
    <row r="66" spans="1:12" ht="15">
      <c r="A66" s="22"/>
      <c r="B66" s="60"/>
      <c r="C66" s="42"/>
      <c r="D66" s="61">
        <v>5</v>
      </c>
      <c r="E66" s="62" t="s">
        <v>126</v>
      </c>
      <c r="F66" s="63" t="str">
        <f t="shared" si="4"/>
        <v>71G0L</v>
      </c>
      <c r="G66" s="64" t="s">
        <v>134</v>
      </c>
      <c r="H66" s="65" t="s">
        <v>155</v>
      </c>
      <c r="I66" s="63" t="str">
        <f t="shared" si="5"/>
        <v>A753L</v>
      </c>
      <c r="J66" s="64" t="s">
        <v>145</v>
      </c>
      <c r="K66" s="67"/>
      <c r="L66" s="23"/>
    </row>
    <row r="67" spans="1:12" ht="15">
      <c r="A67" s="22"/>
      <c r="B67" s="60"/>
      <c r="C67" s="42"/>
      <c r="D67" s="61">
        <v>6</v>
      </c>
      <c r="E67" s="62" t="s">
        <v>127</v>
      </c>
      <c r="F67" s="63" t="str">
        <f t="shared" si="4"/>
        <v>71J2L</v>
      </c>
      <c r="G67" s="64" t="s">
        <v>135</v>
      </c>
      <c r="H67" s="65" t="s">
        <v>17</v>
      </c>
      <c r="I67" s="63" t="str">
        <f t="shared" si="5"/>
        <v>A710L</v>
      </c>
      <c r="J67" s="64" t="s">
        <v>143</v>
      </c>
      <c r="K67" s="67"/>
      <c r="L67" s="23"/>
    </row>
    <row r="68" spans="1:12" ht="15">
      <c r="A68" s="22"/>
      <c r="B68" s="60"/>
      <c r="C68" s="42"/>
      <c r="D68" s="61">
        <v>7</v>
      </c>
      <c r="E68" s="62" t="s">
        <v>127</v>
      </c>
      <c r="F68" s="63" t="str">
        <f t="shared" si="4"/>
        <v>71J2L</v>
      </c>
      <c r="G68" s="64" t="s">
        <v>135</v>
      </c>
      <c r="H68" s="65" t="s">
        <v>19</v>
      </c>
      <c r="I68" s="63" t="str">
        <f t="shared" si="5"/>
        <v>A720L</v>
      </c>
      <c r="J68" s="64" t="s">
        <v>144</v>
      </c>
      <c r="K68" s="67"/>
      <c r="L68" s="23"/>
    </row>
    <row r="69" spans="1:12" ht="15">
      <c r="A69" s="22"/>
      <c r="B69" s="60"/>
      <c r="C69" s="42"/>
      <c r="D69" s="61">
        <v>8</v>
      </c>
      <c r="E69" s="62" t="s">
        <v>127</v>
      </c>
      <c r="F69" s="63" t="str">
        <f t="shared" si="4"/>
        <v>71J2L</v>
      </c>
      <c r="G69" s="64" t="s">
        <v>135</v>
      </c>
      <c r="H69" s="65" t="s">
        <v>155</v>
      </c>
      <c r="I69" s="63" t="str">
        <f t="shared" si="5"/>
        <v>A753L</v>
      </c>
      <c r="J69" s="64" t="s">
        <v>145</v>
      </c>
      <c r="K69" s="67"/>
      <c r="L69" s="23"/>
    </row>
    <row r="70" spans="1:12" ht="15">
      <c r="A70" s="22"/>
      <c r="B70" s="60"/>
      <c r="C70" s="42"/>
      <c r="D70" s="61">
        <v>9</v>
      </c>
      <c r="E70" s="62" t="s">
        <v>128</v>
      </c>
      <c r="F70" s="63" t="str">
        <f t="shared" si="4"/>
        <v>71J7L</v>
      </c>
      <c r="G70" s="64" t="s">
        <v>136</v>
      </c>
      <c r="H70" s="65" t="s">
        <v>17</v>
      </c>
      <c r="I70" s="63" t="str">
        <f t="shared" si="5"/>
        <v>A710L</v>
      </c>
      <c r="J70" s="64" t="s">
        <v>143</v>
      </c>
      <c r="K70" s="67"/>
      <c r="L70" s="23"/>
    </row>
    <row r="71" spans="1:12" ht="15">
      <c r="A71" s="22"/>
      <c r="B71" s="60"/>
      <c r="C71" s="42"/>
      <c r="D71" s="61">
        <v>10</v>
      </c>
      <c r="E71" s="62" t="s">
        <v>128</v>
      </c>
      <c r="F71" s="63" t="str">
        <f t="shared" si="4"/>
        <v>71J7L</v>
      </c>
      <c r="G71" s="64" t="s">
        <v>136</v>
      </c>
      <c r="H71" s="65" t="s">
        <v>19</v>
      </c>
      <c r="I71" s="63" t="str">
        <f t="shared" si="5"/>
        <v>A720L</v>
      </c>
      <c r="J71" s="64" t="s">
        <v>144</v>
      </c>
      <c r="K71" s="67"/>
      <c r="L71" s="23"/>
    </row>
    <row r="72" spans="1:12" ht="15">
      <c r="A72" s="22"/>
      <c r="B72" s="60"/>
      <c r="C72" s="42"/>
      <c r="D72" s="61">
        <v>11</v>
      </c>
      <c r="E72" s="62" t="s">
        <v>128</v>
      </c>
      <c r="F72" s="63" t="str">
        <f t="shared" si="4"/>
        <v>71J7L</v>
      </c>
      <c r="G72" s="64" t="s">
        <v>136</v>
      </c>
      <c r="H72" s="65" t="s">
        <v>155</v>
      </c>
      <c r="I72" s="63" t="str">
        <f t="shared" si="5"/>
        <v>A753L</v>
      </c>
      <c r="J72" s="64" t="s">
        <v>145</v>
      </c>
      <c r="K72" s="67"/>
      <c r="L72" s="23"/>
    </row>
    <row r="73" spans="1:12" ht="15">
      <c r="A73" s="22"/>
      <c r="B73" s="60"/>
      <c r="C73" s="42"/>
      <c r="D73" s="61">
        <v>12</v>
      </c>
      <c r="E73" s="62" t="s">
        <v>129</v>
      </c>
      <c r="F73" s="63" t="str">
        <f t="shared" si="4"/>
        <v>7212L</v>
      </c>
      <c r="G73" s="64" t="s">
        <v>137</v>
      </c>
      <c r="H73" s="65" t="s">
        <v>17</v>
      </c>
      <c r="I73" s="63" t="str">
        <f t="shared" si="5"/>
        <v>A710L</v>
      </c>
      <c r="J73" s="64" t="s">
        <v>143</v>
      </c>
      <c r="K73" s="67"/>
      <c r="L73" s="23"/>
    </row>
    <row r="74" spans="1:12" ht="15">
      <c r="A74" s="22"/>
      <c r="B74" s="60"/>
      <c r="C74" s="42"/>
      <c r="D74" s="61">
        <v>13</v>
      </c>
      <c r="E74" s="62" t="s">
        <v>129</v>
      </c>
      <c r="F74" s="63" t="str">
        <f t="shared" si="4"/>
        <v>7212L</v>
      </c>
      <c r="G74" s="64" t="s">
        <v>137</v>
      </c>
      <c r="H74" s="65" t="s">
        <v>19</v>
      </c>
      <c r="I74" s="63" t="str">
        <f t="shared" si="5"/>
        <v>A720L</v>
      </c>
      <c r="J74" s="64" t="s">
        <v>144</v>
      </c>
      <c r="K74" s="67"/>
      <c r="L74" s="23"/>
    </row>
    <row r="75" spans="1:12" ht="15">
      <c r="A75" s="22"/>
      <c r="B75" s="60"/>
      <c r="C75" s="42"/>
      <c r="D75" s="61">
        <v>14</v>
      </c>
      <c r="E75" s="62" t="s">
        <v>129</v>
      </c>
      <c r="F75" s="63" t="str">
        <f t="shared" si="4"/>
        <v>7212L</v>
      </c>
      <c r="G75" s="64" t="s">
        <v>137</v>
      </c>
      <c r="H75" s="65" t="s">
        <v>155</v>
      </c>
      <c r="I75" s="63" t="str">
        <f t="shared" si="5"/>
        <v>A753L</v>
      </c>
      <c r="J75" s="64" t="s">
        <v>145</v>
      </c>
      <c r="K75" s="67"/>
      <c r="L75" s="23"/>
    </row>
    <row r="76" spans="1:12" ht="15">
      <c r="A76" s="22"/>
      <c r="B76" s="60"/>
      <c r="C76" s="42"/>
      <c r="D76" s="61">
        <v>15</v>
      </c>
      <c r="E76" s="62" t="s">
        <v>130</v>
      </c>
      <c r="F76" s="63" t="str">
        <f t="shared" si="4"/>
        <v>7223L</v>
      </c>
      <c r="G76" s="64" t="s">
        <v>138</v>
      </c>
      <c r="H76" s="65" t="s">
        <v>17</v>
      </c>
      <c r="I76" s="63" t="str">
        <f t="shared" si="5"/>
        <v>A710L</v>
      </c>
      <c r="J76" s="64" t="s">
        <v>143</v>
      </c>
      <c r="K76" s="67"/>
      <c r="L76" s="23"/>
    </row>
    <row r="77" spans="1:12" ht="15">
      <c r="A77" s="22"/>
      <c r="B77" s="60"/>
      <c r="C77" s="42"/>
      <c r="D77" s="61">
        <v>16</v>
      </c>
      <c r="E77" s="62" t="s">
        <v>130</v>
      </c>
      <c r="F77" s="63" t="str">
        <f t="shared" si="4"/>
        <v>7223L</v>
      </c>
      <c r="G77" s="64" t="s">
        <v>138</v>
      </c>
      <c r="H77" s="65" t="s">
        <v>19</v>
      </c>
      <c r="I77" s="63" t="str">
        <f t="shared" si="5"/>
        <v>A720L</v>
      </c>
      <c r="J77" s="64" t="s">
        <v>144</v>
      </c>
      <c r="K77" s="67"/>
      <c r="L77" s="23"/>
    </row>
    <row r="78" spans="1:12" ht="15">
      <c r="A78" s="22"/>
      <c r="B78" s="60"/>
      <c r="C78" s="42"/>
      <c r="D78" s="61">
        <v>17</v>
      </c>
      <c r="E78" s="62" t="s">
        <v>130</v>
      </c>
      <c r="F78" s="63" t="str">
        <f t="shared" si="4"/>
        <v>7223L</v>
      </c>
      <c r="G78" s="64" t="s">
        <v>138</v>
      </c>
      <c r="H78" s="65" t="s">
        <v>155</v>
      </c>
      <c r="I78" s="63" t="str">
        <f t="shared" si="5"/>
        <v>A753L</v>
      </c>
      <c r="J78" s="64" t="s">
        <v>145</v>
      </c>
      <c r="K78" s="67"/>
      <c r="L78" s="23"/>
    </row>
    <row r="79" spans="1:12" ht="15">
      <c r="A79" s="22"/>
      <c r="B79" s="60"/>
      <c r="C79" s="42"/>
      <c r="D79" s="61">
        <v>18</v>
      </c>
      <c r="E79" s="62" t="s">
        <v>131</v>
      </c>
      <c r="F79" s="63" t="str">
        <f t="shared" si="4"/>
        <v>73R1L</v>
      </c>
      <c r="G79" s="64" t="s">
        <v>139</v>
      </c>
      <c r="H79" s="65" t="s">
        <v>17</v>
      </c>
      <c r="I79" s="63" t="str">
        <f t="shared" si="5"/>
        <v>A710L</v>
      </c>
      <c r="J79" s="64" t="s">
        <v>143</v>
      </c>
      <c r="K79" s="67"/>
      <c r="L79" s="23"/>
    </row>
    <row r="80" spans="1:12" ht="15">
      <c r="A80" s="22"/>
      <c r="B80" s="60"/>
      <c r="C80" s="42"/>
      <c r="D80" s="61">
        <v>19</v>
      </c>
      <c r="E80" s="62" t="s">
        <v>131</v>
      </c>
      <c r="F80" s="63" t="str">
        <f t="shared" si="4"/>
        <v>73R1L</v>
      </c>
      <c r="G80" s="64" t="s">
        <v>139</v>
      </c>
      <c r="H80" s="65" t="s">
        <v>19</v>
      </c>
      <c r="I80" s="63" t="str">
        <f t="shared" si="5"/>
        <v>A720L</v>
      </c>
      <c r="J80" s="64" t="s">
        <v>144</v>
      </c>
      <c r="K80" s="67"/>
      <c r="L80" s="23"/>
    </row>
    <row r="81" spans="1:12" ht="15">
      <c r="A81" s="22"/>
      <c r="B81" s="60"/>
      <c r="C81" s="42"/>
      <c r="D81" s="61">
        <v>20</v>
      </c>
      <c r="E81" s="62" t="s">
        <v>131</v>
      </c>
      <c r="F81" s="63" t="str">
        <f t="shared" si="4"/>
        <v>73R1L</v>
      </c>
      <c r="G81" s="64" t="s">
        <v>139</v>
      </c>
      <c r="H81" s="65" t="s">
        <v>155</v>
      </c>
      <c r="I81" s="63" t="str">
        <f t="shared" si="5"/>
        <v>A753L</v>
      </c>
      <c r="J81" s="64" t="s">
        <v>145</v>
      </c>
      <c r="K81" s="67"/>
      <c r="L81" s="23"/>
    </row>
    <row r="82" spans="1:12" ht="15">
      <c r="A82" s="22"/>
      <c r="B82" s="60"/>
      <c r="C82" s="42"/>
      <c r="D82" s="61">
        <v>21</v>
      </c>
      <c r="E82" s="62" t="s">
        <v>132</v>
      </c>
      <c r="F82" s="63" t="str">
        <f t="shared" si="4"/>
        <v>78X5L</v>
      </c>
      <c r="G82" s="64" t="s">
        <v>140</v>
      </c>
      <c r="H82" s="65" t="s">
        <v>17</v>
      </c>
      <c r="I82" s="63" t="str">
        <f t="shared" si="5"/>
        <v>A710L</v>
      </c>
      <c r="J82" s="64" t="s">
        <v>143</v>
      </c>
      <c r="K82" s="67"/>
      <c r="L82" s="23"/>
    </row>
    <row r="83" spans="1:12" ht="15">
      <c r="A83" s="22"/>
      <c r="B83" s="60"/>
      <c r="C83" s="42"/>
      <c r="D83" s="61">
        <v>22</v>
      </c>
      <c r="E83" s="62" t="s">
        <v>132</v>
      </c>
      <c r="F83" s="63" t="str">
        <f t="shared" si="4"/>
        <v>78X5L</v>
      </c>
      <c r="G83" s="64" t="s">
        <v>140</v>
      </c>
      <c r="H83" s="65" t="s">
        <v>19</v>
      </c>
      <c r="I83" s="63" t="str">
        <f t="shared" si="5"/>
        <v>A720L</v>
      </c>
      <c r="J83" s="64" t="s">
        <v>144</v>
      </c>
      <c r="K83" s="67"/>
      <c r="L83" s="23"/>
    </row>
    <row r="84" spans="1:12" ht="15">
      <c r="A84" s="22"/>
      <c r="B84" s="60"/>
      <c r="C84" s="42"/>
      <c r="D84" s="61">
        <v>23</v>
      </c>
      <c r="E84" s="62" t="s">
        <v>132</v>
      </c>
      <c r="F84" s="63" t="str">
        <f t="shared" si="4"/>
        <v>78X5L</v>
      </c>
      <c r="G84" s="64" t="s">
        <v>140</v>
      </c>
      <c r="H84" s="65" t="s">
        <v>155</v>
      </c>
      <c r="I84" s="63" t="str">
        <f t="shared" si="5"/>
        <v>A753L</v>
      </c>
      <c r="J84" s="64" t="s">
        <v>145</v>
      </c>
      <c r="K84" s="67"/>
      <c r="L84" s="23"/>
    </row>
    <row r="85" spans="1:12" ht="15.75" thickBot="1">
      <c r="A85" s="22"/>
      <c r="B85" s="68"/>
      <c r="C85" s="69"/>
      <c r="D85" s="70"/>
      <c r="E85" s="71"/>
      <c r="F85" s="72"/>
      <c r="G85" s="73"/>
      <c r="H85" s="74"/>
      <c r="I85" s="72"/>
      <c r="J85" s="73"/>
      <c r="K85" s="75"/>
      <c r="L85" s="23"/>
    </row>
    <row r="86" spans="1:12" ht="15.75" thickBot="1">
      <c r="A86" s="22"/>
      <c r="B86" s="78"/>
      <c r="C86" s="23"/>
      <c r="D86" s="78"/>
      <c r="E86" s="79"/>
      <c r="F86" s="80"/>
      <c r="G86" s="81"/>
      <c r="H86" s="82"/>
      <c r="I86" s="80"/>
      <c r="J86" s="81"/>
      <c r="K86" s="23"/>
      <c r="L86" s="23"/>
    </row>
    <row r="87" spans="1:12" ht="15.75">
      <c r="A87" s="22"/>
      <c r="B87" s="104" t="s">
        <v>15</v>
      </c>
      <c r="C87" s="105"/>
      <c r="D87" s="108" t="s">
        <v>16</v>
      </c>
      <c r="E87" s="101" t="s">
        <v>21</v>
      </c>
      <c r="F87" s="102"/>
      <c r="G87" s="103"/>
      <c r="H87" s="101" t="s">
        <v>22</v>
      </c>
      <c r="I87" s="102"/>
      <c r="J87" s="102"/>
      <c r="K87" s="103"/>
      <c r="L87" s="23"/>
    </row>
    <row r="88" spans="1:12" ht="16.5" thickBot="1">
      <c r="A88" s="22"/>
      <c r="B88" s="106"/>
      <c r="C88" s="107"/>
      <c r="D88" s="109"/>
      <c r="E88" s="24" t="s">
        <v>10</v>
      </c>
      <c r="F88" s="25" t="s">
        <v>20</v>
      </c>
      <c r="G88" s="77" t="s">
        <v>23</v>
      </c>
      <c r="H88" s="27" t="s">
        <v>10</v>
      </c>
      <c r="I88" s="25" t="s">
        <v>20</v>
      </c>
      <c r="J88" s="110" t="s">
        <v>23</v>
      </c>
      <c r="K88" s="111"/>
      <c r="L88" s="23"/>
    </row>
    <row r="89" spans="1:12" ht="15">
      <c r="A89" s="22"/>
      <c r="B89" s="60" t="s">
        <v>152</v>
      </c>
      <c r="C89" s="42"/>
      <c r="D89" s="61">
        <v>0</v>
      </c>
      <c r="E89" s="62" t="s">
        <v>125</v>
      </c>
      <c r="F89" s="63" t="str">
        <f>MID($A$1,4,1)&amp;E89&amp;$O$1</f>
        <v>7085L</v>
      </c>
      <c r="G89" s="64" t="s">
        <v>133</v>
      </c>
      <c r="H89" s="65" t="s">
        <v>17</v>
      </c>
      <c r="I89" s="63" t="str">
        <f>"A"&amp;MID($A$1,4,1)&amp;H89&amp;$O$1</f>
        <v>A710L</v>
      </c>
      <c r="J89" s="66" t="s">
        <v>143</v>
      </c>
      <c r="K89" s="67"/>
      <c r="L89" s="23"/>
    </row>
    <row r="90" spans="1:12" ht="15">
      <c r="A90" s="22"/>
      <c r="B90" s="60"/>
      <c r="C90" s="42"/>
      <c r="D90" s="61">
        <v>1</v>
      </c>
      <c r="E90" s="62" t="s">
        <v>125</v>
      </c>
      <c r="F90" s="63" t="str">
        <f t="shared" ref="F90:F112" si="6">MID($A$1,4,1)&amp;E90&amp;$O$1</f>
        <v>7085L</v>
      </c>
      <c r="G90" s="64" t="s">
        <v>133</v>
      </c>
      <c r="H90" s="65" t="s">
        <v>19</v>
      </c>
      <c r="I90" s="63" t="str">
        <f t="shared" ref="I90:I112" si="7">"A"&amp;MID($A$1,4,1)&amp;H90&amp;$O$1</f>
        <v>A720L</v>
      </c>
      <c r="J90" s="64" t="s">
        <v>144</v>
      </c>
      <c r="K90" s="67"/>
      <c r="L90" s="23"/>
    </row>
    <row r="91" spans="1:12" ht="15">
      <c r="A91" s="22"/>
      <c r="B91" s="60"/>
      <c r="C91" s="42"/>
      <c r="D91" s="61">
        <v>2</v>
      </c>
      <c r="E91" s="62" t="s">
        <v>125</v>
      </c>
      <c r="F91" s="63" t="str">
        <f t="shared" si="6"/>
        <v>7085L</v>
      </c>
      <c r="G91" s="64" t="s">
        <v>133</v>
      </c>
      <c r="H91" s="65" t="s">
        <v>156</v>
      </c>
      <c r="I91" s="63" t="str">
        <f t="shared" si="7"/>
        <v>A760L</v>
      </c>
      <c r="J91" s="64" t="s">
        <v>157</v>
      </c>
      <c r="K91" s="67"/>
      <c r="L91" s="23"/>
    </row>
    <row r="92" spans="1:12" ht="15">
      <c r="A92" s="22"/>
      <c r="B92" s="60"/>
      <c r="C92" s="42"/>
      <c r="D92" s="61">
        <v>3</v>
      </c>
      <c r="E92" s="62" t="s">
        <v>126</v>
      </c>
      <c r="F92" s="63" t="str">
        <f t="shared" si="6"/>
        <v>71G0L</v>
      </c>
      <c r="G92" s="64" t="s">
        <v>134</v>
      </c>
      <c r="H92" s="65" t="s">
        <v>17</v>
      </c>
      <c r="I92" s="63" t="str">
        <f t="shared" si="7"/>
        <v>A710L</v>
      </c>
      <c r="J92" s="64" t="s">
        <v>143</v>
      </c>
      <c r="K92" s="67"/>
      <c r="L92" s="23"/>
    </row>
    <row r="93" spans="1:12" ht="15">
      <c r="A93" s="22"/>
      <c r="B93" s="60"/>
      <c r="C93" s="42"/>
      <c r="D93" s="61">
        <v>4</v>
      </c>
      <c r="E93" s="62" t="s">
        <v>126</v>
      </c>
      <c r="F93" s="63" t="str">
        <f t="shared" si="6"/>
        <v>71G0L</v>
      </c>
      <c r="G93" s="64" t="s">
        <v>134</v>
      </c>
      <c r="H93" s="65" t="s">
        <v>19</v>
      </c>
      <c r="I93" s="63" t="str">
        <f t="shared" si="7"/>
        <v>A720L</v>
      </c>
      <c r="J93" s="64" t="s">
        <v>144</v>
      </c>
      <c r="K93" s="67"/>
      <c r="L93" s="23"/>
    </row>
    <row r="94" spans="1:12" ht="15">
      <c r="A94" s="22"/>
      <c r="B94" s="60"/>
      <c r="C94" s="42"/>
      <c r="D94" s="61">
        <v>5</v>
      </c>
      <c r="E94" s="62" t="s">
        <v>126</v>
      </c>
      <c r="F94" s="63" t="str">
        <f t="shared" si="6"/>
        <v>71G0L</v>
      </c>
      <c r="G94" s="64" t="s">
        <v>134</v>
      </c>
      <c r="H94" s="65" t="s">
        <v>156</v>
      </c>
      <c r="I94" s="63" t="str">
        <f t="shared" si="7"/>
        <v>A760L</v>
      </c>
      <c r="J94" s="64" t="s">
        <v>157</v>
      </c>
      <c r="K94" s="67"/>
      <c r="L94" s="23"/>
    </row>
    <row r="95" spans="1:12" ht="15">
      <c r="A95" s="22"/>
      <c r="B95" s="60"/>
      <c r="C95" s="42"/>
      <c r="D95" s="61">
        <v>6</v>
      </c>
      <c r="E95" s="62" t="s">
        <v>127</v>
      </c>
      <c r="F95" s="63" t="str">
        <f t="shared" si="6"/>
        <v>71J2L</v>
      </c>
      <c r="G95" s="64" t="s">
        <v>135</v>
      </c>
      <c r="H95" s="65" t="s">
        <v>17</v>
      </c>
      <c r="I95" s="63" t="str">
        <f t="shared" si="7"/>
        <v>A710L</v>
      </c>
      <c r="J95" s="64" t="s">
        <v>143</v>
      </c>
      <c r="K95" s="67"/>
      <c r="L95" s="23"/>
    </row>
    <row r="96" spans="1:12" ht="15">
      <c r="A96" s="22"/>
      <c r="B96" s="60"/>
      <c r="C96" s="42"/>
      <c r="D96" s="61">
        <v>7</v>
      </c>
      <c r="E96" s="62" t="s">
        <v>127</v>
      </c>
      <c r="F96" s="63" t="str">
        <f t="shared" si="6"/>
        <v>71J2L</v>
      </c>
      <c r="G96" s="64" t="s">
        <v>135</v>
      </c>
      <c r="H96" s="65" t="s">
        <v>19</v>
      </c>
      <c r="I96" s="63" t="str">
        <f t="shared" si="7"/>
        <v>A720L</v>
      </c>
      <c r="J96" s="64" t="s">
        <v>144</v>
      </c>
      <c r="K96" s="67"/>
      <c r="L96" s="23"/>
    </row>
    <row r="97" spans="1:12" ht="15">
      <c r="A97" s="22"/>
      <c r="B97" s="60"/>
      <c r="C97" s="42"/>
      <c r="D97" s="61">
        <v>8</v>
      </c>
      <c r="E97" s="62" t="s">
        <v>127</v>
      </c>
      <c r="F97" s="63" t="str">
        <f t="shared" si="6"/>
        <v>71J2L</v>
      </c>
      <c r="G97" s="64" t="s">
        <v>135</v>
      </c>
      <c r="H97" s="65" t="s">
        <v>156</v>
      </c>
      <c r="I97" s="63" t="str">
        <f t="shared" si="7"/>
        <v>A760L</v>
      </c>
      <c r="J97" s="64" t="s">
        <v>157</v>
      </c>
      <c r="K97" s="67"/>
      <c r="L97" s="23"/>
    </row>
    <row r="98" spans="1:12" ht="15">
      <c r="A98" s="22"/>
      <c r="B98" s="60"/>
      <c r="C98" s="42"/>
      <c r="D98" s="61">
        <v>9</v>
      </c>
      <c r="E98" s="62" t="s">
        <v>128</v>
      </c>
      <c r="F98" s="63" t="str">
        <f t="shared" si="6"/>
        <v>71J7L</v>
      </c>
      <c r="G98" s="64" t="s">
        <v>136</v>
      </c>
      <c r="H98" s="65" t="s">
        <v>17</v>
      </c>
      <c r="I98" s="63" t="str">
        <f t="shared" si="7"/>
        <v>A710L</v>
      </c>
      <c r="J98" s="64" t="s">
        <v>143</v>
      </c>
      <c r="K98" s="67"/>
      <c r="L98" s="23"/>
    </row>
    <row r="99" spans="1:12" ht="15">
      <c r="A99" s="22"/>
      <c r="B99" s="60"/>
      <c r="C99" s="42"/>
      <c r="D99" s="61">
        <v>10</v>
      </c>
      <c r="E99" s="62" t="s">
        <v>128</v>
      </c>
      <c r="F99" s="63" t="str">
        <f t="shared" si="6"/>
        <v>71J7L</v>
      </c>
      <c r="G99" s="64" t="s">
        <v>136</v>
      </c>
      <c r="H99" s="65" t="s">
        <v>19</v>
      </c>
      <c r="I99" s="63" t="str">
        <f t="shared" si="7"/>
        <v>A720L</v>
      </c>
      <c r="J99" s="64" t="s">
        <v>144</v>
      </c>
      <c r="K99" s="67"/>
      <c r="L99" s="23"/>
    </row>
    <row r="100" spans="1:12" ht="15">
      <c r="A100" s="22"/>
      <c r="B100" s="60"/>
      <c r="C100" s="42"/>
      <c r="D100" s="61">
        <v>11</v>
      </c>
      <c r="E100" s="62" t="s">
        <v>128</v>
      </c>
      <c r="F100" s="63" t="str">
        <f t="shared" si="6"/>
        <v>71J7L</v>
      </c>
      <c r="G100" s="64" t="s">
        <v>136</v>
      </c>
      <c r="H100" s="65" t="s">
        <v>156</v>
      </c>
      <c r="I100" s="63" t="str">
        <f t="shared" si="7"/>
        <v>A760L</v>
      </c>
      <c r="J100" s="64" t="s">
        <v>157</v>
      </c>
      <c r="K100" s="67"/>
      <c r="L100" s="23"/>
    </row>
    <row r="101" spans="1:12" ht="15">
      <c r="A101" s="22"/>
      <c r="B101" s="60"/>
      <c r="C101" s="42"/>
      <c r="D101" s="61">
        <v>12</v>
      </c>
      <c r="E101" s="62" t="s">
        <v>129</v>
      </c>
      <c r="F101" s="63" t="str">
        <f t="shared" si="6"/>
        <v>7212L</v>
      </c>
      <c r="G101" s="64" t="s">
        <v>137</v>
      </c>
      <c r="H101" s="65" t="s">
        <v>17</v>
      </c>
      <c r="I101" s="63" t="str">
        <f t="shared" si="7"/>
        <v>A710L</v>
      </c>
      <c r="J101" s="64" t="s">
        <v>143</v>
      </c>
      <c r="K101" s="67"/>
      <c r="L101" s="23"/>
    </row>
    <row r="102" spans="1:12" ht="15">
      <c r="A102" s="22"/>
      <c r="B102" s="60"/>
      <c r="C102" s="42"/>
      <c r="D102" s="61">
        <v>13</v>
      </c>
      <c r="E102" s="62" t="s">
        <v>129</v>
      </c>
      <c r="F102" s="63" t="str">
        <f t="shared" si="6"/>
        <v>7212L</v>
      </c>
      <c r="G102" s="64" t="s">
        <v>137</v>
      </c>
      <c r="H102" s="65" t="s">
        <v>19</v>
      </c>
      <c r="I102" s="63" t="str">
        <f t="shared" si="7"/>
        <v>A720L</v>
      </c>
      <c r="J102" s="64" t="s">
        <v>144</v>
      </c>
      <c r="K102" s="67"/>
      <c r="L102" s="23"/>
    </row>
    <row r="103" spans="1:12" ht="15">
      <c r="A103" s="22"/>
      <c r="B103" s="60"/>
      <c r="C103" s="42"/>
      <c r="D103" s="61">
        <v>14</v>
      </c>
      <c r="E103" s="62" t="s">
        <v>129</v>
      </c>
      <c r="F103" s="63" t="str">
        <f t="shared" si="6"/>
        <v>7212L</v>
      </c>
      <c r="G103" s="64" t="s">
        <v>137</v>
      </c>
      <c r="H103" s="65" t="s">
        <v>156</v>
      </c>
      <c r="I103" s="63" t="str">
        <f t="shared" si="7"/>
        <v>A760L</v>
      </c>
      <c r="J103" s="64" t="s">
        <v>157</v>
      </c>
      <c r="K103" s="67"/>
      <c r="L103" s="23"/>
    </row>
    <row r="104" spans="1:12" ht="15">
      <c r="A104" s="22"/>
      <c r="B104" s="60"/>
      <c r="C104" s="42"/>
      <c r="D104" s="61">
        <v>15</v>
      </c>
      <c r="E104" s="62" t="s">
        <v>130</v>
      </c>
      <c r="F104" s="63" t="str">
        <f t="shared" si="6"/>
        <v>7223L</v>
      </c>
      <c r="G104" s="64" t="s">
        <v>138</v>
      </c>
      <c r="H104" s="65" t="s">
        <v>17</v>
      </c>
      <c r="I104" s="63" t="str">
        <f t="shared" si="7"/>
        <v>A710L</v>
      </c>
      <c r="J104" s="64" t="s">
        <v>143</v>
      </c>
      <c r="K104" s="67"/>
      <c r="L104" s="23"/>
    </row>
    <row r="105" spans="1:12" ht="15">
      <c r="A105" s="22"/>
      <c r="B105" s="60"/>
      <c r="C105" s="42"/>
      <c r="D105" s="61">
        <v>16</v>
      </c>
      <c r="E105" s="62" t="s">
        <v>130</v>
      </c>
      <c r="F105" s="63" t="str">
        <f t="shared" si="6"/>
        <v>7223L</v>
      </c>
      <c r="G105" s="64" t="s">
        <v>138</v>
      </c>
      <c r="H105" s="65" t="s">
        <v>19</v>
      </c>
      <c r="I105" s="63" t="str">
        <f t="shared" si="7"/>
        <v>A720L</v>
      </c>
      <c r="J105" s="64" t="s">
        <v>144</v>
      </c>
      <c r="K105" s="67"/>
      <c r="L105" s="23"/>
    </row>
    <row r="106" spans="1:12" ht="15">
      <c r="A106" s="22"/>
      <c r="B106" s="60"/>
      <c r="C106" s="42"/>
      <c r="D106" s="61">
        <v>17</v>
      </c>
      <c r="E106" s="62" t="s">
        <v>130</v>
      </c>
      <c r="F106" s="63" t="str">
        <f t="shared" si="6"/>
        <v>7223L</v>
      </c>
      <c r="G106" s="64" t="s">
        <v>138</v>
      </c>
      <c r="H106" s="65" t="s">
        <v>156</v>
      </c>
      <c r="I106" s="63" t="str">
        <f t="shared" si="7"/>
        <v>A760L</v>
      </c>
      <c r="J106" s="64" t="s">
        <v>157</v>
      </c>
      <c r="K106" s="67"/>
      <c r="L106" s="23"/>
    </row>
    <row r="107" spans="1:12" ht="15">
      <c r="A107" s="22"/>
      <c r="B107" s="60"/>
      <c r="C107" s="42"/>
      <c r="D107" s="61">
        <v>18</v>
      </c>
      <c r="E107" s="62" t="s">
        <v>131</v>
      </c>
      <c r="F107" s="63" t="str">
        <f t="shared" si="6"/>
        <v>73R1L</v>
      </c>
      <c r="G107" s="64" t="s">
        <v>139</v>
      </c>
      <c r="H107" s="65" t="s">
        <v>17</v>
      </c>
      <c r="I107" s="63" t="str">
        <f t="shared" si="7"/>
        <v>A710L</v>
      </c>
      <c r="J107" s="64" t="s">
        <v>143</v>
      </c>
      <c r="K107" s="67"/>
      <c r="L107" s="23"/>
    </row>
    <row r="108" spans="1:12" ht="15">
      <c r="A108" s="22"/>
      <c r="B108" s="60"/>
      <c r="C108" s="42"/>
      <c r="D108" s="61">
        <v>19</v>
      </c>
      <c r="E108" s="62" t="s">
        <v>131</v>
      </c>
      <c r="F108" s="63" t="str">
        <f t="shared" si="6"/>
        <v>73R1L</v>
      </c>
      <c r="G108" s="64" t="s">
        <v>139</v>
      </c>
      <c r="H108" s="65" t="s">
        <v>19</v>
      </c>
      <c r="I108" s="63" t="str">
        <f t="shared" si="7"/>
        <v>A720L</v>
      </c>
      <c r="J108" s="64" t="s">
        <v>144</v>
      </c>
      <c r="K108" s="67"/>
      <c r="L108" s="23"/>
    </row>
    <row r="109" spans="1:12" ht="15">
      <c r="A109" s="22"/>
      <c r="B109" s="60"/>
      <c r="C109" s="42"/>
      <c r="D109" s="61">
        <v>20</v>
      </c>
      <c r="E109" s="62" t="s">
        <v>131</v>
      </c>
      <c r="F109" s="63" t="str">
        <f t="shared" si="6"/>
        <v>73R1L</v>
      </c>
      <c r="G109" s="64" t="s">
        <v>139</v>
      </c>
      <c r="H109" s="65" t="s">
        <v>156</v>
      </c>
      <c r="I109" s="63" t="str">
        <f t="shared" si="7"/>
        <v>A760L</v>
      </c>
      <c r="J109" s="64" t="s">
        <v>157</v>
      </c>
      <c r="K109" s="67"/>
      <c r="L109" s="23"/>
    </row>
    <row r="110" spans="1:12" ht="15">
      <c r="A110" s="22"/>
      <c r="B110" s="60"/>
      <c r="C110" s="42"/>
      <c r="D110" s="61">
        <v>21</v>
      </c>
      <c r="E110" s="62" t="s">
        <v>132</v>
      </c>
      <c r="F110" s="63" t="str">
        <f t="shared" si="6"/>
        <v>78X5L</v>
      </c>
      <c r="G110" s="64" t="s">
        <v>140</v>
      </c>
      <c r="H110" s="65" t="s">
        <v>17</v>
      </c>
      <c r="I110" s="63" t="str">
        <f t="shared" si="7"/>
        <v>A710L</v>
      </c>
      <c r="J110" s="64" t="s">
        <v>143</v>
      </c>
      <c r="K110" s="67"/>
      <c r="L110" s="23"/>
    </row>
    <row r="111" spans="1:12" ht="15">
      <c r="A111" s="22"/>
      <c r="B111" s="60"/>
      <c r="C111" s="42"/>
      <c r="D111" s="61">
        <v>22</v>
      </c>
      <c r="E111" s="62" t="s">
        <v>132</v>
      </c>
      <c r="F111" s="63" t="str">
        <f t="shared" si="6"/>
        <v>78X5L</v>
      </c>
      <c r="G111" s="64" t="s">
        <v>140</v>
      </c>
      <c r="H111" s="65" t="s">
        <v>19</v>
      </c>
      <c r="I111" s="63" t="str">
        <f t="shared" si="7"/>
        <v>A720L</v>
      </c>
      <c r="J111" s="64" t="s">
        <v>144</v>
      </c>
      <c r="K111" s="67"/>
      <c r="L111" s="23"/>
    </row>
    <row r="112" spans="1:12" ht="15">
      <c r="A112" s="22"/>
      <c r="B112" s="60"/>
      <c r="C112" s="42"/>
      <c r="D112" s="61">
        <v>23</v>
      </c>
      <c r="E112" s="62" t="s">
        <v>132</v>
      </c>
      <c r="F112" s="63" t="str">
        <f t="shared" si="6"/>
        <v>78X5L</v>
      </c>
      <c r="G112" s="64" t="s">
        <v>140</v>
      </c>
      <c r="H112" s="65" t="s">
        <v>156</v>
      </c>
      <c r="I112" s="63" t="str">
        <f t="shared" si="7"/>
        <v>A760L</v>
      </c>
      <c r="J112" s="64" t="s">
        <v>157</v>
      </c>
      <c r="K112" s="67"/>
      <c r="L112" s="23"/>
    </row>
    <row r="113" spans="1:12" ht="15.75" thickBot="1">
      <c r="A113" s="22"/>
      <c r="B113" s="68"/>
      <c r="C113" s="69"/>
      <c r="D113" s="70"/>
      <c r="E113" s="71"/>
      <c r="F113" s="72"/>
      <c r="G113" s="73"/>
      <c r="H113" s="74"/>
      <c r="I113" s="72"/>
      <c r="J113" s="73"/>
      <c r="K113" s="75"/>
      <c r="L113" s="23"/>
    </row>
    <row r="114" spans="1:12" ht="15">
      <c r="A114" s="22"/>
      <c r="B114" s="78"/>
      <c r="C114" s="23"/>
      <c r="D114" s="78"/>
      <c r="E114" s="79"/>
      <c r="F114" s="80"/>
      <c r="G114" s="81"/>
      <c r="H114" s="82"/>
      <c r="I114" s="80"/>
      <c r="J114" s="81"/>
      <c r="K114" s="23"/>
      <c r="L114" s="23"/>
    </row>
  </sheetData>
  <mergeCells count="42">
    <mergeCell ref="A1:L1"/>
    <mergeCell ref="N2:R2"/>
    <mergeCell ref="A3:H3"/>
    <mergeCell ref="I3:L3"/>
    <mergeCell ref="P3:Q3"/>
    <mergeCell ref="P4:Q4"/>
    <mergeCell ref="A5:L5"/>
    <mergeCell ref="P5:Q5"/>
    <mergeCell ref="A6:L6"/>
    <mergeCell ref="P6:Q6"/>
    <mergeCell ref="A8:L8"/>
    <mergeCell ref="P8:Q8"/>
    <mergeCell ref="P15:Q15"/>
    <mergeCell ref="P16:Q16"/>
    <mergeCell ref="P9:Q9"/>
    <mergeCell ref="P10:Q10"/>
    <mergeCell ref="P11:Q11"/>
    <mergeCell ref="P12:Q12"/>
    <mergeCell ref="P13:Q13"/>
    <mergeCell ref="P14:Q14"/>
    <mergeCell ref="P17:Q17"/>
    <mergeCell ref="P18:Q18"/>
    <mergeCell ref="P19:Q19"/>
    <mergeCell ref="P20:Q20"/>
    <mergeCell ref="P21:Q21"/>
    <mergeCell ref="P22:Q22"/>
    <mergeCell ref="E59:G59"/>
    <mergeCell ref="H59:K59"/>
    <mergeCell ref="J60:K60"/>
    <mergeCell ref="A53:L53"/>
    <mergeCell ref="P23:Q23"/>
    <mergeCell ref="P24:Q24"/>
    <mergeCell ref="B87:C88"/>
    <mergeCell ref="D87:D88"/>
    <mergeCell ref="E87:G87"/>
    <mergeCell ref="H87:K87"/>
    <mergeCell ref="J88:K88"/>
    <mergeCell ref="A55:H55"/>
    <mergeCell ref="I55:L55"/>
    <mergeCell ref="A57:L57"/>
    <mergeCell ref="B59:C60"/>
    <mergeCell ref="D59:D60"/>
  </mergeCells>
  <pageMargins left="0.75" right="0.75" top="1" bottom="1" header="0.5" footer="0.5"/>
  <pageSetup scale="83" orientation="portrait" r:id="rId1"/>
  <headerFooter alignWithMargins="0">
    <oddFooter xml:space="preserve">&amp;CAll information contained within is considered accurate at the time of pricing and is subject to change without notification. </oddFooter>
  </headerFooter>
  <rowBreaks count="1" manualBreakCount="1">
    <brk id="51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view="pageBreakPreview" topLeftCell="B64" zoomScaleNormal="100" workbookViewId="0">
      <selection activeCell="H48" sqref="H48"/>
    </sheetView>
  </sheetViews>
  <sheetFormatPr defaultRowHeight="12.75"/>
  <cols>
    <col min="1" max="1" width="2" customWidth="1"/>
    <col min="2" max="3" width="7.42578125" customWidth="1"/>
    <col min="5" max="5" width="7.85546875" customWidth="1"/>
    <col min="6" max="6" width="9.140625" customWidth="1"/>
    <col min="7" max="7" width="24.28515625" customWidth="1"/>
    <col min="8" max="8" width="7.85546875" customWidth="1"/>
    <col min="9" max="9" width="18.42578125" customWidth="1"/>
    <col min="10" max="10" width="9.5703125" bestFit="1" customWidth="1"/>
    <col min="11" max="11" width="4" customWidth="1"/>
    <col min="12" max="12" width="2" customWidth="1"/>
    <col min="14" max="14" width="6.140625" bestFit="1" customWidth="1"/>
    <col min="15" max="15" width="9.28515625" customWidth="1"/>
    <col min="16" max="17" width="17.140625" customWidth="1"/>
  </cols>
  <sheetData>
    <row r="1" spans="1:18" ht="45.75" thickBo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N1" s="29" t="s">
        <v>24</v>
      </c>
      <c r="O1" s="30" t="s">
        <v>25</v>
      </c>
    </row>
    <row r="2" spans="1:18">
      <c r="N2" s="88" t="s">
        <v>13</v>
      </c>
      <c r="O2" s="89"/>
      <c r="P2" s="89"/>
      <c r="Q2" s="89"/>
      <c r="R2" s="90"/>
    </row>
    <row r="3" spans="1:18" ht="24" thickBot="1">
      <c r="A3" s="87" t="s">
        <v>33</v>
      </c>
      <c r="B3" s="87"/>
      <c r="C3" s="87"/>
      <c r="D3" s="87"/>
      <c r="E3" s="87"/>
      <c r="F3" s="87"/>
      <c r="G3" s="87"/>
      <c r="H3" s="87"/>
      <c r="I3" s="86" t="s">
        <v>34</v>
      </c>
      <c r="J3" s="86"/>
      <c r="K3" s="86"/>
      <c r="L3" s="86"/>
      <c r="N3" s="11" t="s">
        <v>10</v>
      </c>
      <c r="O3" s="19" t="s">
        <v>20</v>
      </c>
      <c r="P3" s="97" t="s">
        <v>11</v>
      </c>
      <c r="Q3" s="98"/>
      <c r="R3" s="12" t="s">
        <v>12</v>
      </c>
    </row>
    <row r="4" spans="1:18" ht="12.75" customHeight="1">
      <c r="A4" s="3"/>
      <c r="N4" s="31" t="s">
        <v>46</v>
      </c>
      <c r="O4" s="32" t="str">
        <f>IF(N4&lt;&gt;"","A"&amp;MID($A$1,4,1)&amp;N4&amp;$O$1,"")</f>
        <v>A7FKL</v>
      </c>
      <c r="P4" s="93" t="s">
        <v>119</v>
      </c>
      <c r="Q4" s="94"/>
      <c r="R4" s="18">
        <v>0</v>
      </c>
    </row>
    <row r="5" spans="1:18" ht="18.75">
      <c r="A5" s="92" t="s">
        <v>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N5" s="33" t="s">
        <v>47</v>
      </c>
      <c r="O5" s="32" t="str">
        <f t="shared" ref="O5:O35" si="0">IF(N5&lt;&gt;"","A"&amp;MID($A$1,4,1)&amp;N5&amp;$O$1,"")</f>
        <v>A7GFL</v>
      </c>
      <c r="P5" s="95" t="s">
        <v>109</v>
      </c>
      <c r="Q5" s="96"/>
      <c r="R5" s="13">
        <v>900</v>
      </c>
    </row>
    <row r="6" spans="1:18" ht="18.75">
      <c r="A6" s="92" t="s">
        <v>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N6" s="31" t="s">
        <v>48</v>
      </c>
      <c r="O6" s="32" t="str">
        <f t="shared" si="0"/>
        <v>A7INL</v>
      </c>
      <c r="P6" s="93" t="s">
        <v>110</v>
      </c>
      <c r="Q6" s="94"/>
      <c r="R6" s="13">
        <v>1160</v>
      </c>
    </row>
    <row r="7" spans="1:18" ht="12.75" customHeight="1">
      <c r="A7" s="3"/>
      <c r="N7" s="31" t="s">
        <v>74</v>
      </c>
      <c r="O7" s="32" t="str">
        <f t="shared" si="0"/>
        <v>A7LDL</v>
      </c>
      <c r="P7" s="16" t="s">
        <v>120</v>
      </c>
      <c r="Q7" s="17"/>
      <c r="R7" s="13">
        <v>500</v>
      </c>
    </row>
    <row r="8" spans="1:18" ht="20.25">
      <c r="A8" s="91" t="s">
        <v>54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N8" s="31" t="s">
        <v>36</v>
      </c>
      <c r="O8" s="32" t="str">
        <f t="shared" si="0"/>
        <v>A7MLL</v>
      </c>
      <c r="P8" s="93" t="s">
        <v>104</v>
      </c>
      <c r="Q8" s="94"/>
      <c r="R8" s="13">
        <v>1380</v>
      </c>
    </row>
    <row r="9" spans="1:18" ht="12.75" customHeight="1" thickBot="1">
      <c r="A9" s="3"/>
      <c r="N9" s="33" t="s">
        <v>49</v>
      </c>
      <c r="O9" s="32" t="str">
        <f t="shared" si="0"/>
        <v>A7OML</v>
      </c>
      <c r="P9" s="95" t="s">
        <v>112</v>
      </c>
      <c r="Q9" s="96"/>
      <c r="R9" s="13">
        <v>0</v>
      </c>
    </row>
    <row r="10" spans="1:18">
      <c r="A10" s="6"/>
      <c r="B10" s="36"/>
      <c r="C10" s="37"/>
      <c r="D10" s="37"/>
      <c r="E10" s="37"/>
      <c r="F10" s="37"/>
      <c r="G10" s="37"/>
      <c r="H10" s="37"/>
      <c r="I10" s="37"/>
      <c r="J10" s="38"/>
      <c r="K10" s="39"/>
      <c r="L10" s="6"/>
      <c r="N10" s="31" t="s">
        <v>38</v>
      </c>
      <c r="O10" s="32" t="str">
        <f t="shared" si="0"/>
        <v>A7OTL</v>
      </c>
      <c r="P10" s="93" t="s">
        <v>106</v>
      </c>
      <c r="Q10" s="94"/>
      <c r="R10" s="13">
        <v>400</v>
      </c>
    </row>
    <row r="11" spans="1:18" ht="18">
      <c r="A11" s="6"/>
      <c r="B11" s="40" t="s">
        <v>2</v>
      </c>
      <c r="C11" s="41"/>
      <c r="D11" s="41"/>
      <c r="E11" s="42" t="s">
        <v>55</v>
      </c>
      <c r="F11" s="43" t="str">
        <f>IF(E11="", "", IF(E11="NIL", "", VLOOKUP(MID(E11, 2, LEN(E11)-2), $N$4:$R$35, 2, FALSE)))</f>
        <v>A7FKL</v>
      </c>
      <c r="G11" s="43" t="str">
        <f>IF(E11="", "", IF(E11="NIL", "No Additional Accessories", VLOOKUP(MID(E11, 2, LEN(E11)-2), $N$4:$R$35, 3, FALSE)))</f>
        <v>F SPORT PACKAGE</v>
      </c>
      <c r="H11" s="42"/>
      <c r="I11" s="42"/>
      <c r="J11" s="44">
        <f>IF(E11="", "", IF(E11="NIL", 0, VLOOKUP(MID(E11, 2, LEN(E11)-2), $N$4:$R$35, 5, FALSE)))</f>
        <v>0</v>
      </c>
      <c r="K11" s="45"/>
      <c r="L11" s="6"/>
      <c r="N11" s="33" t="s">
        <v>50</v>
      </c>
      <c r="O11" s="32" t="str">
        <f t="shared" si="0"/>
        <v>A7OWL</v>
      </c>
      <c r="P11" s="95" t="s">
        <v>113</v>
      </c>
      <c r="Q11" s="96"/>
      <c r="R11" s="13">
        <v>300</v>
      </c>
    </row>
    <row r="12" spans="1:18" ht="18">
      <c r="A12" s="6"/>
      <c r="B12" s="40"/>
      <c r="C12" s="41"/>
      <c r="D12" s="41"/>
      <c r="E12" s="42"/>
      <c r="F12" s="43" t="s">
        <v>94</v>
      </c>
      <c r="G12" s="43" t="s">
        <v>86</v>
      </c>
      <c r="H12" s="42"/>
      <c r="I12" s="42"/>
      <c r="J12" s="44"/>
      <c r="K12" s="45"/>
      <c r="L12" s="6"/>
      <c r="N12" s="31" t="s">
        <v>39</v>
      </c>
      <c r="O12" s="32" t="str">
        <f>IF(N12&lt;&gt;"","A"&amp;MID($A$1,4,1)&amp;N12&amp;$O$1,"")</f>
        <v>A7PAL</v>
      </c>
      <c r="P12" s="93" t="s">
        <v>107</v>
      </c>
      <c r="Q12" s="94"/>
      <c r="R12" s="13">
        <v>500</v>
      </c>
    </row>
    <row r="13" spans="1:18" ht="18">
      <c r="A13" s="6"/>
      <c r="B13" s="40"/>
      <c r="C13" s="41"/>
      <c r="D13" s="41"/>
      <c r="E13" s="42"/>
      <c r="F13" s="43" t="s">
        <v>95</v>
      </c>
      <c r="G13" s="83" t="s">
        <v>176</v>
      </c>
      <c r="H13" s="42"/>
      <c r="I13" s="42"/>
      <c r="J13" s="44"/>
      <c r="K13" s="45"/>
      <c r="L13" s="6"/>
      <c r="N13" s="14" t="s">
        <v>51</v>
      </c>
      <c r="O13" s="32" t="str">
        <f>IF(N13&lt;&gt;"","A"&amp;MID($A$1,4,1)&amp;N13&amp;$O$1,"")</f>
        <v>A7WDL</v>
      </c>
      <c r="P13" s="99" t="s">
        <v>122</v>
      </c>
      <c r="Q13" s="99"/>
      <c r="R13" s="13">
        <v>0</v>
      </c>
    </row>
    <row r="14" spans="1:18" ht="18">
      <c r="A14" s="6"/>
      <c r="B14" s="40"/>
      <c r="C14" s="41"/>
      <c r="D14" s="41"/>
      <c r="E14" s="42"/>
      <c r="F14" s="43" t="s">
        <v>96</v>
      </c>
      <c r="G14" s="43" t="s">
        <v>87</v>
      </c>
      <c r="H14" s="42"/>
      <c r="I14" s="42"/>
      <c r="J14" s="44"/>
      <c r="K14" s="45"/>
      <c r="L14" s="6"/>
      <c r="N14" s="14" t="s">
        <v>52</v>
      </c>
      <c r="O14" s="32" t="str">
        <f>IF(N14&lt;&gt;"","A"&amp;MID($A$1,4,1)&amp;N14&amp;$O$1,"")</f>
        <v>A7WEL</v>
      </c>
      <c r="P14" s="99" t="s">
        <v>123</v>
      </c>
      <c r="Q14" s="99"/>
      <c r="R14" s="13">
        <v>150</v>
      </c>
    </row>
    <row r="15" spans="1:18" ht="18">
      <c r="A15" s="6"/>
      <c r="B15" s="40"/>
      <c r="C15" s="41"/>
      <c r="D15" s="41"/>
      <c r="E15" s="42"/>
      <c r="F15" s="43" t="s">
        <v>97</v>
      </c>
      <c r="G15" s="43" t="s">
        <v>88</v>
      </c>
      <c r="H15" s="42"/>
      <c r="I15" s="42"/>
      <c r="J15" s="44"/>
      <c r="K15" s="45"/>
      <c r="L15" s="6"/>
      <c r="N15" s="31" t="s">
        <v>53</v>
      </c>
      <c r="O15" s="32" t="str">
        <f>IF(N15&lt;&gt;"","A"&amp;MID($A$1,4,1)&amp;N15&amp;$O$1,"")</f>
        <v>A7PCL</v>
      </c>
      <c r="P15" s="16" t="s">
        <v>114</v>
      </c>
      <c r="Q15" s="17"/>
      <c r="R15" s="13">
        <v>595</v>
      </c>
    </row>
    <row r="16" spans="1:18" ht="18">
      <c r="A16" s="6"/>
      <c r="B16" s="40"/>
      <c r="C16" s="41"/>
      <c r="D16" s="41"/>
      <c r="E16" s="42"/>
      <c r="F16" s="43" t="s">
        <v>101</v>
      </c>
      <c r="G16" s="43" t="s">
        <v>89</v>
      </c>
      <c r="H16" s="42"/>
      <c r="I16" s="42"/>
      <c r="J16" s="44"/>
      <c r="K16" s="45"/>
      <c r="L16" s="6"/>
      <c r="N16" s="31" t="s">
        <v>75</v>
      </c>
      <c r="O16" s="32" t="str">
        <f>IF(N16&lt;&gt;"","A"&amp;MID($A$1,4,1)&amp;N16&amp;$O$1,"")</f>
        <v>A7RQL</v>
      </c>
      <c r="P16" s="16" t="s">
        <v>121</v>
      </c>
      <c r="Q16" s="17"/>
      <c r="R16" s="13">
        <v>1700</v>
      </c>
    </row>
    <row r="17" spans="1:18" ht="18">
      <c r="A17" s="6"/>
      <c r="B17" s="40"/>
      <c r="C17" s="41"/>
      <c r="D17" s="41"/>
      <c r="E17" s="42"/>
      <c r="F17" s="43" t="s">
        <v>102</v>
      </c>
      <c r="G17" s="43" t="s">
        <v>90</v>
      </c>
      <c r="H17" s="42"/>
      <c r="I17" s="42"/>
      <c r="J17" s="44"/>
      <c r="K17" s="45"/>
      <c r="L17" s="6"/>
      <c r="N17" s="31"/>
      <c r="O17" s="32"/>
      <c r="P17" s="16"/>
      <c r="Q17" s="17"/>
      <c r="R17" s="13"/>
    </row>
    <row r="18" spans="1:18" ht="18">
      <c r="A18" s="6"/>
      <c r="B18" s="40"/>
      <c r="C18" s="41"/>
      <c r="D18" s="41"/>
      <c r="E18" s="42"/>
      <c r="F18" s="43" t="s">
        <v>98</v>
      </c>
      <c r="G18" s="43" t="s">
        <v>91</v>
      </c>
      <c r="H18" s="42"/>
      <c r="I18" s="42"/>
      <c r="J18" s="44"/>
      <c r="K18" s="45"/>
      <c r="L18" s="6"/>
      <c r="N18" s="31"/>
      <c r="O18" s="32"/>
      <c r="P18" s="16"/>
      <c r="Q18" s="17"/>
      <c r="R18" s="13"/>
    </row>
    <row r="19" spans="1:18" ht="15.75">
      <c r="A19" s="6"/>
      <c r="B19" s="46" t="s">
        <v>3</v>
      </c>
      <c r="C19" s="41"/>
      <c r="D19" s="41"/>
      <c r="E19" s="42" t="s">
        <v>42</v>
      </c>
      <c r="F19" s="43" t="str">
        <f t="shared" ref="F19:F27" si="1">IF(E19="", "", IF(E19="NIL", "", VLOOKUP(MID(E19, 2, LEN(E19)-2), $N$4:$R$35, 2, FALSE)))</f>
        <v>A7PAL</v>
      </c>
      <c r="G19" s="43" t="str">
        <f t="shared" ref="G19:G27" si="2">IF(E19="", "", IF(E19="NIL", "No Additional Accessories", VLOOKUP(MID(E19, 2, LEN(E19)-2), $N$4:$R$35, 3, FALSE)))</f>
        <v>INTUITIVE PARKING ASSIST</v>
      </c>
      <c r="H19" s="42"/>
      <c r="I19" s="42"/>
      <c r="J19" s="44">
        <f t="shared" ref="J19:J27" si="3">IF(E19="", "", IF(E19="NIL", 0, VLOOKUP(MID(E19, 2, LEN(E19)-2), $N$4:$R$35, 5, FALSE)))</f>
        <v>500</v>
      </c>
      <c r="K19" s="45"/>
      <c r="L19" s="6"/>
      <c r="N19" s="31"/>
      <c r="O19" s="32"/>
      <c r="P19" s="93"/>
      <c r="Q19" s="94"/>
      <c r="R19" s="13"/>
    </row>
    <row r="20" spans="1:18" ht="15.75">
      <c r="A20" s="6"/>
      <c r="B20" s="46"/>
      <c r="C20" s="41"/>
      <c r="D20" s="41"/>
      <c r="E20" s="42" t="s">
        <v>67</v>
      </c>
      <c r="F20" s="43" t="str">
        <f t="shared" si="1"/>
        <v>A7OTL</v>
      </c>
      <c r="G20" s="43" t="str">
        <f t="shared" si="2"/>
        <v>ONE TOUCH POWER TRUNK</v>
      </c>
      <c r="H20" s="42"/>
      <c r="I20" s="42"/>
      <c r="J20" s="44">
        <f t="shared" si="3"/>
        <v>400</v>
      </c>
      <c r="K20" s="45"/>
      <c r="L20" s="6"/>
      <c r="N20" s="14"/>
      <c r="O20" s="32"/>
      <c r="P20" s="99"/>
      <c r="Q20" s="99"/>
      <c r="R20" s="13"/>
    </row>
    <row r="21" spans="1:18" ht="15.75">
      <c r="A21" s="6"/>
      <c r="B21" s="46"/>
      <c r="C21" s="41"/>
      <c r="D21" s="41"/>
      <c r="E21" s="42" t="s">
        <v>71</v>
      </c>
      <c r="F21" s="43" t="str">
        <f t="shared" si="1"/>
        <v>A7GFL</v>
      </c>
      <c r="G21" s="43" t="str">
        <f t="shared" si="2"/>
        <v>HEADS UP DISPLAY</v>
      </c>
      <c r="H21" s="42"/>
      <c r="I21" s="42"/>
      <c r="J21" s="44">
        <f t="shared" si="3"/>
        <v>900</v>
      </c>
      <c r="K21" s="45"/>
      <c r="L21" s="6"/>
      <c r="N21" s="14"/>
      <c r="O21" s="32"/>
      <c r="P21" s="99"/>
      <c r="Q21" s="99"/>
      <c r="R21" s="13"/>
    </row>
    <row r="22" spans="1:18" ht="15.75">
      <c r="A22" s="6"/>
      <c r="B22" s="46"/>
      <c r="C22" s="41"/>
      <c r="D22" s="41"/>
      <c r="E22" s="42" t="s">
        <v>72</v>
      </c>
      <c r="F22" s="43" t="str">
        <f t="shared" si="1"/>
        <v>A7MLL</v>
      </c>
      <c r="G22" s="43" t="str">
        <f t="shared" si="2"/>
        <v>MARK LEVINSON SYSTEM</v>
      </c>
      <c r="H22" s="42"/>
      <c r="I22" s="42"/>
      <c r="J22" s="44">
        <f t="shared" si="3"/>
        <v>1380</v>
      </c>
      <c r="K22" s="45"/>
      <c r="L22" s="6"/>
      <c r="N22" s="14"/>
      <c r="O22" s="32"/>
      <c r="P22" s="99"/>
      <c r="Q22" s="99"/>
      <c r="R22" s="13"/>
    </row>
    <row r="23" spans="1:18" ht="15.75">
      <c r="A23" s="6"/>
      <c r="B23" s="46"/>
      <c r="C23" s="41"/>
      <c r="D23" s="41"/>
      <c r="E23" s="42" t="s">
        <v>76</v>
      </c>
      <c r="F23" s="43" t="str">
        <f t="shared" si="1"/>
        <v>A7RQL</v>
      </c>
      <c r="G23" s="43" t="str">
        <f t="shared" si="2"/>
        <v>FOUR WHEEL STEERING</v>
      </c>
      <c r="H23" s="42"/>
      <c r="I23" s="42"/>
      <c r="J23" s="44">
        <f t="shared" si="3"/>
        <v>1700</v>
      </c>
      <c r="K23" s="45"/>
      <c r="L23" s="6"/>
      <c r="N23" s="14"/>
      <c r="O23" s="32"/>
      <c r="P23" s="99"/>
      <c r="Q23" s="99"/>
      <c r="R23" s="13"/>
    </row>
    <row r="24" spans="1:18" ht="15.75">
      <c r="A24" s="6"/>
      <c r="B24" s="46"/>
      <c r="C24" s="41"/>
      <c r="D24" s="41"/>
      <c r="E24" s="42" t="s">
        <v>56</v>
      </c>
      <c r="F24" s="43" t="str">
        <f t="shared" si="1"/>
        <v>A7WDL</v>
      </c>
      <c r="G24" s="43" t="str">
        <f t="shared" si="2"/>
        <v>F SPORT LEATHER STEERING WHEEL</v>
      </c>
      <c r="H24" s="42"/>
      <c r="I24" s="42"/>
      <c r="J24" s="44">
        <f t="shared" si="3"/>
        <v>0</v>
      </c>
      <c r="K24" s="45"/>
      <c r="L24" s="6"/>
      <c r="N24" s="14"/>
      <c r="O24" s="32" t="str">
        <f t="shared" si="0"/>
        <v/>
      </c>
      <c r="P24" s="99"/>
      <c r="Q24" s="99"/>
      <c r="R24" s="13"/>
    </row>
    <row r="25" spans="1:18" ht="15.75">
      <c r="A25" s="6"/>
      <c r="B25" s="46"/>
      <c r="C25" s="41"/>
      <c r="D25" s="41"/>
      <c r="E25" s="42" t="s">
        <v>57</v>
      </c>
      <c r="F25" s="43" t="str">
        <f t="shared" si="1"/>
        <v>A7OWL</v>
      </c>
      <c r="G25" s="43" t="str">
        <f t="shared" si="2"/>
        <v>ORANGE BRAKE CALIPERS</v>
      </c>
      <c r="H25" s="42"/>
      <c r="I25" s="42"/>
      <c r="J25" s="44">
        <f t="shared" si="3"/>
        <v>300</v>
      </c>
      <c r="K25" s="45"/>
      <c r="L25" s="6"/>
      <c r="N25" s="14"/>
      <c r="O25" s="32" t="str">
        <f t="shared" si="0"/>
        <v/>
      </c>
      <c r="P25" s="99"/>
      <c r="Q25" s="99"/>
      <c r="R25" s="13"/>
    </row>
    <row r="26" spans="1:18" ht="15.75">
      <c r="A26" s="6"/>
      <c r="B26" s="46"/>
      <c r="C26" s="41"/>
      <c r="D26" s="41"/>
      <c r="E26" s="42" t="s">
        <v>58</v>
      </c>
      <c r="F26" s="43" t="str">
        <f t="shared" si="1"/>
        <v>A7INL</v>
      </c>
      <c r="G26" s="43" t="str">
        <f t="shared" si="2"/>
        <v>PREMIUM TRIPLE BEAM LED HEADLAMPS</v>
      </c>
      <c r="H26" s="42"/>
      <c r="I26" s="42"/>
      <c r="J26" s="44">
        <f t="shared" si="3"/>
        <v>1160</v>
      </c>
      <c r="K26" s="45"/>
      <c r="L26" s="6"/>
      <c r="N26" s="14"/>
      <c r="O26" s="32" t="str">
        <f t="shared" si="0"/>
        <v/>
      </c>
      <c r="P26" s="99"/>
      <c r="Q26" s="99"/>
      <c r="R26" s="13"/>
    </row>
    <row r="27" spans="1:18" ht="15.75">
      <c r="A27" s="6"/>
      <c r="B27" s="46"/>
      <c r="C27" s="41"/>
      <c r="D27" s="41"/>
      <c r="E27" s="42" t="s">
        <v>77</v>
      </c>
      <c r="F27" s="43" t="str">
        <f t="shared" si="1"/>
        <v>A7LDL</v>
      </c>
      <c r="G27" s="43" t="str">
        <f t="shared" si="2"/>
        <v>LIMITED SLIP DIFFERENTIAL</v>
      </c>
      <c r="H27" s="42"/>
      <c r="I27" s="42"/>
      <c r="J27" s="44">
        <f t="shared" si="3"/>
        <v>500</v>
      </c>
      <c r="K27" s="45"/>
      <c r="L27" s="6"/>
      <c r="N27" s="14"/>
      <c r="O27" s="32" t="str">
        <f t="shared" si="0"/>
        <v/>
      </c>
      <c r="P27" s="99"/>
      <c r="Q27" s="99"/>
      <c r="R27" s="13"/>
    </row>
    <row r="28" spans="1:18">
      <c r="B28" s="46"/>
      <c r="C28" s="47"/>
      <c r="D28" s="47"/>
      <c r="E28" s="48"/>
      <c r="F28" s="48"/>
      <c r="G28" s="48"/>
      <c r="H28" s="48"/>
      <c r="I28" s="48"/>
      <c r="J28" s="49"/>
      <c r="K28" s="45"/>
      <c r="N28" s="14"/>
      <c r="O28" s="32" t="str">
        <f t="shared" si="0"/>
        <v/>
      </c>
      <c r="P28" s="99"/>
      <c r="Q28" s="99"/>
      <c r="R28" s="13"/>
    </row>
    <row r="29" spans="1:18">
      <c r="B29" s="50"/>
      <c r="C29" s="51"/>
      <c r="D29" s="51"/>
      <c r="E29" s="41"/>
      <c r="F29" s="41"/>
      <c r="G29" s="41"/>
      <c r="H29" s="41"/>
      <c r="I29" s="41"/>
      <c r="J29" s="52"/>
      <c r="K29" s="45"/>
      <c r="N29" s="14"/>
      <c r="O29" s="32" t="str">
        <f t="shared" si="0"/>
        <v/>
      </c>
      <c r="P29" s="99"/>
      <c r="Q29" s="99"/>
      <c r="R29" s="13"/>
    </row>
    <row r="30" spans="1:18" ht="15.75">
      <c r="B30" s="53" t="s">
        <v>78</v>
      </c>
      <c r="C30" s="41"/>
      <c r="D30" s="41"/>
      <c r="E30" s="41"/>
      <c r="F30" s="41"/>
      <c r="G30" s="41"/>
      <c r="H30" s="42"/>
      <c r="I30" s="54" t="s">
        <v>4</v>
      </c>
      <c r="J30" s="55">
        <f>SUM(J11:J27)</f>
        <v>6840</v>
      </c>
      <c r="K30" s="45"/>
      <c r="N30" s="14"/>
      <c r="O30" s="32" t="str">
        <f t="shared" si="0"/>
        <v/>
      </c>
      <c r="P30" s="99"/>
      <c r="Q30" s="99"/>
      <c r="R30" s="13"/>
    </row>
    <row r="31" spans="1:18" ht="15.75">
      <c r="B31" s="53"/>
      <c r="C31" s="41"/>
      <c r="D31" s="41"/>
      <c r="E31" s="41"/>
      <c r="F31" s="41"/>
      <c r="G31" s="41"/>
      <c r="H31" s="42"/>
      <c r="I31" s="54" t="s">
        <v>5</v>
      </c>
      <c r="J31" s="55">
        <v>53530</v>
      </c>
      <c r="K31" s="45"/>
      <c r="N31" s="14"/>
      <c r="O31" s="32" t="str">
        <f t="shared" si="0"/>
        <v/>
      </c>
      <c r="P31" s="99"/>
      <c r="Q31" s="99"/>
      <c r="R31" s="13"/>
    </row>
    <row r="32" spans="1:18" ht="15.75">
      <c r="B32" s="53"/>
      <c r="C32" s="41"/>
      <c r="D32" s="41"/>
      <c r="E32" s="41"/>
      <c r="F32" s="41"/>
      <c r="G32" s="41"/>
      <c r="H32" s="42"/>
      <c r="I32" s="54" t="s">
        <v>6</v>
      </c>
      <c r="J32" s="55">
        <v>975</v>
      </c>
      <c r="K32" s="45"/>
      <c r="N32" s="14"/>
      <c r="O32" s="32" t="str">
        <f t="shared" si="0"/>
        <v/>
      </c>
      <c r="P32" s="99"/>
      <c r="Q32" s="99"/>
      <c r="R32" s="13"/>
    </row>
    <row r="33" spans="1:18" ht="15.75">
      <c r="B33" s="53"/>
      <c r="C33" s="41"/>
      <c r="D33" s="41"/>
      <c r="E33" s="41"/>
      <c r="F33" s="41"/>
      <c r="G33" s="41"/>
      <c r="H33" s="42"/>
      <c r="I33" s="54" t="s">
        <v>7</v>
      </c>
      <c r="J33" s="55">
        <f>SUM(J30:J32)</f>
        <v>61345</v>
      </c>
      <c r="K33" s="45"/>
      <c r="N33" s="14"/>
      <c r="O33" s="32" t="str">
        <f t="shared" si="0"/>
        <v/>
      </c>
      <c r="P33" s="99"/>
      <c r="Q33" s="99"/>
      <c r="R33" s="13"/>
    </row>
    <row r="34" spans="1:18" ht="12.75" customHeight="1" thickBot="1">
      <c r="B34" s="56"/>
      <c r="C34" s="57"/>
      <c r="D34" s="57"/>
      <c r="E34" s="57"/>
      <c r="F34" s="57"/>
      <c r="G34" s="57"/>
      <c r="H34" s="57"/>
      <c r="I34" s="57"/>
      <c r="J34" s="58"/>
      <c r="K34" s="59"/>
      <c r="N34" s="14"/>
      <c r="O34" s="32" t="str">
        <f t="shared" si="0"/>
        <v/>
      </c>
      <c r="P34" s="99"/>
      <c r="Q34" s="99"/>
      <c r="R34" s="13"/>
    </row>
    <row r="35" spans="1:18" ht="12.75" customHeight="1" thickBot="1">
      <c r="J35" s="7"/>
      <c r="N35" s="15"/>
      <c r="O35" s="34" t="str">
        <f t="shared" si="0"/>
        <v/>
      </c>
      <c r="P35" s="100"/>
      <c r="Q35" s="100"/>
      <c r="R35" s="28"/>
    </row>
    <row r="36" spans="1:18">
      <c r="A36" s="6"/>
      <c r="B36" s="36"/>
      <c r="C36" s="37"/>
      <c r="D36" s="37"/>
      <c r="E36" s="37"/>
      <c r="F36" s="37"/>
      <c r="G36" s="37"/>
      <c r="H36" s="37"/>
      <c r="I36" s="37"/>
      <c r="J36" s="38"/>
      <c r="K36" s="39"/>
      <c r="L36" s="6"/>
    </row>
    <row r="37" spans="1:18" ht="18">
      <c r="A37" s="6"/>
      <c r="B37" s="40" t="s">
        <v>8</v>
      </c>
      <c r="C37" s="41"/>
      <c r="D37" s="41"/>
      <c r="E37" s="42" t="s">
        <v>60</v>
      </c>
      <c r="F37" s="43" t="str">
        <f>IF(E37="", "", IF(E37="NIL", "", VLOOKUP(MID(E37, 2, LEN(E37)-2), $N$4:$R$35, 2, FALSE)))</f>
        <v>A7PCL</v>
      </c>
      <c r="G37" s="43" t="str">
        <f>IF(E37="", "", IF(E37="NIL", "No Additional Accessories", VLOOKUP(MID(E37, 2, LEN(E37)-2), $N$4:$R$35, 3, FALSE)))</f>
        <v>SPECIAL COLOR</v>
      </c>
      <c r="H37" s="42"/>
      <c r="I37" s="42"/>
      <c r="J37" s="44">
        <f>IF(E37="", "", IF(E37="NIL", 0, VLOOKUP(MID(E37, 2, LEN(E37)-2), $N$4:$R$35, 5, FALSE)))</f>
        <v>595</v>
      </c>
      <c r="K37" s="45"/>
      <c r="L37" s="6"/>
    </row>
    <row r="38" spans="1:18" ht="15.75">
      <c r="B38" s="50"/>
      <c r="C38" s="47"/>
      <c r="D38" s="47"/>
      <c r="E38" s="42" t="s">
        <v>55</v>
      </c>
      <c r="F38" s="43" t="str">
        <f>IF(E38="", "", IF(E38="NIL", "", VLOOKUP(MID(E38, 2, LEN(E38)-2), $N$4:$R$35, 2, FALSE)))</f>
        <v>A7FKL</v>
      </c>
      <c r="G38" s="43" t="str">
        <f>IF(E38="", "", IF(E38="NIL", "No Additional Accessories", VLOOKUP(MID(E38, 2, LEN(E38)-2), $N$4:$R$35, 3, FALSE)))</f>
        <v>F SPORT PACKAGE</v>
      </c>
      <c r="H38" s="42"/>
      <c r="I38" s="42"/>
      <c r="J38" s="44">
        <f>IF(E38="", "", IF(E38="NIL", 0, VLOOKUP(MID(E38, 2, LEN(E38)-2), $N$4:$R$35, 5, FALSE)))</f>
        <v>0</v>
      </c>
      <c r="K38" s="45"/>
    </row>
    <row r="39" spans="1:18" ht="15.75">
      <c r="B39" s="50"/>
      <c r="C39" s="47"/>
      <c r="D39" s="47"/>
      <c r="E39" s="42"/>
      <c r="F39" s="43" t="s">
        <v>94</v>
      </c>
      <c r="G39" s="43" t="s">
        <v>86</v>
      </c>
      <c r="H39" s="42"/>
      <c r="I39" s="42"/>
      <c r="J39" s="44"/>
      <c r="K39" s="45"/>
    </row>
    <row r="40" spans="1:18" ht="15.75">
      <c r="B40" s="50"/>
      <c r="C40" s="47"/>
      <c r="D40" s="47"/>
      <c r="E40" s="42"/>
      <c r="F40" s="43" t="s">
        <v>95</v>
      </c>
      <c r="G40" s="43" t="s">
        <v>176</v>
      </c>
      <c r="H40" s="42"/>
      <c r="I40" s="42"/>
      <c r="J40" s="44"/>
      <c r="K40" s="45"/>
    </row>
    <row r="41" spans="1:18" ht="15.75">
      <c r="B41" s="50"/>
      <c r="C41" s="47"/>
      <c r="D41" s="47"/>
      <c r="E41" s="42"/>
      <c r="F41" s="43" t="s">
        <v>96</v>
      </c>
      <c r="G41" s="43" t="s">
        <v>87</v>
      </c>
      <c r="H41" s="42"/>
      <c r="I41" s="42"/>
      <c r="J41" s="44"/>
      <c r="K41" s="45"/>
    </row>
    <row r="42" spans="1:18" ht="15.75">
      <c r="B42" s="50"/>
      <c r="C42" s="47"/>
      <c r="D42" s="47"/>
      <c r="E42" s="42"/>
      <c r="F42" s="43" t="s">
        <v>97</v>
      </c>
      <c r="G42" s="43" t="s">
        <v>88</v>
      </c>
      <c r="H42" s="42"/>
      <c r="I42" s="42"/>
      <c r="J42" s="44"/>
      <c r="K42" s="45"/>
    </row>
    <row r="43" spans="1:18" ht="15.75">
      <c r="B43" s="50"/>
      <c r="C43" s="47"/>
      <c r="D43" s="47"/>
      <c r="E43" s="42"/>
      <c r="F43" s="43" t="s">
        <v>101</v>
      </c>
      <c r="G43" s="43" t="s">
        <v>89</v>
      </c>
      <c r="H43" s="42"/>
      <c r="I43" s="42"/>
      <c r="J43" s="44"/>
      <c r="K43" s="45"/>
    </row>
    <row r="44" spans="1:18" ht="15.75">
      <c r="B44" s="50"/>
      <c r="C44" s="47"/>
      <c r="D44" s="47"/>
      <c r="E44" s="42"/>
      <c r="F44" s="43" t="s">
        <v>102</v>
      </c>
      <c r="G44" s="43" t="s">
        <v>90</v>
      </c>
      <c r="H44" s="42"/>
      <c r="I44" s="42"/>
      <c r="J44" s="44"/>
      <c r="K44" s="45"/>
    </row>
    <row r="45" spans="1:18" ht="15.75">
      <c r="B45" s="50"/>
      <c r="C45" s="47"/>
      <c r="D45" s="47"/>
      <c r="E45" s="42" t="s">
        <v>42</v>
      </c>
      <c r="F45" s="43" t="str">
        <f t="shared" ref="F45:F53" si="4">IF(E45="", "", IF(E45="NIL", "", VLOOKUP(MID(E45, 2, LEN(E45)-2), $N$4:$R$35, 2, FALSE)))</f>
        <v>A7PAL</v>
      </c>
      <c r="G45" s="43" t="str">
        <f t="shared" ref="G45:G53" si="5">IF(E45="", "", IF(E45="NIL", "No Additional Accessories", VLOOKUP(MID(E45, 2, LEN(E45)-2), $N$4:$R$35, 3, FALSE)))</f>
        <v>INTUITIVE PARKING ASSIST</v>
      </c>
      <c r="H45" s="42"/>
      <c r="I45" s="42"/>
      <c r="J45" s="44">
        <f t="shared" ref="J45:J53" si="6">IF(E45="", "", IF(E45="NIL", 0, VLOOKUP(MID(E45, 2, LEN(E45)-2), $N$4:$R$35, 5, FALSE)))</f>
        <v>500</v>
      </c>
      <c r="K45" s="45"/>
    </row>
    <row r="46" spans="1:18" ht="15.75">
      <c r="B46" s="50"/>
      <c r="C46" s="47"/>
      <c r="D46" s="47"/>
      <c r="E46" s="42" t="s">
        <v>67</v>
      </c>
      <c r="F46" s="43" t="str">
        <f t="shared" si="4"/>
        <v>A7OTL</v>
      </c>
      <c r="G46" s="43" t="str">
        <f t="shared" si="5"/>
        <v>ONE TOUCH POWER TRUNK</v>
      </c>
      <c r="H46" s="42"/>
      <c r="I46" s="42"/>
      <c r="J46" s="44">
        <f t="shared" si="6"/>
        <v>400</v>
      </c>
      <c r="K46" s="45"/>
    </row>
    <row r="47" spans="1:18" ht="15.75">
      <c r="B47" s="50"/>
      <c r="C47" s="47"/>
      <c r="D47" s="47"/>
      <c r="E47" s="42" t="s">
        <v>71</v>
      </c>
      <c r="F47" s="43" t="str">
        <f t="shared" si="4"/>
        <v>A7GFL</v>
      </c>
      <c r="G47" s="43" t="str">
        <f t="shared" si="5"/>
        <v>HEADS UP DISPLAY</v>
      </c>
      <c r="H47" s="42"/>
      <c r="I47" s="42"/>
      <c r="J47" s="44">
        <f t="shared" si="6"/>
        <v>900</v>
      </c>
      <c r="K47" s="45"/>
    </row>
    <row r="48" spans="1:18" ht="15.75">
      <c r="B48" s="50"/>
      <c r="C48" s="47"/>
      <c r="D48" s="47"/>
      <c r="E48" s="42" t="s">
        <v>72</v>
      </c>
      <c r="F48" s="43" t="str">
        <f t="shared" si="4"/>
        <v>A7MLL</v>
      </c>
      <c r="G48" s="43" t="str">
        <f t="shared" si="5"/>
        <v>MARK LEVINSON SYSTEM</v>
      </c>
      <c r="H48" s="42"/>
      <c r="I48" s="42"/>
      <c r="J48" s="44">
        <f t="shared" si="6"/>
        <v>1380</v>
      </c>
      <c r="K48" s="45"/>
    </row>
    <row r="49" spans="1:12" ht="15.75">
      <c r="B49" s="50"/>
      <c r="C49" s="47"/>
      <c r="D49" s="47"/>
      <c r="E49" s="42" t="s">
        <v>76</v>
      </c>
      <c r="F49" s="43" t="str">
        <f t="shared" si="4"/>
        <v>A7RQL</v>
      </c>
      <c r="G49" s="43" t="str">
        <f t="shared" si="5"/>
        <v>FOUR WHEEL STEERING</v>
      </c>
      <c r="H49" s="42"/>
      <c r="I49" s="42"/>
      <c r="J49" s="44">
        <f t="shared" si="6"/>
        <v>1700</v>
      </c>
      <c r="K49" s="45"/>
    </row>
    <row r="50" spans="1:12" ht="15.75">
      <c r="B50" s="50"/>
      <c r="C50" s="47"/>
      <c r="D50" s="47"/>
      <c r="E50" s="42" t="s">
        <v>56</v>
      </c>
      <c r="F50" s="43" t="str">
        <f t="shared" si="4"/>
        <v>A7WDL</v>
      </c>
      <c r="G50" s="43" t="str">
        <f t="shared" si="5"/>
        <v>F SPORT LEATHER STEERING WHEEL</v>
      </c>
      <c r="H50" s="42"/>
      <c r="I50" s="42"/>
      <c r="J50" s="44">
        <f t="shared" si="6"/>
        <v>0</v>
      </c>
      <c r="K50" s="45"/>
    </row>
    <row r="51" spans="1:12" ht="15.75">
      <c r="B51" s="50"/>
      <c r="C51" s="47"/>
      <c r="D51" s="47"/>
      <c r="E51" s="42" t="s">
        <v>57</v>
      </c>
      <c r="F51" s="43" t="str">
        <f t="shared" si="4"/>
        <v>A7OWL</v>
      </c>
      <c r="G51" s="43" t="str">
        <f t="shared" si="5"/>
        <v>ORANGE BRAKE CALIPERS</v>
      </c>
      <c r="H51" s="42"/>
      <c r="I51" s="42"/>
      <c r="J51" s="44">
        <f t="shared" si="6"/>
        <v>300</v>
      </c>
      <c r="K51" s="45"/>
    </row>
    <row r="52" spans="1:12" ht="15.75">
      <c r="B52" s="50"/>
      <c r="C52" s="41"/>
      <c r="D52" s="41"/>
      <c r="E52" s="42" t="s">
        <v>58</v>
      </c>
      <c r="F52" s="43" t="str">
        <f t="shared" si="4"/>
        <v>A7INL</v>
      </c>
      <c r="G52" s="43" t="str">
        <f t="shared" si="5"/>
        <v>PREMIUM TRIPLE BEAM LED HEADLAMPS</v>
      </c>
      <c r="H52" s="42"/>
      <c r="I52" s="42"/>
      <c r="J52" s="44">
        <f t="shared" si="6"/>
        <v>1160</v>
      </c>
      <c r="K52" s="45"/>
    </row>
    <row r="53" spans="1:12" ht="15.75">
      <c r="B53" s="50"/>
      <c r="C53" s="41"/>
      <c r="D53" s="41"/>
      <c r="E53" s="76" t="s">
        <v>77</v>
      </c>
      <c r="F53" s="76" t="str">
        <f t="shared" si="4"/>
        <v>A7LDL</v>
      </c>
      <c r="G53" s="76" t="str">
        <f t="shared" si="5"/>
        <v>LIMITED SLIP DIFFERENTIAL</v>
      </c>
      <c r="H53" s="48"/>
      <c r="I53" s="48"/>
      <c r="J53" s="84">
        <f t="shared" si="6"/>
        <v>500</v>
      </c>
      <c r="K53" s="45"/>
    </row>
    <row r="54" spans="1:12">
      <c r="B54" s="50"/>
      <c r="C54" s="51"/>
      <c r="D54" s="51"/>
      <c r="E54" s="41"/>
      <c r="F54" s="41"/>
      <c r="G54" s="41"/>
      <c r="H54" s="41"/>
      <c r="I54" s="41"/>
      <c r="J54" s="52"/>
      <c r="K54" s="45"/>
    </row>
    <row r="55" spans="1:12" ht="15.75">
      <c r="B55" s="53" t="s">
        <v>79</v>
      </c>
      <c r="C55" s="41"/>
      <c r="D55" s="41"/>
      <c r="E55" s="41"/>
      <c r="F55" s="41"/>
      <c r="G55" s="41"/>
      <c r="H55" s="42"/>
      <c r="I55" s="54" t="s">
        <v>9</v>
      </c>
      <c r="J55" s="55">
        <f>SUM(J37:J53)</f>
        <v>7435</v>
      </c>
      <c r="K55" s="45"/>
    </row>
    <row r="56" spans="1:12" ht="15.75">
      <c r="B56" s="53"/>
      <c r="C56" s="41"/>
      <c r="D56" s="41"/>
      <c r="E56" s="41"/>
      <c r="F56" s="41"/>
      <c r="G56" s="41"/>
      <c r="H56" s="42"/>
      <c r="I56" s="54" t="s">
        <v>5</v>
      </c>
      <c r="J56" s="55">
        <f>J31</f>
        <v>53530</v>
      </c>
      <c r="K56" s="45"/>
    </row>
    <row r="57" spans="1:12" ht="15.75">
      <c r="B57" s="53"/>
      <c r="C57" s="41"/>
      <c r="D57" s="41"/>
      <c r="E57" s="41"/>
      <c r="F57" s="41"/>
      <c r="G57" s="41"/>
      <c r="H57" s="42"/>
      <c r="I57" s="54" t="s">
        <v>6</v>
      </c>
      <c r="J57" s="55">
        <f>J32</f>
        <v>975</v>
      </c>
      <c r="K57" s="45"/>
    </row>
    <row r="58" spans="1:12" ht="15.75">
      <c r="B58" s="53"/>
      <c r="C58" s="41"/>
      <c r="D58" s="41"/>
      <c r="E58" s="41"/>
      <c r="F58" s="41"/>
      <c r="G58" s="41"/>
      <c r="H58" s="42"/>
      <c r="I58" s="54" t="s">
        <v>7</v>
      </c>
      <c r="J58" s="55">
        <f>SUM(J55:J57)</f>
        <v>61940</v>
      </c>
      <c r="K58" s="45"/>
    </row>
    <row r="59" spans="1:12" ht="12.75" customHeight="1" thickBot="1">
      <c r="B59" s="56"/>
      <c r="C59" s="57"/>
      <c r="D59" s="57"/>
      <c r="E59" s="57"/>
      <c r="F59" s="57"/>
      <c r="G59" s="57"/>
      <c r="H59" s="57"/>
      <c r="I59" s="57"/>
      <c r="J59" s="58"/>
      <c r="K59" s="59"/>
    </row>
    <row r="60" spans="1:12">
      <c r="I60" s="8"/>
    </row>
    <row r="61" spans="1:12" ht="12.75" customHeight="1">
      <c r="A61" s="4"/>
      <c r="B61" s="9"/>
      <c r="C61" s="9"/>
      <c r="D61" s="9"/>
      <c r="E61" s="9"/>
      <c r="F61" s="9"/>
      <c r="G61" s="9"/>
      <c r="H61" s="9"/>
      <c r="I61" s="9"/>
      <c r="J61" s="10"/>
      <c r="K61" s="9"/>
      <c r="L61" s="5"/>
    </row>
    <row r="62" spans="1:12" ht="45">
      <c r="A62" s="85" t="str">
        <f>$A$1</f>
        <v>2017 GS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</row>
    <row r="64" spans="1:12" ht="23.25">
      <c r="A64" s="87" t="str">
        <f>$A$3</f>
        <v>4 Door Sedan F-Sport V6</v>
      </c>
      <c r="B64" s="87"/>
      <c r="C64" s="87"/>
      <c r="D64" s="87"/>
      <c r="E64" s="87"/>
      <c r="F64" s="87"/>
      <c r="G64" s="87"/>
      <c r="H64" s="87"/>
      <c r="I64" s="86" t="str">
        <f>$I$3</f>
        <v>GS350F</v>
      </c>
      <c r="J64" s="86"/>
      <c r="K64" s="86"/>
      <c r="L64" s="86"/>
    </row>
    <row r="65" spans="1:12" ht="12.75" customHeight="1">
      <c r="A65" s="1"/>
      <c r="L65" s="2"/>
    </row>
    <row r="66" spans="1:12" ht="20.25">
      <c r="A66" s="91" t="s">
        <v>14</v>
      </c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</row>
    <row r="67" spans="1:12" ht="12.75" customHeight="1" thickBot="1">
      <c r="A67" s="3"/>
    </row>
    <row r="68" spans="1:12" ht="15.75">
      <c r="A68" s="20"/>
      <c r="B68" s="104" t="s">
        <v>15</v>
      </c>
      <c r="C68" s="105"/>
      <c r="D68" s="108" t="s">
        <v>16</v>
      </c>
      <c r="E68" s="101" t="s">
        <v>21</v>
      </c>
      <c r="F68" s="102"/>
      <c r="G68" s="103"/>
      <c r="H68" s="101" t="s">
        <v>22</v>
      </c>
      <c r="I68" s="102"/>
      <c r="J68" s="102"/>
      <c r="K68" s="103"/>
      <c r="L68" s="9"/>
    </row>
    <row r="69" spans="1:12" ht="16.5" thickBot="1">
      <c r="A69" s="21"/>
      <c r="B69" s="106"/>
      <c r="C69" s="107"/>
      <c r="D69" s="109"/>
      <c r="E69" s="24" t="s">
        <v>10</v>
      </c>
      <c r="F69" s="25" t="s">
        <v>20</v>
      </c>
      <c r="G69" s="35" t="s">
        <v>23</v>
      </c>
      <c r="H69" s="27" t="s">
        <v>10</v>
      </c>
      <c r="I69" s="25" t="s">
        <v>20</v>
      </c>
      <c r="J69" s="110" t="s">
        <v>23</v>
      </c>
      <c r="K69" s="111"/>
      <c r="L69" s="23"/>
    </row>
    <row r="70" spans="1:12" ht="15">
      <c r="A70" s="22"/>
      <c r="B70" s="60" t="s">
        <v>124</v>
      </c>
      <c r="C70" s="42"/>
      <c r="D70" s="61">
        <v>0</v>
      </c>
      <c r="E70" s="62" t="s">
        <v>146</v>
      </c>
      <c r="F70" s="63" t="str">
        <f>MID($A$1,4,1)&amp;E70&amp;$O$1</f>
        <v>7083L</v>
      </c>
      <c r="G70" s="64" t="s">
        <v>147</v>
      </c>
      <c r="H70" s="65" t="s">
        <v>148</v>
      </c>
      <c r="I70" s="63" t="str">
        <f>"A"&amp;MID($A$1,4,1)&amp;H70&amp;$O$1</f>
        <v>A736L</v>
      </c>
      <c r="J70" s="66" t="s">
        <v>151</v>
      </c>
      <c r="K70" s="67"/>
      <c r="L70" s="23"/>
    </row>
    <row r="71" spans="1:12" ht="15">
      <c r="A71" s="22"/>
      <c r="B71" s="60"/>
      <c r="C71" s="42"/>
      <c r="D71" s="61">
        <v>1</v>
      </c>
      <c r="E71" s="62" t="s">
        <v>146</v>
      </c>
      <c r="F71" s="63" t="str">
        <f t="shared" ref="F71:F89" si="7">MID($A$1,4,1)&amp;E71&amp;$O$1</f>
        <v>7083L</v>
      </c>
      <c r="G71" s="64" t="s">
        <v>147</v>
      </c>
      <c r="H71" s="65" t="s">
        <v>149</v>
      </c>
      <c r="I71" s="63" t="str">
        <f t="shared" ref="I71:I89" si="8">"A"&amp;MID($A$1,4,1)&amp;H71&amp;$O$1</f>
        <v>A726L</v>
      </c>
      <c r="J71" s="64" t="s">
        <v>144</v>
      </c>
      <c r="K71" s="67"/>
      <c r="L71" s="23"/>
    </row>
    <row r="72" spans="1:12" ht="15">
      <c r="A72" s="22"/>
      <c r="B72" s="60"/>
      <c r="C72" s="42"/>
      <c r="D72" s="61">
        <v>2</v>
      </c>
      <c r="E72" s="62" t="s">
        <v>146</v>
      </c>
      <c r="F72" s="63" t="str">
        <f t="shared" si="7"/>
        <v>7083L</v>
      </c>
      <c r="G72" s="64" t="s">
        <v>147</v>
      </c>
      <c r="H72" s="65" t="s">
        <v>150</v>
      </c>
      <c r="I72" s="63" t="str">
        <f t="shared" si="8"/>
        <v>A756L</v>
      </c>
      <c r="J72" s="64" t="s">
        <v>145</v>
      </c>
      <c r="K72" s="67"/>
      <c r="L72" s="23"/>
    </row>
    <row r="73" spans="1:12" ht="15">
      <c r="A73" s="22"/>
      <c r="B73" s="60"/>
      <c r="C73" s="42"/>
      <c r="D73" s="61">
        <v>3</v>
      </c>
      <c r="E73" s="62" t="s">
        <v>126</v>
      </c>
      <c r="F73" s="63" t="str">
        <f t="shared" si="7"/>
        <v>71G0L</v>
      </c>
      <c r="G73" s="64" t="s">
        <v>134</v>
      </c>
      <c r="H73" s="65" t="s">
        <v>148</v>
      </c>
      <c r="I73" s="63" t="str">
        <f t="shared" si="8"/>
        <v>A736L</v>
      </c>
      <c r="J73" s="64" t="s">
        <v>151</v>
      </c>
      <c r="K73" s="67"/>
      <c r="L73" s="23"/>
    </row>
    <row r="74" spans="1:12" ht="15">
      <c r="A74" s="22"/>
      <c r="B74" s="60"/>
      <c r="C74" s="42"/>
      <c r="D74" s="61">
        <v>4</v>
      </c>
      <c r="E74" s="62" t="s">
        <v>126</v>
      </c>
      <c r="F74" s="63" t="str">
        <f t="shared" si="7"/>
        <v>71G0L</v>
      </c>
      <c r="G74" s="64" t="s">
        <v>134</v>
      </c>
      <c r="H74" s="65" t="s">
        <v>149</v>
      </c>
      <c r="I74" s="63" t="str">
        <f t="shared" si="8"/>
        <v>A726L</v>
      </c>
      <c r="J74" s="64" t="s">
        <v>144</v>
      </c>
      <c r="K74" s="67"/>
      <c r="L74" s="23"/>
    </row>
    <row r="75" spans="1:12" ht="15">
      <c r="A75" s="22"/>
      <c r="B75" s="60"/>
      <c r="C75" s="42"/>
      <c r="D75" s="61">
        <v>5</v>
      </c>
      <c r="E75" s="62" t="s">
        <v>126</v>
      </c>
      <c r="F75" s="63" t="str">
        <f t="shared" si="7"/>
        <v>71G0L</v>
      </c>
      <c r="G75" s="64" t="s">
        <v>134</v>
      </c>
      <c r="H75" s="65" t="s">
        <v>150</v>
      </c>
      <c r="I75" s="63" t="str">
        <f t="shared" si="8"/>
        <v>A756L</v>
      </c>
      <c r="J75" s="64" t="s">
        <v>145</v>
      </c>
      <c r="K75" s="67"/>
      <c r="L75" s="23"/>
    </row>
    <row r="76" spans="1:12" ht="15">
      <c r="A76" s="22"/>
      <c r="B76" s="60"/>
      <c r="C76" s="42"/>
      <c r="D76" s="61">
        <v>6</v>
      </c>
      <c r="E76" s="62" t="s">
        <v>127</v>
      </c>
      <c r="F76" s="63" t="str">
        <f t="shared" si="7"/>
        <v>71J2L</v>
      </c>
      <c r="G76" s="64" t="s">
        <v>135</v>
      </c>
      <c r="H76" s="65" t="s">
        <v>148</v>
      </c>
      <c r="I76" s="63" t="str">
        <f t="shared" si="8"/>
        <v>A736L</v>
      </c>
      <c r="J76" s="64" t="s">
        <v>151</v>
      </c>
      <c r="K76" s="67"/>
      <c r="L76" s="23"/>
    </row>
    <row r="77" spans="1:12" ht="15">
      <c r="A77" s="22"/>
      <c r="B77" s="60"/>
      <c r="C77" s="42"/>
      <c r="D77" s="61">
        <v>7</v>
      </c>
      <c r="E77" s="62" t="s">
        <v>127</v>
      </c>
      <c r="F77" s="63" t="str">
        <f t="shared" si="7"/>
        <v>71J2L</v>
      </c>
      <c r="G77" s="64" t="s">
        <v>135</v>
      </c>
      <c r="H77" s="65" t="s">
        <v>149</v>
      </c>
      <c r="I77" s="63" t="str">
        <f t="shared" si="8"/>
        <v>A726L</v>
      </c>
      <c r="J77" s="64" t="s">
        <v>144</v>
      </c>
      <c r="K77" s="67"/>
      <c r="L77" s="23"/>
    </row>
    <row r="78" spans="1:12" ht="15">
      <c r="A78" s="22"/>
      <c r="B78" s="60"/>
      <c r="C78" s="42"/>
      <c r="D78" s="61">
        <v>8</v>
      </c>
      <c r="E78" s="62" t="s">
        <v>127</v>
      </c>
      <c r="F78" s="63" t="str">
        <f t="shared" si="7"/>
        <v>71J2L</v>
      </c>
      <c r="G78" s="64" t="s">
        <v>135</v>
      </c>
      <c r="H78" s="65" t="s">
        <v>150</v>
      </c>
      <c r="I78" s="63" t="str">
        <f t="shared" si="8"/>
        <v>A756L</v>
      </c>
      <c r="J78" s="64" t="s">
        <v>145</v>
      </c>
      <c r="K78" s="67"/>
      <c r="L78" s="23"/>
    </row>
    <row r="79" spans="1:12" ht="15">
      <c r="A79" s="22"/>
      <c r="B79" s="60"/>
      <c r="C79" s="42"/>
      <c r="D79" s="61">
        <v>9</v>
      </c>
      <c r="E79" s="62" t="s">
        <v>128</v>
      </c>
      <c r="F79" s="63" t="str">
        <f t="shared" si="7"/>
        <v>71J7L</v>
      </c>
      <c r="G79" s="64" t="s">
        <v>136</v>
      </c>
      <c r="H79" s="65" t="s">
        <v>148</v>
      </c>
      <c r="I79" s="63" t="str">
        <f t="shared" si="8"/>
        <v>A736L</v>
      </c>
      <c r="J79" s="64" t="s">
        <v>151</v>
      </c>
      <c r="K79" s="67"/>
      <c r="L79" s="23"/>
    </row>
    <row r="80" spans="1:12" ht="15">
      <c r="A80" s="22"/>
      <c r="B80" s="60"/>
      <c r="C80" s="42"/>
      <c r="D80" s="61">
        <v>10</v>
      </c>
      <c r="E80" s="62" t="s">
        <v>128</v>
      </c>
      <c r="F80" s="63" t="str">
        <f t="shared" si="7"/>
        <v>71J7L</v>
      </c>
      <c r="G80" s="64" t="s">
        <v>136</v>
      </c>
      <c r="H80" s="65" t="s">
        <v>149</v>
      </c>
      <c r="I80" s="63" t="str">
        <f t="shared" si="8"/>
        <v>A726L</v>
      </c>
      <c r="J80" s="64" t="s">
        <v>144</v>
      </c>
      <c r="K80" s="67"/>
      <c r="L80" s="23"/>
    </row>
    <row r="81" spans="1:12" ht="15">
      <c r="A81" s="22"/>
      <c r="B81" s="60"/>
      <c r="C81" s="42"/>
      <c r="D81" s="61">
        <v>11</v>
      </c>
      <c r="E81" s="62" t="s">
        <v>128</v>
      </c>
      <c r="F81" s="63" t="str">
        <f t="shared" si="7"/>
        <v>71J7L</v>
      </c>
      <c r="G81" s="64" t="s">
        <v>136</v>
      </c>
      <c r="H81" s="65" t="s">
        <v>150</v>
      </c>
      <c r="I81" s="63" t="str">
        <f t="shared" si="8"/>
        <v>A756L</v>
      </c>
      <c r="J81" s="64" t="s">
        <v>145</v>
      </c>
      <c r="K81" s="67"/>
      <c r="L81" s="23"/>
    </row>
    <row r="82" spans="1:12" ht="15">
      <c r="A82" s="22"/>
      <c r="B82" s="60"/>
      <c r="C82" s="42"/>
      <c r="D82" s="61">
        <v>12</v>
      </c>
      <c r="E82" s="62" t="s">
        <v>129</v>
      </c>
      <c r="F82" s="63" t="str">
        <f t="shared" si="7"/>
        <v>7212L</v>
      </c>
      <c r="G82" s="64" t="s">
        <v>137</v>
      </c>
      <c r="H82" s="65" t="s">
        <v>148</v>
      </c>
      <c r="I82" s="63" t="str">
        <f t="shared" si="8"/>
        <v>A736L</v>
      </c>
      <c r="J82" s="64" t="s">
        <v>151</v>
      </c>
      <c r="K82" s="67"/>
      <c r="L82" s="23"/>
    </row>
    <row r="83" spans="1:12" ht="15">
      <c r="A83" s="22"/>
      <c r="B83" s="60"/>
      <c r="C83" s="42"/>
      <c r="D83" s="61">
        <v>13</v>
      </c>
      <c r="E83" s="62" t="s">
        <v>129</v>
      </c>
      <c r="F83" s="63" t="str">
        <f t="shared" si="7"/>
        <v>7212L</v>
      </c>
      <c r="G83" s="64" t="s">
        <v>137</v>
      </c>
      <c r="H83" s="65" t="s">
        <v>149</v>
      </c>
      <c r="I83" s="63" t="str">
        <f t="shared" si="8"/>
        <v>A726L</v>
      </c>
      <c r="J83" s="64" t="s">
        <v>144</v>
      </c>
      <c r="K83" s="67"/>
      <c r="L83" s="23"/>
    </row>
    <row r="84" spans="1:12" ht="15">
      <c r="A84" s="22"/>
      <c r="B84" s="60"/>
      <c r="C84" s="42"/>
      <c r="D84" s="61">
        <v>14</v>
      </c>
      <c r="E84" s="62" t="s">
        <v>129</v>
      </c>
      <c r="F84" s="63" t="str">
        <f t="shared" si="7"/>
        <v>7212L</v>
      </c>
      <c r="G84" s="64" t="s">
        <v>137</v>
      </c>
      <c r="H84" s="65" t="s">
        <v>150</v>
      </c>
      <c r="I84" s="63" t="str">
        <f t="shared" si="8"/>
        <v>A756L</v>
      </c>
      <c r="J84" s="64" t="s">
        <v>145</v>
      </c>
      <c r="K84" s="67"/>
      <c r="L84" s="23"/>
    </row>
    <row r="85" spans="1:12" ht="15">
      <c r="A85" s="22"/>
      <c r="B85" s="60"/>
      <c r="C85" s="42"/>
      <c r="D85" s="61">
        <v>15</v>
      </c>
      <c r="E85" s="62" t="s">
        <v>130</v>
      </c>
      <c r="F85" s="63" t="str">
        <f t="shared" si="7"/>
        <v>7223L</v>
      </c>
      <c r="G85" s="64" t="s">
        <v>138</v>
      </c>
      <c r="H85" s="65" t="s">
        <v>148</v>
      </c>
      <c r="I85" s="63" t="str">
        <f t="shared" si="8"/>
        <v>A736L</v>
      </c>
      <c r="J85" s="64" t="s">
        <v>151</v>
      </c>
      <c r="K85" s="67"/>
      <c r="L85" s="23"/>
    </row>
    <row r="86" spans="1:12" ht="15">
      <c r="A86" s="22"/>
      <c r="B86" s="60"/>
      <c r="C86" s="42"/>
      <c r="D86" s="61">
        <v>16</v>
      </c>
      <c r="E86" s="62" t="s">
        <v>130</v>
      </c>
      <c r="F86" s="63" t="str">
        <f t="shared" si="7"/>
        <v>7223L</v>
      </c>
      <c r="G86" s="64" t="s">
        <v>138</v>
      </c>
      <c r="H86" s="65" t="s">
        <v>149</v>
      </c>
      <c r="I86" s="63" t="str">
        <f t="shared" si="8"/>
        <v>A726L</v>
      </c>
      <c r="J86" s="64" t="s">
        <v>144</v>
      </c>
      <c r="K86" s="67"/>
      <c r="L86" s="23"/>
    </row>
    <row r="87" spans="1:12" ht="15">
      <c r="A87" s="22"/>
      <c r="B87" s="60"/>
      <c r="C87" s="42"/>
      <c r="D87" s="61">
        <v>17</v>
      </c>
      <c r="E87" s="62" t="s">
        <v>130</v>
      </c>
      <c r="F87" s="63" t="str">
        <f t="shared" si="7"/>
        <v>7223L</v>
      </c>
      <c r="G87" s="64" t="s">
        <v>138</v>
      </c>
      <c r="H87" s="65" t="s">
        <v>150</v>
      </c>
      <c r="I87" s="63" t="str">
        <f t="shared" si="8"/>
        <v>A756L</v>
      </c>
      <c r="J87" s="64" t="s">
        <v>145</v>
      </c>
      <c r="K87" s="67"/>
      <c r="L87" s="23"/>
    </row>
    <row r="88" spans="1:12" ht="15">
      <c r="A88" s="22"/>
      <c r="B88" s="60"/>
      <c r="C88" s="42"/>
      <c r="D88" s="61">
        <v>19</v>
      </c>
      <c r="E88" s="62" t="s">
        <v>131</v>
      </c>
      <c r="F88" s="63" t="str">
        <f t="shared" si="7"/>
        <v>73R1L</v>
      </c>
      <c r="G88" s="64" t="s">
        <v>139</v>
      </c>
      <c r="H88" s="65" t="s">
        <v>149</v>
      </c>
      <c r="I88" s="63" t="str">
        <f t="shared" si="8"/>
        <v>A726L</v>
      </c>
      <c r="J88" s="64" t="s">
        <v>144</v>
      </c>
      <c r="K88" s="67"/>
      <c r="L88" s="23"/>
    </row>
    <row r="89" spans="1:12" ht="15">
      <c r="A89" s="22"/>
      <c r="B89" s="60"/>
      <c r="C89" s="42"/>
      <c r="D89" s="61">
        <v>20</v>
      </c>
      <c r="E89" s="62" t="s">
        <v>131</v>
      </c>
      <c r="F89" s="63" t="str">
        <f t="shared" si="7"/>
        <v>73R1L</v>
      </c>
      <c r="G89" s="64" t="s">
        <v>139</v>
      </c>
      <c r="H89" s="65" t="s">
        <v>150</v>
      </c>
      <c r="I89" s="63" t="str">
        <f t="shared" si="8"/>
        <v>A756L</v>
      </c>
      <c r="J89" s="64" t="s">
        <v>145</v>
      </c>
      <c r="K89" s="67"/>
      <c r="L89" s="23"/>
    </row>
    <row r="90" spans="1:12" ht="15.75" thickBot="1">
      <c r="A90" s="22"/>
      <c r="B90" s="68"/>
      <c r="C90" s="69"/>
      <c r="D90" s="70"/>
      <c r="E90" s="71"/>
      <c r="F90" s="72"/>
      <c r="G90" s="73"/>
      <c r="H90" s="74"/>
      <c r="I90" s="72"/>
      <c r="J90" s="73"/>
      <c r="K90" s="75"/>
      <c r="L90" s="23"/>
    </row>
    <row r="91" spans="1:12" ht="15.75" thickBot="1">
      <c r="A91" s="22"/>
      <c r="B91" s="78"/>
      <c r="C91" s="23"/>
      <c r="D91" s="78"/>
      <c r="E91" s="79"/>
      <c r="F91" s="80"/>
      <c r="G91" s="81"/>
      <c r="H91" s="82"/>
      <c r="I91" s="80"/>
      <c r="J91" s="81"/>
      <c r="K91" s="23"/>
      <c r="L91" s="23"/>
    </row>
    <row r="92" spans="1:12" ht="15.75">
      <c r="A92" s="22"/>
      <c r="B92" s="104" t="s">
        <v>15</v>
      </c>
      <c r="C92" s="105"/>
      <c r="D92" s="108" t="s">
        <v>16</v>
      </c>
      <c r="E92" s="101" t="s">
        <v>21</v>
      </c>
      <c r="F92" s="102"/>
      <c r="G92" s="103"/>
      <c r="H92" s="101" t="s">
        <v>22</v>
      </c>
      <c r="I92" s="102"/>
      <c r="J92" s="102"/>
      <c r="K92" s="103"/>
      <c r="L92" s="23"/>
    </row>
    <row r="93" spans="1:12" ht="16.5" thickBot="1">
      <c r="A93" s="22"/>
      <c r="B93" s="106"/>
      <c r="C93" s="107"/>
      <c r="D93" s="109"/>
      <c r="E93" s="24" t="s">
        <v>10</v>
      </c>
      <c r="F93" s="25" t="s">
        <v>20</v>
      </c>
      <c r="G93" s="77" t="s">
        <v>23</v>
      </c>
      <c r="H93" s="27" t="s">
        <v>10</v>
      </c>
      <c r="I93" s="25" t="s">
        <v>20</v>
      </c>
      <c r="J93" s="110" t="s">
        <v>23</v>
      </c>
      <c r="K93" s="111"/>
      <c r="L93" s="23"/>
    </row>
    <row r="94" spans="1:12" ht="15">
      <c r="A94" s="22"/>
      <c r="B94" s="60" t="s">
        <v>152</v>
      </c>
      <c r="C94" s="42"/>
      <c r="D94" s="61">
        <v>24</v>
      </c>
      <c r="E94" s="62" t="s">
        <v>153</v>
      </c>
      <c r="F94" s="63" t="str">
        <f>MID($A$1,4,1)&amp;E94&amp;$O$1</f>
        <v>78X1L</v>
      </c>
      <c r="G94" s="64" t="s">
        <v>154</v>
      </c>
      <c r="H94" s="65" t="s">
        <v>148</v>
      </c>
      <c r="I94" s="63" t="str">
        <f>"A"&amp;MID($A$1,4,1)&amp;H94&amp;$O$1</f>
        <v>A736L</v>
      </c>
      <c r="J94" s="66" t="s">
        <v>151</v>
      </c>
      <c r="K94" s="67"/>
      <c r="L94" s="23"/>
    </row>
    <row r="95" spans="1:12" ht="15">
      <c r="A95" s="22"/>
      <c r="B95" s="60"/>
      <c r="C95" s="42"/>
      <c r="D95" s="61">
        <v>25</v>
      </c>
      <c r="E95" s="62" t="s">
        <v>153</v>
      </c>
      <c r="F95" s="63" t="str">
        <f>MID($A$1,4,1)&amp;E95&amp;$O$1</f>
        <v>78X1L</v>
      </c>
      <c r="G95" s="64" t="s">
        <v>154</v>
      </c>
      <c r="H95" s="65" t="s">
        <v>149</v>
      </c>
      <c r="I95" s="63" t="str">
        <f>"A"&amp;MID($A$1,4,1)&amp;H95&amp;$O$1</f>
        <v>A726L</v>
      </c>
      <c r="J95" s="64" t="s">
        <v>144</v>
      </c>
      <c r="K95" s="67"/>
      <c r="L95" s="23"/>
    </row>
    <row r="96" spans="1:12" ht="15.75" thickBot="1">
      <c r="A96" s="22"/>
      <c r="B96" s="68"/>
      <c r="C96" s="69"/>
      <c r="D96" s="70">
        <v>26</v>
      </c>
      <c r="E96" s="71" t="s">
        <v>153</v>
      </c>
      <c r="F96" s="72" t="str">
        <f>MID($A$1,4,1)&amp;E96&amp;$O$1</f>
        <v>78X1L</v>
      </c>
      <c r="G96" s="73" t="s">
        <v>154</v>
      </c>
      <c r="H96" s="74" t="s">
        <v>150</v>
      </c>
      <c r="I96" s="72" t="str">
        <f>"A"&amp;MID($A$1,4,1)&amp;H96&amp;$O$1</f>
        <v>A756L</v>
      </c>
      <c r="J96" s="73" t="s">
        <v>145</v>
      </c>
      <c r="K96" s="75"/>
      <c r="L96" s="23"/>
    </row>
  </sheetData>
  <mergeCells count="49">
    <mergeCell ref="A1:L1"/>
    <mergeCell ref="N2:R2"/>
    <mergeCell ref="A3:H3"/>
    <mergeCell ref="I3:L3"/>
    <mergeCell ref="P3:Q3"/>
    <mergeCell ref="P4:Q4"/>
    <mergeCell ref="A5:L5"/>
    <mergeCell ref="P5:Q5"/>
    <mergeCell ref="A6:L6"/>
    <mergeCell ref="P6:Q6"/>
    <mergeCell ref="A8:L8"/>
    <mergeCell ref="P8:Q8"/>
    <mergeCell ref="P27:Q27"/>
    <mergeCell ref="P9:Q9"/>
    <mergeCell ref="P10:Q10"/>
    <mergeCell ref="P11:Q11"/>
    <mergeCell ref="P19:Q19"/>
    <mergeCell ref="P20:Q20"/>
    <mergeCell ref="P21:Q21"/>
    <mergeCell ref="P29:Q29"/>
    <mergeCell ref="P30:Q30"/>
    <mergeCell ref="P31:Q31"/>
    <mergeCell ref="P32:Q32"/>
    <mergeCell ref="P33:Q33"/>
    <mergeCell ref="P22:Q22"/>
    <mergeCell ref="P23:Q23"/>
    <mergeCell ref="P24:Q24"/>
    <mergeCell ref="P25:Q25"/>
    <mergeCell ref="P26:Q26"/>
    <mergeCell ref="E68:G68"/>
    <mergeCell ref="H68:K68"/>
    <mergeCell ref="J69:K69"/>
    <mergeCell ref="A62:L62"/>
    <mergeCell ref="P12:Q12"/>
    <mergeCell ref="P13:Q13"/>
    <mergeCell ref="P14:Q14"/>
    <mergeCell ref="P34:Q34"/>
    <mergeCell ref="P35:Q35"/>
    <mergeCell ref="P28:Q28"/>
    <mergeCell ref="B92:C93"/>
    <mergeCell ref="D92:D93"/>
    <mergeCell ref="E92:G92"/>
    <mergeCell ref="H92:K92"/>
    <mergeCell ref="J93:K93"/>
    <mergeCell ref="A64:H64"/>
    <mergeCell ref="I64:L64"/>
    <mergeCell ref="A66:L66"/>
    <mergeCell ref="B68:C69"/>
    <mergeCell ref="D68:D69"/>
  </mergeCells>
  <pageMargins left="0.75" right="0.75" top="1" bottom="1" header="0.5" footer="0.5"/>
  <pageSetup scale="72" orientation="portrait" r:id="rId1"/>
  <headerFooter alignWithMargins="0">
    <oddFooter xml:space="preserve">&amp;CAll information contained within is considered accurate at the time of pricing and is subject to change without notification. </oddFooter>
  </headerFooter>
  <rowBreaks count="1" manualBreakCount="1">
    <brk id="60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GS200T</vt:lpstr>
      <vt:lpstr>GS200TF</vt:lpstr>
      <vt:lpstr>GS350</vt:lpstr>
      <vt:lpstr>GS350F</vt:lpstr>
      <vt:lpstr>GS200T!Print_Area</vt:lpstr>
      <vt:lpstr>GS200TF!Print_Area</vt:lpstr>
      <vt:lpstr>'GS350'!Print_Area</vt:lpstr>
      <vt:lpstr>GS350F!Print_Area</vt:lpstr>
    </vt:vector>
  </TitlesOfParts>
  <Company>Servco Pacific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Aljon Preza</cp:lastModifiedBy>
  <cp:lastPrinted>2014-03-21T02:30:08Z</cp:lastPrinted>
  <dcterms:created xsi:type="dcterms:W3CDTF">2007-06-18T21:50:39Z</dcterms:created>
  <dcterms:modified xsi:type="dcterms:W3CDTF">2016-11-04T21:32:32Z</dcterms:modified>
</cp:coreProperties>
</file>