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firstSheet="1" activeTab="2"/>
  </bookViews>
  <sheets>
    <sheet name="house-price-index-bris-syd-melb" sheetId="1" r:id="rId1"/>
    <sheet name="house-price-index and sales" sheetId="3" r:id="rId2"/>
    <sheet name="withoutOutlierData" sheetId="4" r:id="rId3"/>
    <sheet name="Sheet1" sheetId="6" r:id="rId4"/>
    <sheet name="Sheet2" sheetId="7" r:id="rId5"/>
  </sheets>
  <calcPr calcId="124519"/>
</workbook>
</file>

<file path=xl/calcChain.xml><?xml version="1.0" encoding="utf-8"?>
<calcChain xmlns="http://schemas.openxmlformats.org/spreadsheetml/2006/main">
  <c r="F27" i="4"/>
  <c r="E27"/>
  <c r="D27"/>
  <c r="C27"/>
  <c r="B27"/>
  <c r="D26"/>
  <c r="F24"/>
  <c r="F26" s="1"/>
  <c r="D24"/>
  <c r="B24"/>
  <c r="B26" s="1"/>
  <c r="F23"/>
  <c r="E23"/>
  <c r="E24" s="1"/>
  <c r="D23"/>
  <c r="C23"/>
  <c r="B23"/>
  <c r="F22"/>
  <c r="E22"/>
  <c r="D22"/>
  <c r="C22"/>
  <c r="B22"/>
  <c r="F21"/>
  <c r="F25" s="1"/>
  <c r="E21"/>
  <c r="E25" s="1"/>
  <c r="D21"/>
  <c r="D25" s="1"/>
  <c r="C21"/>
  <c r="B21"/>
  <c r="B25" s="1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E28" i="3"/>
  <c r="D28"/>
  <c r="C28"/>
  <c r="B28"/>
  <c r="C23"/>
  <c r="D23"/>
  <c r="E23"/>
  <c r="F23"/>
  <c r="B23"/>
  <c r="C19"/>
  <c r="D19"/>
  <c r="E19"/>
  <c r="F19"/>
  <c r="B19"/>
  <c r="C18"/>
  <c r="D18"/>
  <c r="E18"/>
  <c r="F18"/>
  <c r="B18"/>
  <c r="C26"/>
  <c r="B26"/>
  <c r="C25"/>
  <c r="F25"/>
  <c r="B25"/>
  <c r="C24"/>
  <c r="C27" s="1"/>
  <c r="D24"/>
  <c r="D25" s="1"/>
  <c r="D27" s="1"/>
  <c r="E24"/>
  <c r="F24"/>
  <c r="F27" s="1"/>
  <c r="B24"/>
  <c r="B27" s="1"/>
  <c r="C22"/>
  <c r="D22"/>
  <c r="D26" s="1"/>
  <c r="E22"/>
  <c r="F22"/>
  <c r="F26" s="1"/>
  <c r="B22"/>
  <c r="C21"/>
  <c r="D21"/>
  <c r="E21"/>
  <c r="F21"/>
  <c r="B21"/>
  <c r="C20"/>
  <c r="D20"/>
  <c r="E20"/>
  <c r="F20"/>
  <c r="B20"/>
  <c r="C25" i="4" l="1"/>
  <c r="C26"/>
  <c r="C24"/>
  <c r="E26"/>
  <c r="E26" i="3"/>
  <c r="E25"/>
  <c r="E27" s="1"/>
</calcChain>
</file>

<file path=xl/sharedStrings.xml><?xml version="1.0" encoding="utf-8"?>
<sst xmlns="http://schemas.openxmlformats.org/spreadsheetml/2006/main" count="166" uniqueCount="86">
  <si>
    <t>House Price Index (a)(b): Brisbane, Sydney and Melbourne, 2002–03 to 2016–17</t>
  </si>
  <si>
    <t>Financial year (c)</t>
  </si>
  <si>
    <t>Capital city</t>
  </si>
  <si>
    <t>Brisbane</t>
  </si>
  <si>
    <t>Sydney</t>
  </si>
  <si>
    <t>Melbourne</t>
  </si>
  <si>
    <t>Index</t>
  </si>
  <si>
    <t>Annual % change</t>
  </si>
  <si>
    <t>2002–03</t>
  </si>
  <si>
    <t>n.a.</t>
  </si>
  <si>
    <t>2003–04</t>
  </si>
  <si>
    <t>2004–05</t>
  </si>
  <si>
    <t>2005–06</t>
  </si>
  <si>
    <t>2006–07</t>
  </si>
  <si>
    <t>2007–08</t>
  </si>
  <si>
    <t>2008–09</t>
  </si>
  <si>
    <t>–1.4</t>
  </si>
  <si>
    <t>–0.7</t>
  </si>
  <si>
    <t>2009–10</t>
  </si>
  <si>
    <t>2010–11</t>
  </si>
  <si>
    <t>–1.0</t>
  </si>
  <si>
    <t>2011–12</t>
  </si>
  <si>
    <t>–4.4</t>
  </si>
  <si>
    <t>–4.6</t>
  </si>
  <si>
    <t>2012–13</t>
  </si>
  <si>
    <t>2013–14</t>
  </si>
  <si>
    <t>2014–15</t>
  </si>
  <si>
    <t>2015–16</t>
  </si>
  <si>
    <t>2016–17</t>
  </si>
  <si>
    <t>n.a. = not available.</t>
  </si>
  <si>
    <t>(a) Established houses.</t>
  </si>
  <si>
    <t>(b) Base of each index: 2011–12 = 100.</t>
  </si>
  <si>
    <t>(c) Average four quarters.</t>
  </si>
  <si>
    <t xml:space="preserve"> </t>
  </si>
  <si>
    <t>Source: ABS 6416.0, Residential Property Price Indexes: Three Capital Cities.</t>
  </si>
  <si>
    <t>Market Price ($000)</t>
  </si>
  <si>
    <t>Total number of square meters</t>
  </si>
  <si>
    <t>Age of house (years)</t>
  </si>
  <si>
    <t>Sydney price Index</t>
  </si>
  <si>
    <t>Average</t>
  </si>
  <si>
    <t>sd</t>
  </si>
  <si>
    <t>Q1</t>
  </si>
  <si>
    <t>Q3</t>
  </si>
  <si>
    <t>IQR</t>
  </si>
  <si>
    <t>Lower range</t>
  </si>
  <si>
    <t>Upper range</t>
  </si>
  <si>
    <t>Year</t>
  </si>
  <si>
    <t xml:space="preserve">Minimum </t>
  </si>
  <si>
    <t>Maximum</t>
  </si>
  <si>
    <t>Q2/Median</t>
  </si>
  <si>
    <t>Correlation</t>
  </si>
  <si>
    <t>Statistics</t>
  </si>
  <si>
    <t xml:space="preserve">                       OLS Regression Results                            </t>
  </si>
  <si>
    <t>Dep. Variable:     Market Price ($000)   R-squared:                       0.770</t>
  </si>
  <si>
    <t xml:space="preserve">Dep. Variable:     </t>
  </si>
  <si>
    <t xml:space="preserve">Market Price ($000)  </t>
  </si>
  <si>
    <t xml:space="preserve">Model:                            </t>
  </si>
  <si>
    <t xml:space="preserve">Method:                </t>
  </si>
  <si>
    <t xml:space="preserve">No. Observations:    </t>
  </si>
  <si>
    <t xml:space="preserve">Df Residuals:                 </t>
  </si>
  <si>
    <t xml:space="preserve">Df Model:                                                </t>
  </si>
  <si>
    <t xml:space="preserve"> nonrobust                                         </t>
  </si>
  <si>
    <t xml:space="preserve">Covariance Type:            </t>
  </si>
  <si>
    <t xml:space="preserve">                                </t>
  </si>
  <si>
    <t xml:space="preserve">const                          </t>
  </si>
  <si>
    <t xml:space="preserve">Sydney price Index              </t>
  </si>
  <si>
    <t xml:space="preserve">Annual % change              </t>
  </si>
  <si>
    <t xml:space="preserve">Total number of square meters     </t>
  </si>
  <si>
    <t xml:space="preserve">Age of house (years)             </t>
  </si>
  <si>
    <t xml:space="preserve"> R-squared:                    </t>
  </si>
  <si>
    <t xml:space="preserve"> OLS  </t>
  </si>
  <si>
    <t xml:space="preserve">    coef   </t>
  </si>
  <si>
    <t xml:space="preserve"> std err      </t>
  </si>
  <si>
    <t xml:space="preserve">    t    </t>
  </si>
  <si>
    <t xml:space="preserve">  P&gt;|t|     </t>
  </si>
  <si>
    <t xml:space="preserve"> [0.025      0.975]</t>
  </si>
  <si>
    <t xml:space="preserve"> 352.755     734.240</t>
  </si>
  <si>
    <t xml:space="preserve"> 0.530       3.536</t>
  </si>
  <si>
    <t xml:space="preserve"> -13.061       1.423</t>
  </si>
  <si>
    <t xml:space="preserve">  -0.171       1.216</t>
  </si>
  <si>
    <t xml:space="preserve">  -4.875      -0.056</t>
  </si>
  <si>
    <t xml:space="preserve"> Adj. R-squared:                  </t>
  </si>
  <si>
    <t xml:space="preserve"> F-statistic:                    </t>
  </si>
  <si>
    <t xml:space="preserve"> Prob (F-statistic):           </t>
  </si>
  <si>
    <t xml:space="preserve"> Log-Likelihood:              </t>
  </si>
  <si>
    <t xml:space="preserve"> Least Squares  </t>
  </si>
</sst>
</file>

<file path=xl/styles.xml><?xml version="1.0" encoding="utf-8"?>
<styleSheet xmlns="http://schemas.openxmlformats.org/spreadsheetml/2006/main">
  <numFmts count="1">
    <numFmt numFmtId="164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rgb="FF000000"/>
      <name val="Cambria"/>
      <family val="1"/>
    </font>
    <font>
      <sz val="11"/>
      <color theme="1"/>
      <name val="Cambria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Font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readingOrder="1"/>
    </xf>
    <xf numFmtId="0" fontId="0" fillId="0" borderId="10" xfId="0" applyBorder="1" applyAlignment="1">
      <alignment readingOrder="1"/>
    </xf>
    <xf numFmtId="0" fontId="0" fillId="0" borderId="10" xfId="0" applyBorder="1" applyAlignment="1">
      <alignment horizontal="center" readingOrder="1"/>
    </xf>
    <xf numFmtId="0" fontId="0" fillId="33" borderId="10" xfId="0" applyFill="1" applyBorder="1" applyAlignment="1">
      <alignment horizontal="center" readingOrder="1"/>
    </xf>
    <xf numFmtId="0" fontId="0" fillId="34" borderId="10" xfId="0" applyFill="1" applyBorder="1" applyAlignment="1">
      <alignment readingOrder="1"/>
    </xf>
    <xf numFmtId="0" fontId="0" fillId="0" borderId="10" xfId="0" applyBorder="1" applyAlignment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 readingOrder="1"/>
    </xf>
    <xf numFmtId="0" fontId="18" fillId="0" borderId="10" xfId="0" applyFont="1" applyBorder="1" applyAlignment="1"/>
    <xf numFmtId="2" fontId="0" fillId="0" borderId="10" xfId="0" applyNumberFormat="1" applyBorder="1" applyAlignment="1"/>
    <xf numFmtId="0" fontId="0" fillId="0" borderId="0" xfId="0" applyBorder="1" applyAlignment="1">
      <alignment readingOrder="1"/>
    </xf>
    <xf numFmtId="0" fontId="18" fillId="0" borderId="0" xfId="0" applyFont="1" applyBorder="1" applyAlignment="1">
      <alignment readingOrder="1"/>
    </xf>
    <xf numFmtId="0" fontId="21" fillId="0" borderId="0" xfId="0" applyFont="1" applyAlignment="1">
      <alignment horizontal="right" wrapText="1"/>
    </xf>
    <xf numFmtId="0" fontId="0" fillId="0" borderId="10" xfId="0" applyFill="1" applyBorder="1"/>
    <xf numFmtId="0" fontId="19" fillId="0" borderId="10" xfId="0" applyFont="1" applyFill="1" applyBorder="1" applyAlignment="1">
      <alignment horizontal="right" vertical="center" wrapText="1"/>
    </xf>
    <xf numFmtId="0" fontId="20" fillId="0" borderId="10" xfId="0" applyFont="1" applyFill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22" fillId="0" borderId="0" xfId="0" applyFont="1" applyAlignment="1">
      <alignment horizontal="left"/>
    </xf>
    <xf numFmtId="0" fontId="23" fillId="0" borderId="10" xfId="0" applyFont="1" applyBorder="1" applyAlignment="1">
      <alignment horizontal="left"/>
    </xf>
    <xf numFmtId="0" fontId="24" fillId="0" borderId="10" xfId="0" applyFont="1" applyBorder="1" applyAlignment="1">
      <alignment horizontal="left"/>
    </xf>
    <xf numFmtId="0" fontId="24" fillId="0" borderId="10" xfId="0" applyFont="1" applyBorder="1"/>
    <xf numFmtId="0" fontId="24" fillId="33" borderId="10" xfId="0" applyFont="1" applyFill="1" applyBorder="1" applyAlignment="1">
      <alignment horizontal="left"/>
    </xf>
    <xf numFmtId="164" fontId="0" fillId="0" borderId="10" xfId="0" applyNumberFormat="1" applyBorder="1" applyAlignment="1"/>
    <xf numFmtId="2" fontId="0" fillId="34" borderId="10" xfId="0" applyNumberFormat="1" applyFill="1" applyBorder="1" applyAlignment="1">
      <alignment readingOrder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Scatter</a:t>
            </a:r>
            <a:r>
              <a:rPr lang="en-US" baseline="0"/>
              <a:t> plot between Market price and Sydney Price Index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withoutOutlierData!$F$1</c:f>
              <c:strCache>
                <c:ptCount val="1"/>
                <c:pt idx="0">
                  <c:v>Market Price ($000)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withoutOutlierData!$B$2:$B$16</c:f>
              <c:numCache>
                <c:formatCode>General</c:formatCode>
                <c:ptCount val="15"/>
                <c:pt idx="0">
                  <c:v>78.2</c:v>
                </c:pt>
                <c:pt idx="1">
                  <c:v>87.5</c:v>
                </c:pt>
                <c:pt idx="2">
                  <c:v>84.1</c:v>
                </c:pt>
                <c:pt idx="3">
                  <c:v>81.599999999999994</c:v>
                </c:pt>
                <c:pt idx="4">
                  <c:v>83.6</c:v>
                </c:pt>
                <c:pt idx="5">
                  <c:v>89.1</c:v>
                </c:pt>
                <c:pt idx="6">
                  <c:v>85.8</c:v>
                </c:pt>
                <c:pt idx="7">
                  <c:v>97.8</c:v>
                </c:pt>
                <c:pt idx="8">
                  <c:v>102.2</c:v>
                </c:pt>
                <c:pt idx="9">
                  <c:v>100</c:v>
                </c:pt>
                <c:pt idx="10">
                  <c:v>104.4</c:v>
                </c:pt>
                <c:pt idx="11">
                  <c:v>120.4</c:v>
                </c:pt>
                <c:pt idx="12">
                  <c:v>140</c:v>
                </c:pt>
                <c:pt idx="13">
                  <c:v>153.57500000000005</c:v>
                </c:pt>
                <c:pt idx="14">
                  <c:v>153.57500000000005</c:v>
                </c:pt>
              </c:numCache>
            </c:numRef>
          </c:xVal>
          <c:yVal>
            <c:numRef>
              <c:f>withoutOutlierData!$F$2:$F$16</c:f>
              <c:numCache>
                <c:formatCode>General</c:formatCode>
                <c:ptCount val="15"/>
                <c:pt idx="0">
                  <c:v>636.75</c:v>
                </c:pt>
                <c:pt idx="1">
                  <c:v>651</c:v>
                </c:pt>
                <c:pt idx="2">
                  <c:v>699</c:v>
                </c:pt>
                <c:pt idx="3">
                  <c:v>768</c:v>
                </c:pt>
                <c:pt idx="4">
                  <c:v>739</c:v>
                </c:pt>
                <c:pt idx="5">
                  <c:v>779</c:v>
                </c:pt>
                <c:pt idx="6">
                  <c:v>749</c:v>
                </c:pt>
                <c:pt idx="7">
                  <c:v>780</c:v>
                </c:pt>
                <c:pt idx="8">
                  <c:v>790</c:v>
                </c:pt>
                <c:pt idx="9">
                  <c:v>834</c:v>
                </c:pt>
                <c:pt idx="10">
                  <c:v>795</c:v>
                </c:pt>
                <c:pt idx="11">
                  <c:v>839</c:v>
                </c:pt>
                <c:pt idx="12">
                  <c:v>797</c:v>
                </c:pt>
                <c:pt idx="13">
                  <c:v>845</c:v>
                </c:pt>
                <c:pt idx="14">
                  <c:v>922.75</c:v>
                </c:pt>
              </c:numCache>
            </c:numRef>
          </c:yVal>
        </c:ser>
        <c:axId val="83392384"/>
        <c:axId val="84869888"/>
      </c:scatterChart>
      <c:valAx>
        <c:axId val="8339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+mn-lt"/>
                  </a:defRPr>
                </a:pPr>
                <a:r>
                  <a:rPr lang="en-IN" sz="1400">
                    <a:latin typeface="+mn-lt"/>
                  </a:rPr>
                  <a:t>Sydney Price Index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84869888"/>
        <c:crosses val="autoZero"/>
        <c:crossBetween val="midCat"/>
      </c:valAx>
      <c:valAx>
        <c:axId val="84869888"/>
        <c:scaling>
          <c:orientation val="minMax"/>
          <c:max val="1200"/>
        </c:scaling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IN" sz="1400"/>
                  <a:t>Market</a:t>
                </a:r>
                <a:r>
                  <a:rPr lang="en-IN" sz="1400" baseline="0"/>
                  <a:t> Price($000)</a:t>
                </a:r>
                <a:endParaRPr lang="en-IN" sz="140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8339238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Scatter plot between Market price and Annual % change</a:t>
            </a:r>
          </a:p>
        </c:rich>
      </c:tx>
      <c:layout>
        <c:manualLayout>
          <c:xMode val="edge"/>
          <c:yMode val="edge"/>
          <c:x val="0.21425699912510945"/>
          <c:y val="2.7777777777777801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withoutOutlierData!$F$1</c:f>
              <c:strCache>
                <c:ptCount val="1"/>
                <c:pt idx="0">
                  <c:v>Market Price ($000)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withoutOutlierData!$C$2:$C$16</c:f>
              <c:numCache>
                <c:formatCode>General</c:formatCode>
                <c:ptCount val="15"/>
                <c:pt idx="0">
                  <c:v>0</c:v>
                </c:pt>
                <c:pt idx="1">
                  <c:v>11.9</c:v>
                </c:pt>
                <c:pt idx="2">
                  <c:v>3.9</c:v>
                </c:pt>
                <c:pt idx="3">
                  <c:v>3</c:v>
                </c:pt>
                <c:pt idx="4">
                  <c:v>2.5</c:v>
                </c:pt>
                <c:pt idx="5">
                  <c:v>6.6</c:v>
                </c:pt>
                <c:pt idx="6">
                  <c:v>3.7</c:v>
                </c:pt>
                <c:pt idx="7">
                  <c:v>14</c:v>
                </c:pt>
                <c:pt idx="8">
                  <c:v>4.5</c:v>
                </c:pt>
                <c:pt idx="9">
                  <c:v>2.2000000000000002</c:v>
                </c:pt>
                <c:pt idx="10">
                  <c:v>4.4000000000000004</c:v>
                </c:pt>
                <c:pt idx="11">
                  <c:v>15.3</c:v>
                </c:pt>
                <c:pt idx="12">
                  <c:v>16.3</c:v>
                </c:pt>
                <c:pt idx="13">
                  <c:v>12.4</c:v>
                </c:pt>
                <c:pt idx="14">
                  <c:v>11.5</c:v>
                </c:pt>
              </c:numCache>
            </c:numRef>
          </c:xVal>
          <c:yVal>
            <c:numRef>
              <c:f>withoutOutlierData!$F$2:$F$16</c:f>
              <c:numCache>
                <c:formatCode>General</c:formatCode>
                <c:ptCount val="15"/>
                <c:pt idx="0">
                  <c:v>636.75</c:v>
                </c:pt>
                <c:pt idx="1">
                  <c:v>651</c:v>
                </c:pt>
                <c:pt idx="2">
                  <c:v>699</c:v>
                </c:pt>
                <c:pt idx="3">
                  <c:v>768</c:v>
                </c:pt>
                <c:pt idx="4">
                  <c:v>739</c:v>
                </c:pt>
                <c:pt idx="5">
                  <c:v>779</c:v>
                </c:pt>
                <c:pt idx="6">
                  <c:v>749</c:v>
                </c:pt>
                <c:pt idx="7">
                  <c:v>780</c:v>
                </c:pt>
                <c:pt idx="8">
                  <c:v>790</c:v>
                </c:pt>
                <c:pt idx="9">
                  <c:v>834</c:v>
                </c:pt>
                <c:pt idx="10">
                  <c:v>795</c:v>
                </c:pt>
                <c:pt idx="11">
                  <c:v>839</c:v>
                </c:pt>
                <c:pt idx="12">
                  <c:v>797</c:v>
                </c:pt>
                <c:pt idx="13">
                  <c:v>845</c:v>
                </c:pt>
                <c:pt idx="14">
                  <c:v>922.75</c:v>
                </c:pt>
              </c:numCache>
            </c:numRef>
          </c:yVal>
        </c:ser>
        <c:axId val="83415040"/>
        <c:axId val="83417344"/>
      </c:scatterChart>
      <c:valAx>
        <c:axId val="8341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+mn-lt"/>
                  </a:defRPr>
                </a:pPr>
                <a:r>
                  <a:rPr lang="en-IN" sz="1400">
                    <a:latin typeface="+mn-lt"/>
                  </a:rPr>
                  <a:t>Annual % change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83417344"/>
        <c:crosses val="autoZero"/>
        <c:crossBetween val="midCat"/>
      </c:valAx>
      <c:valAx>
        <c:axId val="83417344"/>
        <c:scaling>
          <c:orientation val="minMax"/>
          <c:max val="1200"/>
        </c:scaling>
        <c:axPos val="l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latin typeface="+mn-lt"/>
                  </a:rPr>
                  <a:t>Market Price ($000)</a:t>
                </a:r>
                <a:endParaRPr lang="en-IN" sz="1400">
                  <a:latin typeface="+mn-lt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4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3.6111111111111122E-2"/>
              <c:y val="0.19108778069407989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8341504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 marL="0" marR="0" indent="0" algn="ctr" defTabSz="914400" rtl="0" eaLnBrk="1" fontAlgn="base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Scatter plot between Market price and </a:t>
            </a:r>
            <a:r>
              <a:rPr lang="en-IN" sz="1800" b="1" i="0" baseline="0"/>
              <a:t>Total number of square meters</a:t>
            </a:r>
            <a:endParaRPr lang="en-IN"/>
          </a:p>
          <a:p>
            <a:pPr marL="0" marR="0" indent="0" algn="ctr" defTabSz="914400" rtl="0" eaLnBrk="1" fontAlgn="base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>
        <c:manualLayout>
          <c:xMode val="edge"/>
          <c:yMode val="edge"/>
          <c:x val="0.17897076023391806"/>
          <c:y val="0"/>
        </c:manualLayout>
      </c:layout>
    </c:title>
    <c:plotArea>
      <c:layout>
        <c:manualLayout>
          <c:layoutTarget val="inner"/>
          <c:xMode val="edge"/>
          <c:yMode val="edge"/>
          <c:x val="0.20451093613298346"/>
          <c:y val="0.24473975636766343"/>
          <c:w val="0.74841884238154455"/>
          <c:h val="0.49839014309257867"/>
        </c:manualLayout>
      </c:layout>
      <c:scatterChart>
        <c:scatterStyle val="lineMarker"/>
        <c:ser>
          <c:idx val="0"/>
          <c:order val="0"/>
          <c:tx>
            <c:strRef>
              <c:f>withoutOutlierData!$F$1</c:f>
              <c:strCache>
                <c:ptCount val="1"/>
                <c:pt idx="0">
                  <c:v>Market Price ($000)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withoutOutlierData!$D$2:$D$16</c:f>
              <c:numCache>
                <c:formatCode>General</c:formatCode>
                <c:ptCount val="15"/>
                <c:pt idx="0">
                  <c:v>160.5</c:v>
                </c:pt>
                <c:pt idx="1">
                  <c:v>248.9</c:v>
                </c:pt>
                <c:pt idx="2">
                  <c:v>155.30000000000001</c:v>
                </c:pt>
                <c:pt idx="3">
                  <c:v>240.4</c:v>
                </c:pt>
                <c:pt idx="4">
                  <c:v>188.4</c:v>
                </c:pt>
                <c:pt idx="5">
                  <c:v>155.80000000000001</c:v>
                </c:pt>
                <c:pt idx="6">
                  <c:v>174.8</c:v>
                </c:pt>
                <c:pt idx="7">
                  <c:v>310.5</c:v>
                </c:pt>
                <c:pt idx="8">
                  <c:v>168.2</c:v>
                </c:pt>
                <c:pt idx="9">
                  <c:v>247</c:v>
                </c:pt>
                <c:pt idx="10">
                  <c:v>182</c:v>
                </c:pt>
                <c:pt idx="11">
                  <c:v>214.3</c:v>
                </c:pt>
                <c:pt idx="12">
                  <c:v>212.1</c:v>
                </c:pt>
                <c:pt idx="13">
                  <c:v>248.5</c:v>
                </c:pt>
                <c:pt idx="14">
                  <c:v>230</c:v>
                </c:pt>
              </c:numCache>
            </c:numRef>
          </c:xVal>
          <c:yVal>
            <c:numRef>
              <c:f>withoutOutlierData!$F$2:$F$16</c:f>
              <c:numCache>
                <c:formatCode>General</c:formatCode>
                <c:ptCount val="15"/>
                <c:pt idx="0">
                  <c:v>636.75</c:v>
                </c:pt>
                <c:pt idx="1">
                  <c:v>651</c:v>
                </c:pt>
                <c:pt idx="2">
                  <c:v>699</c:v>
                </c:pt>
                <c:pt idx="3">
                  <c:v>768</c:v>
                </c:pt>
                <c:pt idx="4">
                  <c:v>739</c:v>
                </c:pt>
                <c:pt idx="5">
                  <c:v>779</c:v>
                </c:pt>
                <c:pt idx="6">
                  <c:v>749</c:v>
                </c:pt>
                <c:pt idx="7">
                  <c:v>780</c:v>
                </c:pt>
                <c:pt idx="8">
                  <c:v>790</c:v>
                </c:pt>
                <c:pt idx="9">
                  <c:v>834</c:v>
                </c:pt>
                <c:pt idx="10">
                  <c:v>795</c:v>
                </c:pt>
                <c:pt idx="11">
                  <c:v>839</c:v>
                </c:pt>
                <c:pt idx="12">
                  <c:v>797</c:v>
                </c:pt>
                <c:pt idx="13">
                  <c:v>845</c:v>
                </c:pt>
                <c:pt idx="14">
                  <c:v>922.75</c:v>
                </c:pt>
              </c:numCache>
            </c:numRef>
          </c:yVal>
        </c:ser>
        <c:axId val="85345792"/>
        <c:axId val="85352448"/>
      </c:scatterChart>
      <c:valAx>
        <c:axId val="85345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+mn-lt"/>
                  </a:defRPr>
                </a:pPr>
                <a:r>
                  <a:rPr lang="en-IN" sz="1400">
                    <a:latin typeface="+mn-lt"/>
                  </a:rPr>
                  <a:t>Total number of square meters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85352448"/>
        <c:crosses val="autoZero"/>
        <c:crossBetween val="midCat"/>
      </c:valAx>
      <c:valAx>
        <c:axId val="85352448"/>
        <c:scaling>
          <c:orientation val="minMax"/>
          <c:max val="1200"/>
          <c:min val="0"/>
        </c:scaling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baseline="0"/>
                  <a:t>Market Price ($000)</a:t>
                </a:r>
                <a:endParaRPr lang="en-IN" sz="140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8534579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 marL="0" marR="0" indent="0" algn="ctr" defTabSz="914400" rtl="0" eaLnBrk="1" fontAlgn="base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Scatter plot between Market price and </a:t>
            </a:r>
            <a:r>
              <a:rPr lang="en-IN" sz="1800" b="1" i="0" baseline="0"/>
              <a:t>Age of house (years)</a:t>
            </a:r>
            <a:endParaRPr lang="en-IN"/>
          </a:p>
        </c:rich>
      </c:tx>
      <c:layout>
        <c:manualLayout>
          <c:xMode val="edge"/>
          <c:yMode val="edge"/>
          <c:x val="0.20314588801399824"/>
          <c:y val="0"/>
        </c:manualLayout>
      </c:layout>
    </c:title>
    <c:plotArea>
      <c:layout>
        <c:manualLayout>
          <c:layoutTarget val="inner"/>
          <c:xMode val="edge"/>
          <c:yMode val="edge"/>
          <c:x val="0.24898162729658788"/>
          <c:y val="0.26516185476815385"/>
          <c:w val="0.70912248468941408"/>
          <c:h val="0.4761650627004958"/>
        </c:manualLayout>
      </c:layout>
      <c:scatterChart>
        <c:scatterStyle val="lineMarker"/>
        <c:ser>
          <c:idx val="0"/>
          <c:order val="0"/>
          <c:tx>
            <c:strRef>
              <c:f>withoutOutlierData!$F$1</c:f>
              <c:strCache>
                <c:ptCount val="1"/>
                <c:pt idx="0">
                  <c:v>Market Price ($000)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withoutOutlierData!$E$2:$E$16</c:f>
              <c:numCache>
                <c:formatCode>General</c:formatCode>
                <c:ptCount val="15"/>
                <c:pt idx="0">
                  <c:v>35</c:v>
                </c:pt>
                <c:pt idx="1">
                  <c:v>45</c:v>
                </c:pt>
                <c:pt idx="2">
                  <c:v>20</c:v>
                </c:pt>
                <c:pt idx="3">
                  <c:v>32</c:v>
                </c:pt>
                <c:pt idx="4">
                  <c:v>25</c:v>
                </c:pt>
                <c:pt idx="5">
                  <c:v>14</c:v>
                </c:pt>
                <c:pt idx="6">
                  <c:v>8</c:v>
                </c:pt>
                <c:pt idx="7">
                  <c:v>10</c:v>
                </c:pt>
                <c:pt idx="8">
                  <c:v>28</c:v>
                </c:pt>
                <c:pt idx="9">
                  <c:v>30</c:v>
                </c:pt>
                <c:pt idx="10">
                  <c:v>2</c:v>
                </c:pt>
                <c:pt idx="11">
                  <c:v>6</c:v>
                </c:pt>
                <c:pt idx="12">
                  <c:v>14</c:v>
                </c:pt>
                <c:pt idx="13">
                  <c:v>9</c:v>
                </c:pt>
                <c:pt idx="14">
                  <c:v>1</c:v>
                </c:pt>
              </c:numCache>
            </c:numRef>
          </c:xVal>
          <c:yVal>
            <c:numRef>
              <c:f>withoutOutlierData!$F$2:$F$16</c:f>
              <c:numCache>
                <c:formatCode>General</c:formatCode>
                <c:ptCount val="15"/>
                <c:pt idx="0">
                  <c:v>636.75</c:v>
                </c:pt>
                <c:pt idx="1">
                  <c:v>651</c:v>
                </c:pt>
                <c:pt idx="2">
                  <c:v>699</c:v>
                </c:pt>
                <c:pt idx="3">
                  <c:v>768</c:v>
                </c:pt>
                <c:pt idx="4">
                  <c:v>739</c:v>
                </c:pt>
                <c:pt idx="5">
                  <c:v>779</c:v>
                </c:pt>
                <c:pt idx="6">
                  <c:v>749</c:v>
                </c:pt>
                <c:pt idx="7">
                  <c:v>780</c:v>
                </c:pt>
                <c:pt idx="8">
                  <c:v>790</c:v>
                </c:pt>
                <c:pt idx="9">
                  <c:v>834</c:v>
                </c:pt>
                <c:pt idx="10">
                  <c:v>795</c:v>
                </c:pt>
                <c:pt idx="11">
                  <c:v>839</c:v>
                </c:pt>
                <c:pt idx="12">
                  <c:v>797</c:v>
                </c:pt>
                <c:pt idx="13">
                  <c:v>845</c:v>
                </c:pt>
                <c:pt idx="14">
                  <c:v>922.75</c:v>
                </c:pt>
              </c:numCache>
            </c:numRef>
          </c:yVal>
        </c:ser>
        <c:axId val="85359616"/>
        <c:axId val="85992960"/>
      </c:scatterChart>
      <c:valAx>
        <c:axId val="85359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+mn-lt"/>
                  </a:defRPr>
                </a:pPr>
                <a:r>
                  <a:rPr lang="en-IN" sz="1400">
                    <a:latin typeface="+mn-lt"/>
                  </a:rPr>
                  <a:t>Age of house (years)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85992960"/>
        <c:crosses val="autoZero"/>
        <c:crossBetween val="midCat"/>
      </c:valAx>
      <c:valAx>
        <c:axId val="85992960"/>
        <c:scaling>
          <c:orientation val="minMax"/>
          <c:max val="1200"/>
        </c:scaling>
        <c:axPos val="l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latin typeface="+mn-lt"/>
                  </a:rPr>
                  <a:t>Market Price ($000)</a:t>
                </a:r>
                <a:endParaRPr lang="en-IN" sz="1400">
                  <a:latin typeface="+mn-lt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4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6.709408439329699E-2"/>
              <c:y val="0.2836803732866725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8535961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</xdr:row>
      <xdr:rowOff>19050</xdr:rowOff>
    </xdr:from>
    <xdr:to>
      <xdr:col>13</xdr:col>
      <xdr:colOff>142875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16</xdr:row>
      <xdr:rowOff>76200</xdr:rowOff>
    </xdr:from>
    <xdr:to>
      <xdr:col>13</xdr:col>
      <xdr:colOff>171450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180975</xdr:colOff>
      <xdr:row>31</xdr:row>
      <xdr:rowOff>85724</xdr:rowOff>
    </xdr:from>
    <xdr:to>
      <xdr:col>14</xdr:col>
      <xdr:colOff>123825</xdr:colOff>
      <xdr:row>46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904875</xdr:colOff>
      <xdr:row>31</xdr:row>
      <xdr:rowOff>152400</xdr:rowOff>
    </xdr:from>
    <xdr:to>
      <xdr:col>5</xdr:col>
      <xdr:colOff>457200</xdr:colOff>
      <xdr:row>46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opLeftCell="A3" workbookViewId="0">
      <selection activeCell="B6" sqref="B6:G6"/>
    </sheetView>
  </sheetViews>
  <sheetFormatPr defaultRowHeight="15"/>
  <cols>
    <col min="1" max="1" width="72.28515625" bestFit="1" customWidth="1"/>
    <col min="2" max="2" width="10.7109375" bestFit="1" customWidth="1"/>
    <col min="3" max="3" width="16.140625" bestFit="1" customWidth="1"/>
    <col min="4" max="4" width="7.42578125" bestFit="1" customWidth="1"/>
    <col min="5" max="5" width="16.140625" bestFit="1" customWidth="1"/>
    <col min="6" max="6" width="10.85546875" bestFit="1" customWidth="1"/>
    <col min="7" max="7" width="16.140625" bestFit="1" customWidth="1"/>
  </cols>
  <sheetData>
    <row r="1" spans="1:7">
      <c r="A1" t="s">
        <v>0</v>
      </c>
    </row>
    <row r="3" spans="1:7">
      <c r="A3" s="31" t="s">
        <v>1</v>
      </c>
      <c r="B3" s="30" t="s">
        <v>2</v>
      </c>
      <c r="C3" s="30"/>
      <c r="D3" s="30"/>
      <c r="E3" s="30"/>
      <c r="F3" s="30"/>
      <c r="G3" s="30"/>
    </row>
    <row r="4" spans="1:7">
      <c r="A4" s="31"/>
      <c r="B4" s="30" t="s">
        <v>3</v>
      </c>
      <c r="C4" s="30"/>
      <c r="D4" s="30" t="s">
        <v>4</v>
      </c>
      <c r="E4" s="30"/>
      <c r="F4" s="30" t="s">
        <v>5</v>
      </c>
      <c r="G4" s="30"/>
    </row>
    <row r="5" spans="1:7">
      <c r="A5" s="31"/>
      <c r="B5" s="2" t="s">
        <v>6</v>
      </c>
      <c r="C5" s="2" t="s">
        <v>7</v>
      </c>
      <c r="D5" s="2" t="s">
        <v>6</v>
      </c>
      <c r="E5" s="2" t="s">
        <v>7</v>
      </c>
      <c r="F5" s="2" t="s">
        <v>6</v>
      </c>
      <c r="G5" s="2" t="s">
        <v>7</v>
      </c>
    </row>
    <row r="6" spans="1:7">
      <c r="A6" s="3" t="s">
        <v>8</v>
      </c>
      <c r="B6" s="2">
        <v>52.6</v>
      </c>
      <c r="C6" s="5" t="s">
        <v>9</v>
      </c>
      <c r="D6" s="2">
        <v>78.2</v>
      </c>
      <c r="E6" s="5" t="s">
        <v>9</v>
      </c>
      <c r="F6" s="2">
        <v>54.1</v>
      </c>
      <c r="G6" s="5" t="s">
        <v>9</v>
      </c>
    </row>
    <row r="7" spans="1:7">
      <c r="A7" s="3" t="s">
        <v>10</v>
      </c>
      <c r="B7" s="2">
        <v>69.7</v>
      </c>
      <c r="C7" s="5">
        <v>32.5</v>
      </c>
      <c r="D7" s="2">
        <v>87.5</v>
      </c>
      <c r="E7" s="5">
        <v>11.9</v>
      </c>
      <c r="F7" s="2">
        <v>60.1</v>
      </c>
      <c r="G7" s="5">
        <v>11.2</v>
      </c>
    </row>
    <row r="8" spans="1:7">
      <c r="A8" s="3" t="s">
        <v>11</v>
      </c>
      <c r="B8" s="2">
        <v>72.599999999999994</v>
      </c>
      <c r="C8" s="5">
        <v>4.2</v>
      </c>
      <c r="D8" s="2">
        <v>84.1</v>
      </c>
      <c r="E8" s="5">
        <v>3.9</v>
      </c>
      <c r="F8" s="2">
        <v>61.2</v>
      </c>
      <c r="G8" s="5">
        <v>1.8</v>
      </c>
    </row>
    <row r="9" spans="1:7">
      <c r="A9" s="3" t="s">
        <v>12</v>
      </c>
      <c r="B9" s="2">
        <v>75.400000000000006</v>
      </c>
      <c r="C9" s="5">
        <v>3.9</v>
      </c>
      <c r="D9" s="2">
        <v>81.599999999999994</v>
      </c>
      <c r="E9" s="5">
        <v>3</v>
      </c>
      <c r="F9" s="2">
        <v>63.9</v>
      </c>
      <c r="G9" s="5">
        <v>4.4000000000000004</v>
      </c>
    </row>
    <row r="10" spans="1:7">
      <c r="A10" s="3" t="s">
        <v>13</v>
      </c>
      <c r="B10" s="2">
        <v>83.1</v>
      </c>
      <c r="C10" s="5">
        <v>10.199999999999999</v>
      </c>
      <c r="D10" s="2">
        <v>83.6</v>
      </c>
      <c r="E10" s="5">
        <v>2.5</v>
      </c>
      <c r="F10" s="2">
        <v>70.400000000000006</v>
      </c>
      <c r="G10" s="5">
        <v>10.199999999999999</v>
      </c>
    </row>
    <row r="11" spans="1:7">
      <c r="A11" s="3" t="s">
        <v>14</v>
      </c>
      <c r="B11" s="2">
        <v>98.8</v>
      </c>
      <c r="C11" s="5">
        <v>18.899999999999999</v>
      </c>
      <c r="D11" s="2">
        <v>89.1</v>
      </c>
      <c r="E11" s="5">
        <v>6.6</v>
      </c>
      <c r="F11" s="2">
        <v>84.1</v>
      </c>
      <c r="G11" s="5">
        <v>19.5</v>
      </c>
    </row>
    <row r="12" spans="1:7">
      <c r="A12" s="3" t="s">
        <v>15</v>
      </c>
      <c r="B12" s="2">
        <v>97.4</v>
      </c>
      <c r="C12" s="5" t="s">
        <v>16</v>
      </c>
      <c r="D12" s="2">
        <v>85.8</v>
      </c>
      <c r="E12" s="5">
        <v>3.7</v>
      </c>
      <c r="F12" s="2">
        <v>83.5</v>
      </c>
      <c r="G12" s="5" t="s">
        <v>17</v>
      </c>
    </row>
    <row r="13" spans="1:7">
      <c r="A13" s="3" t="s">
        <v>18</v>
      </c>
      <c r="B13" s="2">
        <v>105.7</v>
      </c>
      <c r="C13" s="5">
        <v>8.5</v>
      </c>
      <c r="D13" s="2">
        <v>97.8</v>
      </c>
      <c r="E13" s="5">
        <v>14</v>
      </c>
      <c r="F13" s="2">
        <v>100.2</v>
      </c>
      <c r="G13" s="5">
        <v>20</v>
      </c>
    </row>
    <row r="14" spans="1:7">
      <c r="A14" s="3" t="s">
        <v>19</v>
      </c>
      <c r="B14" s="2">
        <v>104.6</v>
      </c>
      <c r="C14" s="5" t="s">
        <v>20</v>
      </c>
      <c r="D14" s="2">
        <v>102.2</v>
      </c>
      <c r="E14" s="5">
        <v>4.5</v>
      </c>
      <c r="F14" s="2">
        <v>104.8</v>
      </c>
      <c r="G14" s="5">
        <v>4.5999999999999996</v>
      </c>
    </row>
    <row r="15" spans="1:7">
      <c r="A15" s="3" t="s">
        <v>21</v>
      </c>
      <c r="B15" s="2">
        <v>100</v>
      </c>
      <c r="C15" s="5" t="s">
        <v>22</v>
      </c>
      <c r="D15" s="2">
        <v>100</v>
      </c>
      <c r="E15" s="5">
        <v>2.2000000000000002</v>
      </c>
      <c r="F15" s="2">
        <v>100</v>
      </c>
      <c r="G15" s="5" t="s">
        <v>23</v>
      </c>
    </row>
    <row r="16" spans="1:7">
      <c r="A16" s="3" t="s">
        <v>24</v>
      </c>
      <c r="B16" s="2">
        <v>101.8</v>
      </c>
      <c r="C16" s="5">
        <v>1.8</v>
      </c>
      <c r="D16" s="2">
        <v>104.4</v>
      </c>
      <c r="E16" s="5">
        <v>4.4000000000000004</v>
      </c>
      <c r="F16" s="2">
        <v>100.5</v>
      </c>
      <c r="G16" s="5">
        <v>0.5</v>
      </c>
    </row>
    <row r="17" spans="1:7">
      <c r="A17" s="3" t="s">
        <v>25</v>
      </c>
      <c r="B17" s="2">
        <v>108</v>
      </c>
      <c r="C17" s="5">
        <v>6.1</v>
      </c>
      <c r="D17" s="2">
        <v>120.4</v>
      </c>
      <c r="E17" s="5">
        <v>15.3</v>
      </c>
      <c r="F17" s="2">
        <v>110.3</v>
      </c>
      <c r="G17" s="5">
        <v>9.8000000000000007</v>
      </c>
    </row>
    <row r="18" spans="1:7">
      <c r="A18" s="3" t="s">
        <v>26</v>
      </c>
      <c r="B18" s="2">
        <v>113.2</v>
      </c>
      <c r="C18" s="5">
        <v>4.8</v>
      </c>
      <c r="D18" s="2">
        <v>140</v>
      </c>
      <c r="E18" s="5">
        <v>16.3</v>
      </c>
      <c r="F18" s="2">
        <v>118.1</v>
      </c>
      <c r="G18" s="5">
        <v>7.1</v>
      </c>
    </row>
    <row r="19" spans="1:7">
      <c r="A19" s="3" t="s">
        <v>27</v>
      </c>
      <c r="B19" s="2">
        <v>118.4</v>
      </c>
      <c r="C19" s="5">
        <v>4.5999999999999996</v>
      </c>
      <c r="D19" s="2">
        <v>157.30000000000001</v>
      </c>
      <c r="E19" s="5">
        <v>12.4</v>
      </c>
      <c r="F19" s="2">
        <v>131.19999999999999</v>
      </c>
      <c r="G19" s="5">
        <v>11.1</v>
      </c>
    </row>
    <row r="20" spans="1:7">
      <c r="A20" s="3" t="s">
        <v>28</v>
      </c>
      <c r="B20" s="2">
        <v>123.2</v>
      </c>
      <c r="C20" s="5">
        <v>4.0999999999999996</v>
      </c>
      <c r="D20" s="2">
        <v>175.4</v>
      </c>
      <c r="E20" s="5">
        <v>11.5</v>
      </c>
      <c r="F20" s="2">
        <v>148.9</v>
      </c>
      <c r="G20" s="5">
        <v>13.5</v>
      </c>
    </row>
    <row r="21" spans="1:7">
      <c r="A21" s="4"/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5" spans="1:7">
      <c r="A25" t="s">
        <v>32</v>
      </c>
    </row>
    <row r="26" spans="1:7">
      <c r="A26" t="s">
        <v>33</v>
      </c>
    </row>
    <row r="27" spans="1:7">
      <c r="A27" t="s">
        <v>34</v>
      </c>
    </row>
  </sheetData>
  <mergeCells count="5">
    <mergeCell ref="B4:C4"/>
    <mergeCell ref="D4:E4"/>
    <mergeCell ref="F4:G4"/>
    <mergeCell ref="B3:G3"/>
    <mergeCell ref="A3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topLeftCell="A9" zoomScale="120" zoomScaleNormal="120" workbookViewId="0">
      <selection activeCell="A26" sqref="A26:F28"/>
    </sheetView>
  </sheetViews>
  <sheetFormatPr defaultRowHeight="15"/>
  <cols>
    <col min="1" max="1" width="18.28515625" customWidth="1"/>
    <col min="2" max="2" width="24.85546875" bestFit="1" customWidth="1"/>
    <col min="3" max="3" width="16.140625" bestFit="1" customWidth="1"/>
    <col min="4" max="5" width="28.85546875" bestFit="1" customWidth="1"/>
    <col min="6" max="6" width="18.28515625" bestFit="1" customWidth="1"/>
  </cols>
  <sheetData>
    <row r="1" spans="1:7">
      <c r="C1" s="1"/>
    </row>
    <row r="2" spans="1:7">
      <c r="A2" s="5" t="s">
        <v>46</v>
      </c>
      <c r="B2" s="7" t="s">
        <v>38</v>
      </c>
      <c r="C2" s="7" t="s">
        <v>7</v>
      </c>
      <c r="D2" s="6" t="s">
        <v>36</v>
      </c>
      <c r="E2" s="6" t="s">
        <v>37</v>
      </c>
      <c r="F2" s="6" t="s">
        <v>35</v>
      </c>
      <c r="G2" s="1"/>
    </row>
    <row r="3" spans="1:7">
      <c r="A3" s="5" t="s">
        <v>8</v>
      </c>
      <c r="B3" s="8">
        <v>78.2</v>
      </c>
      <c r="C3" s="8">
        <v>0</v>
      </c>
      <c r="D3" s="8">
        <v>160.5</v>
      </c>
      <c r="E3" s="8">
        <v>35</v>
      </c>
      <c r="F3" s="9">
        <v>630</v>
      </c>
      <c r="G3" s="1"/>
    </row>
    <row r="4" spans="1:7">
      <c r="A4" s="5" t="s">
        <v>10</v>
      </c>
      <c r="B4" s="8">
        <v>87.5</v>
      </c>
      <c r="C4" s="8">
        <v>11.9</v>
      </c>
      <c r="D4" s="8">
        <v>248.9</v>
      </c>
      <c r="E4" s="8">
        <v>45</v>
      </c>
      <c r="F4" s="8">
        <v>651</v>
      </c>
      <c r="G4" s="1"/>
    </row>
    <row r="5" spans="1:7">
      <c r="A5" s="5" t="s">
        <v>11</v>
      </c>
      <c r="B5" s="8">
        <v>84.1</v>
      </c>
      <c r="C5" s="8">
        <v>3.9</v>
      </c>
      <c r="D5" s="8">
        <v>155.30000000000001</v>
      </c>
      <c r="E5" s="8">
        <v>20</v>
      </c>
      <c r="F5" s="8">
        <v>699</v>
      </c>
      <c r="G5" s="1"/>
    </row>
    <row r="6" spans="1:7">
      <c r="A6" s="5" t="s">
        <v>12</v>
      </c>
      <c r="B6" s="8">
        <v>81.599999999999994</v>
      </c>
      <c r="C6" s="8">
        <v>3</v>
      </c>
      <c r="D6" s="8">
        <v>240.4</v>
      </c>
      <c r="E6" s="8">
        <v>32</v>
      </c>
      <c r="F6" s="8">
        <v>768</v>
      </c>
      <c r="G6" s="1"/>
    </row>
    <row r="7" spans="1:7">
      <c r="A7" s="5" t="s">
        <v>13</v>
      </c>
      <c r="B7" s="8">
        <v>83.6</v>
      </c>
      <c r="C7" s="8">
        <v>2.5</v>
      </c>
      <c r="D7" s="8">
        <v>188.4</v>
      </c>
      <c r="E7" s="8">
        <v>25</v>
      </c>
      <c r="F7" s="8">
        <v>739</v>
      </c>
      <c r="G7" s="1"/>
    </row>
    <row r="8" spans="1:7">
      <c r="A8" s="5" t="s">
        <v>14</v>
      </c>
      <c r="B8" s="8">
        <v>89.1</v>
      </c>
      <c r="C8" s="8">
        <v>6.6</v>
      </c>
      <c r="D8" s="8">
        <v>155.80000000000001</v>
      </c>
      <c r="E8" s="8">
        <v>14</v>
      </c>
      <c r="F8" s="8">
        <v>779</v>
      </c>
      <c r="G8" s="1"/>
    </row>
    <row r="9" spans="1:7">
      <c r="A9" s="5" t="s">
        <v>15</v>
      </c>
      <c r="B9" s="8">
        <v>85.8</v>
      </c>
      <c r="C9" s="8">
        <v>3.7</v>
      </c>
      <c r="D9" s="8">
        <v>174.8</v>
      </c>
      <c r="E9" s="8">
        <v>8</v>
      </c>
      <c r="F9" s="8">
        <v>749</v>
      </c>
      <c r="G9" s="1"/>
    </row>
    <row r="10" spans="1:7">
      <c r="A10" s="5" t="s">
        <v>18</v>
      </c>
      <c r="B10" s="8">
        <v>97.8</v>
      </c>
      <c r="C10" s="8">
        <v>14</v>
      </c>
      <c r="D10" s="8">
        <v>310.5</v>
      </c>
      <c r="E10" s="8">
        <v>10</v>
      </c>
      <c r="F10" s="8">
        <v>780</v>
      </c>
      <c r="G10" s="1"/>
    </row>
    <row r="11" spans="1:7">
      <c r="A11" s="5" t="s">
        <v>19</v>
      </c>
      <c r="B11" s="8">
        <v>102.2</v>
      </c>
      <c r="C11" s="8">
        <v>4.5</v>
      </c>
      <c r="D11" s="8">
        <v>168.2</v>
      </c>
      <c r="E11" s="8">
        <v>28</v>
      </c>
      <c r="F11" s="8">
        <v>790</v>
      </c>
      <c r="G11" s="1"/>
    </row>
    <row r="12" spans="1:7">
      <c r="A12" s="5" t="s">
        <v>21</v>
      </c>
      <c r="B12" s="8">
        <v>100</v>
      </c>
      <c r="C12" s="8">
        <v>2.2000000000000002</v>
      </c>
      <c r="D12" s="8">
        <v>247</v>
      </c>
      <c r="E12" s="8">
        <v>30</v>
      </c>
      <c r="F12" s="8">
        <v>834</v>
      </c>
      <c r="G12" s="1"/>
    </row>
    <row r="13" spans="1:7">
      <c r="A13" s="5" t="s">
        <v>24</v>
      </c>
      <c r="B13" s="8">
        <v>104.4</v>
      </c>
      <c r="C13" s="8">
        <v>4.4000000000000004</v>
      </c>
      <c r="D13" s="8">
        <v>182</v>
      </c>
      <c r="E13" s="8">
        <v>2</v>
      </c>
      <c r="F13" s="8">
        <v>795</v>
      </c>
      <c r="G13" s="1"/>
    </row>
    <row r="14" spans="1:7">
      <c r="A14" s="5" t="s">
        <v>25</v>
      </c>
      <c r="B14" s="8">
        <v>120.4</v>
      </c>
      <c r="C14" s="8">
        <v>15.3</v>
      </c>
      <c r="D14" s="8">
        <v>214.3</v>
      </c>
      <c r="E14" s="8">
        <v>6</v>
      </c>
      <c r="F14" s="8">
        <v>839</v>
      </c>
    </row>
    <row r="15" spans="1:7">
      <c r="A15" s="5" t="s">
        <v>26</v>
      </c>
      <c r="B15" s="8">
        <v>140</v>
      </c>
      <c r="C15" s="8">
        <v>16.3</v>
      </c>
      <c r="D15" s="8">
        <v>212.1</v>
      </c>
      <c r="E15" s="8">
        <v>14</v>
      </c>
      <c r="F15" s="8">
        <v>797</v>
      </c>
    </row>
    <row r="16" spans="1:7">
      <c r="A16" s="5" t="s">
        <v>27</v>
      </c>
      <c r="B16" s="9">
        <v>157.30000000000001</v>
      </c>
      <c r="C16" s="8">
        <v>12.4</v>
      </c>
      <c r="D16" s="8">
        <v>248.5</v>
      </c>
      <c r="E16" s="8">
        <v>9</v>
      </c>
      <c r="F16" s="8">
        <v>845</v>
      </c>
    </row>
    <row r="17" spans="1:6">
      <c r="A17" s="5" t="s">
        <v>28</v>
      </c>
      <c r="B17" s="9">
        <v>175.4</v>
      </c>
      <c r="C17" s="8">
        <v>11.5</v>
      </c>
      <c r="D17" s="8">
        <v>230</v>
      </c>
      <c r="E17" s="8">
        <v>1</v>
      </c>
      <c r="F17" s="9">
        <v>960</v>
      </c>
    </row>
    <row r="18" spans="1:6">
      <c r="A18" s="5" t="s">
        <v>47</v>
      </c>
      <c r="B18" s="10">
        <f>MIN(B3:B17)</f>
        <v>78.2</v>
      </c>
      <c r="C18" s="10">
        <f t="shared" ref="C18:F18" si="0">MIN(C3:C17)</f>
        <v>0</v>
      </c>
      <c r="D18" s="10">
        <f t="shared" si="0"/>
        <v>155.30000000000001</v>
      </c>
      <c r="E18" s="10">
        <f t="shared" si="0"/>
        <v>1</v>
      </c>
      <c r="F18" s="10">
        <f t="shared" si="0"/>
        <v>630</v>
      </c>
    </row>
    <row r="19" spans="1:6">
      <c r="A19" s="5" t="s">
        <v>48</v>
      </c>
      <c r="B19" s="10">
        <f>MAX(B3:B17)</f>
        <v>175.4</v>
      </c>
      <c r="C19" s="10">
        <f t="shared" ref="C19:F19" si="1">MAX(C3:C17)</f>
        <v>16.3</v>
      </c>
      <c r="D19" s="10">
        <f t="shared" si="1"/>
        <v>310.5</v>
      </c>
      <c r="E19" s="10">
        <f t="shared" si="1"/>
        <v>45</v>
      </c>
      <c r="F19" s="10">
        <f t="shared" si="1"/>
        <v>960</v>
      </c>
    </row>
    <row r="20" spans="1:6">
      <c r="A20" s="5" t="s">
        <v>39</v>
      </c>
      <c r="B20" s="11">
        <f>AVERAGE(B3:B17)</f>
        <v>105.82666666666667</v>
      </c>
      <c r="C20" s="11">
        <f t="shared" ref="C20:F20" si="2">AVERAGE(C3:C17)</f>
        <v>7.48</v>
      </c>
      <c r="D20" s="11">
        <f t="shared" si="2"/>
        <v>209.11333333333334</v>
      </c>
      <c r="E20" s="11">
        <f t="shared" si="2"/>
        <v>18.600000000000001</v>
      </c>
      <c r="F20" s="11">
        <f t="shared" si="2"/>
        <v>777</v>
      </c>
    </row>
    <row r="21" spans="1:6">
      <c r="A21" s="5" t="s">
        <v>40</v>
      </c>
      <c r="B21" s="11">
        <f>STDEV(B3:B17)</f>
        <v>29.660783793387772</v>
      </c>
      <c r="C21" s="11">
        <f t="shared" ref="C21:F21" si="3">STDEV(C3:C17)</f>
        <v>5.4530725284008481</v>
      </c>
      <c r="D21" s="11">
        <f t="shared" si="3"/>
        <v>45.052982566032576</v>
      </c>
      <c r="E21" s="11">
        <f t="shared" si="3"/>
        <v>13.286943107534448</v>
      </c>
      <c r="F21" s="11">
        <f t="shared" si="3"/>
        <v>81.059942546946615</v>
      </c>
    </row>
    <row r="22" spans="1:6">
      <c r="A22" s="5" t="s">
        <v>41</v>
      </c>
      <c r="B22" s="11">
        <f>QUARTILE(B3:B17, 1)</f>
        <v>84.949999999999989</v>
      </c>
      <c r="C22" s="11">
        <f t="shared" ref="C22:F22" si="4">QUARTILE(C3:C17, 1)</f>
        <v>3.35</v>
      </c>
      <c r="D22" s="11">
        <f t="shared" si="4"/>
        <v>171.5</v>
      </c>
      <c r="E22" s="11">
        <f t="shared" si="4"/>
        <v>8.5</v>
      </c>
      <c r="F22" s="11">
        <f t="shared" si="4"/>
        <v>744</v>
      </c>
    </row>
    <row r="23" spans="1:6">
      <c r="A23" s="5" t="s">
        <v>49</v>
      </c>
      <c r="B23" s="11">
        <f>QUARTILE(B3:B17,2)</f>
        <v>97.8</v>
      </c>
      <c r="C23" s="11">
        <f t="shared" ref="C23:F23" si="5">QUARTILE(C3:C17,2)</f>
        <v>4.5</v>
      </c>
      <c r="D23" s="11">
        <f t="shared" si="5"/>
        <v>212.1</v>
      </c>
      <c r="E23" s="11">
        <f t="shared" si="5"/>
        <v>14</v>
      </c>
      <c r="F23" s="11">
        <f t="shared" si="5"/>
        <v>780</v>
      </c>
    </row>
    <row r="24" spans="1:6">
      <c r="A24" s="5" t="s">
        <v>42</v>
      </c>
      <c r="B24" s="11">
        <f>QUARTILE(B3:B17,3)</f>
        <v>112.4</v>
      </c>
      <c r="C24" s="11">
        <f t="shared" ref="C24:F24" si="6">QUARTILE(C3:C17,3)</f>
        <v>12.15</v>
      </c>
      <c r="D24" s="11">
        <f t="shared" si="6"/>
        <v>243.7</v>
      </c>
      <c r="E24" s="11">
        <f t="shared" si="6"/>
        <v>29</v>
      </c>
      <c r="F24" s="11">
        <f t="shared" si="6"/>
        <v>815.5</v>
      </c>
    </row>
    <row r="25" spans="1:6">
      <c r="A25" s="5" t="s">
        <v>43</v>
      </c>
      <c r="B25" s="11">
        <f>B24-B22</f>
        <v>27.450000000000017</v>
      </c>
      <c r="C25" s="11">
        <f t="shared" ref="C25:F25" si="7">C24-C22</f>
        <v>8.8000000000000007</v>
      </c>
      <c r="D25" s="11">
        <f t="shared" si="7"/>
        <v>72.199999999999989</v>
      </c>
      <c r="E25" s="11">
        <f t="shared" si="7"/>
        <v>20.5</v>
      </c>
      <c r="F25" s="11">
        <f t="shared" si="7"/>
        <v>71.5</v>
      </c>
    </row>
    <row r="26" spans="1:6">
      <c r="A26" s="12" t="s">
        <v>44</v>
      </c>
      <c r="B26" s="11">
        <f>B22-(1.5*B25)</f>
        <v>43.774999999999963</v>
      </c>
      <c r="C26" s="11">
        <f t="shared" ref="C26:F26" si="8">C22-(1.5*C25)</f>
        <v>-9.8500000000000014</v>
      </c>
      <c r="D26" s="11">
        <f t="shared" si="8"/>
        <v>63.200000000000017</v>
      </c>
      <c r="E26" s="11">
        <f t="shared" si="8"/>
        <v>-22.25</v>
      </c>
      <c r="F26" s="11">
        <f t="shared" si="8"/>
        <v>636.75</v>
      </c>
    </row>
    <row r="27" spans="1:6">
      <c r="A27" s="12" t="s">
        <v>45</v>
      </c>
      <c r="B27" s="11">
        <f>B24+(1.5*B25)</f>
        <v>153.57500000000005</v>
      </c>
      <c r="C27" s="11">
        <f t="shared" ref="C27:F27" si="9">C24+(1.5*C25)</f>
        <v>25.35</v>
      </c>
      <c r="D27" s="11">
        <f t="shared" si="9"/>
        <v>352</v>
      </c>
      <c r="E27" s="11">
        <f t="shared" si="9"/>
        <v>59.75</v>
      </c>
      <c r="F27" s="11">
        <f t="shared" si="9"/>
        <v>922.75</v>
      </c>
    </row>
    <row r="28" spans="1:6">
      <c r="A28" s="12" t="s">
        <v>50</v>
      </c>
      <c r="B28" s="11">
        <f>CORREL(B3:B17,F3:F17)</f>
        <v>0.80347068384579456</v>
      </c>
      <c r="C28" s="11">
        <f>CORREL(C3:C17,F3:F17)</f>
        <v>0.40582639352402822</v>
      </c>
      <c r="D28" s="11">
        <f>CORREL(D3:D17,F3:F17)</f>
        <v>0.31324977119637165</v>
      </c>
      <c r="E28" s="11">
        <f>CORREL(E3:E17,F3:F17)</f>
        <v>-0.67791692062528675</v>
      </c>
      <c r="F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7"/>
  <sheetViews>
    <sheetView tabSelected="1" topLeftCell="A24" workbookViewId="0">
      <selection activeCell="F37" sqref="F37"/>
    </sheetView>
  </sheetViews>
  <sheetFormatPr defaultRowHeight="15"/>
  <cols>
    <col min="2" max="3" width="18" bestFit="1" customWidth="1"/>
    <col min="4" max="4" width="16.140625" bestFit="1" customWidth="1"/>
    <col min="5" max="5" width="28.85546875" bestFit="1" customWidth="1"/>
    <col min="6" max="6" width="19.42578125" bestFit="1" customWidth="1"/>
    <col min="7" max="7" width="18.28515625" bestFit="1" customWidth="1"/>
  </cols>
  <sheetData>
    <row r="1" spans="1:6">
      <c r="A1" s="5" t="s">
        <v>46</v>
      </c>
      <c r="B1" s="7" t="s">
        <v>38</v>
      </c>
      <c r="C1" s="7" t="s">
        <v>7</v>
      </c>
      <c r="D1" s="6" t="s">
        <v>36</v>
      </c>
      <c r="E1" s="6" t="s">
        <v>37</v>
      </c>
      <c r="F1" s="6" t="s">
        <v>35</v>
      </c>
    </row>
    <row r="2" spans="1:6">
      <c r="A2" s="5" t="s">
        <v>8</v>
      </c>
      <c r="B2" s="8">
        <v>78.2</v>
      </c>
      <c r="C2" s="8">
        <v>0</v>
      </c>
      <c r="D2" s="8">
        <v>160.5</v>
      </c>
      <c r="E2" s="8">
        <v>35</v>
      </c>
      <c r="F2" s="13">
        <v>636.75</v>
      </c>
    </row>
    <row r="3" spans="1:6">
      <c r="A3" s="5" t="s">
        <v>10</v>
      </c>
      <c r="B3" s="8">
        <v>87.5</v>
      </c>
      <c r="C3" s="8">
        <v>11.9</v>
      </c>
      <c r="D3" s="8">
        <v>248.9</v>
      </c>
      <c r="E3" s="8">
        <v>45</v>
      </c>
      <c r="F3" s="13">
        <v>651</v>
      </c>
    </row>
    <row r="4" spans="1:6">
      <c r="A4" s="5" t="s">
        <v>11</v>
      </c>
      <c r="B4" s="8">
        <v>84.1</v>
      </c>
      <c r="C4" s="8">
        <v>3.9</v>
      </c>
      <c r="D4" s="8">
        <v>155.30000000000001</v>
      </c>
      <c r="E4" s="8">
        <v>20</v>
      </c>
      <c r="F4" s="13">
        <v>699</v>
      </c>
    </row>
    <row r="5" spans="1:6">
      <c r="A5" s="5" t="s">
        <v>12</v>
      </c>
      <c r="B5" s="8">
        <v>81.599999999999994</v>
      </c>
      <c r="C5" s="8">
        <v>3</v>
      </c>
      <c r="D5" s="8">
        <v>240.4</v>
      </c>
      <c r="E5" s="8">
        <v>32</v>
      </c>
      <c r="F5" s="13">
        <v>768</v>
      </c>
    </row>
    <row r="6" spans="1:6">
      <c r="A6" s="5" t="s">
        <v>13</v>
      </c>
      <c r="B6" s="8">
        <v>83.6</v>
      </c>
      <c r="C6" s="8">
        <v>2.5</v>
      </c>
      <c r="D6" s="8">
        <v>188.4</v>
      </c>
      <c r="E6" s="8">
        <v>25</v>
      </c>
      <c r="F6" s="13">
        <v>739</v>
      </c>
    </row>
    <row r="7" spans="1:6">
      <c r="A7" s="5" t="s">
        <v>14</v>
      </c>
      <c r="B7" s="8">
        <v>89.1</v>
      </c>
      <c r="C7" s="8">
        <v>6.6</v>
      </c>
      <c r="D7" s="8">
        <v>155.80000000000001</v>
      </c>
      <c r="E7" s="8">
        <v>14</v>
      </c>
      <c r="F7" s="13">
        <v>779</v>
      </c>
    </row>
    <row r="8" spans="1:6">
      <c r="A8" s="5" t="s">
        <v>15</v>
      </c>
      <c r="B8" s="8">
        <v>85.8</v>
      </c>
      <c r="C8" s="8">
        <v>3.7</v>
      </c>
      <c r="D8" s="8">
        <v>174.8</v>
      </c>
      <c r="E8" s="8">
        <v>8</v>
      </c>
      <c r="F8" s="13">
        <v>749</v>
      </c>
    </row>
    <row r="9" spans="1:6">
      <c r="A9" s="5" t="s">
        <v>18</v>
      </c>
      <c r="B9" s="8">
        <v>97.8</v>
      </c>
      <c r="C9" s="8">
        <v>14</v>
      </c>
      <c r="D9" s="8">
        <v>310.5</v>
      </c>
      <c r="E9" s="8">
        <v>10</v>
      </c>
      <c r="F9" s="13">
        <v>780</v>
      </c>
    </row>
    <row r="10" spans="1:6">
      <c r="A10" s="5" t="s">
        <v>19</v>
      </c>
      <c r="B10" s="8">
        <v>102.2</v>
      </c>
      <c r="C10" s="8">
        <v>4.5</v>
      </c>
      <c r="D10" s="8">
        <v>168.2</v>
      </c>
      <c r="E10" s="8">
        <v>28</v>
      </c>
      <c r="F10" s="13">
        <v>790</v>
      </c>
    </row>
    <row r="11" spans="1:6">
      <c r="A11" s="5" t="s">
        <v>21</v>
      </c>
      <c r="B11" s="8">
        <v>100</v>
      </c>
      <c r="C11" s="8">
        <v>2.2000000000000002</v>
      </c>
      <c r="D11" s="8">
        <v>247</v>
      </c>
      <c r="E11" s="8">
        <v>30</v>
      </c>
      <c r="F11" s="13">
        <v>834</v>
      </c>
    </row>
    <row r="12" spans="1:6">
      <c r="A12" s="5" t="s">
        <v>24</v>
      </c>
      <c r="B12" s="8">
        <v>104.4</v>
      </c>
      <c r="C12" s="8">
        <v>4.4000000000000004</v>
      </c>
      <c r="D12" s="8">
        <v>182</v>
      </c>
      <c r="E12" s="8">
        <v>2</v>
      </c>
      <c r="F12" s="13">
        <v>795</v>
      </c>
    </row>
    <row r="13" spans="1:6">
      <c r="A13" s="5" t="s">
        <v>25</v>
      </c>
      <c r="B13" s="8">
        <v>120.4</v>
      </c>
      <c r="C13" s="8">
        <v>15.3</v>
      </c>
      <c r="D13" s="8">
        <v>214.3</v>
      </c>
      <c r="E13" s="8">
        <v>6</v>
      </c>
      <c r="F13" s="13">
        <v>839</v>
      </c>
    </row>
    <row r="14" spans="1:6">
      <c r="A14" s="5" t="s">
        <v>26</v>
      </c>
      <c r="B14" s="8">
        <v>140</v>
      </c>
      <c r="C14" s="8">
        <v>16.3</v>
      </c>
      <c r="D14" s="8">
        <v>212.1</v>
      </c>
      <c r="E14" s="8">
        <v>14</v>
      </c>
      <c r="F14" s="13">
        <v>797</v>
      </c>
    </row>
    <row r="15" spans="1:6">
      <c r="A15" s="5" t="s">
        <v>27</v>
      </c>
      <c r="B15" s="13">
        <v>153.57500000000005</v>
      </c>
      <c r="C15" s="8">
        <v>12.4</v>
      </c>
      <c r="D15" s="8">
        <v>248.5</v>
      </c>
      <c r="E15" s="8">
        <v>9</v>
      </c>
      <c r="F15" s="13">
        <v>845</v>
      </c>
    </row>
    <row r="16" spans="1:6">
      <c r="A16" s="5" t="s">
        <v>28</v>
      </c>
      <c r="B16" s="13">
        <v>153.57500000000005</v>
      </c>
      <c r="C16" s="8">
        <v>11.5</v>
      </c>
      <c r="D16" s="8">
        <v>230</v>
      </c>
      <c r="E16" s="8">
        <v>1</v>
      </c>
      <c r="F16" s="13">
        <v>922.75</v>
      </c>
    </row>
    <row r="17" spans="1:6">
      <c r="A17" s="12" t="s">
        <v>47</v>
      </c>
      <c r="B17" s="29">
        <f>MIN(B2:B16)</f>
        <v>78.2</v>
      </c>
      <c r="C17" s="29">
        <f t="shared" ref="C17:F17" si="0">MIN(C2:C16)</f>
        <v>0</v>
      </c>
      <c r="D17" s="29">
        <f t="shared" si="0"/>
        <v>155.30000000000001</v>
      </c>
      <c r="E17" s="29">
        <f t="shared" si="0"/>
        <v>1</v>
      </c>
      <c r="F17" s="29">
        <f t="shared" si="0"/>
        <v>636.75</v>
      </c>
    </row>
    <row r="18" spans="1:6">
      <c r="A18" s="12" t="s">
        <v>48</v>
      </c>
      <c r="B18" s="29">
        <f>MAX(B2:B16)</f>
        <v>153.57500000000005</v>
      </c>
      <c r="C18" s="29">
        <f t="shared" ref="C18:F18" si="1">MAX(C2:C16)</f>
        <v>16.3</v>
      </c>
      <c r="D18" s="29">
        <f t="shared" si="1"/>
        <v>310.5</v>
      </c>
      <c r="E18" s="29">
        <f t="shared" si="1"/>
        <v>45</v>
      </c>
      <c r="F18" s="29">
        <f t="shared" si="1"/>
        <v>922.75</v>
      </c>
    </row>
    <row r="19" spans="1:6">
      <c r="A19" s="12" t="s">
        <v>39</v>
      </c>
      <c r="B19" s="15">
        <f>AVERAGE(B2:B16)</f>
        <v>104.12333333333335</v>
      </c>
      <c r="C19" s="15">
        <f t="shared" ref="C19:F19" si="2">AVERAGE(C2:C16)</f>
        <v>7.48</v>
      </c>
      <c r="D19" s="15">
        <f t="shared" si="2"/>
        <v>209.11333333333334</v>
      </c>
      <c r="E19" s="15">
        <f t="shared" si="2"/>
        <v>18.600000000000001</v>
      </c>
      <c r="F19" s="15">
        <f t="shared" si="2"/>
        <v>774.9666666666667</v>
      </c>
    </row>
    <row r="20" spans="1:6">
      <c r="A20" s="12" t="s">
        <v>40</v>
      </c>
      <c r="B20" s="15">
        <f>STDEV(B2:B16)</f>
        <v>25.833260790988792</v>
      </c>
      <c r="C20" s="15">
        <f t="shared" ref="C20:F20" si="3">STDEV(C2:C16)</f>
        <v>5.4530725284008481</v>
      </c>
      <c r="D20" s="15">
        <f t="shared" si="3"/>
        <v>45.052982566032576</v>
      </c>
      <c r="E20" s="15">
        <f t="shared" si="3"/>
        <v>13.286943107534448</v>
      </c>
      <c r="F20" s="15">
        <f t="shared" si="3"/>
        <v>74.518985276683722</v>
      </c>
    </row>
    <row r="21" spans="1:6">
      <c r="A21" s="12" t="s">
        <v>41</v>
      </c>
      <c r="B21" s="15">
        <f>QUARTILE(B2:B16, 1)</f>
        <v>84.949999999999989</v>
      </c>
      <c r="C21" s="15">
        <f t="shared" ref="C21:F21" si="4">QUARTILE(C2:C16, 1)</f>
        <v>3.35</v>
      </c>
      <c r="D21" s="15">
        <f t="shared" si="4"/>
        <v>171.5</v>
      </c>
      <c r="E21" s="15">
        <f t="shared" si="4"/>
        <v>8.5</v>
      </c>
      <c r="F21" s="15">
        <f t="shared" si="4"/>
        <v>744</v>
      </c>
    </row>
    <row r="22" spans="1:6">
      <c r="A22" s="12" t="s">
        <v>49</v>
      </c>
      <c r="B22" s="15">
        <f>QUARTILE(B2:B16,2)</f>
        <v>97.8</v>
      </c>
      <c r="C22" s="15">
        <f t="shared" ref="C22:F22" si="5">QUARTILE(C2:C16,2)</f>
        <v>4.5</v>
      </c>
      <c r="D22" s="15">
        <f t="shared" si="5"/>
        <v>212.1</v>
      </c>
      <c r="E22" s="15">
        <f t="shared" si="5"/>
        <v>14</v>
      </c>
      <c r="F22" s="15">
        <f t="shared" si="5"/>
        <v>780</v>
      </c>
    </row>
    <row r="23" spans="1:6">
      <c r="A23" s="12" t="s">
        <v>42</v>
      </c>
      <c r="B23" s="15">
        <f>QUARTILE(B2:B16,3)</f>
        <v>112.4</v>
      </c>
      <c r="C23" s="15">
        <f t="shared" ref="C23:F23" si="6">QUARTILE(C2:C16,3)</f>
        <v>12.15</v>
      </c>
      <c r="D23" s="15">
        <f t="shared" si="6"/>
        <v>243.7</v>
      </c>
      <c r="E23" s="15">
        <f t="shared" si="6"/>
        <v>29</v>
      </c>
      <c r="F23" s="15">
        <f t="shared" si="6"/>
        <v>815.5</v>
      </c>
    </row>
    <row r="24" spans="1:6">
      <c r="A24" s="12" t="s">
        <v>43</v>
      </c>
      <c r="B24" s="15">
        <f>B23-B21</f>
        <v>27.450000000000017</v>
      </c>
      <c r="C24" s="15">
        <f t="shared" ref="C24:F24" si="7">C23-C21</f>
        <v>8.8000000000000007</v>
      </c>
      <c r="D24" s="15">
        <f t="shared" si="7"/>
        <v>72.199999999999989</v>
      </c>
      <c r="E24" s="15">
        <f t="shared" si="7"/>
        <v>20.5</v>
      </c>
      <c r="F24" s="15">
        <f t="shared" si="7"/>
        <v>71.5</v>
      </c>
    </row>
    <row r="25" spans="1:6">
      <c r="A25" s="12" t="s">
        <v>44</v>
      </c>
      <c r="B25" s="15">
        <f>B21-(1.5*B24)</f>
        <v>43.774999999999963</v>
      </c>
      <c r="C25" s="15">
        <f t="shared" ref="C25:F25" si="8">C21-(1.5*C24)</f>
        <v>-9.8500000000000014</v>
      </c>
      <c r="D25" s="15">
        <f t="shared" si="8"/>
        <v>63.200000000000017</v>
      </c>
      <c r="E25" s="15">
        <f t="shared" si="8"/>
        <v>-22.25</v>
      </c>
      <c r="F25" s="15">
        <f t="shared" si="8"/>
        <v>636.75</v>
      </c>
    </row>
    <row r="26" spans="1:6">
      <c r="A26" s="12" t="s">
        <v>45</v>
      </c>
      <c r="B26" s="15">
        <f>B23+(1.5*B24)</f>
        <v>153.57500000000005</v>
      </c>
      <c r="C26" s="15">
        <f t="shared" ref="C26:F26" si="9">C23+(1.5*C24)</f>
        <v>25.35</v>
      </c>
      <c r="D26" s="15">
        <f t="shared" si="9"/>
        <v>352</v>
      </c>
      <c r="E26" s="15">
        <f t="shared" si="9"/>
        <v>59.75</v>
      </c>
      <c r="F26" s="15">
        <f t="shared" si="9"/>
        <v>922.75</v>
      </c>
    </row>
    <row r="27" spans="1:6">
      <c r="A27" s="12" t="s">
        <v>50</v>
      </c>
      <c r="B27" s="28">
        <f>CORREL(B2:B16,F2:F16)</f>
        <v>0.77105490777865859</v>
      </c>
      <c r="C27" s="28">
        <f>CORREL(C2:C16,F2:F16)</f>
        <v>0.40625124953165348</v>
      </c>
      <c r="D27" s="28">
        <f>CORREL(D2:D16,F2:F16)</f>
        <v>0.31721111706719168</v>
      </c>
      <c r="E27" s="28">
        <f>CORREL(E2:E16,F2:F16)</f>
        <v>-0.68214019551315497</v>
      </c>
      <c r="F27" s="28">
        <f>CORREL(F2:F16,F2:F16)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B16" sqref="B16"/>
    </sheetView>
  </sheetViews>
  <sheetFormatPr defaultRowHeight="15"/>
  <cols>
    <col min="1" max="1" width="17.85546875" customWidth="1"/>
    <col min="2" max="2" width="18" bestFit="1" customWidth="1"/>
    <col min="3" max="3" width="16.140625" bestFit="1" customWidth="1"/>
    <col min="4" max="4" width="28.85546875" bestFit="1" customWidth="1"/>
    <col min="5" max="5" width="19.42578125" bestFit="1" customWidth="1"/>
    <col min="6" max="6" width="18.28515625" bestFit="1" customWidth="1"/>
  </cols>
  <sheetData>
    <row r="1" spans="1:6">
      <c r="A1" s="11" t="s">
        <v>51</v>
      </c>
      <c r="B1" s="11" t="s">
        <v>38</v>
      </c>
      <c r="C1" s="11" t="s">
        <v>7</v>
      </c>
      <c r="D1" s="14" t="s">
        <v>36</v>
      </c>
      <c r="E1" s="14" t="s">
        <v>37</v>
      </c>
      <c r="F1" s="14" t="s">
        <v>35</v>
      </c>
    </row>
    <row r="2" spans="1:6">
      <c r="A2" s="11" t="s">
        <v>47</v>
      </c>
      <c r="B2" s="15">
        <v>78.2</v>
      </c>
      <c r="C2" s="15">
        <v>0</v>
      </c>
      <c r="D2" s="15">
        <v>155.30000000000001</v>
      </c>
      <c r="E2" s="15">
        <v>1</v>
      </c>
      <c r="F2" s="15">
        <v>636.75</v>
      </c>
    </row>
    <row r="3" spans="1:6">
      <c r="A3" s="11" t="s">
        <v>48</v>
      </c>
      <c r="B3" s="15">
        <v>153.57500000000005</v>
      </c>
      <c r="C3" s="15">
        <v>16.3</v>
      </c>
      <c r="D3" s="15">
        <v>310.5</v>
      </c>
      <c r="E3" s="15">
        <v>45</v>
      </c>
      <c r="F3" s="15">
        <v>922.75</v>
      </c>
    </row>
    <row r="4" spans="1:6">
      <c r="A4" s="11" t="s">
        <v>39</v>
      </c>
      <c r="B4" s="15">
        <v>104.12333333333335</v>
      </c>
      <c r="C4" s="15">
        <v>7.48</v>
      </c>
      <c r="D4" s="15">
        <v>209.11333333333334</v>
      </c>
      <c r="E4" s="15">
        <v>18.600000000000001</v>
      </c>
      <c r="F4" s="15">
        <v>774.9666666666667</v>
      </c>
    </row>
    <row r="5" spans="1:6">
      <c r="A5" s="11" t="s">
        <v>40</v>
      </c>
      <c r="B5" s="15">
        <v>25.833260790988792</v>
      </c>
      <c r="C5" s="15">
        <v>5.4530725284008481</v>
      </c>
      <c r="D5" s="15">
        <v>45.052982566032576</v>
      </c>
      <c r="E5" s="15">
        <v>13.286943107534448</v>
      </c>
      <c r="F5" s="15">
        <v>74.518985276683722</v>
      </c>
    </row>
    <row r="6" spans="1:6">
      <c r="A6" s="11" t="s">
        <v>41</v>
      </c>
      <c r="B6" s="15">
        <v>84.949999999999989</v>
      </c>
      <c r="C6" s="15">
        <v>3.35</v>
      </c>
      <c r="D6" s="15">
        <v>171.5</v>
      </c>
      <c r="E6" s="15">
        <v>8.5</v>
      </c>
      <c r="F6" s="15">
        <v>744</v>
      </c>
    </row>
    <row r="7" spans="1:6">
      <c r="A7" s="11" t="s">
        <v>49</v>
      </c>
      <c r="B7" s="15">
        <v>97.8</v>
      </c>
      <c r="C7" s="15">
        <v>4.5</v>
      </c>
      <c r="D7" s="15">
        <v>212.1</v>
      </c>
      <c r="E7" s="15">
        <v>14</v>
      </c>
      <c r="F7" s="15">
        <v>780</v>
      </c>
    </row>
    <row r="8" spans="1:6">
      <c r="A8" s="11" t="s">
        <v>42</v>
      </c>
      <c r="B8" s="15">
        <v>112.4</v>
      </c>
      <c r="C8" s="15">
        <v>12.15</v>
      </c>
      <c r="D8" s="15">
        <v>243.7</v>
      </c>
      <c r="E8" s="15">
        <v>29</v>
      </c>
      <c r="F8" s="15">
        <v>815.5</v>
      </c>
    </row>
    <row r="9" spans="1:6">
      <c r="A9" s="11" t="s">
        <v>43</v>
      </c>
      <c r="B9" s="15">
        <v>27.450000000000017</v>
      </c>
      <c r="C9" s="15">
        <v>8.8000000000000007</v>
      </c>
      <c r="D9" s="15">
        <v>72.199999999999989</v>
      </c>
      <c r="E9" s="15">
        <v>20.5</v>
      </c>
      <c r="F9" s="15">
        <v>71.5</v>
      </c>
    </row>
    <row r="10" spans="1:6">
      <c r="A10" s="11" t="s">
        <v>44</v>
      </c>
      <c r="B10" s="15">
        <v>43.774999999999963</v>
      </c>
      <c r="C10" s="15">
        <v>-9.8500000000000014</v>
      </c>
      <c r="D10" s="15">
        <v>63.200000000000017</v>
      </c>
      <c r="E10" s="15">
        <v>-22.25</v>
      </c>
      <c r="F10" s="15">
        <v>636.75</v>
      </c>
    </row>
    <row r="11" spans="1:6">
      <c r="A11" s="11" t="s">
        <v>45</v>
      </c>
      <c r="B11" s="15">
        <v>153.57500000000005</v>
      </c>
      <c r="C11" s="15">
        <v>25.35</v>
      </c>
      <c r="D11" s="15">
        <v>352</v>
      </c>
      <c r="E11" s="15">
        <v>59.75</v>
      </c>
      <c r="F11" s="15">
        <v>922.75</v>
      </c>
    </row>
    <row r="12" spans="1:6">
      <c r="A12" s="11" t="s">
        <v>50</v>
      </c>
      <c r="B12" s="15">
        <v>0.77105490777865859</v>
      </c>
      <c r="C12" s="15">
        <v>0.40625124953165348</v>
      </c>
      <c r="D12" s="15">
        <v>0.31721111706719168</v>
      </c>
      <c r="E12" s="15">
        <v>-0.68214019551315497</v>
      </c>
      <c r="F12" s="15">
        <v>1</v>
      </c>
    </row>
    <row r="14" spans="1:6" ht="26.25" customHeight="1">
      <c r="A14" s="19"/>
      <c r="B14" s="20" t="s">
        <v>38</v>
      </c>
      <c r="C14" s="20" t="s">
        <v>7</v>
      </c>
      <c r="D14" s="20" t="s">
        <v>36</v>
      </c>
      <c r="E14" s="20" t="s">
        <v>37</v>
      </c>
      <c r="F14" s="20" t="s">
        <v>35</v>
      </c>
    </row>
    <row r="15" spans="1:6">
      <c r="A15" s="20" t="s">
        <v>38</v>
      </c>
      <c r="B15" s="21">
        <v>1</v>
      </c>
      <c r="C15" s="21"/>
      <c r="D15" s="21"/>
      <c r="E15" s="21"/>
      <c r="F15" s="21"/>
    </row>
    <row r="16" spans="1:6">
      <c r="A16" s="20" t="s">
        <v>7</v>
      </c>
      <c r="B16" s="21">
        <v>0.68398300000000001</v>
      </c>
      <c r="C16" s="21">
        <v>1</v>
      </c>
      <c r="D16" s="21"/>
      <c r="E16" s="21"/>
      <c r="F16" s="21"/>
    </row>
    <row r="17" spans="1:6" ht="24">
      <c r="A17" s="20" t="s">
        <v>36</v>
      </c>
      <c r="B17" s="21">
        <v>0.32358399999999998</v>
      </c>
      <c r="C17" s="21">
        <v>0.54741499999999998</v>
      </c>
      <c r="D17" s="21">
        <v>1</v>
      </c>
      <c r="E17" s="21"/>
      <c r="F17" s="21"/>
    </row>
    <row r="18" spans="1:6">
      <c r="A18" s="20" t="s">
        <v>37</v>
      </c>
      <c r="B18" s="21">
        <v>-0.58108400000000004</v>
      </c>
      <c r="C18" s="21">
        <v>-0.40322799999999998</v>
      </c>
      <c r="D18" s="21">
        <v>-1.5025E-2</v>
      </c>
      <c r="E18" s="21">
        <v>1</v>
      </c>
      <c r="F18" s="21"/>
    </row>
    <row r="19" spans="1:6">
      <c r="A19" s="20" t="s">
        <v>35</v>
      </c>
      <c r="B19" s="21">
        <v>0.77105500000000005</v>
      </c>
      <c r="C19" s="21">
        <v>0.40625099999999997</v>
      </c>
      <c r="D19" s="21">
        <v>0.31721100000000002</v>
      </c>
      <c r="E19" s="21">
        <v>-0.68213999999999997</v>
      </c>
      <c r="F19" s="21">
        <v>1</v>
      </c>
    </row>
    <row r="20" spans="1:6">
      <c r="A20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M12" sqref="M12"/>
    </sheetView>
  </sheetViews>
  <sheetFormatPr defaultRowHeight="15"/>
  <cols>
    <col min="1" max="1" width="42" customWidth="1"/>
    <col min="2" max="2" width="22.5703125" customWidth="1"/>
    <col min="3" max="3" width="18.85546875" customWidth="1"/>
    <col min="6" max="6" width="18.42578125" bestFit="1" customWidth="1"/>
  </cols>
  <sheetData>
    <row r="1" spans="1:15">
      <c r="B1" s="16"/>
      <c r="C1" s="17"/>
      <c r="D1" s="17"/>
      <c r="E1" s="17"/>
    </row>
    <row r="2" spans="1:15">
      <c r="A2" s="32" t="s">
        <v>52</v>
      </c>
      <c r="B2" s="32"/>
      <c r="C2" s="32"/>
      <c r="D2" s="32"/>
      <c r="O2" s="23" t="s">
        <v>53</v>
      </c>
    </row>
    <row r="3" spans="1:15">
      <c r="A3" s="24" t="s">
        <v>54</v>
      </c>
      <c r="B3" s="25" t="s">
        <v>55</v>
      </c>
      <c r="C3" s="26" t="s">
        <v>69</v>
      </c>
      <c r="D3" s="26">
        <v>0.77</v>
      </c>
    </row>
    <row r="4" spans="1:15">
      <c r="A4" s="24" t="s">
        <v>56</v>
      </c>
      <c r="B4" s="25" t="s">
        <v>70</v>
      </c>
      <c r="C4" s="26" t="s">
        <v>81</v>
      </c>
      <c r="D4" s="26">
        <v>0.67900000000000005</v>
      </c>
    </row>
    <row r="5" spans="1:15">
      <c r="A5" s="24" t="s">
        <v>57</v>
      </c>
      <c r="B5" s="25" t="s">
        <v>85</v>
      </c>
      <c r="C5" s="26" t="s">
        <v>82</v>
      </c>
      <c r="D5" s="26">
        <v>8.3879999999999999</v>
      </c>
    </row>
    <row r="6" spans="1:15">
      <c r="A6" s="24" t="s">
        <v>58</v>
      </c>
      <c r="B6" s="25">
        <v>15</v>
      </c>
      <c r="C6" s="26" t="s">
        <v>83</v>
      </c>
      <c r="D6" s="26">
        <v>3.0999999999999999E-3</v>
      </c>
    </row>
    <row r="7" spans="1:15">
      <c r="A7" s="24" t="s">
        <v>59</v>
      </c>
      <c r="B7" s="25">
        <v>10</v>
      </c>
      <c r="C7" s="26" t="s">
        <v>84</v>
      </c>
      <c r="D7" s="26">
        <v>-74.397000000000006</v>
      </c>
    </row>
    <row r="8" spans="1:15">
      <c r="A8" s="24" t="s">
        <v>60</v>
      </c>
      <c r="B8" s="25">
        <v>4</v>
      </c>
      <c r="C8" s="26"/>
      <c r="D8" s="26"/>
    </row>
    <row r="9" spans="1:15">
      <c r="A9" s="24" t="s">
        <v>62</v>
      </c>
      <c r="B9" s="25" t="s">
        <v>61</v>
      </c>
      <c r="C9" s="26"/>
      <c r="D9" s="26"/>
    </row>
    <row r="12" spans="1:15">
      <c r="A12" s="23"/>
    </row>
    <row r="13" spans="1:15">
      <c r="A13" s="24" t="s">
        <v>63</v>
      </c>
      <c r="B13" s="25" t="s">
        <v>71</v>
      </c>
      <c r="C13" s="25" t="s">
        <v>72</v>
      </c>
      <c r="D13" s="25" t="s">
        <v>73</v>
      </c>
      <c r="E13" s="25" t="s">
        <v>74</v>
      </c>
      <c r="F13" s="25" t="s">
        <v>75</v>
      </c>
    </row>
    <row r="14" spans="1:15">
      <c r="A14" s="24" t="s">
        <v>64</v>
      </c>
      <c r="B14" s="25">
        <v>543.49789999999996</v>
      </c>
      <c r="C14" s="25">
        <v>85.605999999999995</v>
      </c>
      <c r="D14" s="25">
        <v>6.3490000000000002</v>
      </c>
      <c r="E14" s="25">
        <v>0</v>
      </c>
      <c r="F14" s="25" t="s">
        <v>76</v>
      </c>
    </row>
    <row r="15" spans="1:15">
      <c r="A15" s="24" t="s">
        <v>65</v>
      </c>
      <c r="B15" s="25">
        <v>2.0329000000000002</v>
      </c>
      <c r="C15" s="25">
        <v>0.67400000000000004</v>
      </c>
      <c r="D15" s="25">
        <v>3.0139999999999998</v>
      </c>
      <c r="E15" s="27">
        <v>1.2999999999999999E-2</v>
      </c>
      <c r="F15" s="25" t="s">
        <v>77</v>
      </c>
    </row>
    <row r="16" spans="1:15">
      <c r="A16" s="24" t="s">
        <v>66</v>
      </c>
      <c r="B16" s="25">
        <v>-5.8192000000000004</v>
      </c>
      <c r="C16" s="25">
        <v>3.25</v>
      </c>
      <c r="D16" s="25">
        <v>-1.79</v>
      </c>
      <c r="E16" s="25">
        <v>0.104</v>
      </c>
      <c r="F16" s="25" t="s">
        <v>78</v>
      </c>
    </row>
    <row r="17" spans="1:6">
      <c r="A17" s="24" t="s">
        <v>67</v>
      </c>
      <c r="B17" s="25">
        <v>0.52210000000000001</v>
      </c>
      <c r="C17" s="25">
        <v>0.311</v>
      </c>
      <c r="D17" s="25">
        <v>1.6779999999999999</v>
      </c>
      <c r="E17" s="25">
        <v>0.124</v>
      </c>
      <c r="F17" s="25" t="s">
        <v>79</v>
      </c>
    </row>
    <row r="18" spans="1:6">
      <c r="A18" s="24" t="s">
        <v>68</v>
      </c>
      <c r="B18" s="24">
        <v>-2.4655</v>
      </c>
      <c r="C18" s="25">
        <v>1.0820000000000001</v>
      </c>
      <c r="D18" s="25">
        <v>-2.2799999999999998</v>
      </c>
      <c r="E18" s="27">
        <v>4.5999999999999999E-2</v>
      </c>
      <c r="F18" s="25" t="s">
        <v>80</v>
      </c>
    </row>
    <row r="19" spans="1:6">
      <c r="A19" s="23"/>
    </row>
    <row r="20" spans="1:6">
      <c r="A20" s="23"/>
    </row>
    <row r="21" spans="1:6">
      <c r="A21" s="23"/>
    </row>
    <row r="22" spans="1:6">
      <c r="A22" s="23"/>
    </row>
    <row r="23" spans="1:6">
      <c r="A23" s="23"/>
    </row>
    <row r="24" spans="1:6">
      <c r="A24" s="23"/>
    </row>
    <row r="25" spans="1:6">
      <c r="A25" s="22"/>
    </row>
    <row r="26" spans="1:6">
      <c r="A26" s="23"/>
    </row>
    <row r="27" spans="1:6">
      <c r="A27" s="23"/>
    </row>
    <row r="28" spans="1:6">
      <c r="A28" s="23"/>
    </row>
    <row r="29" spans="1:6">
      <c r="A29" s="23"/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house-price-index-bris-syd-melb</vt:lpstr>
      <vt:lpstr>house-price-index and sales</vt:lpstr>
      <vt:lpstr>withoutOutlierData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Shuaib Khan</dc:creator>
  <cp:lastModifiedBy>ACER</cp:lastModifiedBy>
  <dcterms:created xsi:type="dcterms:W3CDTF">2018-02-21T10:37:19Z</dcterms:created>
  <dcterms:modified xsi:type="dcterms:W3CDTF">2020-11-11T17:30:19Z</dcterms:modified>
</cp:coreProperties>
</file>