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kas\Desktop\"/>
    </mc:Choice>
  </mc:AlternateContent>
  <xr:revisionPtr revIDLastSave="0" documentId="13_ncr:1_{ECC94E6C-C629-4DAB-A9D9-3F368A671AD0}" xr6:coauthVersionLast="47" xr6:coauthVersionMax="47" xr10:uidLastSave="{00000000-0000-0000-0000-000000000000}"/>
  <bookViews>
    <workbookView xWindow="-108" yWindow="-108" windowWidth="23256" windowHeight="13896" activeTab="1" xr2:uid="{1938F0E2-D31A-48DC-BF8D-A8579F8C83B9}"/>
  </bookViews>
  <sheets>
    <sheet name="M10" sheetId="1" r:id="rId1"/>
    <sheet name="A1" sheetId="3" r:id="rId2"/>
    <sheet name="A2" sheetId="5" r:id="rId3"/>
    <sheet name="A3" sheetId="6" r:id="rId4"/>
    <sheet name="A4" sheetId="7" r:id="rId5"/>
  </sheets>
  <definedNames>
    <definedName name="solver_adj" localSheetId="1" hidden="1">'A1'!$I$12:$J$12</definedName>
    <definedName name="solver_adj" localSheetId="2" hidden="1">'A2'!$E$41:$AB$41</definedName>
    <definedName name="solver_adj" localSheetId="3" hidden="1">'A3'!$D$19:$G$19</definedName>
    <definedName name="solver_adj" localSheetId="4" hidden="1">'A4'!$E$25:$P$25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'A1'!$I$12:$J$12</definedName>
    <definedName name="solver_lhs1" localSheetId="2" hidden="1">'A2'!$AC$13:$AC$36</definedName>
    <definedName name="solver_lhs1" localSheetId="3" hidden="1">'A3'!$D$19:$G$19</definedName>
    <definedName name="solver_lhs1" localSheetId="4" hidden="1">'A4'!$E$25:$P$25</definedName>
    <definedName name="solver_lhs2" localSheetId="1" hidden="1">'A1'!$K$10:$K$11</definedName>
    <definedName name="solver_lhs2" localSheetId="2" hidden="1">'A2'!$AC$7:$AC$12</definedName>
    <definedName name="solver_lhs2" localSheetId="3" hidden="1">'A3'!$H$12:$H$16</definedName>
    <definedName name="solver_lhs2" localSheetId="4" hidden="1">'A4'!$Q$11:$Q$22</definedName>
    <definedName name="solver_lhs3" localSheetId="1" hidden="1">'A1'!$K$5:$K$9</definedName>
    <definedName name="solver_lhs3" localSheetId="3" hidden="1">'A3'!$H$7:$H$11</definedName>
    <definedName name="solver_lhs3" localSheetId="4" hidden="1">'A4'!$Q$5:$Q$10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3</definedName>
    <definedName name="solver_num" localSheetId="2" hidden="1">2</definedName>
    <definedName name="solver_num" localSheetId="3" hidden="1">3</definedName>
    <definedName name="solver_num" localSheetId="4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'A1'!$K$4</definedName>
    <definedName name="solver_opt" localSheetId="2" hidden="1">'A2'!$AC$6</definedName>
    <definedName name="solver_opt" localSheetId="3" hidden="1">'A3'!$H$6</definedName>
    <definedName name="solver_opt" localSheetId="4" hidden="1">'A4'!$Q$4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4</definedName>
    <definedName name="solver_rel1" localSheetId="2" hidden="1">1</definedName>
    <definedName name="solver_rel1" localSheetId="3" hidden="1">4</definedName>
    <definedName name="solver_rel1" localSheetId="4" hidden="1">4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1</definedName>
    <definedName name="solver_rel3" localSheetId="1" hidden="1">1</definedName>
    <definedName name="solver_rel3" localSheetId="3" hidden="1">1</definedName>
    <definedName name="solver_rel3" localSheetId="4" hidden="1">3</definedName>
    <definedName name="solver_rhs1" localSheetId="1" hidden="1">"integer"</definedName>
    <definedName name="solver_rhs1" localSheetId="2" hidden="1">'A2'!$AF$13:$AF$36</definedName>
    <definedName name="solver_rhs1" localSheetId="3" hidden="1">"integer"</definedName>
    <definedName name="solver_rhs1" localSheetId="4" hidden="1">"integer"</definedName>
    <definedName name="solver_rhs2" localSheetId="1" hidden="1">'A1'!$M$10:$M$11</definedName>
    <definedName name="solver_rhs2" localSheetId="2" hidden="1">'A2'!$AF$7:$AF$12</definedName>
    <definedName name="solver_rhs2" localSheetId="3" hidden="1">'A3'!$K$12:$K$16</definedName>
    <definedName name="solver_rhs2" localSheetId="4" hidden="1">'A4'!$T$11:$T$22</definedName>
    <definedName name="solver_rhs3" localSheetId="1" hidden="1">'A1'!$M$5:$M$9</definedName>
    <definedName name="solver_rhs3" localSheetId="3" hidden="1">'A3'!$K$7:$K$11</definedName>
    <definedName name="solver_rhs3" localSheetId="4" hidden="1">'A4'!$T$5:$T$10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3" l="1"/>
  <c r="K29" i="3" s="1"/>
  <c r="J27" i="3"/>
  <c r="J29" i="3" s="1"/>
  <c r="Q10" i="7" l="1"/>
  <c r="Q5" i="7"/>
  <c r="Q6" i="7"/>
  <c r="Q7" i="7"/>
  <c r="Q8" i="7"/>
  <c r="Q9" i="7"/>
  <c r="Q11" i="7"/>
  <c r="Q12" i="7"/>
  <c r="Q13" i="7"/>
  <c r="Q14" i="7"/>
  <c r="Q15" i="7"/>
  <c r="Q16" i="7"/>
  <c r="Q17" i="7"/>
  <c r="Q18" i="7"/>
  <c r="Q19" i="7"/>
  <c r="Q20" i="7"/>
  <c r="Q21" i="7"/>
  <c r="Q22" i="7"/>
  <c r="Q4" i="7"/>
  <c r="L4" i="7" l="1"/>
  <c r="M4" i="7"/>
  <c r="N4" i="7"/>
  <c r="O4" i="7"/>
  <c r="P4" i="7"/>
  <c r="K4" i="7"/>
  <c r="M8" i="6"/>
  <c r="M9" i="6"/>
  <c r="M10" i="6"/>
  <c r="M11" i="6"/>
  <c r="M7" i="6"/>
  <c r="H8" i="6"/>
  <c r="H7" i="6"/>
  <c r="H6" i="6"/>
  <c r="K16" i="6"/>
  <c r="H9" i="6"/>
  <c r="H10" i="6"/>
  <c r="H11" i="6"/>
  <c r="H12" i="6"/>
  <c r="H13" i="6"/>
  <c r="H14" i="6"/>
  <c r="H15" i="6"/>
  <c r="H16" i="6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K4" i="3"/>
  <c r="M11" i="3" l="1"/>
  <c r="M10" i="3"/>
  <c r="K11" i="3"/>
  <c r="K10" i="3"/>
  <c r="K9" i="3"/>
  <c r="O9" i="3" s="1"/>
  <c r="K8" i="3"/>
  <c r="O8" i="3" s="1"/>
  <c r="K7" i="3"/>
  <c r="O7" i="3" s="1"/>
  <c r="K6" i="3"/>
  <c r="O6" i="3" s="1"/>
  <c r="K5" i="3"/>
  <c r="O5" i="3" s="1"/>
</calcChain>
</file>

<file path=xl/sharedStrings.xml><?xml version="1.0" encoding="utf-8"?>
<sst xmlns="http://schemas.openxmlformats.org/spreadsheetml/2006/main" count="236" uniqueCount="88">
  <si>
    <t>Softball</t>
  </si>
  <si>
    <t>Baseball</t>
  </si>
  <si>
    <t>Leather</t>
  </si>
  <si>
    <t>Nylon</t>
  </si>
  <si>
    <t>Core</t>
  </si>
  <si>
    <t>General Labor</t>
  </si>
  <si>
    <t>Stitching Labor</t>
  </si>
  <si>
    <t>&lt;=</t>
  </si>
  <si>
    <t>Solution</t>
  </si>
  <si>
    <t>C1</t>
  </si>
  <si>
    <t>C2</t>
  </si>
  <si>
    <t>&gt;=</t>
  </si>
  <si>
    <t xml:space="preserve">Name </t>
  </si>
  <si>
    <t>Alka Santosh Naik</t>
  </si>
  <si>
    <t>U Number</t>
  </si>
  <si>
    <t>U16999752</t>
  </si>
  <si>
    <t>Module 10</t>
  </si>
  <si>
    <t>W1</t>
  </si>
  <si>
    <t>W2</t>
  </si>
  <si>
    <t>W3</t>
  </si>
  <si>
    <t>W4</t>
  </si>
  <si>
    <t>W5</t>
  </si>
  <si>
    <t>W6</t>
  </si>
  <si>
    <t>Regular Time</t>
  </si>
  <si>
    <t>Over Time</t>
  </si>
  <si>
    <t>Sub-Contract Time</t>
  </si>
  <si>
    <t>Inventory</t>
  </si>
  <si>
    <t>Week1</t>
  </si>
  <si>
    <t>Week2</t>
  </si>
  <si>
    <t>Week3</t>
  </si>
  <si>
    <t>Week4</t>
  </si>
  <si>
    <t>Week5</t>
  </si>
  <si>
    <t>Week6</t>
  </si>
  <si>
    <t>solution</t>
  </si>
  <si>
    <t xml:space="preserve">Cheese </t>
  </si>
  <si>
    <t>Meat</t>
  </si>
  <si>
    <t>Cheese</t>
  </si>
  <si>
    <t>Vegetable</t>
  </si>
  <si>
    <t>Supreme</t>
  </si>
  <si>
    <t>Dough</t>
  </si>
  <si>
    <t>Sause</t>
  </si>
  <si>
    <t>75% constrain</t>
  </si>
  <si>
    <t>Remaining Material</t>
  </si>
  <si>
    <t>We have Leather, Nylon, Core and Stitching Labor in excess over what is needed for the optimal mix of softballs and baseballs.</t>
  </si>
  <si>
    <t>During the six-week planning horizon, the maximum and minimum inventory levels for BP’s storage facility are 500 and 0, respectively.</t>
  </si>
  <si>
    <t>Cheese constrain</t>
  </si>
  <si>
    <t>Meat constrain</t>
  </si>
  <si>
    <t>Vegetable constrain</t>
  </si>
  <si>
    <t>Supreme constrain</t>
  </si>
  <si>
    <t>Sause and meat would be immediately required to increase revenue.</t>
  </si>
  <si>
    <t>Production</t>
  </si>
  <si>
    <t>Month 1</t>
  </si>
  <si>
    <t>Month 2</t>
  </si>
  <si>
    <t>Month 3</t>
  </si>
  <si>
    <t>Month 4</t>
  </si>
  <si>
    <t>Month 5</t>
  </si>
  <si>
    <t>Month 6</t>
  </si>
  <si>
    <t>Resource</t>
  </si>
  <si>
    <t>Amount Required For</t>
  </si>
  <si>
    <t>Amount Available</t>
  </si>
  <si>
    <t>Cost</t>
  </si>
  <si>
    <t>5 oz.</t>
  </si>
  <si>
    <t>4 oz.</t>
  </si>
  <si>
    <t>325 lbs.</t>
  </si>
  <si>
    <t>$6/lb.</t>
  </si>
  <si>
    <t>6 yds.</t>
  </si>
  <si>
    <t>3 yds.</t>
  </si>
  <si>
    <t>5,400 yds.</t>
  </si>
  <si>
    <t>$15/100 yds.</t>
  </si>
  <si>
    <t>2 oz.</t>
  </si>
  <si>
    <t>250 lbs.</t>
  </si>
  <si>
    <t>$9/lb.</t>
  </si>
  <si>
    <t>2.5 min.</t>
  </si>
  <si>
    <t>2 min.</t>
  </si>
  <si>
    <t>20 hours</t>
  </si>
  <si>
    <t>$10/hr.</t>
  </si>
  <si>
    <t>5 min.</t>
  </si>
  <si>
    <t>4 min.</t>
  </si>
  <si>
    <t>50 hours</t>
  </si>
  <si>
    <t>$18/hr.</t>
  </si>
  <si>
    <t>Raw Material</t>
  </si>
  <si>
    <t>Price in dollars</t>
  </si>
  <si>
    <t>Production cost per ball</t>
  </si>
  <si>
    <t>softball</t>
  </si>
  <si>
    <t>baseball</t>
  </si>
  <si>
    <t>Production Price</t>
  </si>
  <si>
    <t>Selling price</t>
  </si>
  <si>
    <t>Profit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</si>
</sst>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8" borderId="0" xfId="0" applyFill="1"/>
    <xf numFmtId="0" fontId="3" fillId="0" borderId="0" xfId="0" applyFont="1"/>
    <xf numFmtId="0" fontId="3" fillId="0" borderId="0" xfId="0" applyFont="1" applyAlignment="1">
      <alignment vertical="center" wrapText="1"/>
    </xf>
    <xf numFmtId="6" fontId="3" fillId="0" borderId="0" xfId="0" applyNumberFormat="1" applyFont="1" applyAlignment="1">
      <alignment horizontal="center" vertical="center" wrapText="1"/>
    </xf>
    <xf numFmtId="0" fontId="0" fillId="5" borderId="0" xfId="0" applyFill="1"/>
    <xf numFmtId="43" fontId="0" fillId="0" borderId="0" xfId="1" applyFont="1"/>
    <xf numFmtId="43" fontId="0" fillId="7" borderId="0" xfId="1" applyFont="1" applyFill="1"/>
    <xf numFmtId="43" fontId="0" fillId="0" borderId="0" xfId="1" applyFont="1" applyFill="1"/>
    <xf numFmtId="43" fontId="3" fillId="0" borderId="0" xfId="1" applyFont="1" applyBorder="1" applyAlignment="1">
      <alignment vertical="center" wrapText="1"/>
    </xf>
    <xf numFmtId="43" fontId="3" fillId="0" borderId="0" xfId="1" applyFont="1" applyBorder="1" applyAlignment="1">
      <alignment horizontal="center" vertical="center" wrapText="1"/>
    </xf>
    <xf numFmtId="43" fontId="0" fillId="0" borderId="0" xfId="1" applyFont="1" applyBorder="1"/>
    <xf numFmtId="43" fontId="0" fillId="3" borderId="0" xfId="1" applyFont="1" applyFill="1"/>
    <xf numFmtId="43" fontId="0" fillId="5" borderId="0" xfId="1" applyFont="1" applyFill="1"/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6" xfId="0" applyBorder="1"/>
    <xf numFmtId="43" fontId="0" fillId="0" borderId="6" xfId="1" applyFont="1" applyBorder="1"/>
    <xf numFmtId="0" fontId="3" fillId="0" borderId="6" xfId="0" applyFont="1" applyBorder="1" applyAlignment="1">
      <alignment vertical="center" wrapText="1"/>
    </xf>
    <xf numFmtId="0" fontId="0" fillId="3" borderId="6" xfId="0" applyFill="1" applyBorder="1"/>
    <xf numFmtId="43" fontId="0" fillId="3" borderId="6" xfId="1" applyFont="1" applyFill="1" applyBorder="1"/>
    <xf numFmtId="44" fontId="0" fillId="0" borderId="0" xfId="2" applyFont="1"/>
    <xf numFmtId="44" fontId="0" fillId="7" borderId="0" xfId="2" applyFont="1" applyFill="1"/>
    <xf numFmtId="0" fontId="0" fillId="0" borderId="6" xfId="0" applyBorder="1"/>
    <xf numFmtId="0" fontId="0" fillId="9" borderId="0" xfId="0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7" fillId="9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D5F2BD3-DB02-47B7-A97C-B6F6D1AA4FE9}">
  <we:reference id="wa104100404" version="3.0.0.1" store="en-US" storeType="OMEX"/>
  <we:alternateReferences>
    <we:reference id="WA104100404" version="3.0.0.1" store="WA104100404" storeType="OMEX"/>
  </we:alternateReferences>
  <we:properties>
    <we:property name="MCsECSx8ERFbGkQdKjgiHwQ=" value="&quot;Ug==&quot;"/>
    <we:property name="MCsECSx8ERFbGkQdKjgpFAQ=" value="&quot;JBEm&quot;"/>
    <we:property name="MCsECSx8ES1WHA==" value="&quot;&quot;"/>
    <we:property name="UniqueID" value="&quot;20231011698881214549&quot;"/>
  </we:properties>
  <we:bindings>
    <we:binding id="refEdit" type="matrix" appref="{17495D98-6B2A-49C4-925F-2436D396EA55}"/>
    <we:binding id="Worker" type="matrix" appref="{C53B7618-6C88-4E21-A1B7-9977485E3CF0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C733-1FF5-447F-A7CA-EA6CFAA859F9}">
  <dimension ref="A1:B4"/>
  <sheetViews>
    <sheetView workbookViewId="0">
      <selection activeCell="B18" sqref="B18"/>
    </sheetView>
  </sheetViews>
  <sheetFormatPr defaultRowHeight="14.4" x14ac:dyDescent="0.3"/>
  <cols>
    <col min="1" max="1" width="18.21875" bestFit="1" customWidth="1"/>
    <col min="2" max="2" width="29.21875" bestFit="1" customWidth="1"/>
  </cols>
  <sheetData>
    <row r="1" spans="1:2" ht="25.8" x14ac:dyDescent="0.5">
      <c r="A1" s="3" t="s">
        <v>16</v>
      </c>
    </row>
    <row r="2" spans="1:2" x14ac:dyDescent="0.3">
      <c r="A2" s="4"/>
    </row>
    <row r="3" spans="1:2" ht="25.8" x14ac:dyDescent="0.5">
      <c r="A3" s="3" t="s">
        <v>12</v>
      </c>
      <c r="B3" s="3" t="s">
        <v>13</v>
      </c>
    </row>
    <row r="4" spans="1:2" ht="25.8" x14ac:dyDescent="0.5">
      <c r="A4" s="3" t="s">
        <v>14</v>
      </c>
      <c r="B4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D0DD-6CE9-43C2-A586-0C3A3C115CBE}">
  <dimension ref="A1:R29"/>
  <sheetViews>
    <sheetView tabSelected="1" topLeftCell="F4" workbookViewId="0">
      <selection activeCell="M24" sqref="M24"/>
    </sheetView>
  </sheetViews>
  <sheetFormatPr defaultRowHeight="14.4" x14ac:dyDescent="0.3"/>
  <cols>
    <col min="1" max="1" width="8.6640625" bestFit="1" customWidth="1"/>
    <col min="4" max="4" width="11.33203125" customWidth="1"/>
    <col min="8" max="8" width="13.109375" bestFit="1" customWidth="1"/>
    <col min="9" max="9" width="12.77734375" bestFit="1" customWidth="1"/>
    <col min="10" max="10" width="20.44140625" bestFit="1" customWidth="1"/>
    <col min="11" max="11" width="10.109375" style="12" bestFit="1" customWidth="1"/>
    <col min="13" max="13" width="9.109375" style="12" bestFit="1" customWidth="1"/>
    <col min="15" max="15" width="16.88671875" style="12" bestFit="1" customWidth="1"/>
  </cols>
  <sheetData>
    <row r="1" spans="1:18" ht="31.2" customHeight="1" thickBot="1" x14ac:dyDescent="0.35">
      <c r="A1" s="31" t="s">
        <v>57</v>
      </c>
      <c r="B1" s="33" t="s">
        <v>58</v>
      </c>
      <c r="C1" s="34"/>
      <c r="D1" s="31" t="s">
        <v>59</v>
      </c>
      <c r="E1" s="31" t="s">
        <v>60</v>
      </c>
    </row>
    <row r="2" spans="1:18" ht="16.2" thickBot="1" x14ac:dyDescent="0.35">
      <c r="A2" s="32"/>
      <c r="B2" s="20" t="s">
        <v>0</v>
      </c>
      <c r="C2" s="20" t="s">
        <v>1</v>
      </c>
      <c r="D2" s="32"/>
      <c r="E2" s="32"/>
    </row>
    <row r="3" spans="1:18" ht="16.2" thickBot="1" x14ac:dyDescent="0.35">
      <c r="A3" s="21" t="s">
        <v>2</v>
      </c>
      <c r="B3" s="20" t="s">
        <v>61</v>
      </c>
      <c r="C3" s="20" t="s">
        <v>62</v>
      </c>
      <c r="D3" s="20" t="s">
        <v>63</v>
      </c>
      <c r="E3" s="20" t="s">
        <v>64</v>
      </c>
      <c r="I3" s="1" t="s">
        <v>0</v>
      </c>
      <c r="J3" s="1" t="s">
        <v>1</v>
      </c>
    </row>
    <row r="4" spans="1:18" ht="31.8" thickBot="1" x14ac:dyDescent="0.35">
      <c r="A4" s="21" t="s">
        <v>3</v>
      </c>
      <c r="B4" s="20" t="s">
        <v>65</v>
      </c>
      <c r="C4" s="20" t="s">
        <v>66</v>
      </c>
      <c r="D4" s="20" t="s">
        <v>67</v>
      </c>
      <c r="E4" s="20" t="s">
        <v>68</v>
      </c>
      <c r="I4" s="12">
        <v>14.14</v>
      </c>
      <c r="J4" s="12">
        <v>19.399999999999999</v>
      </c>
      <c r="K4" s="13">
        <f>SUMPRODUCT(I$4:J$4,I$12:J$12)</f>
        <v>9740.9599999999991</v>
      </c>
      <c r="O4" s="12" t="s">
        <v>42</v>
      </c>
    </row>
    <row r="5" spans="1:18" ht="16.2" thickBot="1" x14ac:dyDescent="0.35">
      <c r="A5" s="21" t="s">
        <v>4</v>
      </c>
      <c r="B5" s="20" t="s">
        <v>62</v>
      </c>
      <c r="C5" s="20" t="s">
        <v>69</v>
      </c>
      <c r="D5" s="20" t="s">
        <v>70</v>
      </c>
      <c r="E5" s="20" t="s">
        <v>71</v>
      </c>
      <c r="H5" t="s">
        <v>2</v>
      </c>
      <c r="I5">
        <v>5</v>
      </c>
      <c r="J5">
        <v>4</v>
      </c>
      <c r="K5" s="12">
        <f>SUMPRODUCT(I$5:J$5,I$12:J$12)</f>
        <v>2392</v>
      </c>
      <c r="L5" t="s">
        <v>7</v>
      </c>
      <c r="M5" s="12">
        <v>5200</v>
      </c>
      <c r="O5" s="18">
        <f>(M5-K5)</f>
        <v>2808</v>
      </c>
    </row>
    <row r="6" spans="1:18" ht="31.8" thickBot="1" x14ac:dyDescent="0.35">
      <c r="A6" s="21" t="s">
        <v>5</v>
      </c>
      <c r="B6" s="20" t="s">
        <v>72</v>
      </c>
      <c r="C6" s="20" t="s">
        <v>73</v>
      </c>
      <c r="D6" s="20" t="s">
        <v>74</v>
      </c>
      <c r="E6" s="20" t="s">
        <v>75</v>
      </c>
      <c r="H6" t="s">
        <v>3</v>
      </c>
      <c r="I6">
        <v>6</v>
      </c>
      <c r="J6">
        <v>3</v>
      </c>
      <c r="K6" s="14">
        <f>SUMPRODUCT(I$6:J$6,I$12:J$12)</f>
        <v>2208</v>
      </c>
      <c r="L6" t="s">
        <v>7</v>
      </c>
      <c r="M6" s="14">
        <v>5400</v>
      </c>
      <c r="O6" s="18">
        <f>(M6-K6)</f>
        <v>3192</v>
      </c>
    </row>
    <row r="7" spans="1:18" ht="31.8" thickBot="1" x14ac:dyDescent="0.35">
      <c r="A7" s="21" t="s">
        <v>6</v>
      </c>
      <c r="B7" s="20" t="s">
        <v>76</v>
      </c>
      <c r="C7" s="20" t="s">
        <v>77</v>
      </c>
      <c r="D7" s="20" t="s">
        <v>78</v>
      </c>
      <c r="E7" s="20" t="s">
        <v>79</v>
      </c>
      <c r="H7" t="s">
        <v>4</v>
      </c>
      <c r="I7">
        <v>4</v>
      </c>
      <c r="J7">
        <v>2</v>
      </c>
      <c r="K7" s="14">
        <f>SUMPRODUCT(I$7:J$7,I$12:J$12)</f>
        <v>1472</v>
      </c>
      <c r="L7" t="s">
        <v>7</v>
      </c>
      <c r="M7" s="14">
        <v>4000</v>
      </c>
      <c r="O7" s="18">
        <f>(M7-K7)</f>
        <v>2528</v>
      </c>
    </row>
    <row r="8" spans="1:18" x14ac:dyDescent="0.3">
      <c r="H8" t="s">
        <v>5</v>
      </c>
      <c r="I8">
        <v>2.5</v>
      </c>
      <c r="J8">
        <v>2</v>
      </c>
      <c r="K8" s="14">
        <f>SUMPRODUCT(I$8:J$8,I$12:J$12)</f>
        <v>1196</v>
      </c>
      <c r="L8" t="s">
        <v>7</v>
      </c>
      <c r="M8" s="14">
        <v>1200</v>
      </c>
      <c r="O8" s="19">
        <f>(M8-K8)</f>
        <v>4</v>
      </c>
    </row>
    <row r="9" spans="1:18" x14ac:dyDescent="0.3">
      <c r="H9" t="s">
        <v>6</v>
      </c>
      <c r="I9">
        <v>5</v>
      </c>
      <c r="J9">
        <v>4</v>
      </c>
      <c r="K9" s="12">
        <f>SUMPRODUCT(I$9:J$9,I$12:J$12)</f>
        <v>2392</v>
      </c>
      <c r="L9" t="s">
        <v>7</v>
      </c>
      <c r="M9" s="12">
        <v>3000</v>
      </c>
      <c r="O9" s="18">
        <f>(M9-K9)</f>
        <v>608</v>
      </c>
    </row>
    <row r="10" spans="1:18" x14ac:dyDescent="0.3">
      <c r="H10" t="s">
        <v>9</v>
      </c>
      <c r="I10">
        <v>1</v>
      </c>
      <c r="K10" s="12">
        <f>SUMPRODUCT(I$10:J$10,I$12:J$12)</f>
        <v>184</v>
      </c>
      <c r="L10" t="s">
        <v>11</v>
      </c>
      <c r="M10" s="12">
        <f>1/3*(SUM(I$12,J$12))</f>
        <v>184</v>
      </c>
    </row>
    <row r="11" spans="1:18" x14ac:dyDescent="0.3">
      <c r="H11" t="s">
        <v>10</v>
      </c>
      <c r="J11">
        <v>1</v>
      </c>
      <c r="K11" s="12">
        <f>SUMPRODUCT(I$11:J11,I$12:J$12)</f>
        <v>368</v>
      </c>
      <c r="L11" t="s">
        <v>11</v>
      </c>
      <c r="M11" s="12">
        <f>1/3*(SUM(I$12,J$12))</f>
        <v>184</v>
      </c>
    </row>
    <row r="12" spans="1:18" x14ac:dyDescent="0.3">
      <c r="H12" s="2" t="s">
        <v>8</v>
      </c>
      <c r="I12" s="2">
        <v>184</v>
      </c>
      <c r="J12" s="2">
        <v>368</v>
      </c>
    </row>
    <row r="15" spans="1:18" x14ac:dyDescent="0.3">
      <c r="G15" s="30" t="s">
        <v>43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20" spans="8:11" x14ac:dyDescent="0.3">
      <c r="H20" s="22" t="s">
        <v>80</v>
      </c>
      <c r="I20" s="22" t="s">
        <v>81</v>
      </c>
      <c r="J20" s="29" t="s">
        <v>82</v>
      </c>
      <c r="K20" s="29"/>
    </row>
    <row r="21" spans="8:11" x14ac:dyDescent="0.3">
      <c r="H21" s="22"/>
      <c r="I21" s="22"/>
      <c r="J21" s="22" t="s">
        <v>83</v>
      </c>
      <c r="K21" s="23" t="s">
        <v>84</v>
      </c>
    </row>
    <row r="22" spans="8:11" ht="15.6" x14ac:dyDescent="0.3">
      <c r="H22" s="24" t="s">
        <v>2</v>
      </c>
      <c r="I22" s="22">
        <v>6</v>
      </c>
      <c r="J22" s="22">
        <v>1.8</v>
      </c>
      <c r="K22" s="23">
        <v>1.5</v>
      </c>
    </row>
    <row r="23" spans="8:11" ht="15.6" x14ac:dyDescent="0.3">
      <c r="H23" s="24" t="s">
        <v>3</v>
      </c>
      <c r="I23" s="22">
        <v>15</v>
      </c>
      <c r="J23" s="22">
        <v>0.9</v>
      </c>
      <c r="K23" s="23">
        <v>0.45</v>
      </c>
    </row>
    <row r="24" spans="8:11" ht="15.6" x14ac:dyDescent="0.3">
      <c r="H24" s="24" t="s">
        <v>4</v>
      </c>
      <c r="I24" s="22">
        <v>9</v>
      </c>
      <c r="J24" s="22">
        <v>2.25</v>
      </c>
      <c r="K24" s="23">
        <v>1.125</v>
      </c>
    </row>
    <row r="25" spans="8:11" ht="31.2" x14ac:dyDescent="0.3">
      <c r="H25" s="24" t="s">
        <v>5</v>
      </c>
      <c r="I25" s="22">
        <v>10</v>
      </c>
      <c r="J25" s="22">
        <v>0.41</v>
      </c>
      <c r="K25" s="23">
        <v>0.33</v>
      </c>
    </row>
    <row r="26" spans="8:11" ht="31.2" x14ac:dyDescent="0.3">
      <c r="H26" s="24" t="s">
        <v>6</v>
      </c>
      <c r="I26" s="22">
        <v>18</v>
      </c>
      <c r="J26" s="22">
        <v>1.5</v>
      </c>
      <c r="K26" s="23">
        <v>1.2</v>
      </c>
    </row>
    <row r="27" spans="8:11" ht="31.2" x14ac:dyDescent="0.3">
      <c r="H27" s="24" t="s">
        <v>85</v>
      </c>
      <c r="I27" s="22"/>
      <c r="J27" s="22">
        <f>SUM(J22:J26)</f>
        <v>6.86</v>
      </c>
      <c r="K27" s="23">
        <f>SUM(K22:K26)</f>
        <v>4.6050000000000004</v>
      </c>
    </row>
    <row r="28" spans="8:11" ht="15.6" x14ac:dyDescent="0.3">
      <c r="H28" s="24" t="s">
        <v>86</v>
      </c>
      <c r="I28" s="22"/>
      <c r="J28" s="22">
        <v>21</v>
      </c>
      <c r="K28" s="23">
        <v>24</v>
      </c>
    </row>
    <row r="29" spans="8:11" ht="15.6" x14ac:dyDescent="0.3">
      <c r="H29" s="24" t="s">
        <v>87</v>
      </c>
      <c r="I29" s="22"/>
      <c r="J29" s="25">
        <f>J28-J27</f>
        <v>14.14</v>
      </c>
      <c r="K29" s="26">
        <f>K28-K27</f>
        <v>19.395</v>
      </c>
    </row>
  </sheetData>
  <mergeCells count="6">
    <mergeCell ref="J20:K20"/>
    <mergeCell ref="G15:R15"/>
    <mergeCell ref="A1:A2"/>
    <mergeCell ref="B1:C1"/>
    <mergeCell ref="D1:D2"/>
    <mergeCell ref="E1:E2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17495D98-6B2A-49C4-925F-2436D396EA55}">
          <xm:f>'A1'!1:1048576</xm:f>
        </x15:webExtension>
        <x15:webExtension appRef="{C53B7618-6C88-4E21-A1B7-9977485E3CF0}">
          <xm:f>'A1'!XFD1048550:XFD1048575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F4EC-155B-4A1F-9008-3753A3117E5C}">
  <dimension ref="B4:AF46"/>
  <sheetViews>
    <sheetView topLeftCell="A7" zoomScale="70" zoomScaleNormal="70" workbookViewId="0">
      <selection activeCell="AD41" sqref="AD41"/>
    </sheetView>
  </sheetViews>
  <sheetFormatPr defaultRowHeight="14.4" x14ac:dyDescent="0.3"/>
  <cols>
    <col min="29" max="29" width="15" style="12" bestFit="1" customWidth="1"/>
  </cols>
  <sheetData>
    <row r="4" spans="4:32" x14ac:dyDescent="0.3">
      <c r="E4" s="35" t="s">
        <v>23</v>
      </c>
      <c r="F4" s="35"/>
      <c r="G4" s="35"/>
      <c r="H4" s="35"/>
      <c r="I4" s="35"/>
      <c r="J4" s="35"/>
      <c r="K4" s="36" t="s">
        <v>24</v>
      </c>
      <c r="L4" s="36"/>
      <c r="M4" s="36"/>
      <c r="N4" s="36"/>
      <c r="O4" s="36"/>
      <c r="P4" s="36"/>
      <c r="Q4" s="37" t="s">
        <v>25</v>
      </c>
      <c r="R4" s="37"/>
      <c r="S4" s="37"/>
      <c r="T4" s="37"/>
      <c r="U4" s="37"/>
      <c r="V4" s="37"/>
      <c r="W4" s="38" t="s">
        <v>26</v>
      </c>
      <c r="X4" s="38"/>
      <c r="Y4" s="38"/>
      <c r="Z4" s="38"/>
      <c r="AA4" s="38"/>
      <c r="AB4" s="38"/>
    </row>
    <row r="5" spans="4:32" x14ac:dyDescent="0.3"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</row>
    <row r="6" spans="4:32" x14ac:dyDescent="0.3">
      <c r="E6">
        <v>190</v>
      </c>
      <c r="F6">
        <v>190</v>
      </c>
      <c r="G6">
        <v>190</v>
      </c>
      <c r="H6">
        <v>190</v>
      </c>
      <c r="I6">
        <v>190</v>
      </c>
      <c r="J6">
        <v>190</v>
      </c>
      <c r="K6">
        <v>220</v>
      </c>
      <c r="L6">
        <v>220</v>
      </c>
      <c r="M6">
        <v>220</v>
      </c>
      <c r="N6">
        <v>220</v>
      </c>
      <c r="O6">
        <v>220</v>
      </c>
      <c r="P6">
        <v>220</v>
      </c>
      <c r="Q6">
        <v>230</v>
      </c>
      <c r="R6">
        <v>230</v>
      </c>
      <c r="S6">
        <v>230</v>
      </c>
      <c r="T6">
        <v>230</v>
      </c>
      <c r="U6">
        <v>230</v>
      </c>
      <c r="V6">
        <v>230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 s="28">
        <f>SUMPRODUCT(E$6:AB$6,E$41:AB$41)</f>
        <v>2914000</v>
      </c>
    </row>
    <row r="7" spans="4:32" ht="15.6" x14ac:dyDescent="0.3">
      <c r="D7" t="s">
        <v>27</v>
      </c>
      <c r="E7">
        <v>1</v>
      </c>
      <c r="K7">
        <v>1</v>
      </c>
      <c r="Q7">
        <v>1</v>
      </c>
      <c r="W7">
        <v>-1</v>
      </c>
      <c r="AC7" s="14">
        <f>SUMPRODUCT(E$7:AB$7,E$41:AB$41)</f>
        <v>1800</v>
      </c>
      <c r="AE7" t="s">
        <v>11</v>
      </c>
      <c r="AF7" s="6">
        <v>1800</v>
      </c>
    </row>
    <row r="8" spans="4:32" ht="15.6" x14ac:dyDescent="0.3">
      <c r="D8" t="s">
        <v>28</v>
      </c>
      <c r="F8">
        <v>1</v>
      </c>
      <c r="L8">
        <v>1</v>
      </c>
      <c r="R8">
        <v>1</v>
      </c>
      <c r="W8">
        <v>1</v>
      </c>
      <c r="X8">
        <v>-1</v>
      </c>
      <c r="AC8" s="14">
        <f>SUMPRODUCT(E$8:AB$8,E$41:AB$41)</f>
        <v>2600</v>
      </c>
      <c r="AE8" t="s">
        <v>11</v>
      </c>
      <c r="AF8" s="6">
        <v>2600</v>
      </c>
    </row>
    <row r="9" spans="4:32" ht="15.6" x14ac:dyDescent="0.3">
      <c r="D9" t="s">
        <v>29</v>
      </c>
      <c r="G9">
        <v>1</v>
      </c>
      <c r="M9">
        <v>1</v>
      </c>
      <c r="S9">
        <v>1</v>
      </c>
      <c r="X9">
        <v>1</v>
      </c>
      <c r="Y9">
        <v>-1</v>
      </c>
      <c r="AC9" s="14">
        <f>SUMPRODUCT(E$9:AB$9,E$41:AB$41)</f>
        <v>2800</v>
      </c>
      <c r="AE9" t="s">
        <v>11</v>
      </c>
      <c r="AF9" s="6">
        <v>2800</v>
      </c>
    </row>
    <row r="10" spans="4:32" ht="15.6" x14ac:dyDescent="0.3">
      <c r="D10" t="s">
        <v>30</v>
      </c>
      <c r="H10">
        <v>1</v>
      </c>
      <c r="N10">
        <v>1</v>
      </c>
      <c r="T10">
        <v>1</v>
      </c>
      <c r="Y10">
        <v>1</v>
      </c>
      <c r="Z10">
        <v>-1</v>
      </c>
      <c r="AC10" s="14">
        <f>SUMPRODUCT(E$10:AB$10,E$41:AB$41)</f>
        <v>2900</v>
      </c>
      <c r="AE10" t="s">
        <v>11</v>
      </c>
      <c r="AF10" s="6">
        <v>2900</v>
      </c>
    </row>
    <row r="11" spans="4:32" ht="15.6" x14ac:dyDescent="0.3">
      <c r="D11" t="s">
        <v>31</v>
      </c>
      <c r="I11">
        <v>1</v>
      </c>
      <c r="O11">
        <v>1</v>
      </c>
      <c r="U11">
        <v>1</v>
      </c>
      <c r="Z11">
        <v>1</v>
      </c>
      <c r="AA11">
        <v>-1</v>
      </c>
      <c r="AC11" s="14">
        <f>SUMPRODUCT(E$11:AB$11,E$41:AB$41)</f>
        <v>1200</v>
      </c>
      <c r="AE11" t="s">
        <v>11</v>
      </c>
      <c r="AF11" s="6">
        <v>1200</v>
      </c>
    </row>
    <row r="12" spans="4:32" ht="15.6" x14ac:dyDescent="0.3">
      <c r="D12" t="s">
        <v>32</v>
      </c>
      <c r="J12">
        <v>1</v>
      </c>
      <c r="P12">
        <v>1</v>
      </c>
      <c r="V12">
        <v>1</v>
      </c>
      <c r="AA12">
        <v>1</v>
      </c>
      <c r="AB12">
        <v>-1</v>
      </c>
      <c r="AC12" s="14">
        <f>SUMPRODUCT(E$12:AB$12,E$41:AB$41)</f>
        <v>3300</v>
      </c>
      <c r="AE12" t="s">
        <v>11</v>
      </c>
      <c r="AF12" s="6">
        <v>3300</v>
      </c>
    </row>
    <row r="13" spans="4:32" ht="15.6" x14ac:dyDescent="0.3">
      <c r="D13" t="s">
        <v>27</v>
      </c>
      <c r="E13">
        <v>1</v>
      </c>
      <c r="AC13" s="14">
        <f>SUMPRODUCT(E$13:AB$13,E$41:AB$41)</f>
        <v>1800</v>
      </c>
      <c r="AE13" t="s">
        <v>7</v>
      </c>
      <c r="AF13" s="6">
        <v>2000</v>
      </c>
    </row>
    <row r="14" spans="4:32" ht="15.6" x14ac:dyDescent="0.3">
      <c r="D14" t="s">
        <v>28</v>
      </c>
      <c r="F14">
        <v>1</v>
      </c>
      <c r="AC14" s="14">
        <f>SUMPRODUCT(E$14:AB$14,E$41:AB$41)</f>
        <v>2000</v>
      </c>
      <c r="AE14" t="s">
        <v>7</v>
      </c>
      <c r="AF14" s="6">
        <v>2000</v>
      </c>
    </row>
    <row r="15" spans="4:32" ht="15.6" x14ac:dyDescent="0.3">
      <c r="D15" t="s">
        <v>29</v>
      </c>
      <c r="G15">
        <v>1</v>
      </c>
      <c r="AC15" s="14">
        <f>SUMPRODUCT(E$15:AB$15,E$41:AB$41)</f>
        <v>2000</v>
      </c>
      <c r="AE15" t="s">
        <v>7</v>
      </c>
      <c r="AF15" s="6">
        <v>2000</v>
      </c>
    </row>
    <row r="16" spans="4:32" ht="15.6" x14ac:dyDescent="0.3">
      <c r="D16" t="s">
        <v>30</v>
      </c>
      <c r="H16">
        <v>1</v>
      </c>
      <c r="AC16" s="14">
        <f>SUMPRODUCT(E$16:AB$16,E$41:AB$41)</f>
        <v>2000</v>
      </c>
      <c r="AE16" t="s">
        <v>7</v>
      </c>
      <c r="AF16" s="6">
        <v>2000</v>
      </c>
    </row>
    <row r="17" spans="4:32" ht="15.6" x14ac:dyDescent="0.3">
      <c r="D17" t="s">
        <v>31</v>
      </c>
      <c r="I17">
        <v>1</v>
      </c>
      <c r="AC17" s="14">
        <f>SUMPRODUCT(E$17:AB$17,E$41:AB$41)</f>
        <v>1700</v>
      </c>
      <c r="AE17" t="s">
        <v>7</v>
      </c>
      <c r="AF17" s="6">
        <v>2000</v>
      </c>
    </row>
    <row r="18" spans="4:32" ht="15.6" x14ac:dyDescent="0.3">
      <c r="D18" t="s">
        <v>32</v>
      </c>
      <c r="J18">
        <v>1</v>
      </c>
      <c r="AC18" s="14">
        <f>SUMPRODUCT(E$18:AB$18,E$41:AB$41)</f>
        <v>2000</v>
      </c>
      <c r="AE18" t="s">
        <v>7</v>
      </c>
      <c r="AF18" s="6">
        <v>2000</v>
      </c>
    </row>
    <row r="19" spans="4:32" ht="15.6" x14ac:dyDescent="0.3">
      <c r="D19" t="s">
        <v>27</v>
      </c>
      <c r="K19">
        <v>1</v>
      </c>
      <c r="AC19" s="14">
        <f>SUMPRODUCT(E$19:AB$19,E$41:AB$41)</f>
        <v>0</v>
      </c>
      <c r="AE19" t="s">
        <v>7</v>
      </c>
      <c r="AF19" s="6">
        <v>300</v>
      </c>
    </row>
    <row r="20" spans="4:32" ht="15.6" x14ac:dyDescent="0.3">
      <c r="D20" t="s">
        <v>28</v>
      </c>
      <c r="L20">
        <v>1</v>
      </c>
      <c r="AC20" s="14">
        <f>SUMPRODUCT(E$20:AB$20,E$41:AB$41)</f>
        <v>300</v>
      </c>
      <c r="AE20" t="s">
        <v>7</v>
      </c>
      <c r="AF20" s="6">
        <v>300</v>
      </c>
    </row>
    <row r="21" spans="4:32" ht="15.6" x14ac:dyDescent="0.3">
      <c r="D21" t="s">
        <v>29</v>
      </c>
      <c r="M21">
        <v>1</v>
      </c>
      <c r="AC21" s="14">
        <f>SUMPRODUCT(E$21:AB$21,E$41:AB$41)</f>
        <v>300</v>
      </c>
      <c r="AE21" t="s">
        <v>7</v>
      </c>
      <c r="AF21" s="6">
        <v>300</v>
      </c>
    </row>
    <row r="22" spans="4:32" ht="15.6" x14ac:dyDescent="0.3">
      <c r="D22" t="s">
        <v>30</v>
      </c>
      <c r="N22">
        <v>1</v>
      </c>
      <c r="AC22" s="14">
        <f>SUMPRODUCT(E$22:AB$22,E$41:AB$41)</f>
        <v>300</v>
      </c>
      <c r="AE22" t="s">
        <v>7</v>
      </c>
      <c r="AF22" s="6">
        <v>300</v>
      </c>
    </row>
    <row r="23" spans="4:32" ht="15.6" x14ac:dyDescent="0.3">
      <c r="D23" t="s">
        <v>31</v>
      </c>
      <c r="O23">
        <v>1</v>
      </c>
      <c r="AC23" s="14">
        <f>SUMPRODUCT(E$23:AB$23,E$41:AB$41)</f>
        <v>0</v>
      </c>
      <c r="AE23" t="s">
        <v>7</v>
      </c>
      <c r="AF23" s="6">
        <v>300</v>
      </c>
    </row>
    <row r="24" spans="4:32" ht="15.6" x14ac:dyDescent="0.3">
      <c r="D24" t="s">
        <v>32</v>
      </c>
      <c r="P24">
        <v>1</v>
      </c>
      <c r="AC24" s="14">
        <f>SUMPRODUCT(E$24:AB$24,E$41:AB$41)</f>
        <v>300</v>
      </c>
      <c r="AE24" t="s">
        <v>7</v>
      </c>
      <c r="AF24" s="6">
        <v>300</v>
      </c>
    </row>
    <row r="25" spans="4:32" ht="15.6" x14ac:dyDescent="0.3">
      <c r="D25" t="s">
        <v>27</v>
      </c>
      <c r="Q25">
        <v>1</v>
      </c>
      <c r="AC25" s="14">
        <f>SUMPRODUCT(E$25:AB$25,E$41:AB$41)</f>
        <v>0</v>
      </c>
      <c r="AE25" t="s">
        <v>7</v>
      </c>
      <c r="AF25" s="6">
        <v>500</v>
      </c>
    </row>
    <row r="26" spans="4:32" ht="15.6" x14ac:dyDescent="0.3">
      <c r="D26" t="s">
        <v>28</v>
      </c>
      <c r="R26">
        <v>1</v>
      </c>
      <c r="AC26" s="14">
        <f>SUMPRODUCT(E$26:AB$26,E$41:AB$41)</f>
        <v>400</v>
      </c>
      <c r="AE26" t="s">
        <v>7</v>
      </c>
      <c r="AF26" s="6">
        <v>500</v>
      </c>
    </row>
    <row r="27" spans="4:32" ht="15.6" x14ac:dyDescent="0.3">
      <c r="D27" t="s">
        <v>29</v>
      </c>
      <c r="S27">
        <v>1</v>
      </c>
      <c r="AC27" s="14">
        <f>SUMPRODUCT(E$27:AB$27,E$41:AB$41)</f>
        <v>500</v>
      </c>
      <c r="AE27" t="s">
        <v>7</v>
      </c>
      <c r="AF27" s="6">
        <v>500</v>
      </c>
    </row>
    <row r="28" spans="4:32" ht="15.6" x14ac:dyDescent="0.3">
      <c r="D28" t="s">
        <v>30</v>
      </c>
      <c r="T28">
        <v>1</v>
      </c>
      <c r="AC28" s="14">
        <f>SUMPRODUCT(E$28:AB$28,E$41:AB$41)</f>
        <v>500</v>
      </c>
      <c r="AE28" t="s">
        <v>7</v>
      </c>
      <c r="AF28" s="6">
        <v>500</v>
      </c>
    </row>
    <row r="29" spans="4:32" ht="15.6" x14ac:dyDescent="0.3">
      <c r="D29" t="s">
        <v>31</v>
      </c>
      <c r="U29">
        <v>1</v>
      </c>
      <c r="AC29" s="14">
        <f>SUMPRODUCT(E$29:AB$29,E$41:AB$41)</f>
        <v>0</v>
      </c>
      <c r="AE29" t="s">
        <v>7</v>
      </c>
      <c r="AF29" s="6">
        <v>500</v>
      </c>
    </row>
    <row r="30" spans="4:32" ht="15.6" x14ac:dyDescent="0.3">
      <c r="D30" t="s">
        <v>32</v>
      </c>
      <c r="V30">
        <v>1</v>
      </c>
      <c r="AC30" s="14">
        <f>SUMPRODUCT(E$30:AB$30,E$41:AB$41)</f>
        <v>500</v>
      </c>
      <c r="AE30" t="s">
        <v>7</v>
      </c>
      <c r="AF30" s="6">
        <v>500</v>
      </c>
    </row>
    <row r="31" spans="4:32" ht="15.6" x14ac:dyDescent="0.3">
      <c r="D31" t="s">
        <v>27</v>
      </c>
      <c r="W31">
        <v>1</v>
      </c>
      <c r="AC31" s="14">
        <f>SUMPRODUCT(E$31:AB$31,E$41:AB$41)</f>
        <v>0</v>
      </c>
      <c r="AE31" t="s">
        <v>7</v>
      </c>
      <c r="AF31" s="6">
        <v>1500</v>
      </c>
    </row>
    <row r="32" spans="4:32" ht="15.6" x14ac:dyDescent="0.3">
      <c r="D32" t="s">
        <v>28</v>
      </c>
      <c r="X32">
        <v>1</v>
      </c>
      <c r="AC32" s="14">
        <f>SUMPRODUCT(E$32:AB$32,E$41:AB$41)</f>
        <v>100</v>
      </c>
      <c r="AE32" t="s">
        <v>7</v>
      </c>
      <c r="AF32" s="6">
        <v>1500</v>
      </c>
    </row>
    <row r="33" spans="2:32" ht="15.6" x14ac:dyDescent="0.3">
      <c r="D33" t="s">
        <v>29</v>
      </c>
      <c r="Y33">
        <v>1</v>
      </c>
      <c r="AC33" s="14">
        <f>SUMPRODUCT(E$33:AB$33,E$41:AB$41)</f>
        <v>100</v>
      </c>
      <c r="AE33" t="s">
        <v>7</v>
      </c>
      <c r="AF33" s="6">
        <v>1500</v>
      </c>
    </row>
    <row r="34" spans="2:32" ht="15.6" x14ac:dyDescent="0.3">
      <c r="D34" t="s">
        <v>30</v>
      </c>
      <c r="Z34">
        <v>1</v>
      </c>
      <c r="AC34" s="14">
        <f>SUMPRODUCT(E$34:AB$34,E$41:AB$41)</f>
        <v>0</v>
      </c>
      <c r="AE34" t="s">
        <v>7</v>
      </c>
      <c r="AF34" s="6">
        <v>1500</v>
      </c>
    </row>
    <row r="35" spans="2:32" ht="15.6" x14ac:dyDescent="0.3">
      <c r="D35" t="s">
        <v>31</v>
      </c>
      <c r="AA35">
        <v>1</v>
      </c>
      <c r="AC35" s="14">
        <f>SUMPRODUCT(E$35:AB$35,E$41:AB$41)</f>
        <v>500</v>
      </c>
      <c r="AE35" t="s">
        <v>7</v>
      </c>
      <c r="AF35" s="6">
        <v>1500</v>
      </c>
    </row>
    <row r="36" spans="2:32" ht="15.6" x14ac:dyDescent="0.3">
      <c r="D36" t="s">
        <v>32</v>
      </c>
      <c r="AB36">
        <v>1</v>
      </c>
      <c r="AC36" s="14">
        <f>SUMPRODUCT(E$36:AB$36,E$41:AB$41)</f>
        <v>0</v>
      </c>
      <c r="AE36" t="s">
        <v>7</v>
      </c>
      <c r="AF36" s="6">
        <v>1500</v>
      </c>
    </row>
    <row r="40" spans="2:32" x14ac:dyDescent="0.3">
      <c r="AD40" s="27"/>
    </row>
    <row r="41" spans="2:32" x14ac:dyDescent="0.3">
      <c r="B41" s="7" t="s">
        <v>33</v>
      </c>
      <c r="E41" s="7">
        <v>1800</v>
      </c>
      <c r="F41" s="7">
        <v>2000</v>
      </c>
      <c r="G41" s="7">
        <v>2000</v>
      </c>
      <c r="H41" s="7">
        <v>2000</v>
      </c>
      <c r="I41" s="7">
        <v>1700</v>
      </c>
      <c r="J41" s="7">
        <v>2000</v>
      </c>
      <c r="K41" s="7">
        <v>0</v>
      </c>
      <c r="L41" s="7">
        <v>300</v>
      </c>
      <c r="M41" s="7">
        <v>300</v>
      </c>
      <c r="N41" s="7">
        <v>300</v>
      </c>
      <c r="O41" s="7">
        <v>0</v>
      </c>
      <c r="P41" s="7">
        <v>300</v>
      </c>
      <c r="Q41" s="7">
        <v>0</v>
      </c>
      <c r="R41" s="7">
        <v>400</v>
      </c>
      <c r="S41" s="7">
        <v>500</v>
      </c>
      <c r="T41" s="7">
        <v>500</v>
      </c>
      <c r="U41" s="7">
        <v>0</v>
      </c>
      <c r="V41" s="7">
        <v>500</v>
      </c>
      <c r="W41" s="7">
        <v>0</v>
      </c>
      <c r="X41" s="7">
        <v>100</v>
      </c>
      <c r="Y41" s="7">
        <v>100</v>
      </c>
      <c r="Z41" s="7">
        <v>0</v>
      </c>
      <c r="AA41" s="7">
        <v>500</v>
      </c>
      <c r="AB41" s="7">
        <v>0</v>
      </c>
    </row>
    <row r="46" spans="2:32" ht="23.4" x14ac:dyDescent="0.45">
      <c r="C46" s="39" t="s">
        <v>44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</sheetData>
  <mergeCells count="5">
    <mergeCell ref="E4:J4"/>
    <mergeCell ref="K4:P4"/>
    <mergeCell ref="Q4:V4"/>
    <mergeCell ref="W4:AB4"/>
    <mergeCell ref="C46:AC46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1B1F-A22C-4397-B4AD-01541E80DA11}">
  <dimension ref="B5:M31"/>
  <sheetViews>
    <sheetView workbookViewId="0">
      <selection activeCell="H20" sqref="H20"/>
    </sheetView>
  </sheetViews>
  <sheetFormatPr defaultRowHeight="14.4" x14ac:dyDescent="0.3"/>
  <cols>
    <col min="2" max="2" width="17.33203125" bestFit="1" customWidth="1"/>
    <col min="8" max="8" width="9.109375" style="12" bestFit="1" customWidth="1"/>
    <col min="11" max="11" width="9.109375" style="12" bestFit="1" customWidth="1"/>
    <col min="13" max="13" width="16.88671875" bestFit="1" customWidth="1"/>
  </cols>
  <sheetData>
    <row r="5" spans="2:13" x14ac:dyDescent="0.3">
      <c r="D5" s="1" t="s">
        <v>34</v>
      </c>
      <c r="E5" s="1" t="s">
        <v>35</v>
      </c>
      <c r="F5" s="1" t="s">
        <v>37</v>
      </c>
      <c r="G5" s="1" t="s">
        <v>38</v>
      </c>
    </row>
    <row r="6" spans="2:13" x14ac:dyDescent="0.3">
      <c r="D6">
        <v>5</v>
      </c>
      <c r="E6">
        <v>8</v>
      </c>
      <c r="F6">
        <v>6</v>
      </c>
      <c r="G6">
        <v>9</v>
      </c>
      <c r="H6" s="13">
        <f>SUMPRODUCT(D6:G6,D$19:G$19)</f>
        <v>6333</v>
      </c>
      <c r="M6" t="s">
        <v>42</v>
      </c>
    </row>
    <row r="7" spans="2:13" x14ac:dyDescent="0.3">
      <c r="B7" t="s">
        <v>39</v>
      </c>
      <c r="D7">
        <v>5</v>
      </c>
      <c r="E7">
        <v>5</v>
      </c>
      <c r="F7">
        <v>5</v>
      </c>
      <c r="G7">
        <v>5</v>
      </c>
      <c r="H7" s="14">
        <f>SUMPRODUCT(D7:G7,D$19:G$19)</f>
        <v>4265</v>
      </c>
      <c r="J7" t="s">
        <v>7</v>
      </c>
      <c r="K7" s="12">
        <v>4800</v>
      </c>
      <c r="M7" s="2">
        <f>K7-H7</f>
        <v>535</v>
      </c>
    </row>
    <row r="8" spans="2:13" x14ac:dyDescent="0.3">
      <c r="B8" t="s">
        <v>40</v>
      </c>
      <c r="D8">
        <v>3</v>
      </c>
      <c r="E8">
        <v>3</v>
      </c>
      <c r="F8">
        <v>3</v>
      </c>
      <c r="G8">
        <v>3</v>
      </c>
      <c r="H8" s="14">
        <f>SUMPRODUCT(D8:G8,D$19:G$19)</f>
        <v>2559</v>
      </c>
      <c r="J8" t="s">
        <v>7</v>
      </c>
      <c r="K8" s="12">
        <v>2560</v>
      </c>
      <c r="M8" s="11">
        <f t="shared" ref="M8:M11" si="0">K8-H8</f>
        <v>1</v>
      </c>
    </row>
    <row r="9" spans="2:13" x14ac:dyDescent="0.3">
      <c r="B9" t="s">
        <v>36</v>
      </c>
      <c r="D9">
        <v>4</v>
      </c>
      <c r="E9">
        <v>3</v>
      </c>
      <c r="F9">
        <v>3</v>
      </c>
      <c r="G9">
        <v>4</v>
      </c>
      <c r="H9" s="14">
        <f t="shared" ref="H9:H16" si="1">SUMPRODUCT(D9:G9,D$19:G$19)</f>
        <v>2872</v>
      </c>
      <c r="J9" t="s">
        <v>7</v>
      </c>
      <c r="K9" s="12">
        <v>4000</v>
      </c>
      <c r="M9" s="2">
        <f t="shared" si="0"/>
        <v>1128</v>
      </c>
    </row>
    <row r="10" spans="2:13" x14ac:dyDescent="0.3">
      <c r="B10" t="s">
        <v>35</v>
      </c>
      <c r="D10">
        <v>0</v>
      </c>
      <c r="E10">
        <v>3</v>
      </c>
      <c r="F10">
        <v>0</v>
      </c>
      <c r="G10">
        <v>2</v>
      </c>
      <c r="H10" s="14">
        <f t="shared" si="1"/>
        <v>1440</v>
      </c>
      <c r="J10" t="s">
        <v>7</v>
      </c>
      <c r="K10" s="12">
        <v>1440</v>
      </c>
      <c r="M10" s="11">
        <f t="shared" si="0"/>
        <v>0</v>
      </c>
    </row>
    <row r="11" spans="2:13" x14ac:dyDescent="0.3">
      <c r="B11" t="s">
        <v>37</v>
      </c>
      <c r="D11">
        <v>0</v>
      </c>
      <c r="E11">
        <v>0</v>
      </c>
      <c r="F11">
        <v>3</v>
      </c>
      <c r="G11">
        <v>2</v>
      </c>
      <c r="H11" s="14">
        <f t="shared" si="1"/>
        <v>1032</v>
      </c>
      <c r="J11" t="s">
        <v>7</v>
      </c>
      <c r="K11" s="12">
        <v>1200</v>
      </c>
      <c r="M11" s="2">
        <f t="shared" si="0"/>
        <v>168</v>
      </c>
    </row>
    <row r="12" spans="2:13" x14ac:dyDescent="0.3">
      <c r="B12" t="s">
        <v>45</v>
      </c>
      <c r="D12">
        <v>1</v>
      </c>
      <c r="H12" s="14">
        <f t="shared" si="1"/>
        <v>100</v>
      </c>
      <c r="J12" t="s">
        <v>11</v>
      </c>
      <c r="K12" s="12">
        <v>100</v>
      </c>
    </row>
    <row r="13" spans="2:13" x14ac:dyDescent="0.3">
      <c r="B13" t="s">
        <v>46</v>
      </c>
      <c r="E13">
        <v>1</v>
      </c>
      <c r="H13" s="14">
        <f t="shared" si="1"/>
        <v>338</v>
      </c>
      <c r="J13" t="s">
        <v>11</v>
      </c>
      <c r="K13" s="12">
        <v>100</v>
      </c>
    </row>
    <row r="14" spans="2:13" x14ac:dyDescent="0.3">
      <c r="B14" t="s">
        <v>47</v>
      </c>
      <c r="F14">
        <v>1</v>
      </c>
      <c r="H14" s="14">
        <f t="shared" si="1"/>
        <v>202</v>
      </c>
      <c r="J14" t="s">
        <v>11</v>
      </c>
      <c r="K14" s="12">
        <v>100</v>
      </c>
    </row>
    <row r="15" spans="2:13" x14ac:dyDescent="0.3">
      <c r="B15" t="s">
        <v>48</v>
      </c>
      <c r="G15">
        <v>1</v>
      </c>
      <c r="H15" s="14">
        <f t="shared" si="1"/>
        <v>213</v>
      </c>
      <c r="J15" t="s">
        <v>11</v>
      </c>
      <c r="K15" s="12">
        <v>100</v>
      </c>
    </row>
    <row r="16" spans="2:13" x14ac:dyDescent="0.3">
      <c r="B16" t="s">
        <v>41</v>
      </c>
      <c r="D16">
        <v>1</v>
      </c>
      <c r="E16">
        <v>1</v>
      </c>
      <c r="F16">
        <v>1</v>
      </c>
      <c r="H16" s="14">
        <f t="shared" si="1"/>
        <v>640</v>
      </c>
      <c r="J16" t="s">
        <v>11</v>
      </c>
      <c r="K16" s="12">
        <f>0.75*(SUM(D19:G19))</f>
        <v>639.75</v>
      </c>
    </row>
    <row r="19" spans="2:12" x14ac:dyDescent="0.3">
      <c r="B19" s="2" t="s">
        <v>33</v>
      </c>
      <c r="D19" s="2">
        <v>100</v>
      </c>
      <c r="E19" s="2">
        <v>338</v>
      </c>
      <c r="F19" s="2">
        <v>202</v>
      </c>
      <c r="G19" s="2">
        <v>213</v>
      </c>
    </row>
    <row r="21" spans="2:12" ht="15.6" x14ac:dyDescent="0.3">
      <c r="D21" s="9"/>
      <c r="E21" s="9"/>
      <c r="F21" s="9"/>
      <c r="G21" s="9"/>
      <c r="H21" s="15"/>
      <c r="I21" s="9"/>
    </row>
    <row r="22" spans="2:12" ht="15.6" x14ac:dyDescent="0.3">
      <c r="D22" s="9"/>
      <c r="E22" s="6"/>
      <c r="F22" s="6"/>
      <c r="G22" s="6"/>
      <c r="H22" s="16"/>
      <c r="I22" s="6"/>
    </row>
    <row r="23" spans="2:12" x14ac:dyDescent="0.3">
      <c r="B23" s="30" t="s">
        <v>49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2:12" ht="15.6" x14ac:dyDescent="0.3">
      <c r="D24" s="9"/>
      <c r="E24" s="6"/>
      <c r="F24" s="6"/>
      <c r="G24" s="6"/>
      <c r="H24" s="16"/>
      <c r="I24" s="6"/>
    </row>
    <row r="25" spans="2:12" ht="15.6" x14ac:dyDescent="0.3">
      <c r="D25" s="9"/>
      <c r="E25" s="6"/>
      <c r="F25" s="6"/>
      <c r="G25" s="6"/>
      <c r="H25" s="16"/>
      <c r="I25" s="6"/>
    </row>
    <row r="26" spans="2:12" ht="15.6" x14ac:dyDescent="0.3">
      <c r="D26" s="9"/>
      <c r="E26" s="6"/>
      <c r="F26" s="6"/>
      <c r="G26" s="6"/>
      <c r="H26" s="16"/>
      <c r="I26" s="6"/>
    </row>
    <row r="27" spans="2:12" ht="15.6" x14ac:dyDescent="0.3">
      <c r="D27" s="9"/>
      <c r="E27" s="10"/>
      <c r="F27" s="10"/>
      <c r="G27" s="10"/>
      <c r="H27" s="16"/>
      <c r="I27" s="6"/>
    </row>
    <row r="28" spans="2:12" x14ac:dyDescent="0.3">
      <c r="H28" s="17"/>
    </row>
    <row r="29" spans="2:12" x14ac:dyDescent="0.3">
      <c r="H29" s="17"/>
    </row>
    <row r="30" spans="2:12" x14ac:dyDescent="0.3">
      <c r="H30" s="17"/>
    </row>
    <row r="31" spans="2:12" x14ac:dyDescent="0.3">
      <c r="H31" s="17"/>
    </row>
  </sheetData>
  <mergeCells count="1">
    <mergeCell ref="B23:L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5AAF-3B80-45FA-8DAB-CBD1722E0035}">
  <dimension ref="C2:T25"/>
  <sheetViews>
    <sheetView workbookViewId="0">
      <selection activeCell="J29" sqref="J29"/>
    </sheetView>
  </sheetViews>
  <sheetFormatPr defaultRowHeight="14.4" x14ac:dyDescent="0.3"/>
  <cols>
    <col min="17" max="17" width="12.5546875" style="12" bestFit="1" customWidth="1"/>
  </cols>
  <sheetData>
    <row r="2" spans="3:20" x14ac:dyDescent="0.3">
      <c r="E2" s="36" t="s">
        <v>50</v>
      </c>
      <c r="F2" s="36"/>
      <c r="G2" s="36"/>
      <c r="H2" s="36"/>
      <c r="I2" s="36"/>
      <c r="J2" s="36"/>
      <c r="K2" s="37" t="s">
        <v>26</v>
      </c>
      <c r="L2" s="37"/>
      <c r="M2" s="37"/>
      <c r="N2" s="37"/>
      <c r="O2" s="37"/>
      <c r="P2" s="37"/>
    </row>
    <row r="3" spans="3:20" x14ac:dyDescent="0.3">
      <c r="E3" s="5" t="s">
        <v>51</v>
      </c>
      <c r="F3" s="5" t="s">
        <v>52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51</v>
      </c>
      <c r="L3" s="5" t="s">
        <v>52</v>
      </c>
      <c r="M3" s="5" t="s">
        <v>53</v>
      </c>
      <c r="N3" s="5" t="s">
        <v>54</v>
      </c>
      <c r="O3" s="5" t="s">
        <v>55</v>
      </c>
      <c r="P3" s="5" t="s">
        <v>56</v>
      </c>
    </row>
    <row r="4" spans="3:20" x14ac:dyDescent="0.3">
      <c r="E4">
        <v>15.5</v>
      </c>
      <c r="F4">
        <v>15.55</v>
      </c>
      <c r="G4">
        <v>15.7</v>
      </c>
      <c r="H4">
        <v>15.8</v>
      </c>
      <c r="I4">
        <v>15.85</v>
      </c>
      <c r="J4">
        <v>15.95</v>
      </c>
      <c r="K4">
        <f>0.05*E4</f>
        <v>0.77500000000000002</v>
      </c>
      <c r="L4">
        <f t="shared" ref="L4:P4" si="0">0.05*F4</f>
        <v>0.77750000000000008</v>
      </c>
      <c r="M4">
        <f t="shared" si="0"/>
        <v>0.78500000000000003</v>
      </c>
      <c r="N4">
        <f t="shared" si="0"/>
        <v>0.79</v>
      </c>
      <c r="O4">
        <f t="shared" si="0"/>
        <v>0.79249999999999998</v>
      </c>
      <c r="P4">
        <f t="shared" si="0"/>
        <v>0.79749999999999999</v>
      </c>
      <c r="Q4" s="13">
        <f>SUMPRODUCT(E4:P4,E$25:P$25)</f>
        <v>1881562.5</v>
      </c>
    </row>
    <row r="5" spans="3:20" x14ac:dyDescent="0.3">
      <c r="C5" t="s">
        <v>51</v>
      </c>
      <c r="E5">
        <v>1</v>
      </c>
      <c r="K5">
        <v>-1</v>
      </c>
      <c r="Q5" s="14">
        <f>SUMPRODUCT(E5:P5,E$25:P$25)</f>
        <v>4000</v>
      </c>
      <c r="S5" t="s">
        <v>11</v>
      </c>
      <c r="T5">
        <v>4000</v>
      </c>
    </row>
    <row r="6" spans="3:20" x14ac:dyDescent="0.3">
      <c r="C6" t="s">
        <v>52</v>
      </c>
      <c r="F6">
        <v>1</v>
      </c>
      <c r="K6">
        <v>1</v>
      </c>
      <c r="L6">
        <v>-1</v>
      </c>
      <c r="Q6" s="14">
        <f t="shared" ref="Q6:Q22" si="1">SUMPRODUCT(E6:P6,E$25:P$25)</f>
        <v>15000</v>
      </c>
      <c r="S6" t="s">
        <v>11</v>
      </c>
      <c r="T6">
        <v>15000</v>
      </c>
    </row>
    <row r="7" spans="3:20" x14ac:dyDescent="0.3">
      <c r="C7" t="s">
        <v>53</v>
      </c>
      <c r="G7">
        <v>1</v>
      </c>
      <c r="L7">
        <v>1</v>
      </c>
      <c r="M7">
        <v>-1</v>
      </c>
      <c r="Q7" s="14">
        <f t="shared" si="1"/>
        <v>30000</v>
      </c>
      <c r="S7" t="s">
        <v>11</v>
      </c>
      <c r="T7">
        <v>30000</v>
      </c>
    </row>
    <row r="8" spans="3:20" ht="15.6" x14ac:dyDescent="0.3">
      <c r="C8" t="s">
        <v>54</v>
      </c>
      <c r="F8" s="8"/>
      <c r="H8">
        <v>1</v>
      </c>
      <c r="M8">
        <v>1</v>
      </c>
      <c r="N8">
        <v>-1</v>
      </c>
      <c r="Q8" s="14">
        <f t="shared" si="1"/>
        <v>35000</v>
      </c>
      <c r="S8" t="s">
        <v>11</v>
      </c>
      <c r="T8">
        <v>35000</v>
      </c>
    </row>
    <row r="9" spans="3:20" x14ac:dyDescent="0.3">
      <c r="C9" t="s">
        <v>55</v>
      </c>
      <c r="I9">
        <v>1</v>
      </c>
      <c r="N9">
        <v>1</v>
      </c>
      <c r="O9">
        <v>-1</v>
      </c>
      <c r="Q9" s="14">
        <f t="shared" si="1"/>
        <v>25000</v>
      </c>
      <c r="S9" t="s">
        <v>11</v>
      </c>
      <c r="T9">
        <v>25000</v>
      </c>
    </row>
    <row r="10" spans="3:20" x14ac:dyDescent="0.3">
      <c r="C10" t="s">
        <v>56</v>
      </c>
      <c r="J10">
        <v>1</v>
      </c>
      <c r="O10">
        <v>1</v>
      </c>
      <c r="P10">
        <v>-1</v>
      </c>
      <c r="Q10" s="14">
        <f>SUMPRODUCT(E10:P10,E$25:P$25)</f>
        <v>10000</v>
      </c>
      <c r="S10" t="s">
        <v>11</v>
      </c>
      <c r="T10">
        <v>10000</v>
      </c>
    </row>
    <row r="11" spans="3:20" x14ac:dyDescent="0.3">
      <c r="C11" t="s">
        <v>51</v>
      </c>
      <c r="E11">
        <v>1</v>
      </c>
      <c r="Q11" s="14">
        <f t="shared" si="1"/>
        <v>4000</v>
      </c>
      <c r="S11" t="s">
        <v>7</v>
      </c>
      <c r="T11">
        <v>30000</v>
      </c>
    </row>
    <row r="12" spans="3:20" x14ac:dyDescent="0.3">
      <c r="C12" t="s">
        <v>52</v>
      </c>
      <c r="F12">
        <v>1</v>
      </c>
      <c r="Q12" s="14">
        <f t="shared" si="1"/>
        <v>20000</v>
      </c>
      <c r="S12" t="s">
        <v>7</v>
      </c>
      <c r="T12">
        <v>30000</v>
      </c>
    </row>
    <row r="13" spans="3:20" x14ac:dyDescent="0.3">
      <c r="C13" t="s">
        <v>53</v>
      </c>
      <c r="G13">
        <v>1</v>
      </c>
      <c r="Q13" s="14">
        <f t="shared" si="1"/>
        <v>30000</v>
      </c>
      <c r="S13" t="s">
        <v>7</v>
      </c>
      <c r="T13">
        <v>30000</v>
      </c>
    </row>
    <row r="14" spans="3:20" x14ac:dyDescent="0.3">
      <c r="C14" t="s">
        <v>54</v>
      </c>
      <c r="H14">
        <v>1</v>
      </c>
      <c r="Q14" s="14">
        <f t="shared" si="1"/>
        <v>30000</v>
      </c>
      <c r="S14" t="s">
        <v>7</v>
      </c>
      <c r="T14">
        <v>30000</v>
      </c>
    </row>
    <row r="15" spans="3:20" x14ac:dyDescent="0.3">
      <c r="C15" t="s">
        <v>55</v>
      </c>
      <c r="I15">
        <v>1</v>
      </c>
      <c r="Q15" s="14">
        <f t="shared" si="1"/>
        <v>25000</v>
      </c>
      <c r="S15" t="s">
        <v>7</v>
      </c>
      <c r="T15">
        <v>30000</v>
      </c>
    </row>
    <row r="16" spans="3:20" ht="15.6" x14ac:dyDescent="0.3">
      <c r="C16" t="s">
        <v>56</v>
      </c>
      <c r="E16" s="8"/>
      <c r="J16">
        <v>1</v>
      </c>
      <c r="Q16" s="14">
        <f t="shared" si="1"/>
        <v>10000</v>
      </c>
      <c r="S16" t="s">
        <v>7</v>
      </c>
      <c r="T16">
        <v>30000</v>
      </c>
    </row>
    <row r="17" spans="3:20" x14ac:dyDescent="0.3">
      <c r="C17" t="s">
        <v>51</v>
      </c>
      <c r="K17">
        <v>1</v>
      </c>
      <c r="Q17" s="14">
        <f t="shared" si="1"/>
        <v>0</v>
      </c>
      <c r="S17" t="s">
        <v>7</v>
      </c>
      <c r="T17">
        <v>10000</v>
      </c>
    </row>
    <row r="18" spans="3:20" x14ac:dyDescent="0.3">
      <c r="C18" t="s">
        <v>52</v>
      </c>
      <c r="L18">
        <v>1</v>
      </c>
      <c r="Q18" s="14">
        <f t="shared" si="1"/>
        <v>5000</v>
      </c>
      <c r="S18" t="s">
        <v>7</v>
      </c>
      <c r="T18">
        <v>10000</v>
      </c>
    </row>
    <row r="19" spans="3:20" x14ac:dyDescent="0.3">
      <c r="C19" t="s">
        <v>53</v>
      </c>
      <c r="M19">
        <v>1</v>
      </c>
      <c r="Q19" s="14">
        <f t="shared" si="1"/>
        <v>5000</v>
      </c>
      <c r="S19" t="s">
        <v>7</v>
      </c>
      <c r="T19">
        <v>10000</v>
      </c>
    </row>
    <row r="20" spans="3:20" x14ac:dyDescent="0.3">
      <c r="C20" t="s">
        <v>54</v>
      </c>
      <c r="N20">
        <v>1</v>
      </c>
      <c r="Q20" s="14">
        <f t="shared" si="1"/>
        <v>0</v>
      </c>
      <c r="S20" t="s">
        <v>7</v>
      </c>
      <c r="T20">
        <v>10000</v>
      </c>
    </row>
    <row r="21" spans="3:20" x14ac:dyDescent="0.3">
      <c r="C21" t="s">
        <v>55</v>
      </c>
      <c r="O21">
        <v>1</v>
      </c>
      <c r="Q21" s="14">
        <f t="shared" si="1"/>
        <v>0</v>
      </c>
      <c r="S21" t="s">
        <v>7</v>
      </c>
      <c r="T21">
        <v>10000</v>
      </c>
    </row>
    <row r="22" spans="3:20" x14ac:dyDescent="0.3">
      <c r="C22" t="s">
        <v>56</v>
      </c>
      <c r="P22">
        <v>1</v>
      </c>
      <c r="Q22" s="14">
        <f t="shared" si="1"/>
        <v>0</v>
      </c>
      <c r="S22" t="s">
        <v>7</v>
      </c>
      <c r="T22">
        <v>10000</v>
      </c>
    </row>
    <row r="25" spans="3:20" x14ac:dyDescent="0.3">
      <c r="C25" s="2" t="s">
        <v>8</v>
      </c>
      <c r="E25" s="2">
        <v>4000</v>
      </c>
      <c r="F25" s="2">
        <v>20000</v>
      </c>
      <c r="G25" s="2">
        <v>30000</v>
      </c>
      <c r="H25" s="2">
        <v>30000</v>
      </c>
      <c r="I25" s="2">
        <v>25000</v>
      </c>
      <c r="J25" s="2">
        <v>10000</v>
      </c>
      <c r="K25" s="2">
        <v>0</v>
      </c>
      <c r="L25" s="2">
        <v>5000</v>
      </c>
      <c r="M25" s="2">
        <v>5000</v>
      </c>
      <c r="N25" s="2">
        <v>0</v>
      </c>
      <c r="O25" s="2">
        <v>0</v>
      </c>
      <c r="P25" s="2">
        <v>0</v>
      </c>
    </row>
  </sheetData>
  <mergeCells count="2">
    <mergeCell ref="E2:J2"/>
    <mergeCell ref="K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M10</vt:lpstr>
      <vt:lpstr>A1</vt:lpstr>
      <vt:lpstr>A2</vt:lpstr>
      <vt:lpstr>A3</vt:lpstr>
      <vt:lpstr>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Santosh Naik</dc:creator>
  <cp:lastModifiedBy>Alka Santosh Naik</cp:lastModifiedBy>
  <dcterms:created xsi:type="dcterms:W3CDTF">2023-11-01T21:10:26Z</dcterms:created>
  <dcterms:modified xsi:type="dcterms:W3CDTF">2023-11-15T02:10:29Z</dcterms:modified>
</cp:coreProperties>
</file>