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kas\Desktop\"/>
    </mc:Choice>
  </mc:AlternateContent>
  <xr:revisionPtr revIDLastSave="0" documentId="13_ncr:1_{7191985F-BA12-4C4D-B9BA-79E4043EB3AC}" xr6:coauthVersionLast="47" xr6:coauthVersionMax="47" xr10:uidLastSave="{00000000-0000-0000-0000-000000000000}"/>
  <bookViews>
    <workbookView xWindow="-108" yWindow="-108" windowWidth="23256" windowHeight="13896" activeTab="1" xr2:uid="{C5CCC342-D794-4B22-BCB4-949BD96A8270}"/>
  </bookViews>
  <sheets>
    <sheet name="M11" sheetId="2" r:id="rId1"/>
    <sheet name="A1" sheetId="1" r:id="rId2"/>
    <sheet name="A2" sheetId="3" r:id="rId3"/>
  </sheets>
  <definedNames>
    <definedName name="solver_adj" localSheetId="1" hidden="1">'A1'!$D$19:$J$32,'A1'!$F$40:$F$46,'A1'!$F$49:$F$55</definedName>
    <definedName name="solver_adj" localSheetId="2" hidden="1">'A2'!$U$7:$U$19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2</definedName>
    <definedName name="solver_eng" localSheetId="2" hidden="1">3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'A1'!$D$33:$J$33</definedName>
    <definedName name="solver_lhs1" localSheetId="2" hidden="1">'A2'!$U$7:$U$19</definedName>
    <definedName name="solver_lhs2" localSheetId="1" hidden="1">'A1'!$E$58:$E$64</definedName>
    <definedName name="solver_lhs3" localSheetId="1" hidden="1">'A1'!$F$40:$F$46</definedName>
    <definedName name="solver_lhs4" localSheetId="1" hidden="1">'A1'!$F$49:$F$55</definedName>
    <definedName name="solver_lhs5" localSheetId="1" hidden="1">'A1'!$H$40:$H$46</definedName>
    <definedName name="solver_lhs6" localSheetId="1" hidden="1">'A1'!$H$49:$H$55</definedName>
    <definedName name="solver_lhs7" localSheetId="1" hidden="1">'A1'!$K$19:$K$32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7</definedName>
    <definedName name="solver_num" localSheetId="2" hidden="1">1</definedName>
    <definedName name="solver_nwt" localSheetId="1" hidden="1">1</definedName>
    <definedName name="solver_nwt" localSheetId="2" hidden="1">1</definedName>
    <definedName name="solver_opt" localSheetId="1" hidden="1">'A1'!$N$4</definedName>
    <definedName name="solver_opt" localSheetId="2" hidden="1">'A2'!$V$22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el1" localSheetId="2" hidden="1">6</definedName>
    <definedName name="solver_rel2" localSheetId="1" hidden="1">1</definedName>
    <definedName name="solver_rel3" localSheetId="1" hidden="1">5</definedName>
    <definedName name="solver_rel4" localSheetId="1" hidden="1">5</definedName>
    <definedName name="solver_rel5" localSheetId="1" hidden="1">1</definedName>
    <definedName name="solver_rel6" localSheetId="1" hidden="1">1</definedName>
    <definedName name="solver_rel7" localSheetId="1" hidden="1">1</definedName>
    <definedName name="solver_rhs1" localSheetId="1" hidden="1">'A1'!$D$35:$J$35</definedName>
    <definedName name="solver_rhs1" localSheetId="2" hidden="1">"AllDifferent"</definedName>
    <definedName name="solver_rhs2" localSheetId="1" hidden="1">'A1'!$G$58:$G$64</definedName>
    <definedName name="solver_rhs3" localSheetId="1" hidden="1">"binary"</definedName>
    <definedName name="solver_rhs4" localSheetId="1" hidden="1">"binary"</definedName>
    <definedName name="solver_rhs5" localSheetId="1" hidden="1">'A1'!$J$40:$J$46</definedName>
    <definedName name="solver_rhs6" localSheetId="1" hidden="1">'A1'!$J$49:$J$55</definedName>
    <definedName name="solver_rhs7" localSheetId="1" hidden="1">'A1'!$M$19:$M$32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X8" i="3" l="1"/>
  <c r="X9" i="3"/>
  <c r="X10" i="3"/>
  <c r="X11" i="3"/>
  <c r="X12" i="3"/>
  <c r="X13" i="3"/>
  <c r="X14" i="3"/>
  <c r="X15" i="3"/>
  <c r="X16" i="3"/>
  <c r="X17" i="3"/>
  <c r="X18" i="3"/>
  <c r="X19" i="3"/>
  <c r="X20" i="3"/>
  <c r="X7" i="3"/>
  <c r="W7" i="3"/>
  <c r="V7" i="3"/>
  <c r="T8" i="3"/>
  <c r="W8" i="3" s="1"/>
  <c r="T18" i="3"/>
  <c r="V18" i="3" s="1"/>
  <c r="T19" i="3"/>
  <c r="V19" i="3" s="1"/>
  <c r="T20" i="3"/>
  <c r="V20" i="3" s="1"/>
  <c r="T9" i="3"/>
  <c r="W9" i="3" s="1"/>
  <c r="T10" i="3"/>
  <c r="W10" i="3" s="1"/>
  <c r="T11" i="3"/>
  <c r="V11" i="3" s="1"/>
  <c r="T12" i="3"/>
  <c r="V12" i="3" s="1"/>
  <c r="T13" i="3"/>
  <c r="V13" i="3" s="1"/>
  <c r="T14" i="3"/>
  <c r="V14" i="3" s="1"/>
  <c r="T15" i="3"/>
  <c r="V15" i="3" s="1"/>
  <c r="T16" i="3"/>
  <c r="V16" i="3" s="1"/>
  <c r="T17" i="3"/>
  <c r="V17" i="3" s="1"/>
  <c r="XFD1048550" i="1" a="1"/>
  <c r="XFD1048550" i="1" s="1"/>
  <c r="XFD1048551" i="1" a="1"/>
  <c r="XFD1048551" i="1" s="1"/>
  <c r="XFD1048552" i="1"/>
  <c r="XFD1048553" i="1"/>
  <c r="XFD1048554" i="1"/>
  <c r="XFD1048555" i="1"/>
  <c r="V10" i="3" l="1"/>
  <c r="W17" i="3"/>
  <c r="W15" i="3"/>
  <c r="W14" i="3"/>
  <c r="V8" i="3"/>
  <c r="W16" i="3"/>
  <c r="W13" i="3"/>
  <c r="W12" i="3"/>
  <c r="W11" i="3"/>
  <c r="W20" i="3"/>
  <c r="W18" i="3"/>
  <c r="V9" i="3"/>
  <c r="W19" i="3"/>
  <c r="D33" i="1"/>
  <c r="N3" i="1"/>
  <c r="V22" i="3" l="1"/>
  <c r="N4" i="1"/>
  <c r="E62" i="1"/>
  <c r="E60" i="1"/>
  <c r="E59" i="1"/>
  <c r="E61" i="1"/>
  <c r="E63" i="1"/>
  <c r="E64" i="1"/>
  <c r="E58" i="1"/>
  <c r="K20" i="1"/>
  <c r="E41" i="1" s="1"/>
  <c r="H41" i="1" s="1"/>
  <c r="K21" i="1"/>
  <c r="E42" i="1" s="1"/>
  <c r="H42" i="1" s="1"/>
  <c r="K22" i="1"/>
  <c r="E43" i="1" s="1"/>
  <c r="H43" i="1" s="1"/>
  <c r="K23" i="1"/>
  <c r="E44" i="1" s="1"/>
  <c r="H44" i="1" s="1"/>
  <c r="K24" i="1"/>
  <c r="E45" i="1" s="1"/>
  <c r="H45" i="1" s="1"/>
  <c r="K25" i="1"/>
  <c r="E46" i="1" s="1"/>
  <c r="H46" i="1" s="1"/>
  <c r="K26" i="1"/>
  <c r="E49" i="1" s="1"/>
  <c r="H49" i="1" s="1"/>
  <c r="K27" i="1"/>
  <c r="E50" i="1" s="1"/>
  <c r="H50" i="1" s="1"/>
  <c r="K28" i="1"/>
  <c r="E51" i="1" s="1"/>
  <c r="H51" i="1" s="1"/>
  <c r="K29" i="1"/>
  <c r="E52" i="1" s="1"/>
  <c r="H52" i="1" s="1"/>
  <c r="K30" i="1"/>
  <c r="E53" i="1" s="1"/>
  <c r="H53" i="1" s="1"/>
  <c r="K31" i="1"/>
  <c r="E54" i="1" s="1"/>
  <c r="H54" i="1" s="1"/>
  <c r="K32" i="1"/>
  <c r="E55" i="1" s="1"/>
  <c r="H55" i="1" s="1"/>
  <c r="K19" i="1"/>
  <c r="E33" i="1"/>
  <c r="F33" i="1"/>
  <c r="G33" i="1"/>
  <c r="H33" i="1"/>
  <c r="I33" i="1"/>
  <c r="J33" i="1"/>
  <c r="E40" i="1" l="1"/>
  <c r="H40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2">
    <metadataType name="XLDAPR" minSupportedVersion="120000" copy="1" pasteAll="1" pasteValues="1" merge="1" splitFirst="1" rowColShift="1" clearFormats="1" clearComments="1" assign="1" coerce="1" cellMeta="1"/>
    <metadataType name="XLRICHVALUE" minSupportedVersion="120000" copy="1" pasteAll="1" pasteValues="1" merge="1" splitFirst="1" rowColShift="1" clearFormats="1" clearComments="1" assign="1" coerce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futureMetadata name="XLRICHVALUE" count="1">
    <bk>
      <extLst>
        <ext uri="{3e2802c4-a4d2-4d8b-9148-e3be6c30e623}">
          <xlrd:rvb i="0"/>
        </ext>
      </extLst>
    </bk>
  </futureMetadata>
  <cellMetadata count="1">
    <bk>
      <rc t="1" v="0"/>
    </bk>
  </cellMetadata>
  <valueMetadata count="1">
    <bk>
      <rc t="2" v="0"/>
    </bk>
  </valueMetadata>
</metadata>
</file>

<file path=xl/sharedStrings.xml><?xml version="1.0" encoding="utf-8"?>
<sst xmlns="http://schemas.openxmlformats.org/spreadsheetml/2006/main" count="162" uniqueCount="65">
  <si>
    <t>Destination</t>
  </si>
  <si>
    <t>A</t>
  </si>
  <si>
    <t>B</t>
  </si>
  <si>
    <t>C</t>
  </si>
  <si>
    <t>D</t>
  </si>
  <si>
    <t>E</t>
  </si>
  <si>
    <t>F</t>
  </si>
  <si>
    <t>G</t>
  </si>
  <si>
    <t>Source</t>
  </si>
  <si>
    <t xml:space="preserve">Name </t>
  </si>
  <si>
    <t>Alka Santosh Naik</t>
  </si>
  <si>
    <t>U Number</t>
  </si>
  <si>
    <t>U16999752</t>
  </si>
  <si>
    <t>Module 11</t>
  </si>
  <si>
    <t>&gt;=</t>
  </si>
  <si>
    <t>Whse A</t>
  </si>
  <si>
    <t>Whse B</t>
  </si>
  <si>
    <t>Whse C</t>
  </si>
  <si>
    <t>Whse D</t>
  </si>
  <si>
    <t>Whse E</t>
  </si>
  <si>
    <t>Whse F</t>
  </si>
  <si>
    <t>Whse G</t>
  </si>
  <si>
    <t>small A</t>
  </si>
  <si>
    <t>small B</t>
  </si>
  <si>
    <t>small C</t>
  </si>
  <si>
    <t>small D</t>
  </si>
  <si>
    <t>small E</t>
  </si>
  <si>
    <t>small F</t>
  </si>
  <si>
    <t>small G</t>
  </si>
  <si>
    <t>large A</t>
  </si>
  <si>
    <t>large B</t>
  </si>
  <si>
    <t>large C</t>
  </si>
  <si>
    <t>large D</t>
  </si>
  <si>
    <t>large E</t>
  </si>
  <si>
    <t>large F</t>
  </si>
  <si>
    <t>large G</t>
  </si>
  <si>
    <t>SMALL</t>
  </si>
  <si>
    <t>Shipment</t>
  </si>
  <si>
    <t>Variable</t>
  </si>
  <si>
    <t>Big M</t>
  </si>
  <si>
    <t>&lt;=</t>
  </si>
  <si>
    <t>LARGE</t>
  </si>
  <si>
    <t>PICK ONE</t>
  </si>
  <si>
    <t>Fixed Warehouse Cost</t>
  </si>
  <si>
    <t>Variable Shipment Cost</t>
  </si>
  <si>
    <t>total cost</t>
  </si>
  <si>
    <t>Jackson Square</t>
  </si>
  <si>
    <t>Cabildo</t>
  </si>
  <si>
    <t>Old Absinth House</t>
  </si>
  <si>
    <t>Pat O'Briens</t>
  </si>
  <si>
    <t>Marie Laveau's</t>
  </si>
  <si>
    <t>Lafitte's
Blacksmith Shop</t>
  </si>
  <si>
    <t>Ursuline Convent</t>
  </si>
  <si>
    <t>New Orleans
Pharmacy Museum</t>
  </si>
  <si>
    <t>Galier House</t>
  </si>
  <si>
    <t>The Cornstalk</t>
  </si>
  <si>
    <t>French Market</t>
  </si>
  <si>
    <t>Café du Monde</t>
  </si>
  <si>
    <t xml:space="preserve">Broussard's </t>
  </si>
  <si>
    <t>Brennan's</t>
  </si>
  <si>
    <t>From</t>
  </si>
  <si>
    <t>To</t>
  </si>
  <si>
    <t>The total distance Cletus would travel for one tour is 3454 meters.</t>
  </si>
  <si>
    <t>Distance</t>
  </si>
  <si>
    <t>The order of stops for Cletus.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</si>
</sst>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0" fillId="3" borderId="0" xfId="0" applyFill="1"/>
    <xf numFmtId="0" fontId="6" fillId="0" borderId="0" xfId="0" applyFont="1" applyAlignment="1">
      <alignment horizontal="center" textRotation="180"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5" fillId="4" borderId="0" xfId="0" applyFont="1" applyFill="1" applyAlignment="1">
      <alignment horizontal="center" wrapText="1"/>
    </xf>
    <xf numFmtId="0" fontId="5" fillId="4" borderId="0" xfId="0" applyFont="1" applyFill="1" applyAlignment="1">
      <alignment wrapText="1"/>
    </xf>
    <xf numFmtId="0" fontId="5" fillId="4" borderId="0" xfId="0" applyFont="1" applyFill="1"/>
    <xf numFmtId="0" fontId="6" fillId="0" borderId="0" xfId="0" applyFont="1"/>
    <xf numFmtId="43" fontId="0" fillId="0" borderId="0" xfId="1" applyFont="1"/>
    <xf numFmtId="43" fontId="0" fillId="3" borderId="0" xfId="1" applyFont="1" applyFill="1"/>
    <xf numFmtId="0" fontId="0" fillId="0" borderId="1" xfId="0" applyBorder="1"/>
    <xf numFmtId="0" fontId="0" fillId="7" borderId="1" xfId="0" applyFill="1" applyBorder="1"/>
    <xf numFmtId="0" fontId="7" fillId="5" borderId="0" xfId="0" applyFont="1" applyFill="1" applyAlignment="1">
      <alignment horizontal="center" vertical="center" textRotation="90" wrapText="1"/>
    </xf>
    <xf numFmtId="0" fontId="8" fillId="6" borderId="0" xfId="0" applyFont="1" applyFill="1" applyAlignment="1">
      <alignment horizontal="center"/>
    </xf>
    <xf numFmtId="0" fontId="9" fillId="6" borderId="0" xfId="0" applyFont="1" applyFill="1" applyAlignment="1">
      <alignment wrapText="1"/>
    </xf>
    <xf numFmtId="0" fontId="0" fillId="8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alcChain" Target="calcChain.xml"/><Relationship Id="rId5" Type="http://schemas.openxmlformats.org/officeDocument/2006/relationships/styles" Target="styles.xml"/><Relationship Id="rId10" Type="http://schemas.microsoft.com/office/2017/06/relationships/rdRichValueTypes" Target="richData/rdRichValueTypes.xml"/><Relationship Id="rId4" Type="http://schemas.openxmlformats.org/officeDocument/2006/relationships/theme" Target="theme/theme1.xml"/><Relationship Id="rId9" Type="http://schemas.microsoft.com/office/2017/06/relationships/rdRichValueStructure" Target="richData/rdrichvaluestructure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8</v>
    <v>6</v>
    <v>1</v>
  </rv>
</rvData>
</file>

<file path=xl/richData/rdrichvaluestructure.xml><?xml version="1.0" encoding="utf-8"?>
<rvStructures xmlns="http://schemas.microsoft.com/office/spreadsheetml/2017/richdata" count="1">
  <s t="_error">
    <k n="colOffset" t="i"/>
    <k n="errorType" t="i"/>
    <k n="rwOffset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8EB4C5B-FC1C-4554-85FB-7EC984B1878B}">
  <we:reference id="wa104100404" version="3.0.0.1" store="en-US" storeType="OMEX"/>
  <we:alternateReferences>
    <we:reference id="wa104100404" version="3.0.0.1" store="WA104100404" storeType="OMEX"/>
  </we:alternateReferences>
  <we:properties>
    <we:property name="UniqueID" value="&quot;202310141699981260550&quot;"/>
    <we:property name="KlwiASFSYh5QLw==" value="&quot;XXpjVw==&quot;"/>
    <we:property name="KlwiASFSYiJdKTUtFTcmBS4=" value="&quot;NWQ=&quot;"/>
    <we:property name="KlwiASFSYhxTPQ4hCQ==" value="&quot;Sw==&quot;"/>
  </we:properties>
  <we:bindings>
    <we:binding id="refEdit" type="matrix" appref="{7F1EB3F1-A8EB-4598-A0DB-F3CBA17AD402}"/>
    <we:binding id="Worker" type="matrix" appref="{BE5F5886-9C7B-4331-A8CA-6AD08DD66C1E}"/>
    <we:binding id="Obj" type="matrix" appref="{E3124C4C-3A43-4CEE-AABA-1DF9E368E82C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025AE-BBE4-41CB-8A0A-486EBCAC1087}">
  <dimension ref="A1:B4"/>
  <sheetViews>
    <sheetView workbookViewId="0">
      <selection activeCell="B18" sqref="B18"/>
    </sheetView>
  </sheetViews>
  <sheetFormatPr defaultRowHeight="14.4" x14ac:dyDescent="0.3"/>
  <cols>
    <col min="1" max="1" width="18.21875" bestFit="1" customWidth="1"/>
    <col min="2" max="2" width="29.21875" bestFit="1" customWidth="1"/>
  </cols>
  <sheetData>
    <row r="1" spans="1:2" ht="25.8" x14ac:dyDescent="0.5">
      <c r="A1" s="1" t="s">
        <v>13</v>
      </c>
    </row>
    <row r="2" spans="1:2" x14ac:dyDescent="0.3">
      <c r="A2" s="2"/>
    </row>
    <row r="3" spans="1:2" ht="25.8" x14ac:dyDescent="0.5">
      <c r="A3" s="1" t="s">
        <v>9</v>
      </c>
      <c r="B3" s="1" t="s">
        <v>10</v>
      </c>
    </row>
    <row r="4" spans="1:2" ht="25.8" x14ac:dyDescent="0.5">
      <c r="A4" s="1" t="s">
        <v>11</v>
      </c>
      <c r="B4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82872-B7BC-41D2-85F7-D7E65271FD76}">
  <dimension ref="B1:XFD1048555"/>
  <sheetViews>
    <sheetView tabSelected="1" workbookViewId="0">
      <selection activeCell="E48" sqref="E48:G48"/>
    </sheetView>
  </sheetViews>
  <sheetFormatPr defaultRowHeight="14.4" x14ac:dyDescent="0.3"/>
  <cols>
    <col min="4" max="4" width="10.33203125" bestFit="1" customWidth="1"/>
    <col min="7" max="7" width="10.6640625" bestFit="1" customWidth="1"/>
    <col min="13" max="13" width="8" bestFit="1" customWidth="1"/>
    <col min="14" max="14" width="12.5546875" style="12" bestFit="1" customWidth="1"/>
    <col min="15" max="15" width="19.33203125" bestFit="1" customWidth="1"/>
  </cols>
  <sheetData>
    <row r="1" spans="2:15" x14ac:dyDescent="0.3">
      <c r="D1" s="19" t="s">
        <v>0</v>
      </c>
    </row>
    <row r="2" spans="2:15" x14ac:dyDescent="0.3"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N2" s="12">
        <f>SUMPRODUCT(D3:J16,D19:J32)*2.5</f>
        <v>1070000.0000000005</v>
      </c>
      <c r="O2" t="s">
        <v>44</v>
      </c>
    </row>
    <row r="3" spans="2:15" x14ac:dyDescent="0.3">
      <c r="B3" s="19" t="s">
        <v>8</v>
      </c>
      <c r="C3" t="s">
        <v>15</v>
      </c>
      <c r="D3">
        <v>0</v>
      </c>
      <c r="E3">
        <v>21</v>
      </c>
      <c r="F3">
        <v>43</v>
      </c>
      <c r="G3">
        <v>55</v>
      </c>
      <c r="H3">
        <v>58</v>
      </c>
      <c r="I3">
        <v>66</v>
      </c>
      <c r="J3">
        <v>49</v>
      </c>
      <c r="N3" s="12">
        <f>(SUM(F40:F46)*750000)+(SUM(F49:F55)*1200000)</f>
        <v>3000000</v>
      </c>
      <c r="O3" t="s">
        <v>43</v>
      </c>
    </row>
    <row r="4" spans="2:15" x14ac:dyDescent="0.3">
      <c r="C4" t="s">
        <v>16</v>
      </c>
      <c r="D4">
        <v>21</v>
      </c>
      <c r="E4">
        <v>0</v>
      </c>
      <c r="F4">
        <v>27</v>
      </c>
      <c r="G4">
        <v>29</v>
      </c>
      <c r="H4">
        <v>38</v>
      </c>
      <c r="I4">
        <v>56</v>
      </c>
      <c r="J4">
        <v>48</v>
      </c>
      <c r="N4" s="13">
        <f>N2+N3</f>
        <v>4070000.0000000005</v>
      </c>
      <c r="O4" t="s">
        <v>45</v>
      </c>
    </row>
    <row r="5" spans="2:15" x14ac:dyDescent="0.3">
      <c r="C5" t="s">
        <v>17</v>
      </c>
      <c r="D5">
        <v>43</v>
      </c>
      <c r="E5">
        <v>27</v>
      </c>
      <c r="F5">
        <v>0</v>
      </c>
      <c r="G5">
        <v>33</v>
      </c>
      <c r="H5">
        <v>50</v>
      </c>
      <c r="I5">
        <v>74</v>
      </c>
      <c r="J5">
        <v>79</v>
      </c>
    </row>
    <row r="6" spans="2:15" x14ac:dyDescent="0.3">
      <c r="C6" t="s">
        <v>18</v>
      </c>
      <c r="D6">
        <v>55</v>
      </c>
      <c r="E6">
        <v>29</v>
      </c>
      <c r="F6">
        <v>33</v>
      </c>
      <c r="G6">
        <v>0</v>
      </c>
      <c r="H6">
        <v>19</v>
      </c>
      <c r="I6">
        <v>36</v>
      </c>
      <c r="J6">
        <v>72</v>
      </c>
    </row>
    <row r="7" spans="2:15" x14ac:dyDescent="0.3">
      <c r="C7" t="s">
        <v>19</v>
      </c>
      <c r="D7">
        <v>58</v>
      </c>
      <c r="E7">
        <v>38</v>
      </c>
      <c r="F7">
        <v>50</v>
      </c>
      <c r="G7">
        <v>19</v>
      </c>
      <c r="H7">
        <v>0</v>
      </c>
      <c r="I7">
        <v>18</v>
      </c>
      <c r="J7">
        <v>56</v>
      </c>
    </row>
    <row r="8" spans="2:15" x14ac:dyDescent="0.3">
      <c r="C8" t="s">
        <v>20</v>
      </c>
      <c r="D8">
        <v>66</v>
      </c>
      <c r="E8">
        <v>56</v>
      </c>
      <c r="F8">
        <v>74</v>
      </c>
      <c r="G8">
        <v>36</v>
      </c>
      <c r="H8">
        <v>18</v>
      </c>
      <c r="I8">
        <v>0</v>
      </c>
      <c r="J8">
        <v>58</v>
      </c>
    </row>
    <row r="9" spans="2:15" x14ac:dyDescent="0.3">
      <c r="C9" t="s">
        <v>21</v>
      </c>
      <c r="D9">
        <v>49</v>
      </c>
      <c r="E9">
        <v>48</v>
      </c>
      <c r="F9">
        <v>79</v>
      </c>
      <c r="G9">
        <v>72</v>
      </c>
      <c r="H9">
        <v>56</v>
      </c>
      <c r="I9">
        <v>58</v>
      </c>
      <c r="J9">
        <v>0</v>
      </c>
    </row>
    <row r="10" spans="2:15" x14ac:dyDescent="0.3">
      <c r="C10" t="s">
        <v>15</v>
      </c>
      <c r="D10">
        <v>0</v>
      </c>
      <c r="E10">
        <v>21</v>
      </c>
      <c r="F10">
        <v>43</v>
      </c>
      <c r="G10">
        <v>55</v>
      </c>
      <c r="H10">
        <v>58</v>
      </c>
      <c r="I10">
        <v>66</v>
      </c>
      <c r="J10">
        <v>49</v>
      </c>
    </row>
    <row r="11" spans="2:15" x14ac:dyDescent="0.3">
      <c r="C11" t="s">
        <v>16</v>
      </c>
      <c r="D11">
        <v>21</v>
      </c>
      <c r="E11">
        <v>0</v>
      </c>
      <c r="F11">
        <v>27</v>
      </c>
      <c r="G11">
        <v>29</v>
      </c>
      <c r="H11">
        <v>38</v>
      </c>
      <c r="I11">
        <v>56</v>
      </c>
      <c r="J11">
        <v>48</v>
      </c>
    </row>
    <row r="12" spans="2:15" x14ac:dyDescent="0.3">
      <c r="C12" t="s">
        <v>17</v>
      </c>
      <c r="D12">
        <v>43</v>
      </c>
      <c r="E12">
        <v>27</v>
      </c>
      <c r="F12">
        <v>0</v>
      </c>
      <c r="G12">
        <v>33</v>
      </c>
      <c r="H12">
        <v>50</v>
      </c>
      <c r="I12">
        <v>74</v>
      </c>
      <c r="J12">
        <v>79</v>
      </c>
    </row>
    <row r="13" spans="2:15" x14ac:dyDescent="0.3">
      <c r="C13" t="s">
        <v>18</v>
      </c>
      <c r="D13">
        <v>55</v>
      </c>
      <c r="E13">
        <v>29</v>
      </c>
      <c r="F13">
        <v>33</v>
      </c>
      <c r="G13">
        <v>0</v>
      </c>
      <c r="H13">
        <v>19</v>
      </c>
      <c r="I13">
        <v>36</v>
      </c>
      <c r="J13">
        <v>72</v>
      </c>
    </row>
    <row r="14" spans="2:15" x14ac:dyDescent="0.3">
      <c r="C14" t="s">
        <v>19</v>
      </c>
      <c r="D14">
        <v>58</v>
      </c>
      <c r="E14">
        <v>38</v>
      </c>
      <c r="F14">
        <v>50</v>
      </c>
      <c r="G14">
        <v>19</v>
      </c>
      <c r="H14">
        <v>0</v>
      </c>
      <c r="I14">
        <v>18</v>
      </c>
      <c r="J14">
        <v>56</v>
      </c>
    </row>
    <row r="15" spans="2:15" x14ac:dyDescent="0.3">
      <c r="C15" t="s">
        <v>20</v>
      </c>
      <c r="D15">
        <v>66</v>
      </c>
      <c r="E15">
        <v>56</v>
      </c>
      <c r="F15">
        <v>74</v>
      </c>
      <c r="G15">
        <v>36</v>
      </c>
      <c r="H15">
        <v>18</v>
      </c>
      <c r="I15">
        <v>0</v>
      </c>
      <c r="J15">
        <v>58</v>
      </c>
    </row>
    <row r="16" spans="2:15" x14ac:dyDescent="0.3">
      <c r="C16" t="s">
        <v>21</v>
      </c>
      <c r="D16">
        <v>49</v>
      </c>
      <c r="E16">
        <v>48</v>
      </c>
      <c r="F16">
        <v>79</v>
      </c>
      <c r="G16">
        <v>72</v>
      </c>
      <c r="H16">
        <v>56</v>
      </c>
      <c r="I16">
        <v>58</v>
      </c>
      <c r="J16">
        <v>0</v>
      </c>
    </row>
    <row r="17" spans="2:13" x14ac:dyDescent="0.3">
      <c r="D17" s="19" t="s">
        <v>0</v>
      </c>
    </row>
    <row r="18" spans="2:13" x14ac:dyDescent="0.3">
      <c r="D18" t="s">
        <v>1</v>
      </c>
      <c r="E18" t="s">
        <v>2</v>
      </c>
      <c r="F18" t="s">
        <v>3</v>
      </c>
      <c r="G18" t="s">
        <v>4</v>
      </c>
      <c r="H18" t="s">
        <v>5</v>
      </c>
      <c r="I18" t="s">
        <v>6</v>
      </c>
      <c r="J18" t="s">
        <v>7</v>
      </c>
    </row>
    <row r="19" spans="2:13" x14ac:dyDescent="0.3">
      <c r="B19" s="19" t="s">
        <v>8</v>
      </c>
      <c r="C19" t="s">
        <v>22</v>
      </c>
      <c r="D19">
        <v>2999.9999999999995</v>
      </c>
      <c r="E19">
        <v>0</v>
      </c>
      <c r="F19">
        <v>0</v>
      </c>
      <c r="G19">
        <v>0</v>
      </c>
      <c r="H19">
        <v>0</v>
      </c>
      <c r="I19">
        <v>0</v>
      </c>
      <c r="J19">
        <v>4000.0000000000005</v>
      </c>
      <c r="K19">
        <f>SUM(D19:J19)</f>
        <v>7000</v>
      </c>
      <c r="L19" t="s">
        <v>40</v>
      </c>
      <c r="M19">
        <v>7000</v>
      </c>
    </row>
    <row r="20" spans="2:13" x14ac:dyDescent="0.3">
      <c r="C20" t="s">
        <v>23</v>
      </c>
      <c r="D20">
        <v>0</v>
      </c>
      <c r="E20">
        <v>3000.0000000000291</v>
      </c>
      <c r="F20">
        <v>3999.9999999999709</v>
      </c>
      <c r="G20">
        <v>0</v>
      </c>
      <c r="H20">
        <v>0</v>
      </c>
      <c r="I20">
        <v>0</v>
      </c>
      <c r="J20">
        <v>0</v>
      </c>
      <c r="K20">
        <f t="shared" ref="K20:K32" si="0">SUM(D20:J20)</f>
        <v>7000</v>
      </c>
      <c r="L20" t="s">
        <v>40</v>
      </c>
      <c r="M20">
        <v>7000</v>
      </c>
    </row>
    <row r="21" spans="2:13" x14ac:dyDescent="0.3">
      <c r="C21" t="s">
        <v>24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0</v>
      </c>
      <c r="L21" t="s">
        <v>40</v>
      </c>
      <c r="M21">
        <v>7000</v>
      </c>
    </row>
    <row r="22" spans="2:13" x14ac:dyDescent="0.3">
      <c r="C22" t="s">
        <v>25</v>
      </c>
      <c r="D22">
        <v>0</v>
      </c>
      <c r="E22">
        <v>0</v>
      </c>
      <c r="F22">
        <v>1000.0000000000291</v>
      </c>
      <c r="G22">
        <v>2000</v>
      </c>
      <c r="H22">
        <v>999.99999999999977</v>
      </c>
      <c r="I22">
        <v>1999.9999999999998</v>
      </c>
      <c r="J22">
        <v>0</v>
      </c>
      <c r="K22">
        <f t="shared" si="0"/>
        <v>6000.0000000000291</v>
      </c>
      <c r="L22" t="s">
        <v>40</v>
      </c>
      <c r="M22">
        <v>7000</v>
      </c>
    </row>
    <row r="23" spans="2:13" x14ac:dyDescent="0.3">
      <c r="C23" t="s">
        <v>26</v>
      </c>
      <c r="D23">
        <v>0</v>
      </c>
      <c r="E23">
        <v>0</v>
      </c>
      <c r="F23">
        <v>0</v>
      </c>
      <c r="G23">
        <v>0</v>
      </c>
      <c r="H23">
        <v>7000</v>
      </c>
      <c r="I23">
        <v>0</v>
      </c>
      <c r="J23">
        <v>0</v>
      </c>
      <c r="K23">
        <f t="shared" si="0"/>
        <v>7000</v>
      </c>
      <c r="L23" t="s">
        <v>40</v>
      </c>
      <c r="M23">
        <v>7000</v>
      </c>
    </row>
    <row r="24" spans="2:13" x14ac:dyDescent="0.3">
      <c r="C24" t="s">
        <v>27</v>
      </c>
      <c r="D24">
        <v>0</v>
      </c>
      <c r="E24">
        <v>0</v>
      </c>
      <c r="F24">
        <v>0</v>
      </c>
      <c r="G24">
        <v>0</v>
      </c>
      <c r="H24">
        <v>0</v>
      </c>
      <c r="I24">
        <v>2.2737367544323206E-13</v>
      </c>
      <c r="J24">
        <v>0</v>
      </c>
      <c r="K24">
        <f t="shared" si="0"/>
        <v>2.2737367544323206E-13</v>
      </c>
      <c r="L24" t="s">
        <v>40</v>
      </c>
      <c r="M24">
        <v>7000</v>
      </c>
    </row>
    <row r="25" spans="2:13" x14ac:dyDescent="0.3">
      <c r="C25" t="s">
        <v>28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0</v>
      </c>
      <c r="L25" t="s">
        <v>40</v>
      </c>
      <c r="M25">
        <v>7000</v>
      </c>
    </row>
    <row r="26" spans="2:13" x14ac:dyDescent="0.3">
      <c r="C26" t="s">
        <v>29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0</v>
      </c>
      <c r="L26" t="s">
        <v>40</v>
      </c>
      <c r="M26">
        <v>14000</v>
      </c>
    </row>
    <row r="27" spans="2:13" x14ac:dyDescent="0.3">
      <c r="C27" t="s">
        <v>30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0</v>
      </c>
      <c r="L27" t="s">
        <v>40</v>
      </c>
      <c r="M27">
        <v>14000</v>
      </c>
    </row>
    <row r="28" spans="2:13" x14ac:dyDescent="0.3">
      <c r="C28" t="s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  <c r="L28" t="s">
        <v>40</v>
      </c>
      <c r="M28">
        <v>14000</v>
      </c>
    </row>
    <row r="29" spans="2:13" x14ac:dyDescent="0.3">
      <c r="C29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  <c r="L29" t="s">
        <v>40</v>
      </c>
      <c r="M29">
        <v>14000</v>
      </c>
    </row>
    <row r="30" spans="2:13" x14ac:dyDescent="0.3">
      <c r="C30" t="s">
        <v>33</v>
      </c>
      <c r="D30">
        <v>0</v>
      </c>
      <c r="E30">
        <v>0</v>
      </c>
      <c r="F30">
        <v>0</v>
      </c>
      <c r="G30">
        <v>0</v>
      </c>
      <c r="H30">
        <v>4.5474735088646412E-13</v>
      </c>
      <c r="I30">
        <v>0</v>
      </c>
      <c r="J30">
        <v>0</v>
      </c>
      <c r="K30">
        <f t="shared" si="0"/>
        <v>4.5474735088646412E-13</v>
      </c>
      <c r="L30" t="s">
        <v>40</v>
      </c>
      <c r="M30">
        <v>14000</v>
      </c>
    </row>
    <row r="31" spans="2:13" x14ac:dyDescent="0.3">
      <c r="C3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  <c r="L31" t="s">
        <v>40</v>
      </c>
      <c r="M31">
        <v>14000</v>
      </c>
    </row>
    <row r="32" spans="2:13" x14ac:dyDescent="0.3">
      <c r="C32" t="s">
        <v>35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  <c r="L32" t="s">
        <v>40</v>
      </c>
      <c r="M32">
        <v>14000</v>
      </c>
    </row>
    <row r="33" spans="4:10" x14ac:dyDescent="0.3">
      <c r="D33">
        <f>SUM(D19:D32)</f>
        <v>2999.9999999999995</v>
      </c>
      <c r="E33">
        <f t="shared" ref="E33:J33" si="1">SUM(E19:E32)</f>
        <v>3000.0000000000291</v>
      </c>
      <c r="F33">
        <f t="shared" si="1"/>
        <v>5000</v>
      </c>
      <c r="G33">
        <f t="shared" si="1"/>
        <v>2000</v>
      </c>
      <c r="H33">
        <f t="shared" si="1"/>
        <v>8000</v>
      </c>
      <c r="I33">
        <f t="shared" si="1"/>
        <v>2000</v>
      </c>
      <c r="J33">
        <f t="shared" si="1"/>
        <v>4000.0000000000005</v>
      </c>
    </row>
    <row r="34" spans="4:10" x14ac:dyDescent="0.3">
      <c r="D34" t="s">
        <v>14</v>
      </c>
      <c r="E34" t="s">
        <v>14</v>
      </c>
      <c r="F34" t="s">
        <v>14</v>
      </c>
      <c r="G34" t="s">
        <v>14</v>
      </c>
      <c r="H34" t="s">
        <v>14</v>
      </c>
      <c r="I34" t="s">
        <v>14</v>
      </c>
      <c r="J34" t="s">
        <v>14</v>
      </c>
    </row>
    <row r="35" spans="4:10" x14ac:dyDescent="0.3">
      <c r="D35">
        <v>2000</v>
      </c>
      <c r="E35">
        <v>3000</v>
      </c>
      <c r="F35">
        <v>5000</v>
      </c>
      <c r="G35">
        <v>2000</v>
      </c>
      <c r="H35">
        <v>8000</v>
      </c>
      <c r="I35">
        <v>2000</v>
      </c>
      <c r="J35">
        <v>4000</v>
      </c>
    </row>
    <row r="39" spans="4:10" x14ac:dyDescent="0.3">
      <c r="D39" s="3" t="s">
        <v>36</v>
      </c>
      <c r="E39" s="19" t="s">
        <v>37</v>
      </c>
      <c r="F39" s="19" t="s">
        <v>38</v>
      </c>
      <c r="G39" s="19" t="s">
        <v>39</v>
      </c>
    </row>
    <row r="40" spans="4:10" x14ac:dyDescent="0.3">
      <c r="D40" t="s">
        <v>22</v>
      </c>
      <c r="E40">
        <f>K19</f>
        <v>7000</v>
      </c>
      <c r="F40">
        <v>1</v>
      </c>
      <c r="G40">
        <v>-999999999</v>
      </c>
      <c r="H40">
        <f>E40+(F40*G40)</f>
        <v>-999992999</v>
      </c>
      <c r="I40" t="s">
        <v>40</v>
      </c>
      <c r="J40">
        <v>0</v>
      </c>
    </row>
    <row r="41" spans="4:10" x14ac:dyDescent="0.3">
      <c r="D41" t="s">
        <v>23</v>
      </c>
      <c r="E41">
        <f t="shared" ref="E41:E46" si="2">K20</f>
        <v>7000</v>
      </c>
      <c r="F41">
        <v>1</v>
      </c>
      <c r="G41">
        <v>-999999999</v>
      </c>
      <c r="H41">
        <f>E41+(F41*G41)</f>
        <v>-999992999</v>
      </c>
      <c r="I41" t="s">
        <v>40</v>
      </c>
      <c r="J41">
        <v>0</v>
      </c>
    </row>
    <row r="42" spans="4:10" x14ac:dyDescent="0.3">
      <c r="D42" t="s">
        <v>24</v>
      </c>
      <c r="E42">
        <f t="shared" si="2"/>
        <v>0</v>
      </c>
      <c r="F42">
        <v>0</v>
      </c>
      <c r="G42">
        <v>-999999999</v>
      </c>
      <c r="H42">
        <f t="shared" ref="H42:H46" si="3">E42+(F42*G42)</f>
        <v>0</v>
      </c>
      <c r="I42" t="s">
        <v>40</v>
      </c>
      <c r="J42">
        <v>0</v>
      </c>
    </row>
    <row r="43" spans="4:10" x14ac:dyDescent="0.3">
      <c r="D43" t="s">
        <v>25</v>
      </c>
      <c r="E43">
        <f t="shared" si="2"/>
        <v>6000.0000000000291</v>
      </c>
      <c r="F43">
        <v>1</v>
      </c>
      <c r="G43">
        <v>-999999999</v>
      </c>
      <c r="H43">
        <f t="shared" si="3"/>
        <v>-999993999</v>
      </c>
      <c r="I43" t="s">
        <v>40</v>
      </c>
      <c r="J43">
        <v>0</v>
      </c>
    </row>
    <row r="44" spans="4:10" x14ac:dyDescent="0.3">
      <c r="D44" t="s">
        <v>26</v>
      </c>
      <c r="E44">
        <f t="shared" si="2"/>
        <v>7000</v>
      </c>
      <c r="F44">
        <v>1</v>
      </c>
      <c r="G44">
        <v>-999999999</v>
      </c>
      <c r="H44">
        <f t="shared" si="3"/>
        <v>-999992999</v>
      </c>
      <c r="I44" t="s">
        <v>40</v>
      </c>
      <c r="J44">
        <v>0</v>
      </c>
    </row>
    <row r="45" spans="4:10" x14ac:dyDescent="0.3">
      <c r="D45" t="s">
        <v>27</v>
      </c>
      <c r="E45">
        <f t="shared" si="2"/>
        <v>2.2737367544323206E-13</v>
      </c>
      <c r="F45">
        <v>0</v>
      </c>
      <c r="G45">
        <v>-999999999</v>
      </c>
      <c r="H45">
        <f t="shared" si="3"/>
        <v>2.2737367544323206E-13</v>
      </c>
      <c r="I45" t="s">
        <v>40</v>
      </c>
      <c r="J45">
        <v>0</v>
      </c>
    </row>
    <row r="46" spans="4:10" x14ac:dyDescent="0.3">
      <c r="D46" t="s">
        <v>28</v>
      </c>
      <c r="E46">
        <f t="shared" si="2"/>
        <v>0</v>
      </c>
      <c r="F46">
        <v>0</v>
      </c>
      <c r="G46">
        <v>-999999999</v>
      </c>
      <c r="H46">
        <f t="shared" si="3"/>
        <v>0</v>
      </c>
      <c r="I46" t="s">
        <v>40</v>
      </c>
      <c r="J46">
        <v>0</v>
      </c>
    </row>
    <row r="48" spans="4:10" x14ac:dyDescent="0.3">
      <c r="D48" s="3" t="s">
        <v>41</v>
      </c>
      <c r="E48" s="19" t="s">
        <v>37</v>
      </c>
      <c r="F48" s="19" t="s">
        <v>38</v>
      </c>
      <c r="G48" s="19" t="s">
        <v>39</v>
      </c>
    </row>
    <row r="49" spans="4:10" x14ac:dyDescent="0.3">
      <c r="D49" t="s">
        <v>29</v>
      </c>
      <c r="E49">
        <f>K26</f>
        <v>0</v>
      </c>
      <c r="F49">
        <v>0</v>
      </c>
      <c r="G49">
        <v>-999999999</v>
      </c>
      <c r="H49">
        <f>E49+(F49*G49)</f>
        <v>0</v>
      </c>
      <c r="I49" t="s">
        <v>40</v>
      </c>
      <c r="J49">
        <v>0</v>
      </c>
    </row>
    <row r="50" spans="4:10" x14ac:dyDescent="0.3">
      <c r="D50" t="s">
        <v>30</v>
      </c>
      <c r="E50">
        <f t="shared" ref="E50:E54" si="4">K27</f>
        <v>0</v>
      </c>
      <c r="F50">
        <v>0</v>
      </c>
      <c r="G50">
        <v>-999999999</v>
      </c>
      <c r="H50">
        <f t="shared" ref="H50:H55" si="5">E50+(F50*G50)</f>
        <v>0</v>
      </c>
      <c r="I50" t="s">
        <v>40</v>
      </c>
      <c r="J50">
        <v>0</v>
      </c>
    </row>
    <row r="51" spans="4:10" x14ac:dyDescent="0.3">
      <c r="D51" t="s">
        <v>31</v>
      </c>
      <c r="E51">
        <f t="shared" si="4"/>
        <v>0</v>
      </c>
      <c r="F51">
        <v>0</v>
      </c>
      <c r="G51">
        <v>-999999999</v>
      </c>
      <c r="H51">
        <f t="shared" si="5"/>
        <v>0</v>
      </c>
      <c r="I51" t="s">
        <v>40</v>
      </c>
      <c r="J51">
        <v>0</v>
      </c>
    </row>
    <row r="52" spans="4:10" x14ac:dyDescent="0.3">
      <c r="D52" t="s">
        <v>32</v>
      </c>
      <c r="E52">
        <f t="shared" si="4"/>
        <v>0</v>
      </c>
      <c r="F52">
        <v>0</v>
      </c>
      <c r="G52">
        <v>-999999999</v>
      </c>
      <c r="H52">
        <f t="shared" si="5"/>
        <v>0</v>
      </c>
      <c r="I52" t="s">
        <v>40</v>
      </c>
      <c r="J52">
        <v>0</v>
      </c>
    </row>
    <row r="53" spans="4:10" x14ac:dyDescent="0.3">
      <c r="D53" t="s">
        <v>33</v>
      </c>
      <c r="E53">
        <f t="shared" si="4"/>
        <v>4.5474735088646412E-13</v>
      </c>
      <c r="F53">
        <v>0</v>
      </c>
      <c r="G53">
        <v>-999999999</v>
      </c>
      <c r="H53">
        <f t="shared" si="5"/>
        <v>4.5474735088646412E-13</v>
      </c>
      <c r="I53" t="s">
        <v>40</v>
      </c>
      <c r="J53">
        <v>0</v>
      </c>
    </row>
    <row r="54" spans="4:10" x14ac:dyDescent="0.3">
      <c r="D54" t="s">
        <v>34</v>
      </c>
      <c r="E54">
        <f t="shared" si="4"/>
        <v>0</v>
      </c>
      <c r="F54">
        <v>0</v>
      </c>
      <c r="G54">
        <v>-999999999</v>
      </c>
      <c r="H54">
        <f t="shared" si="5"/>
        <v>0</v>
      </c>
      <c r="I54" t="s">
        <v>40</v>
      </c>
      <c r="J54">
        <v>0</v>
      </c>
    </row>
    <row r="55" spans="4:10" x14ac:dyDescent="0.3">
      <c r="D55" t="s">
        <v>35</v>
      </c>
      <c r="E55">
        <f>K32</f>
        <v>0</v>
      </c>
      <c r="F55">
        <v>0</v>
      </c>
      <c r="G55">
        <v>-999999999</v>
      </c>
      <c r="H55">
        <f t="shared" si="5"/>
        <v>0</v>
      </c>
      <c r="I55" t="s">
        <v>40</v>
      </c>
      <c r="J55">
        <v>0</v>
      </c>
    </row>
    <row r="57" spans="4:10" x14ac:dyDescent="0.3">
      <c r="D57" s="3" t="s">
        <v>42</v>
      </c>
    </row>
    <row r="58" spans="4:10" x14ac:dyDescent="0.3">
      <c r="D58" t="s">
        <v>1</v>
      </c>
      <c r="E58">
        <f>F40+F49</f>
        <v>1</v>
      </c>
      <c r="F58" t="s">
        <v>40</v>
      </c>
      <c r="G58">
        <v>1</v>
      </c>
    </row>
    <row r="59" spans="4:10" x14ac:dyDescent="0.3">
      <c r="D59" t="s">
        <v>2</v>
      </c>
      <c r="E59">
        <f>F41+F50</f>
        <v>1</v>
      </c>
      <c r="F59" t="s">
        <v>40</v>
      </c>
      <c r="G59">
        <v>1</v>
      </c>
    </row>
    <row r="60" spans="4:10" x14ac:dyDescent="0.3">
      <c r="D60" t="s">
        <v>3</v>
      </c>
      <c r="E60">
        <f>F42+F51</f>
        <v>0</v>
      </c>
      <c r="F60" t="s">
        <v>40</v>
      </c>
      <c r="G60">
        <v>1</v>
      </c>
    </row>
    <row r="61" spans="4:10" x14ac:dyDescent="0.3">
      <c r="D61" t="s">
        <v>4</v>
      </c>
      <c r="E61">
        <f t="shared" ref="E61:E64" si="6">F43+F52</f>
        <v>1</v>
      </c>
      <c r="F61" t="s">
        <v>40</v>
      </c>
      <c r="G61">
        <v>1</v>
      </c>
    </row>
    <row r="62" spans="4:10" x14ac:dyDescent="0.3">
      <c r="D62" t="s">
        <v>5</v>
      </c>
      <c r="E62">
        <f>F44+F53</f>
        <v>1</v>
      </c>
      <c r="F62" t="s">
        <v>40</v>
      </c>
      <c r="G62">
        <v>1</v>
      </c>
    </row>
    <row r="63" spans="4:10" x14ac:dyDescent="0.3">
      <c r="D63" t="s">
        <v>6</v>
      </c>
      <c r="E63">
        <f t="shared" si="6"/>
        <v>0</v>
      </c>
      <c r="F63" t="s">
        <v>40</v>
      </c>
      <c r="G63">
        <v>1</v>
      </c>
    </row>
    <row r="64" spans="4:10" x14ac:dyDescent="0.3">
      <c r="D64" t="s">
        <v>7</v>
      </c>
      <c r="E64">
        <f t="shared" si="6"/>
        <v>0</v>
      </c>
      <c r="F64" t="s">
        <v>40</v>
      </c>
      <c r="G64">
        <v>1</v>
      </c>
    </row>
    <row r="1048550" spans="16384:16384" x14ac:dyDescent="0.3">
      <c r="XFD1048550" t="e" cm="1" vm="1">
        <f t="array" aca="1" ref="XFD1048550" ca="1">ROW(INDEX(solver_adj,0,0,3))</f>
        <v>#VALUE!</v>
      </c>
    </row>
    <row r="1048551" spans="16384:16384" x14ac:dyDescent="0.3">
      <c r="XFD1048551" cm="1">
        <f t="array" ref="XFD1048551">COLUMN(INDEX(solver_adj,0,0,3))</f>
        <v>6</v>
      </c>
    </row>
    <row r="1048552" spans="16384:16384" x14ac:dyDescent="0.3">
      <c r="XFD1048552">
        <f>ROWS(INDEX(solver_adj,0,0,3))</f>
        <v>7</v>
      </c>
    </row>
    <row r="1048553" spans="16384:16384" x14ac:dyDescent="0.3">
      <c r="XFD1048553">
        <f>COLUMNS(INDEX(solver_adj,0,0,3))</f>
        <v>1</v>
      </c>
    </row>
    <row r="1048554" spans="16384:16384" x14ac:dyDescent="0.3">
      <c r="XFD1048554">
        <f>solver_eng</f>
        <v>2</v>
      </c>
    </row>
    <row r="1048555" spans="16384:16384" x14ac:dyDescent="0.3">
      <c r="XFD1048555">
        <f>solver_val</f>
        <v>0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7F1EB3F1-A8EB-4598-A0DB-F3CBA17AD402}">
          <xm:f>'A1'!1:1048576</xm:f>
        </x15:webExtension>
        <x15:webExtension appRef="{BE5F5886-9C7B-4331-A8CA-6AD08DD66C1E}">
          <xm:f>'A1'!XFD1048550:XFD1048575</xm:f>
        </x15:webExtension>
        <x15:webExtension appRef="{E3124C4C-3A43-4CEE-AABA-1DF9E368E82C}">
          <xm:f>'A1'!$N$3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FF2A3-F660-41E0-BC4E-913C5F8B25C8}">
  <dimension ref="B5:X27"/>
  <sheetViews>
    <sheetView zoomScale="70" zoomScaleNormal="70" workbookViewId="0">
      <selection activeCell="Q36" sqref="Q36"/>
    </sheetView>
  </sheetViews>
  <sheetFormatPr defaultRowHeight="14.4" x14ac:dyDescent="0.3"/>
  <cols>
    <col min="4" max="4" width="17.21875" bestFit="1" customWidth="1"/>
    <col min="22" max="22" width="8.5546875" bestFit="1" customWidth="1"/>
    <col min="23" max="24" width="30.5546875" bestFit="1" customWidth="1"/>
  </cols>
  <sheetData>
    <row r="5" spans="2:24" s="7" customFormat="1" ht="89.4" x14ac:dyDescent="0.65">
      <c r="E5" s="5" t="s">
        <v>46</v>
      </c>
      <c r="F5" s="5" t="s">
        <v>47</v>
      </c>
      <c r="G5" s="5" t="s">
        <v>48</v>
      </c>
      <c r="H5" s="5" t="s">
        <v>49</v>
      </c>
      <c r="I5" s="5" t="s">
        <v>50</v>
      </c>
      <c r="J5" s="5" t="s">
        <v>51</v>
      </c>
      <c r="K5" s="5" t="s">
        <v>52</v>
      </c>
      <c r="L5" s="5" t="s">
        <v>53</v>
      </c>
      <c r="M5" s="5" t="s">
        <v>54</v>
      </c>
      <c r="N5" s="5" t="s">
        <v>55</v>
      </c>
      <c r="O5" s="5" t="s">
        <v>56</v>
      </c>
      <c r="P5" s="5" t="s">
        <v>57</v>
      </c>
      <c r="Q5" s="5" t="s">
        <v>58</v>
      </c>
      <c r="R5" s="5" t="s">
        <v>59</v>
      </c>
      <c r="W5" s="18" t="s">
        <v>64</v>
      </c>
      <c r="X5" s="18"/>
    </row>
    <row r="6" spans="2:24" x14ac:dyDescent="0.3">
      <c r="B6" s="7"/>
      <c r="C6" s="7"/>
      <c r="D6" s="6"/>
      <c r="E6" s="8">
        <v>0</v>
      </c>
      <c r="F6" s="8">
        <v>1</v>
      </c>
      <c r="G6" s="8">
        <v>2</v>
      </c>
      <c r="H6" s="8">
        <v>3</v>
      </c>
      <c r="I6" s="8">
        <v>4</v>
      </c>
      <c r="J6" s="8">
        <v>5</v>
      </c>
      <c r="K6" s="8">
        <v>6</v>
      </c>
      <c r="L6" s="8">
        <v>7</v>
      </c>
      <c r="M6" s="8">
        <v>8</v>
      </c>
      <c r="N6" s="8">
        <v>9</v>
      </c>
      <c r="O6" s="8">
        <v>10</v>
      </c>
      <c r="P6" s="8">
        <v>11</v>
      </c>
      <c r="Q6" s="8">
        <v>12</v>
      </c>
      <c r="R6" s="8">
        <v>13</v>
      </c>
      <c r="T6" t="s">
        <v>60</v>
      </c>
      <c r="U6" t="s">
        <v>61</v>
      </c>
      <c r="V6" t="s">
        <v>63</v>
      </c>
      <c r="W6" s="15" t="s">
        <v>60</v>
      </c>
      <c r="X6" s="15" t="s">
        <v>61</v>
      </c>
    </row>
    <row r="7" spans="2:24" x14ac:dyDescent="0.3">
      <c r="B7" s="16" t="s">
        <v>60</v>
      </c>
      <c r="C7" s="9">
        <v>0</v>
      </c>
      <c r="D7" s="6" t="s">
        <v>46</v>
      </c>
      <c r="E7" s="6">
        <v>0</v>
      </c>
      <c r="F7" s="6">
        <v>520</v>
      </c>
      <c r="G7" s="6">
        <v>787</v>
      </c>
      <c r="H7" s="6">
        <v>787</v>
      </c>
      <c r="I7" s="6">
        <v>945</v>
      </c>
      <c r="J7" s="6">
        <v>528</v>
      </c>
      <c r="K7" s="6">
        <v>976</v>
      </c>
      <c r="L7" s="6">
        <v>386</v>
      </c>
      <c r="M7" s="6">
        <v>1457</v>
      </c>
      <c r="N7" s="6">
        <v>1165</v>
      </c>
      <c r="O7" s="6">
        <v>354</v>
      </c>
      <c r="P7" s="6">
        <v>47</v>
      </c>
      <c r="Q7" s="6">
        <v>1201</v>
      </c>
      <c r="R7" s="6">
        <v>1079</v>
      </c>
      <c r="T7">
        <v>0</v>
      </c>
      <c r="U7">
        <v>7</v>
      </c>
      <c r="V7">
        <f>INDEX(E$7:R$20,T7+1,U7+1)</f>
        <v>386</v>
      </c>
      <c r="W7" s="14" t="str">
        <f>LOOKUP(T7,C$7:C$20,D$7:D$20)</f>
        <v>Jackson Square</v>
      </c>
      <c r="X7" s="14" t="str">
        <f>LOOKUP(U7,C$7:C$20,D$7:D$20)</f>
        <v>New Orleans
Pharmacy Museum</v>
      </c>
    </row>
    <row r="8" spans="2:24" x14ac:dyDescent="0.3">
      <c r="B8" s="16"/>
      <c r="C8" s="9">
        <v>1</v>
      </c>
      <c r="D8" s="6" t="s">
        <v>47</v>
      </c>
      <c r="E8" s="6">
        <v>543</v>
      </c>
      <c r="F8" s="6">
        <v>0</v>
      </c>
      <c r="G8" s="6">
        <v>571</v>
      </c>
      <c r="H8" s="6">
        <v>157</v>
      </c>
      <c r="I8" s="6">
        <v>260</v>
      </c>
      <c r="J8" s="6">
        <v>472</v>
      </c>
      <c r="K8" s="6">
        <v>606</v>
      </c>
      <c r="L8" s="6">
        <v>638</v>
      </c>
      <c r="M8" s="6">
        <v>795</v>
      </c>
      <c r="N8" s="6">
        <v>646</v>
      </c>
      <c r="O8" s="6">
        <v>1087</v>
      </c>
      <c r="P8" s="6">
        <v>669</v>
      </c>
      <c r="Q8" s="6">
        <v>630</v>
      </c>
      <c r="R8" s="6">
        <v>331</v>
      </c>
      <c r="T8">
        <f>U7</f>
        <v>7</v>
      </c>
      <c r="U8">
        <v>1</v>
      </c>
      <c r="V8">
        <f t="shared" ref="V8:V20" si="0">INDEX(E$7:R$20,T8+1,U8+1)</f>
        <v>142</v>
      </c>
      <c r="W8" s="14" t="str">
        <f t="shared" ref="W8:W20" si="1">LOOKUP(T8,C$7:C$20,D$7:D$20)</f>
        <v>New Orleans
Pharmacy Museum</v>
      </c>
      <c r="X8" s="14" t="str">
        <f t="shared" ref="X8:X20" si="2">LOOKUP(U8,C$7:C$20,D$7:D$20)</f>
        <v>Cabildo</v>
      </c>
    </row>
    <row r="9" spans="2:24" x14ac:dyDescent="0.3">
      <c r="B9" s="16"/>
      <c r="C9" s="9">
        <v>2</v>
      </c>
      <c r="D9" s="6" t="s">
        <v>48</v>
      </c>
      <c r="E9" s="6">
        <v>1268</v>
      </c>
      <c r="F9" s="6">
        <v>598</v>
      </c>
      <c r="G9" s="6">
        <v>0</v>
      </c>
      <c r="H9" s="6">
        <v>394</v>
      </c>
      <c r="I9" s="6">
        <v>472</v>
      </c>
      <c r="J9" s="6">
        <v>669</v>
      </c>
      <c r="K9" s="6">
        <v>1063</v>
      </c>
      <c r="L9" s="6">
        <v>433</v>
      </c>
      <c r="M9" s="6">
        <v>1024</v>
      </c>
      <c r="N9" s="6">
        <v>858</v>
      </c>
      <c r="O9" s="6">
        <v>1291</v>
      </c>
      <c r="P9" s="6">
        <v>858</v>
      </c>
      <c r="Q9" s="6">
        <v>217</v>
      </c>
      <c r="R9" s="6">
        <v>961</v>
      </c>
      <c r="T9">
        <f t="shared" ref="T9:T20" si="3">U8</f>
        <v>1</v>
      </c>
      <c r="U9">
        <v>13</v>
      </c>
      <c r="V9">
        <f t="shared" si="0"/>
        <v>331</v>
      </c>
      <c r="W9" s="14" t="str">
        <f t="shared" si="1"/>
        <v>Cabildo</v>
      </c>
      <c r="X9" s="14" t="str">
        <f t="shared" si="2"/>
        <v>Brennan's</v>
      </c>
    </row>
    <row r="10" spans="2:24" x14ac:dyDescent="0.3">
      <c r="B10" s="16"/>
      <c r="C10" s="9">
        <v>3</v>
      </c>
      <c r="D10" s="6" t="s">
        <v>49</v>
      </c>
      <c r="E10" s="6">
        <v>898</v>
      </c>
      <c r="F10" s="6">
        <v>921</v>
      </c>
      <c r="G10" s="6">
        <v>827</v>
      </c>
      <c r="H10" s="6">
        <v>0</v>
      </c>
      <c r="I10" s="6">
        <v>94</v>
      </c>
      <c r="J10" s="6">
        <v>283</v>
      </c>
      <c r="K10" s="6">
        <v>630</v>
      </c>
      <c r="L10" s="6">
        <v>929</v>
      </c>
      <c r="M10" s="6">
        <v>591</v>
      </c>
      <c r="N10" s="6">
        <v>496</v>
      </c>
      <c r="O10" s="6">
        <v>929</v>
      </c>
      <c r="P10" s="6">
        <v>480</v>
      </c>
      <c r="Q10" s="6">
        <v>1008</v>
      </c>
      <c r="R10" s="6">
        <v>283</v>
      </c>
      <c r="T10">
        <f t="shared" si="3"/>
        <v>13</v>
      </c>
      <c r="U10">
        <v>2</v>
      </c>
      <c r="V10">
        <f t="shared" si="0"/>
        <v>213</v>
      </c>
      <c r="W10" s="14" t="str">
        <f t="shared" si="1"/>
        <v>Brennan's</v>
      </c>
      <c r="X10" s="14" t="str">
        <f t="shared" si="2"/>
        <v>Old Absinth House</v>
      </c>
    </row>
    <row r="11" spans="2:24" x14ac:dyDescent="0.3">
      <c r="B11" s="16"/>
      <c r="C11" s="9">
        <v>4</v>
      </c>
      <c r="D11" s="6" t="s">
        <v>50</v>
      </c>
      <c r="E11" s="6">
        <v>787</v>
      </c>
      <c r="F11" s="6">
        <v>866</v>
      </c>
      <c r="G11" s="6">
        <v>992</v>
      </c>
      <c r="H11" s="6">
        <v>276</v>
      </c>
      <c r="I11" s="6">
        <v>0</v>
      </c>
      <c r="J11" s="6">
        <v>197</v>
      </c>
      <c r="K11" s="6">
        <v>575</v>
      </c>
      <c r="L11" s="6">
        <v>1142</v>
      </c>
      <c r="M11" s="6">
        <v>520</v>
      </c>
      <c r="N11" s="6">
        <v>402</v>
      </c>
      <c r="O11" s="6">
        <v>819</v>
      </c>
      <c r="P11" s="6">
        <v>378</v>
      </c>
      <c r="Q11" s="6">
        <v>768</v>
      </c>
      <c r="R11" s="6">
        <v>488</v>
      </c>
      <c r="T11">
        <f t="shared" si="3"/>
        <v>2</v>
      </c>
      <c r="U11">
        <v>12</v>
      </c>
      <c r="V11">
        <f t="shared" si="0"/>
        <v>217</v>
      </c>
      <c r="W11" s="14" t="str">
        <f t="shared" si="1"/>
        <v>Old Absinth House</v>
      </c>
      <c r="X11" s="14" t="str">
        <f t="shared" si="2"/>
        <v xml:space="preserve">Broussard's </v>
      </c>
    </row>
    <row r="12" spans="2:24" ht="28.8" x14ac:dyDescent="0.3">
      <c r="B12" s="16"/>
      <c r="C12" s="9">
        <v>5</v>
      </c>
      <c r="D12" s="6" t="s">
        <v>51</v>
      </c>
      <c r="E12" s="6">
        <v>567</v>
      </c>
      <c r="F12" s="6">
        <v>567</v>
      </c>
      <c r="G12" s="6">
        <v>992</v>
      </c>
      <c r="H12" s="6">
        <v>417</v>
      </c>
      <c r="I12" s="6">
        <v>756</v>
      </c>
      <c r="J12" s="6">
        <v>0</v>
      </c>
      <c r="K12" s="6">
        <v>354</v>
      </c>
      <c r="L12" s="6">
        <v>1157</v>
      </c>
      <c r="M12" s="6">
        <v>315</v>
      </c>
      <c r="N12" s="6">
        <v>173</v>
      </c>
      <c r="O12" s="6">
        <v>614</v>
      </c>
      <c r="P12" s="6">
        <v>520</v>
      </c>
      <c r="Q12" s="6">
        <v>669</v>
      </c>
      <c r="R12" s="6">
        <v>709</v>
      </c>
      <c r="T12">
        <f t="shared" si="3"/>
        <v>12</v>
      </c>
      <c r="U12">
        <v>3</v>
      </c>
      <c r="V12">
        <f t="shared" si="0"/>
        <v>331</v>
      </c>
      <c r="W12" s="14" t="str">
        <f t="shared" si="1"/>
        <v xml:space="preserve">Broussard's </v>
      </c>
      <c r="X12" s="14" t="str">
        <f t="shared" si="2"/>
        <v>Pat O'Briens</v>
      </c>
    </row>
    <row r="13" spans="2:24" x14ac:dyDescent="0.3">
      <c r="B13" s="16"/>
      <c r="C13" s="9">
        <v>6</v>
      </c>
      <c r="D13" s="6" t="s">
        <v>52</v>
      </c>
      <c r="E13" s="6">
        <v>551</v>
      </c>
      <c r="F13" s="6">
        <v>1024</v>
      </c>
      <c r="G13" s="6">
        <v>1323</v>
      </c>
      <c r="H13" s="6">
        <v>1339</v>
      </c>
      <c r="I13" s="6">
        <v>1126</v>
      </c>
      <c r="J13" s="6">
        <v>795</v>
      </c>
      <c r="K13" s="6">
        <v>0</v>
      </c>
      <c r="L13" s="6">
        <v>945</v>
      </c>
      <c r="M13" s="6">
        <v>346</v>
      </c>
      <c r="N13" s="6">
        <v>567</v>
      </c>
      <c r="O13" s="6">
        <v>197</v>
      </c>
      <c r="P13" s="6">
        <v>528</v>
      </c>
      <c r="Q13" s="6">
        <v>1417</v>
      </c>
      <c r="R13" s="6">
        <v>1071</v>
      </c>
      <c r="T13">
        <f t="shared" si="3"/>
        <v>3</v>
      </c>
      <c r="U13">
        <v>4</v>
      </c>
      <c r="V13">
        <f t="shared" si="0"/>
        <v>94</v>
      </c>
      <c r="W13" s="14" t="str">
        <f t="shared" si="1"/>
        <v>Pat O'Briens</v>
      </c>
      <c r="X13" s="14" t="str">
        <f t="shared" si="2"/>
        <v>Marie Laveau's</v>
      </c>
    </row>
    <row r="14" spans="2:24" x14ac:dyDescent="0.3">
      <c r="B14" s="16"/>
      <c r="C14" s="10">
        <v>7</v>
      </c>
      <c r="D14" s="11" t="s">
        <v>53</v>
      </c>
      <c r="E14" s="11">
        <v>929</v>
      </c>
      <c r="F14" s="11">
        <v>142</v>
      </c>
      <c r="G14" s="11">
        <v>1110</v>
      </c>
      <c r="H14" s="11">
        <v>291</v>
      </c>
      <c r="I14" s="11">
        <v>386</v>
      </c>
      <c r="J14" s="11">
        <v>598</v>
      </c>
      <c r="K14" s="11">
        <v>787</v>
      </c>
      <c r="L14" s="11">
        <v>0</v>
      </c>
      <c r="M14" s="11">
        <v>961</v>
      </c>
      <c r="N14" s="11">
        <v>890</v>
      </c>
      <c r="O14" s="11">
        <v>1220</v>
      </c>
      <c r="P14" s="11">
        <v>772</v>
      </c>
      <c r="Q14" s="11">
        <v>768</v>
      </c>
      <c r="R14" s="11">
        <v>402</v>
      </c>
      <c r="T14">
        <f t="shared" si="3"/>
        <v>4</v>
      </c>
      <c r="U14">
        <v>9</v>
      </c>
      <c r="V14">
        <f t="shared" si="0"/>
        <v>402</v>
      </c>
      <c r="W14" s="14" t="str">
        <f t="shared" si="1"/>
        <v>Marie Laveau's</v>
      </c>
      <c r="X14" s="14" t="str">
        <f t="shared" si="2"/>
        <v>The Cornstalk</v>
      </c>
    </row>
    <row r="15" spans="2:24" x14ac:dyDescent="0.3">
      <c r="B15" s="16"/>
      <c r="C15" s="9">
        <v>8</v>
      </c>
      <c r="D15" s="6" t="s">
        <v>54</v>
      </c>
      <c r="E15" s="6">
        <v>654</v>
      </c>
      <c r="F15" s="6">
        <v>748</v>
      </c>
      <c r="G15" s="6">
        <v>1165</v>
      </c>
      <c r="H15" s="6">
        <v>512</v>
      </c>
      <c r="I15" s="6">
        <v>638</v>
      </c>
      <c r="J15" s="6">
        <v>417</v>
      </c>
      <c r="K15" s="6">
        <v>362</v>
      </c>
      <c r="L15" s="6">
        <v>992</v>
      </c>
      <c r="M15" s="6">
        <v>0</v>
      </c>
      <c r="N15" s="6">
        <v>244</v>
      </c>
      <c r="O15" s="6">
        <v>598</v>
      </c>
      <c r="P15" s="6">
        <v>551</v>
      </c>
      <c r="Q15" s="6">
        <v>1394</v>
      </c>
      <c r="R15" s="6">
        <v>748</v>
      </c>
      <c r="T15">
        <f t="shared" si="3"/>
        <v>9</v>
      </c>
      <c r="U15">
        <v>5</v>
      </c>
      <c r="V15">
        <f t="shared" si="0"/>
        <v>126</v>
      </c>
      <c r="W15" s="14" t="str">
        <f t="shared" si="1"/>
        <v>The Cornstalk</v>
      </c>
      <c r="X15" s="14" t="str">
        <f t="shared" si="2"/>
        <v>Lafitte's
Blacksmith Shop</v>
      </c>
    </row>
    <row r="16" spans="2:24" x14ac:dyDescent="0.3">
      <c r="B16" s="16"/>
      <c r="C16" s="9">
        <v>9</v>
      </c>
      <c r="D16" s="6" t="s">
        <v>55</v>
      </c>
      <c r="E16" s="6">
        <v>622</v>
      </c>
      <c r="F16" s="6">
        <v>496</v>
      </c>
      <c r="G16" s="6">
        <v>717</v>
      </c>
      <c r="H16" s="6">
        <v>276</v>
      </c>
      <c r="I16" s="6">
        <v>252</v>
      </c>
      <c r="J16" s="6">
        <v>126</v>
      </c>
      <c r="K16" s="6">
        <v>551</v>
      </c>
      <c r="L16" s="6">
        <v>748</v>
      </c>
      <c r="M16" s="6">
        <v>488</v>
      </c>
      <c r="N16" s="6">
        <v>0</v>
      </c>
      <c r="O16" s="6">
        <v>764</v>
      </c>
      <c r="P16" s="6">
        <v>370</v>
      </c>
      <c r="Q16" s="6">
        <v>984</v>
      </c>
      <c r="R16" s="6">
        <v>496</v>
      </c>
      <c r="T16">
        <f t="shared" si="3"/>
        <v>5</v>
      </c>
      <c r="U16">
        <v>8</v>
      </c>
      <c r="V16">
        <f t="shared" si="0"/>
        <v>315</v>
      </c>
      <c r="W16" s="14" t="str">
        <f t="shared" si="1"/>
        <v>Lafitte's
Blacksmith Shop</v>
      </c>
      <c r="X16" s="14" t="str">
        <f t="shared" si="2"/>
        <v>Galier House</v>
      </c>
    </row>
    <row r="17" spans="2:24" x14ac:dyDescent="0.3">
      <c r="B17" s="16"/>
      <c r="C17" s="9">
        <v>10</v>
      </c>
      <c r="D17" s="6" t="s">
        <v>56</v>
      </c>
      <c r="E17" s="6">
        <v>362</v>
      </c>
      <c r="F17" s="6">
        <v>921</v>
      </c>
      <c r="G17" s="6">
        <v>1126</v>
      </c>
      <c r="H17" s="6">
        <v>1142</v>
      </c>
      <c r="I17" s="6">
        <v>1220</v>
      </c>
      <c r="J17" s="6">
        <v>567</v>
      </c>
      <c r="K17" s="6">
        <v>118</v>
      </c>
      <c r="L17" s="6">
        <v>787</v>
      </c>
      <c r="M17" s="6">
        <v>409</v>
      </c>
      <c r="N17" s="6">
        <v>362</v>
      </c>
      <c r="O17" s="6">
        <v>0</v>
      </c>
      <c r="P17" s="6">
        <v>291</v>
      </c>
      <c r="Q17" s="6">
        <v>1575</v>
      </c>
      <c r="R17" s="6">
        <v>866</v>
      </c>
      <c r="T17">
        <f t="shared" si="3"/>
        <v>8</v>
      </c>
      <c r="U17">
        <v>6</v>
      </c>
      <c r="V17">
        <f t="shared" si="0"/>
        <v>362</v>
      </c>
      <c r="W17" s="14" t="str">
        <f t="shared" si="1"/>
        <v>Galier House</v>
      </c>
      <c r="X17" s="14" t="str">
        <f t="shared" si="2"/>
        <v>Ursuline Convent</v>
      </c>
    </row>
    <row r="18" spans="2:24" x14ac:dyDescent="0.3">
      <c r="B18" s="16"/>
      <c r="C18" s="9">
        <v>11</v>
      </c>
      <c r="D18" s="6" t="s">
        <v>57</v>
      </c>
      <c r="E18" s="6">
        <v>47</v>
      </c>
      <c r="F18" s="6">
        <v>622</v>
      </c>
      <c r="G18" s="6">
        <v>811</v>
      </c>
      <c r="H18" s="6">
        <v>866</v>
      </c>
      <c r="I18" s="6">
        <v>906</v>
      </c>
      <c r="J18" s="6">
        <v>1102</v>
      </c>
      <c r="K18" s="6">
        <v>504</v>
      </c>
      <c r="L18" s="6">
        <v>472</v>
      </c>
      <c r="M18" s="6">
        <v>819</v>
      </c>
      <c r="N18" s="6">
        <v>732</v>
      </c>
      <c r="O18" s="6">
        <v>315</v>
      </c>
      <c r="P18" s="6">
        <v>0</v>
      </c>
      <c r="Q18" s="6">
        <v>1047</v>
      </c>
      <c r="R18" s="6">
        <v>567</v>
      </c>
      <c r="T18">
        <f t="shared" si="3"/>
        <v>6</v>
      </c>
      <c r="U18">
        <v>10</v>
      </c>
      <c r="V18">
        <f t="shared" si="0"/>
        <v>197</v>
      </c>
      <c r="W18" s="14" t="str">
        <f t="shared" si="1"/>
        <v>Ursuline Convent</v>
      </c>
      <c r="X18" s="14" t="str">
        <f t="shared" si="2"/>
        <v>French Market</v>
      </c>
    </row>
    <row r="19" spans="2:24" x14ac:dyDescent="0.3">
      <c r="B19" s="16"/>
      <c r="C19" s="9">
        <v>12</v>
      </c>
      <c r="D19" s="6" t="s">
        <v>58</v>
      </c>
      <c r="E19" s="6">
        <v>709</v>
      </c>
      <c r="F19" s="6">
        <v>591</v>
      </c>
      <c r="G19" s="6">
        <v>217</v>
      </c>
      <c r="H19" s="6">
        <v>331</v>
      </c>
      <c r="I19" s="6">
        <v>394</v>
      </c>
      <c r="J19" s="6">
        <v>646</v>
      </c>
      <c r="K19" s="6">
        <v>1102</v>
      </c>
      <c r="L19" s="6">
        <v>402</v>
      </c>
      <c r="M19" s="6">
        <v>969</v>
      </c>
      <c r="N19" s="6">
        <v>811</v>
      </c>
      <c r="O19" s="6">
        <v>1299</v>
      </c>
      <c r="P19" s="6">
        <v>811</v>
      </c>
      <c r="Q19" s="6">
        <v>0</v>
      </c>
      <c r="R19" s="6">
        <v>252</v>
      </c>
      <c r="T19">
        <f t="shared" si="3"/>
        <v>10</v>
      </c>
      <c r="U19">
        <v>11</v>
      </c>
      <c r="V19">
        <f t="shared" si="0"/>
        <v>291</v>
      </c>
      <c r="W19" s="14" t="str">
        <f t="shared" si="1"/>
        <v>French Market</v>
      </c>
      <c r="X19" s="14" t="str">
        <f t="shared" si="2"/>
        <v>Café du Monde</v>
      </c>
    </row>
    <row r="20" spans="2:24" x14ac:dyDescent="0.3">
      <c r="B20" s="16"/>
      <c r="C20" s="9">
        <v>13</v>
      </c>
      <c r="D20" s="6" t="s">
        <v>59</v>
      </c>
      <c r="E20" s="6">
        <v>1181</v>
      </c>
      <c r="F20" s="6">
        <v>402</v>
      </c>
      <c r="G20" s="6">
        <v>213</v>
      </c>
      <c r="H20" s="6">
        <v>425</v>
      </c>
      <c r="I20" s="6">
        <v>693</v>
      </c>
      <c r="J20" s="6">
        <v>890</v>
      </c>
      <c r="K20" s="6">
        <v>874</v>
      </c>
      <c r="L20" s="6">
        <v>268</v>
      </c>
      <c r="M20" s="6">
        <v>1236</v>
      </c>
      <c r="N20" s="6">
        <v>1087</v>
      </c>
      <c r="O20" s="6">
        <v>1220</v>
      </c>
      <c r="P20" s="6">
        <v>913</v>
      </c>
      <c r="Q20" s="6">
        <v>433</v>
      </c>
      <c r="R20" s="6">
        <v>0</v>
      </c>
      <c r="T20">
        <f t="shared" si="3"/>
        <v>11</v>
      </c>
      <c r="U20" s="6">
        <v>0</v>
      </c>
      <c r="V20">
        <f t="shared" si="0"/>
        <v>47</v>
      </c>
      <c r="W20" s="14" t="str">
        <f t="shared" si="1"/>
        <v>Café du Monde</v>
      </c>
      <c r="X20" s="14" t="str">
        <f t="shared" si="2"/>
        <v>Jackson Square</v>
      </c>
    </row>
    <row r="22" spans="2:24" x14ac:dyDescent="0.3">
      <c r="V22" s="4">
        <f>SUM(V7:V20)</f>
        <v>3454</v>
      </c>
    </row>
    <row r="27" spans="2:24" ht="23.4" x14ac:dyDescent="0.45">
      <c r="E27" s="17" t="s">
        <v>62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</row>
  </sheetData>
  <mergeCells count="3">
    <mergeCell ref="B7:B20"/>
    <mergeCell ref="E27:T27"/>
    <mergeCell ref="W5:X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M11</vt:lpstr>
      <vt:lpstr>A1</vt:lpstr>
      <vt:lpstr>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Alka Santosh Naik</dc:creator>
  <cp:lastModifiedBy>Alka Santosh Naik</cp:lastModifiedBy>
  <dcterms:created xsi:type="dcterms:W3CDTF">2023-11-14T05:40:09Z</dcterms:created>
  <dcterms:modified xsi:type="dcterms:W3CDTF">2023-11-15T04:44:50Z</dcterms:modified>
</cp:coreProperties>
</file>