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dev-alkemio\github-api\"/>
    </mc:Choice>
  </mc:AlternateContent>
  <xr:revisionPtr revIDLastSave="0" documentId="13_ncr:1_{1029CF8E-39B7-4460-9E01-FF762E78EA85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GITHUB_EPICS!$A$1:$L$157</definedName>
    <definedName name="EPICS_ESTIMATE">GITHUB_EPICS!$F$2:$F$199</definedName>
    <definedName name="EPICS_PERIOD">GITHUB_EPICS!$G$2:$G$199</definedName>
    <definedName name="EPICS_STATUS">GITHUB_EPICS!$D$2:$D$199</definedName>
    <definedName name="EPICS_TYPE">GITHUB_EPICS!$E$2:$E$199</definedName>
    <definedName name="PERIODS">Parameters!$A$6:$A$46</definedName>
    <definedName name="PLANNING">Parameters!$A$6:$J$12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2" l="1"/>
  <c r="C9" i="2"/>
  <c r="D9" i="2"/>
  <c r="E9" i="2" s="1"/>
  <c r="F9" i="2"/>
  <c r="G9" i="2"/>
  <c r="H9" i="2"/>
  <c r="I9" i="2"/>
  <c r="J9" i="2"/>
  <c r="K9" i="2"/>
  <c r="L9" i="2"/>
  <c r="B10" i="2"/>
  <c r="C10" i="2"/>
  <c r="D10" i="2"/>
  <c r="F10" i="2"/>
  <c r="G10" i="2"/>
  <c r="H10" i="2"/>
  <c r="I10" i="2"/>
  <c r="J10" i="2"/>
  <c r="K10" i="2"/>
  <c r="L10" i="2"/>
  <c r="B12" i="1"/>
  <c r="B11" i="1"/>
  <c r="E11" i="1" s="1"/>
  <c r="G11" i="1" s="1"/>
  <c r="I11" i="1" s="1"/>
  <c r="B10" i="1"/>
  <c r="E10" i="1" s="1"/>
  <c r="G10" i="1" s="1"/>
  <c r="I10" i="1" s="1"/>
  <c r="G7" i="1"/>
  <c r="F5" i="2"/>
  <c r="G5" i="2"/>
  <c r="H5" i="2"/>
  <c r="I5" i="2"/>
  <c r="J5" i="2"/>
  <c r="K5" i="2"/>
  <c r="L5" i="2"/>
  <c r="G6" i="2"/>
  <c r="H6" i="2"/>
  <c r="I6" i="2"/>
  <c r="J6" i="2"/>
  <c r="K6" i="2"/>
  <c r="L6" i="2"/>
  <c r="F6" i="2"/>
  <c r="B7" i="1"/>
  <c r="E7" i="1" s="1"/>
  <c r="B8" i="1"/>
  <c r="E8" i="1" s="1"/>
  <c r="G8" i="1" s="1"/>
  <c r="I8" i="1" s="1"/>
  <c r="E6" i="1"/>
  <c r="G6" i="1" s="1"/>
  <c r="I6" i="1" s="1"/>
  <c r="B9" i="1"/>
  <c r="E9" i="1" s="1"/>
  <c r="E12" i="1"/>
  <c r="B5" i="2"/>
  <c r="D6" i="2"/>
  <c r="D5" i="2"/>
  <c r="B6" i="2"/>
  <c r="A11" i="2"/>
  <c r="H11" i="2" s="1"/>
  <c r="A8" i="2"/>
  <c r="H8" i="2" s="1"/>
  <c r="A7" i="2"/>
  <c r="F7" i="2" s="1"/>
  <c r="E10" i="2" l="1"/>
  <c r="M9" i="2"/>
  <c r="M10" i="2"/>
  <c r="E6" i="2"/>
  <c r="M6" i="2" s="1"/>
  <c r="E5" i="2"/>
  <c r="M5" i="2" s="1"/>
  <c r="J8" i="2"/>
  <c r="F8" i="2"/>
  <c r="G8" i="2"/>
  <c r="L7" i="2"/>
  <c r="J7" i="2"/>
  <c r="L8" i="2"/>
  <c r="K8" i="2"/>
  <c r="I7" i="2"/>
  <c r="I8" i="2"/>
  <c r="H7" i="2"/>
  <c r="F11" i="2"/>
  <c r="G7" i="2"/>
  <c r="K7" i="2"/>
  <c r="C8" i="2"/>
  <c r="C5" i="2"/>
  <c r="C7" i="2"/>
  <c r="I7" i="1"/>
  <c r="C6" i="2" s="1"/>
  <c r="G12" i="1"/>
  <c r="I12" i="1" s="1"/>
  <c r="C11" i="2" s="1"/>
  <c r="G9" i="1"/>
  <c r="I9" i="1" s="1"/>
  <c r="D7" i="2"/>
  <c r="D11" i="2"/>
  <c r="D8" i="2"/>
  <c r="J11" i="2"/>
  <c r="I11" i="2"/>
  <c r="K11" i="2"/>
  <c r="B11" i="2"/>
  <c r="G11" i="2"/>
  <c r="B8" i="2"/>
  <c r="L11" i="2"/>
  <c r="B7" i="2"/>
  <c r="E11" i="2" l="1"/>
  <c r="M11" i="2" s="1"/>
  <c r="E8" i="2"/>
  <c r="M8" i="2" s="1"/>
  <c r="E7" i="2"/>
  <c r="M7" i="2" s="1"/>
</calcChain>
</file>

<file path=xl/sharedStrings.xml><?xml version="1.0" encoding="utf-8"?>
<sst xmlns="http://schemas.openxmlformats.org/spreadsheetml/2006/main" count="1037" uniqueCount="283">
  <si>
    <t>Capacity planning for Alkemio</t>
  </si>
  <si>
    <t>This tab provides teams' velocity and overall releases capacity overview based on the current version of 2015 release calendar.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</si>
  <si>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</si>
  <si>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</si>
  <si>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</si>
  <si>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</si>
  <si>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</si>
  <si>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</si>
  <si>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</si>
  <si>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</si>
  <si>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</si>
  <si>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</si>
  <si>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</si>
  <si>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</si>
  <si>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</si>
  <si>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</si>
  <si>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</si>
  <si>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</si>
  <si>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</si>
  <si>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</si>
  <si>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</si>
  <si>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</si>
  <si>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</si>
  <si>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</si>
  <si>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</si>
  <si>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alkemio</t>
  </si>
  <si>
    <t>Epic</t>
  </si>
  <si>
    <t>Calendar Events per community</t>
  </si>
  <si>
    <t>Done</t>
  </si>
  <si>
    <t>UWV</t>
  </si>
  <si>
    <t>User to user communication via notifications</t>
  </si>
  <si>
    <t>In progress</t>
  </si>
  <si>
    <t>Aleksandar Stojanovic</t>
  </si>
  <si>
    <t>Reporting: Northstar Metric</t>
  </si>
  <si>
    <t>Svetoslav Petkov</t>
  </si>
  <si>
    <t>UX Refinements: Round 2</t>
  </si>
  <si>
    <t>Epic,UX</t>
  </si>
  <si>
    <t>Andrew Pazniak</t>
  </si>
  <si>
    <t>UX Refinements - Round 3</t>
  </si>
  <si>
    <t xml:space="preserve">Capacity Planning </t>
  </si>
  <si>
    <t>Maintenance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</si>
  <si>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</si>
  <si>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</si>
  <si>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</si>
  <si>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</si>
  <si>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</si>
  <si>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</si>
  <si>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</si>
  <si>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</si>
  <si>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UWV, VNG</t>
  </si>
  <si>
    <t>Community forum on the platform</t>
  </si>
  <si>
    <t>Valentin Yanakiev</t>
  </si>
  <si>
    <t>Handling of Time</t>
  </si>
  <si>
    <t>UX Refinements - Round 4</t>
  </si>
  <si>
    <t>Contributor visibility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</si>
  <si>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</si>
  <si>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</si>
  <si>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</si>
  <si>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</si>
  <si>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</si>
  <si>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</si>
  <si>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Release mgmt: Documentation, process + split</t>
  </si>
  <si>
    <t>Error Handling: Presentation improvements</t>
  </si>
  <si>
    <t>Whiteboard: interactive multi-user editing</t>
  </si>
  <si>
    <t>Icebox</t>
  </si>
  <si>
    <t>Performance: Dataloaders / field resolvers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</si>
  <si>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</si>
  <si>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</si>
  <si>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</si>
  <si>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</si>
  <si>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</si>
  <si>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</si>
  <si>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</si>
  <si>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</si>
  <si>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>Denise Larsson</t>
  </si>
  <si>
    <t>Ecosystem Analytics: prototype</t>
  </si>
  <si>
    <t>Carlos Cano</t>
  </si>
  <si>
    <t>Matrix adapter as a separate service</t>
  </si>
  <si>
    <t>Private challenges</t>
  </si>
  <si>
    <t>Neil Smyth</t>
  </si>
  <si>
    <t>Functionality: Strategic</t>
  </si>
  <si>
    <t>Performance</t>
  </si>
  <si>
    <t>Envision</t>
  </si>
  <si>
    <t>Domain model: Naming alignment</t>
  </si>
  <si>
    <t>Domain Model: Profiles</t>
  </si>
  <si>
    <t>Kratos 0.11 Update</t>
  </si>
  <si>
    <t>Callout: single canvas type</t>
  </si>
  <si>
    <t>Data Integrity</t>
  </si>
  <si>
    <t>Custom URL for Demo Hubs on production</t>
  </si>
  <si>
    <t>2023-02-28</t>
  </si>
  <si>
    <t>Demo environment data migration + retirement</t>
  </si>
  <si>
    <t>Landing page v1</t>
  </si>
  <si>
    <t>Operations: Security</t>
  </si>
  <si>
    <t>Search++: Within a Hub, Contributions, UI</t>
  </si>
  <si>
    <t>2023-03-14</t>
  </si>
  <si>
    <t>Whiteboard: Usability v1</t>
  </si>
  <si>
    <t>Operations: Effectiveness</t>
  </si>
  <si>
    <t>Choral Explanations</t>
  </si>
  <si>
    <t>TIP</t>
  </si>
  <si>
    <t>Smart search v1</t>
  </si>
  <si>
    <t>Landing page: refinements + maintainability</t>
  </si>
  <si>
    <t>Notifications dashboard</t>
  </si>
  <si>
    <t>Release mgmt: release notes + changelog</t>
  </si>
  <si>
    <t>Operations: Platform monitoring</t>
  </si>
  <si>
    <t>Data Integrity: v2</t>
  </si>
  <si>
    <t>security,Epic</t>
  </si>
  <si>
    <t>Security: Secret management</t>
  </si>
  <si>
    <t>Operational security analysis</t>
  </si>
  <si>
    <t>Operations: Kratos, Cluster Health</t>
  </si>
  <si>
    <t>Functionality: Tactical</t>
  </si>
  <si>
    <t>Usability</t>
  </si>
  <si>
    <t>Library: Innovation Pack management</t>
  </si>
  <si>
    <t>Branding at platform level</t>
  </si>
  <si>
    <t>client-web</t>
  </si>
  <si>
    <t>Epic,A: Community</t>
  </si>
  <si>
    <t>Engagement: user newsletter signup during registration</t>
  </si>
  <si>
    <t>Search results validated in service</t>
  </si>
  <si>
    <t>Sharing: social media</t>
  </si>
  <si>
    <t xml:space="preserve">Preference for aggregated of notifications </t>
  </si>
  <si>
    <t>User to user messaging via message box</t>
  </si>
  <si>
    <t>Epic,QA</t>
  </si>
  <si>
    <t>Performance + scalability testing</t>
  </si>
  <si>
    <t>Callouts: Sorting control</t>
  </si>
  <si>
    <t>Server: Performance Optimization</t>
  </si>
  <si>
    <t>Search in Contribute page</t>
  </si>
  <si>
    <t>Milestone</t>
  </si>
  <si>
    <t>Core Capabilities</t>
  </si>
  <si>
    <t>Improved content editing</t>
  </si>
  <si>
    <t>Hide / turn functionalities off</t>
  </si>
  <si>
    <t>Integration of other online tools</t>
  </si>
  <si>
    <t>Current / next quarter</t>
  </si>
  <si>
    <t>Epic,Security</t>
  </si>
  <si>
    <t>Security headers hardening</t>
  </si>
  <si>
    <t>Community Application Questions</t>
  </si>
  <si>
    <t>Client: Developer documentation, roadmap</t>
  </si>
  <si>
    <t>Search: Additional contiribution types</t>
  </si>
  <si>
    <t>Epic,client</t>
  </si>
  <si>
    <t>TNO</t>
  </si>
  <si>
    <t>UWV, Envision, Gebruiker Centraal</t>
  </si>
  <si>
    <t>epic,client</t>
  </si>
  <si>
    <t>Landing page V1.2</t>
  </si>
  <si>
    <t>Epic,Roadmap Discussion</t>
  </si>
  <si>
    <t>Calendar events V3</t>
  </si>
  <si>
    <t>UWV, Digicampus</t>
  </si>
  <si>
    <t>Digicampus, Den Haag</t>
  </si>
  <si>
    <t>Comments: Threads + replies</t>
  </si>
  <si>
    <t>2023-03-28</t>
  </si>
  <si>
    <t>2023-04-11</t>
  </si>
  <si>
    <t>Innovation library management by admins</t>
  </si>
  <si>
    <t>Documents: Secure storage with management</t>
  </si>
  <si>
    <t>New hub structure with callouts in context</t>
  </si>
  <si>
    <t>landingpage</t>
  </si>
  <si>
    <t>Smart Analytics to understand community needs/interests</t>
  </si>
  <si>
    <t>New</t>
  </si>
  <si>
    <t xml:space="preserve">Definitions for URLs </t>
  </si>
  <si>
    <t>Client errors tracability</t>
  </si>
  <si>
    <t>Multiple email support</t>
  </si>
  <si>
    <t>Innovation Flow Visual Refresh</t>
  </si>
  <si>
    <t>Elaborated</t>
  </si>
  <si>
    <t>Epic,UX,A: Platform</t>
  </si>
  <si>
    <t>Epic,A: Platform,Infrastructure</t>
  </si>
  <si>
    <t>Epic,A: Context</t>
  </si>
  <si>
    <t>2023-04-25</t>
  </si>
  <si>
    <t>Community Terms: phase 1 - library support, simple templates</t>
  </si>
  <si>
    <t>Epic,UX,A: Context</t>
  </si>
  <si>
    <t>Community Terms: phase 2</t>
  </si>
  <si>
    <t>Digicampus, Humanity Hub, The Hague</t>
  </si>
  <si>
    <t>Forum: notifications, sharing</t>
  </si>
  <si>
    <t>Visuals on Journeys: Enhanced selection + suggested images</t>
  </si>
  <si>
    <t>Accessibility: Keyboard navigation</t>
  </si>
  <si>
    <t>Accessibility: Visuals alternative text</t>
  </si>
  <si>
    <t>Images in markdown</t>
  </si>
  <si>
    <t>User controls on data visibility</t>
  </si>
  <si>
    <t>Initiative</t>
  </si>
  <si>
    <t>I: Analytics via connectivity graph v1</t>
  </si>
  <si>
    <t>I: Journey structure refresh</t>
  </si>
  <si>
    <t>I: Maintainability</t>
  </si>
  <si>
    <t xml:space="preserve">I: Innovation library - Agreements </t>
  </si>
  <si>
    <t>I: Onboarding the community</t>
  </si>
  <si>
    <t>I: Whiteboard Usage</t>
  </si>
  <si>
    <t>I: Guidance for users</t>
  </si>
  <si>
    <t>I: Platform responsiveness</t>
  </si>
  <si>
    <t>I: Platform Management</t>
  </si>
  <si>
    <t>I: Content + Knowledge Management</t>
  </si>
  <si>
    <t>UX,Initiative</t>
  </si>
  <si>
    <t>I: Accessibility</t>
  </si>
  <si>
    <t>I: Reporting on Usage</t>
  </si>
  <si>
    <t>I: Notifications</t>
  </si>
  <si>
    <t>I: Library population, usage + feedback</t>
  </si>
  <si>
    <t>I: Content on the platform</t>
  </si>
  <si>
    <t>I: Innovation Library</t>
  </si>
  <si>
    <t>I: Enriched User Profiles</t>
  </si>
  <si>
    <t>I: Smart search</t>
  </si>
  <si>
    <t>I: Whiteboards to generate content</t>
  </si>
  <si>
    <t>I: My Activity Feed</t>
  </si>
  <si>
    <t>I: Community Inclusion Tools</t>
  </si>
  <si>
    <t>I: Connecting on Platform</t>
  </si>
  <si>
    <t>I: Usability/User experience refinement?</t>
  </si>
  <si>
    <t>I: Landing page</t>
  </si>
  <si>
    <t>I: Engaging the community</t>
  </si>
  <si>
    <t>Usage of Alkemio platform identities for Matrix</t>
  </si>
  <si>
    <t>Analytics + monitoring: Dedicated elastic cluster</t>
  </si>
  <si>
    <t>Note: update to have each period start / end adjustable</t>
  </si>
  <si>
    <t>2023-06-06</t>
  </si>
  <si>
    <t>Valentin Yanakiev,Denise Larsson</t>
  </si>
  <si>
    <t>My home page with activity</t>
  </si>
  <si>
    <t>Innovation Hubs: Specified Hubs, Hub visibility</t>
  </si>
  <si>
    <t>New Space language preferences</t>
  </si>
  <si>
    <t>Activity tracking: deletion, additional entry types</t>
  </si>
  <si>
    <t>Refresh preferences for notifications</t>
  </si>
  <si>
    <t>Time Period Start</t>
  </si>
  <si>
    <t>Available Sprints</t>
  </si>
  <si>
    <t>Vacations / Done (sprints)</t>
  </si>
  <si>
    <t>Epic,UX,Product Discussion</t>
  </si>
  <si>
    <t>Journey refresh: Space level additional functionality</t>
  </si>
  <si>
    <t>2023-06-20</t>
  </si>
  <si>
    <t>UWV, VNG, Digicampus, DSIH</t>
  </si>
  <si>
    <t>TNO, UWV</t>
  </si>
  <si>
    <t>Sharing metrics of Space activity with leads</t>
  </si>
  <si>
    <t>Space Visualization component</t>
  </si>
  <si>
    <t>Follow a Space / Challenge / Opportunity</t>
  </si>
  <si>
    <t>I: Innovation Hubs</t>
  </si>
  <si>
    <t>Update of Journey settings tab: v1</t>
  </si>
  <si>
    <t>UWV, GovTechNL, DSIH</t>
  </si>
  <si>
    <t>Epic,A: Platform,Roadmap Discussion</t>
  </si>
  <si>
    <t>Innovation Hubs: Rounding out Functionality</t>
  </si>
  <si>
    <t>Shipping Retrofits, TIP, GovTechNL</t>
  </si>
  <si>
    <t>InnovationHubs without networking updates</t>
  </si>
  <si>
    <t>Dev env optimisation, incl InnovationHubs locally</t>
  </si>
  <si>
    <t>Epic,Product Discussion</t>
  </si>
  <si>
    <t>Administering Journeys: simplification</t>
  </si>
  <si>
    <t>Innovation Library: Management, InnovationPack extensions</t>
  </si>
  <si>
    <t>Quota / resource management: Documents</t>
  </si>
  <si>
    <t>UX Refinements - Round 5</t>
  </si>
  <si>
    <t>Total</t>
  </si>
  <si>
    <t>Email Templates: Refresh</t>
  </si>
  <si>
    <t>Innovation Flow: Lifecycles v2</t>
  </si>
  <si>
    <t>Innovation Flow usage in Challenges</t>
  </si>
  <si>
    <t>2024 Q1 or later</t>
  </si>
  <si>
    <t>Invite Users to Space</t>
  </si>
  <si>
    <t>Epic,A: Platform</t>
  </si>
  <si>
    <t>2023-07-18</t>
  </si>
  <si>
    <t>Reporting: Additional reports, data extensions, operations</t>
  </si>
  <si>
    <t>Epic,Refinement</t>
  </si>
  <si>
    <t>Challenge/Opportunity refresh</t>
  </si>
  <si>
    <t>TIP, UWV</t>
  </si>
  <si>
    <t>Innovation Flow: Definition to include goal/checklist/callouts</t>
  </si>
  <si>
    <t>Community: Multiple Lead Organizations on Space, Admin as Role</t>
  </si>
  <si>
    <t xml:space="preserve">QA: Improved Test Infrastructure </t>
  </si>
  <si>
    <t>Reporting: Additional extensions</t>
  </si>
  <si>
    <t>Spaces central + jobs to be done</t>
  </si>
  <si>
    <t>2023-09-12</t>
  </si>
  <si>
    <t>InnovationFlow Templates</t>
  </si>
  <si>
    <t>UWV, Digicampus, Novum, VNG</t>
  </si>
  <si>
    <t>Generative AI: guidance demonstrator</t>
  </si>
  <si>
    <t>2023-08-01</t>
  </si>
  <si>
    <t>2023-08-29</t>
  </si>
  <si>
    <t>Epic,Product Discussion,Refinement</t>
  </si>
  <si>
    <t>Client: Simplified logic via streamlined server api</t>
  </si>
  <si>
    <t>2023-08-15</t>
  </si>
  <si>
    <t>Svetoslav Petkov,user</t>
  </si>
  <si>
    <t>Epic,Roadmap Discussion,Product Discussion</t>
  </si>
  <si>
    <t>Defined</t>
  </si>
  <si>
    <t>UWV, VNG, Digicampus</t>
  </si>
  <si>
    <t>2023-09-26</t>
  </si>
  <si>
    <t>Guidance: general availability</t>
  </si>
  <si>
    <t>Reporting: (automated) sharing of reports , read only access</t>
  </si>
  <si>
    <t>Client: Optimize user responsiveness</t>
  </si>
  <si>
    <t>Callout type: Poll</t>
  </si>
  <si>
    <t>VNG, Data Autonomy</t>
  </si>
  <si>
    <t>Default callouts extended</t>
  </si>
  <si>
    <t xml:space="preserve">Guidance: beta testing with Alkemio community </t>
  </si>
  <si>
    <t>Switch to Vite from Webpack</t>
  </si>
  <si>
    <t>Client: Technical debt, responsiveness</t>
  </si>
  <si>
    <t>Callout templates</t>
  </si>
  <si>
    <t>Community Invitations: Allowing inviting many (external) users at once</t>
  </si>
  <si>
    <t>Callouts UX refinements</t>
  </si>
  <si>
    <t>Callouts: refreshed create flow</t>
  </si>
  <si>
    <t>Journey settings v2: Space platform info, challenge, opportunity</t>
  </si>
  <si>
    <t>Community refinements: challenge invitations,  membership policy</t>
  </si>
  <si>
    <t>2024 Q1</t>
  </si>
  <si>
    <t>2024 Q2</t>
  </si>
  <si>
    <t>2024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</si>
</sst>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  <xf numFmtId="0" fontId="0" fillId="0" borderId="0" xfId="0" applyNumberFormat="1"/>
    <xf numFmtId="0" fontId="5" fillId="0" borderId="0" xfId="0" applyNumberFormat="1" applyFont="1"/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Capacity!$A$5:$A$11</c:f>
              <c:strCache>
                <c:ptCount val="7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 Q1</c:v>
                </c:pt>
                <c:pt idx="5">
                  <c:v>2024 Q2</c:v>
                </c:pt>
                <c:pt idx="6">
                  <c:v>2024 H2</c:v>
                </c:pt>
              </c:strCache>
            </c:strRef>
          </c:cat>
          <c:val>
            <c:numRef>
              <c:f>Capacity!$B$5:$B$11</c:f>
              <c:numCache>
                <c:formatCode>General</c:formatCode>
                <c:ptCount val="7"/>
                <c:pt idx="0">
                  <c:v>0</c:v>
                </c:pt>
                <c:pt idx="1">
                  <c:v>130</c:v>
                </c:pt>
                <c:pt idx="2">
                  <c:v>600</c:v>
                </c:pt>
                <c:pt idx="3">
                  <c:v>1010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Capacity!$A$5:$A$11</c:f>
              <c:strCache>
                <c:ptCount val="7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 Q1</c:v>
                </c:pt>
                <c:pt idx="5">
                  <c:v>2024 Q2</c:v>
                </c:pt>
                <c:pt idx="6">
                  <c:v>2024 H2</c:v>
                </c:pt>
              </c:strCache>
            </c:strRef>
          </c:cat>
          <c:val>
            <c:numRef>
              <c:f>Capacity!$C$5:$C$11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180</c:v>
                </c:pt>
                <c:pt idx="3">
                  <c:v>650</c:v>
                </c:pt>
                <c:pt idx="4">
                  <c:v>600</c:v>
                </c:pt>
                <c:pt idx="5">
                  <c:v>600</c:v>
                </c:pt>
                <c:pt idx="6" formatCode="General">
                  <c:v>1307.1428571428571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Capacity!$F$4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230</c:v>
                </c:pt>
                <c:pt idx="1">
                  <c:v>260</c:v>
                </c:pt>
                <c:pt idx="2">
                  <c:v>50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Capacity!$G$4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190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Capacity!$H$4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Capacity!$I$4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240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Capacity!$J$4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140</c:v>
                </c:pt>
                <c:pt idx="1">
                  <c:v>190</c:v>
                </c:pt>
                <c:pt idx="2">
                  <c:v>230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Capacity!$K$4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Capacity!$L$4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Capacity!$L$5:$L$8</c:f>
              <c:numCache>
                <c:formatCode>General</c:formatCode>
                <c:ptCount val="4"/>
                <c:pt idx="0">
                  <c:v>220</c:v>
                </c:pt>
                <c:pt idx="1">
                  <c:v>200</c:v>
                </c:pt>
                <c:pt idx="2">
                  <c:v>230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Capacity!$M$4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Capacity!$M$5:$M$8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13</xdr:row>
      <xdr:rowOff>0</xdr:rowOff>
    </xdr:from>
    <xdr:to>
      <xdr:col>18</xdr:col>
      <xdr:colOff>151562</xdr:colOff>
      <xdr:row>28</xdr:row>
      <xdr:rowOff>26770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1200150</xdr:colOff>
      <xdr:row>29</xdr:row>
      <xdr:rowOff>155574</xdr:rowOff>
    </xdr:from>
    <xdr:to>
      <xdr:col>23</xdr:col>
      <xdr:colOff>209550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M11" totalsRowShown="0">
  <autoFilter ref="A4:M11" xr:uid="{00000000-0009-0000-0100-000002000000}"/>
  <tableColumns count="13">
    <tableColumn id="1" xr3:uid="{00000000-0010-0000-0000-000001000000}" name="Delivery"/>
    <tableColumn id="2" xr3:uid="{00000000-0010-0000-0000-000002000000}" name="Planned" dataDxfId="7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Parameters!I6</calculatedColumnFormula>
    </tableColumn>
    <tableColumn id="4" xr3:uid="{A0B7810D-02AD-4563-84FC-C5AB45C9F69A}" name="Done" dataDxfId="6">
      <calculatedColumnFormula>SUMIFS(EPICS_ESTIMATE, EPICS_PERIOD, $A5, EPICS_STATUS, "Done")</calculatedColumnFormula>
    </tableColumn>
    <tableColumn id="13" xr3:uid="{4396325F-6B3B-4FA3-9252-BDB13D7DB267}" name="Total" dataDxfId="5">
      <calculatedColumnFormula>SUM(Table3[[#This Row],[Done]], Table3[[#This Row],[Planned]])</calculatedColumnFormula>
    </tableColumn>
    <tableColumn id="5" xr3:uid="{420E4733-D818-4697-B4AC-49919F34E6A1}" name="Functionality: Tactical" dataDxfId="4">
      <calculatedColumnFormula>SUMIFS(EPICS_ESTIMATE, EPICS_PERIOD, $A5, EPICS_TYPE, F$4)</calculatedColumnFormula>
    </tableColumn>
    <tableColumn id="6" xr3:uid="{C298A470-F5E4-4C9D-A835-37621F5C7C5C}" name="Maintenance" dataDxfId="3">
      <calculatedColumnFormula>SUMIFS(EPICS_ESTIMATE, EPICS_PERIOD, $A5, EPICS_TYPE, G$4, EPICS_STATUS, "&lt;&gt;Done")</calculatedColumnFormula>
    </tableColumn>
    <tableColumn id="8" xr3:uid="{1E9537EA-C654-4C41-869E-4B20D36B1310}" name="Operations: Security" dataDxfId="2">
      <calculatedColumnFormula>SUMIFS(EPICS_ESTIMATE, EPICS_PERIOD, $A5, EPICS_TYPE, H$4, EPICS_STATUS, "&lt;&gt;Done")</calculatedColumnFormula>
    </tableColumn>
    <tableColumn id="11" xr3:uid="{AB5BDEA6-3CB3-4A95-AB00-2A8B4589EBDA}" name="Operations: Effectiveness">
      <calculatedColumnFormula>SUMIFS(EPICS_ESTIMATE, EPICS_PERIOD, $A5, EPICS_TYPE, I$4, EPICS_STATUS, "&lt;&gt;Done")</calculatedColumnFormula>
    </tableColumn>
    <tableColumn id="12" xr3:uid="{43175893-A88C-4A75-A227-8493825C6391}" name="Usability">
      <calculatedColumnFormula>SUMIFS(EPICS_ESTIMATE, EPICS_PERIOD, $A5, EPICS_TYPE, J$4, EPICS_STATUS, "&lt;&gt;Done")</calculatedColumnFormula>
    </tableColumn>
    <tableColumn id="10" xr3:uid="{38437634-015A-4968-B70A-73EC423821EB}" name="Performance">
      <calculatedColumnFormula>SUMIFS(EPICS_ESTIMATE, EPICS_PERIOD, $A5, EPICS_TYPE, K$4, EPICS_STATUS, "&lt;&gt;Done")</calculatedColumnFormula>
    </tableColumn>
    <tableColumn id="9" xr3:uid="{147563EA-0BC5-490E-A60D-F4734C5093BA}" name="Functionality: Strategic" dataDxfId="1">
      <calculatedColumnFormula>SUMIFS(EPICS_ESTIMATE, EPICS_PERIOD, $A5, EPICS_TYPE, L$4, EPICS_STATUS, "&lt;&gt;Done")</calculatedColumnFormula>
    </tableColumn>
    <tableColumn id="7" xr3:uid="{DC4CAD30-AA84-40FB-8366-4759F029E489}" name="Not specified" dataDxfId="0">
      <calculatedColumnFormula>Table3[[#This Row],[Total]]-SUM(F5:L5)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="120" zoomScaleNormal="120" workbookViewId="0">
      <selection activeCell="A17" sqref="A17"/>
    </sheetView>
  </sheetViews>
  <sheetFormatPr defaultColWidth="8.54296875" defaultRowHeight="14.5" x14ac:dyDescent="0.35"/>
  <cols>
    <col min="1" max="1" width="18.7265625" customWidth="1"/>
    <col min="2" max="2" width="16.1796875" customWidth="1"/>
    <col min="3" max="3" width="15" customWidth="1"/>
    <col min="4" max="4" width="14.26953125" customWidth="1"/>
    <col min="5" max="8" width="11.453125" customWidth="1"/>
    <col min="9" max="9" width="14.1796875" customWidth="1"/>
    <col min="10" max="10" width="23.81640625" customWidth="1"/>
  </cols>
  <sheetData>
    <row r="1" spans="1:13" ht="18.5" x14ac:dyDescent="0.45">
      <c r="A1" s="13" t="s">
        <v>0</v>
      </c>
      <c r="B1" s="13"/>
      <c r="C1" s="13"/>
      <c r="D1" s="13"/>
    </row>
    <row r="2" spans="1:13" ht="14.25" customHeight="1" x14ac:dyDescent="0.35">
      <c r="A2" s="14" t="s">
        <v>1</v>
      </c>
      <c r="B2" s="14"/>
      <c r="C2" s="14"/>
      <c r="D2" s="14"/>
    </row>
    <row r="4" spans="1:13" ht="15" customHeight="1" x14ac:dyDescent="0.35">
      <c r="A4" s="12" t="s">
        <v>2</v>
      </c>
      <c r="B4" s="12" t="s">
        <v>210</v>
      </c>
      <c r="C4" s="12" t="s">
        <v>3</v>
      </c>
      <c r="D4" s="12" t="s">
        <v>4</v>
      </c>
      <c r="E4" s="12" t="s">
        <v>5</v>
      </c>
      <c r="F4" s="12" t="s">
        <v>212</v>
      </c>
      <c r="G4" s="12" t="s">
        <v>211</v>
      </c>
      <c r="H4" s="12" t="s">
        <v>6</v>
      </c>
      <c r="I4" s="12" t="s">
        <v>7</v>
      </c>
      <c r="J4" s="1" t="s">
        <v>8</v>
      </c>
    </row>
    <row r="5" spans="1:13" x14ac:dyDescent="0.35">
      <c r="A5" s="12"/>
      <c r="B5" s="12"/>
      <c r="C5" s="12"/>
      <c r="D5" s="12"/>
      <c r="E5" s="12"/>
      <c r="F5" s="12"/>
      <c r="G5" s="12"/>
      <c r="H5" s="12"/>
      <c r="I5" s="12"/>
      <c r="J5" s="1"/>
    </row>
    <row r="6" spans="1:13" x14ac:dyDescent="0.35">
      <c r="A6" s="3" t="s">
        <v>9</v>
      </c>
      <c r="B6" s="4">
        <v>44928</v>
      </c>
      <c r="C6" s="4">
        <v>45012</v>
      </c>
      <c r="D6" s="5">
        <v>0.8</v>
      </c>
      <c r="E6" s="6">
        <f>(C6-B6)/7/2</f>
        <v>6</v>
      </c>
      <c r="F6" s="6">
        <v>6</v>
      </c>
      <c r="G6" s="6">
        <f>E6-F6</f>
        <v>0</v>
      </c>
      <c r="H6" s="7">
        <v>200</v>
      </c>
      <c r="I6" s="7">
        <f>H6*G6*D6</f>
        <v>0</v>
      </c>
      <c r="J6" s="2"/>
    </row>
    <row r="7" spans="1:13" x14ac:dyDescent="0.35">
      <c r="A7" s="3" t="s">
        <v>10</v>
      </c>
      <c r="B7" s="4">
        <f>C6</f>
        <v>45012</v>
      </c>
      <c r="C7" s="4">
        <v>45096</v>
      </c>
      <c r="D7" s="5">
        <v>0.8</v>
      </c>
      <c r="E7" s="6">
        <f t="shared" ref="E7:E12" si="0">(C7-B7)/7/2</f>
        <v>6</v>
      </c>
      <c r="F7" s="6">
        <v>6</v>
      </c>
      <c r="G7" s="6">
        <f t="shared" ref="G7:G12" si="1">E7-F7</f>
        <v>0</v>
      </c>
      <c r="H7" s="7">
        <v>200</v>
      </c>
      <c r="I7" s="7">
        <f t="shared" ref="I7:I12" si="2">H7*G7*D7</f>
        <v>0</v>
      </c>
      <c r="J7" s="2"/>
      <c r="M7" s="10" t="s">
        <v>202</v>
      </c>
    </row>
    <row r="8" spans="1:13" x14ac:dyDescent="0.35">
      <c r="A8" s="3" t="s">
        <v>55</v>
      </c>
      <c r="B8" s="4">
        <f>C7</f>
        <v>45096</v>
      </c>
      <c r="C8" s="4">
        <v>45194</v>
      </c>
      <c r="D8" s="5">
        <v>0.6</v>
      </c>
      <c r="E8" s="6">
        <f t="shared" si="0"/>
        <v>7</v>
      </c>
      <c r="F8" s="6">
        <v>5.5</v>
      </c>
      <c r="G8" s="6">
        <f t="shared" si="1"/>
        <v>1.5</v>
      </c>
      <c r="H8" s="7">
        <v>200</v>
      </c>
      <c r="I8" s="7">
        <f t="shared" si="2"/>
        <v>180</v>
      </c>
      <c r="J8" s="2"/>
    </row>
    <row r="9" spans="1:13" x14ac:dyDescent="0.35">
      <c r="A9" s="3" t="s">
        <v>56</v>
      </c>
      <c r="B9" s="4">
        <f t="shared" ref="B9" si="3">C8</f>
        <v>45194</v>
      </c>
      <c r="C9" s="4">
        <v>45292</v>
      </c>
      <c r="D9" s="5">
        <v>0.5</v>
      </c>
      <c r="E9" s="6">
        <f t="shared" si="0"/>
        <v>7</v>
      </c>
      <c r="F9" s="6">
        <v>0.5</v>
      </c>
      <c r="G9" s="6">
        <f t="shared" si="1"/>
        <v>6.5</v>
      </c>
      <c r="H9" s="7">
        <v>200</v>
      </c>
      <c r="I9" s="7">
        <f t="shared" si="2"/>
        <v>650</v>
      </c>
      <c r="J9" s="2"/>
    </row>
    <row r="10" spans="1:13" x14ac:dyDescent="0.35">
      <c r="A10" s="3" t="s">
        <v>280</v>
      </c>
      <c r="B10" s="4">
        <f t="shared" ref="B10:B11" si="4">C9</f>
        <v>45292</v>
      </c>
      <c r="C10" s="4">
        <v>45383</v>
      </c>
      <c r="D10" s="5">
        <v>0.5</v>
      </c>
      <c r="E10" s="6">
        <f t="shared" ref="E10:E11" si="5">(C10-B10)/7/2</f>
        <v>6.5</v>
      </c>
      <c r="F10" s="6">
        <v>0.5</v>
      </c>
      <c r="G10" s="6">
        <f t="shared" ref="G10:G11" si="6">E10-F10</f>
        <v>6</v>
      </c>
      <c r="H10" s="7">
        <v>200</v>
      </c>
      <c r="I10" s="7">
        <f t="shared" ref="I10:I11" si="7">H10*G10*D10</f>
        <v>600</v>
      </c>
      <c r="J10" s="2"/>
    </row>
    <row r="11" spans="1:13" x14ac:dyDescent="0.35">
      <c r="A11" s="3" t="s">
        <v>281</v>
      </c>
      <c r="B11" s="4">
        <f t="shared" si="4"/>
        <v>45383</v>
      </c>
      <c r="C11" s="4">
        <v>45474</v>
      </c>
      <c r="D11" s="5">
        <v>0.5</v>
      </c>
      <c r="E11" s="6">
        <f t="shared" si="5"/>
        <v>6.5</v>
      </c>
      <c r="F11" s="6">
        <v>0.5</v>
      </c>
      <c r="G11" s="6">
        <f t="shared" si="6"/>
        <v>6</v>
      </c>
      <c r="H11" s="7">
        <v>200</v>
      </c>
      <c r="I11" s="7">
        <f t="shared" si="7"/>
        <v>600</v>
      </c>
      <c r="J11" s="2"/>
    </row>
    <row r="12" spans="1:13" x14ac:dyDescent="0.35">
      <c r="A12" s="3" t="s">
        <v>282</v>
      </c>
      <c r="B12" s="4">
        <f>C11</f>
        <v>45474</v>
      </c>
      <c r="C12" s="4">
        <v>45657</v>
      </c>
      <c r="D12" s="5">
        <v>0.5</v>
      </c>
      <c r="E12" s="6">
        <f t="shared" si="0"/>
        <v>13.071428571428571</v>
      </c>
      <c r="F12" s="6"/>
      <c r="G12" s="6">
        <f t="shared" si="1"/>
        <v>13.071428571428571</v>
      </c>
      <c r="H12" s="7">
        <v>200</v>
      </c>
      <c r="I12" s="7">
        <f t="shared" si="2"/>
        <v>1307.1428571428571</v>
      </c>
      <c r="J12" s="2"/>
    </row>
  </sheetData>
  <mergeCells count="11">
    <mergeCell ref="H4:H5"/>
    <mergeCell ref="I4:I5"/>
    <mergeCell ref="A1:D1"/>
    <mergeCell ref="A2:D2"/>
    <mergeCell ref="A4:A5"/>
    <mergeCell ref="C4:C5"/>
    <mergeCell ref="D4:D5"/>
    <mergeCell ref="E4:E5"/>
    <mergeCell ref="B4:B5"/>
    <mergeCell ref="F4:F5"/>
    <mergeCell ref="G4:G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11"/>
  <sheetViews>
    <sheetView tabSelected="1" zoomScale="115" zoomScaleNormal="115" workbookViewId="0">
      <selection activeCell="D23" sqref="D23"/>
    </sheetView>
  </sheetViews>
  <sheetFormatPr defaultColWidth="8.54296875" defaultRowHeight="14.5" x14ac:dyDescent="0.35"/>
  <cols>
    <col min="1" max="1" width="22.81640625" customWidth="1"/>
    <col min="2" max="2" width="12.54296875" customWidth="1"/>
    <col min="3" max="5" width="15.453125" customWidth="1"/>
    <col min="6" max="6" width="32.54296875" customWidth="1"/>
    <col min="7" max="12" width="15.453125" customWidth="1"/>
    <col min="13" max="13" width="26.1796875" customWidth="1"/>
  </cols>
  <sheetData>
    <row r="4" spans="1:13" x14ac:dyDescent="0.35">
      <c r="A4" t="s">
        <v>11</v>
      </c>
      <c r="B4" t="s">
        <v>12</v>
      </c>
      <c r="C4" t="s">
        <v>13</v>
      </c>
      <c r="D4" t="s">
        <v>28</v>
      </c>
      <c r="E4" t="s">
        <v>234</v>
      </c>
      <c r="F4" t="s">
        <v>109</v>
      </c>
      <c r="G4" t="s">
        <v>40</v>
      </c>
      <c r="H4" t="s">
        <v>92</v>
      </c>
      <c r="I4" t="s">
        <v>96</v>
      </c>
      <c r="J4" t="s">
        <v>110</v>
      </c>
      <c r="K4" t="s">
        <v>81</v>
      </c>
      <c r="L4" t="s">
        <v>80</v>
      </c>
      <c r="M4" t="s">
        <v>57</v>
      </c>
    </row>
    <row r="5" spans="1:13" x14ac:dyDescent="0.35">
      <c r="A5" s="8" t="s">
        <v>9</v>
      </c>
      <c r="B5">
        <f>SUMIFS(EPICS_ESTIMATE, EPICS_PERIOD, $A5, EPICS_STATUS, "&lt;&gt;Done")</f>
        <v>0</v>
      </c>
      <c r="C5" s="9">
        <f>Parameters!I6</f>
        <v>0</v>
      </c>
      <c r="D5">
        <f>SUMIFS(EPICS_ESTIMATE, EPICS_PERIOD, $A5, EPICS_STATUS, "Done")</f>
        <v>890</v>
      </c>
      <c r="E5" s="11">
        <f>SUM(Table3[[#This Row],[Done]], Table3[[#This Row],[Planned]])</f>
        <v>890</v>
      </c>
      <c r="F5">
        <f t="shared" ref="F5:L8" si="0">SUMIFS(EPICS_ESTIMATE, EPICS_PERIOD, $A5, EPICS_TYPE, F$4)</f>
        <v>230</v>
      </c>
      <c r="G5">
        <f t="shared" si="0"/>
        <v>190</v>
      </c>
      <c r="H5">
        <f t="shared" si="0"/>
        <v>50</v>
      </c>
      <c r="I5">
        <f t="shared" si="0"/>
        <v>10</v>
      </c>
      <c r="J5">
        <f t="shared" si="0"/>
        <v>140</v>
      </c>
      <c r="K5">
        <f t="shared" si="0"/>
        <v>50</v>
      </c>
      <c r="L5">
        <f t="shared" si="0"/>
        <v>220</v>
      </c>
      <c r="M5">
        <f>Table3[[#This Row],[Total]]-SUM(F5:L5)</f>
        <v>0</v>
      </c>
    </row>
    <row r="6" spans="1:13" x14ac:dyDescent="0.35">
      <c r="A6" s="8" t="s">
        <v>10</v>
      </c>
      <c r="B6">
        <f>SUMIFS(EPICS_ESTIMATE, EPICS_PERIOD, $A6, EPICS_STATUS, "&lt;&gt;Done")</f>
        <v>130</v>
      </c>
      <c r="C6" s="9">
        <f>Parameters!I7</f>
        <v>0</v>
      </c>
      <c r="D6">
        <f>SUMIFS(EPICS_ESTIMATE, EPICS_PERIOD, $A6, EPICS_STATUS, "Done")</f>
        <v>640</v>
      </c>
      <c r="E6" s="11">
        <f>SUM(Table3[[#This Row],[Done]], Table3[[#This Row],[Planned]])</f>
        <v>770</v>
      </c>
      <c r="F6">
        <f t="shared" si="0"/>
        <v>260</v>
      </c>
      <c r="G6">
        <f t="shared" si="0"/>
        <v>50</v>
      </c>
      <c r="H6">
        <f t="shared" si="0"/>
        <v>20</v>
      </c>
      <c r="I6">
        <f t="shared" si="0"/>
        <v>50</v>
      </c>
      <c r="J6">
        <f t="shared" si="0"/>
        <v>190</v>
      </c>
      <c r="K6">
        <f t="shared" si="0"/>
        <v>0</v>
      </c>
      <c r="L6">
        <f t="shared" si="0"/>
        <v>200</v>
      </c>
      <c r="M6">
        <f>Table3[[#This Row],[Total]]-SUM(F6:L6)</f>
        <v>0</v>
      </c>
    </row>
    <row r="7" spans="1:13" x14ac:dyDescent="0.35">
      <c r="A7" s="8" t="str">
        <f>Parameters!A8</f>
        <v>2023 Q3</v>
      </c>
      <c r="B7">
        <f>SUMIFS(EPICS_ESTIMATE, EPICS_PERIOD, $A7, EPICS_STATUS, "&lt;&gt;Done")</f>
        <v>600</v>
      </c>
      <c r="C7" s="9">
        <f>Parameters!I8</f>
        <v>180</v>
      </c>
      <c r="D7">
        <f>SUMIFS(EPICS_ESTIMATE, EPICS_PERIOD, $A7, EPICS_STATUS, "Done")</f>
        <v>310</v>
      </c>
      <c r="E7" s="11">
        <f>SUM(Table3[[#This Row],[Done]], Table3[[#This Row],[Planned]])</f>
        <v>910</v>
      </c>
      <c r="F7">
        <f t="shared" si="0"/>
        <v>50</v>
      </c>
      <c r="G7">
        <f t="shared" si="0"/>
        <v>0</v>
      </c>
      <c r="H7">
        <f t="shared" si="0"/>
        <v>0</v>
      </c>
      <c r="I7">
        <f t="shared" si="0"/>
        <v>240</v>
      </c>
      <c r="J7">
        <f t="shared" si="0"/>
        <v>230</v>
      </c>
      <c r="K7">
        <f t="shared" si="0"/>
        <v>50</v>
      </c>
      <c r="L7">
        <f t="shared" si="0"/>
        <v>230</v>
      </c>
      <c r="M7">
        <f>Table3[[#This Row],[Total]]-SUM(F7:L7)</f>
        <v>110</v>
      </c>
    </row>
    <row r="8" spans="1:13" x14ac:dyDescent="0.35">
      <c r="A8" s="8" t="str">
        <f>Parameters!A9</f>
        <v>2023 Q4</v>
      </c>
      <c r="B8">
        <f>SUMIFS(EPICS_ESTIMATE, EPICS_PERIOD, $A8, EPICS_STATUS, "&lt;&gt;Done")</f>
        <v>1010</v>
      </c>
      <c r="C8" s="9">
        <f>Parameters!I9</f>
        <v>650</v>
      </c>
      <c r="D8">
        <f>SUMIFS(EPICS_ESTIMATE, EPICS_PERIOD, $A8, EPICS_STATUS, "Done")</f>
        <v>0</v>
      </c>
      <c r="E8" s="11">
        <f>SUM(Table3[[#This Row],[Done]], Table3[[#This Row],[Planned]])</f>
        <v>1010</v>
      </c>
      <c r="F8">
        <f t="shared" si="0"/>
        <v>110</v>
      </c>
      <c r="G8">
        <f t="shared" si="0"/>
        <v>50</v>
      </c>
      <c r="H8">
        <f t="shared" si="0"/>
        <v>0</v>
      </c>
      <c r="I8">
        <f t="shared" si="0"/>
        <v>200</v>
      </c>
      <c r="J8">
        <f t="shared" si="0"/>
        <v>260</v>
      </c>
      <c r="K8">
        <f t="shared" si="0"/>
        <v>0</v>
      </c>
      <c r="L8">
        <f t="shared" si="0"/>
        <v>290</v>
      </c>
      <c r="M8">
        <f>Table3[[#This Row],[Total]]-SUM(F8:L8)</f>
        <v>100</v>
      </c>
    </row>
    <row r="9" spans="1:13" x14ac:dyDescent="0.35">
      <c r="A9" s="8" t="s">
        <v>280</v>
      </c>
      <c r="B9" s="15">
        <f>SUMIFS(EPICS_ESTIMATE, EPICS_PERIOD, $A9, EPICS_STATUS, "&lt;&gt;Done")</f>
        <v>0</v>
      </c>
      <c r="C9" s="9">
        <f>Parameters!I10</f>
        <v>600</v>
      </c>
      <c r="D9" s="15">
        <f>SUMIFS(EPICS_ESTIMATE, EPICS_PERIOD, $A9, EPICS_STATUS, "Done")</f>
        <v>0</v>
      </c>
      <c r="E9" s="16">
        <f>SUM(Table3[[#This Row],[Done]], Table3[[#This Row],[Planned]])</f>
        <v>0</v>
      </c>
      <c r="F9" s="15">
        <f>SUMIFS(EPICS_ESTIMATE, EPICS_PERIOD, $A9, EPICS_TYPE, F$4)</f>
        <v>0</v>
      </c>
      <c r="G9" s="15">
        <f>SUMIFS(EPICS_ESTIMATE, EPICS_PERIOD, $A9, EPICS_TYPE, G$4, EPICS_STATUS, "&lt;&gt;Done")</f>
        <v>0</v>
      </c>
      <c r="H9" s="15">
        <f>SUMIFS(EPICS_ESTIMATE, EPICS_PERIOD, $A9, EPICS_TYPE, H$4, EPICS_STATUS, "&lt;&gt;Done")</f>
        <v>0</v>
      </c>
      <c r="I9">
        <f>SUMIFS(EPICS_ESTIMATE, EPICS_PERIOD, $A9, EPICS_TYPE, I$4, EPICS_STATUS, "&lt;&gt;Done")</f>
        <v>0</v>
      </c>
      <c r="J9">
        <f>SUMIFS(EPICS_ESTIMATE, EPICS_PERIOD, $A9, EPICS_TYPE, J$4, EPICS_STATUS, "&lt;&gt;Done")</f>
        <v>0</v>
      </c>
      <c r="K9">
        <f>SUMIFS(EPICS_ESTIMATE, EPICS_PERIOD, $A9, EPICS_TYPE, K$4, EPICS_STATUS, "&lt;&gt;Done")</f>
        <v>0</v>
      </c>
      <c r="L9" s="15">
        <f>SUMIFS(EPICS_ESTIMATE, EPICS_PERIOD, $A9, EPICS_TYPE, L$4, EPICS_STATUS, "&lt;&gt;Done")</f>
        <v>0</v>
      </c>
      <c r="M9" s="15">
        <f>Table3[[#This Row],[Total]]-SUM(F9:L9)</f>
        <v>0</v>
      </c>
    </row>
    <row r="10" spans="1:13" x14ac:dyDescent="0.35">
      <c r="A10" s="8" t="s">
        <v>281</v>
      </c>
      <c r="B10" s="15">
        <f>SUMIFS(EPICS_ESTIMATE, EPICS_PERIOD, $A10, EPICS_STATUS, "&lt;&gt;Done")</f>
        <v>0</v>
      </c>
      <c r="C10" s="9">
        <f>Parameters!I10</f>
        <v>600</v>
      </c>
      <c r="D10" s="15">
        <f>SUMIFS(EPICS_ESTIMATE, EPICS_PERIOD, $A10, EPICS_STATUS, "Done")</f>
        <v>0</v>
      </c>
      <c r="E10" s="16">
        <f>SUM(Table3[[#This Row],[Done]], Table3[[#This Row],[Planned]])</f>
        <v>0</v>
      </c>
      <c r="F10" s="15">
        <f>SUMIFS(EPICS_ESTIMATE, EPICS_PERIOD, $A10, EPICS_TYPE, F$4)</f>
        <v>0</v>
      </c>
      <c r="G10" s="15">
        <f>SUMIFS(EPICS_ESTIMATE, EPICS_PERIOD, $A10, EPICS_TYPE, G$4, EPICS_STATUS, "&lt;&gt;Done")</f>
        <v>0</v>
      </c>
      <c r="H10" s="15">
        <f>SUMIFS(EPICS_ESTIMATE, EPICS_PERIOD, $A10, EPICS_TYPE, H$4, EPICS_STATUS, "&lt;&gt;Done")</f>
        <v>0</v>
      </c>
      <c r="I10">
        <f>SUMIFS(EPICS_ESTIMATE, EPICS_PERIOD, $A10, EPICS_TYPE, I$4, EPICS_STATUS, "&lt;&gt;Done")</f>
        <v>0</v>
      </c>
      <c r="J10">
        <f>SUMIFS(EPICS_ESTIMATE, EPICS_PERIOD, $A10, EPICS_TYPE, J$4, EPICS_STATUS, "&lt;&gt;Done")</f>
        <v>0</v>
      </c>
      <c r="K10">
        <f>SUMIFS(EPICS_ESTIMATE, EPICS_PERIOD, $A10, EPICS_TYPE, K$4, EPICS_STATUS, "&lt;&gt;Done")</f>
        <v>0</v>
      </c>
      <c r="L10" s="15">
        <f>SUMIFS(EPICS_ESTIMATE, EPICS_PERIOD, $A10, EPICS_TYPE, L$4, EPICS_STATUS, "&lt;&gt;Done")</f>
        <v>0</v>
      </c>
      <c r="M10" s="15">
        <f>Table3[[#This Row],[Total]]-SUM(F10:L10)</f>
        <v>0</v>
      </c>
    </row>
    <row r="11" spans="1:13" x14ac:dyDescent="0.35">
      <c r="A11" s="8" t="str">
        <f>Parameters!A12</f>
        <v>2024 H2</v>
      </c>
      <c r="B11">
        <f>SUMIFS(EPICS_ESTIMATE, EPICS_PERIOD, $A11, EPICS_STATUS, "&lt;&gt;Done")</f>
        <v>0</v>
      </c>
      <c r="C11">
        <f>Parameters!I12</f>
        <v>1307.1428571428571</v>
      </c>
      <c r="D11">
        <f>SUMIFS(EPICS_ESTIMATE, EPICS_PERIOD, $A11, EPICS_STATUS, "Done")</f>
        <v>0</v>
      </c>
      <c r="E11" s="11">
        <f>SUM(Table3[[#This Row],[Done]], Table3[[#This Row],[Planned]])</f>
        <v>0</v>
      </c>
      <c r="F11">
        <f>SUMIFS(EPICS_ESTIMATE, EPICS_PERIOD, $A11, EPICS_TYPE, F$4)</f>
        <v>0</v>
      </c>
      <c r="G11">
        <f t="shared" ref="G11:L11" si="1">SUMIFS(EPICS_ESTIMATE, EPICS_PERIOD, $A11, EPICS_TYPE, G$4, EPICS_STATUS, "&lt;&gt;Done")</f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>Table3[[#This Row],[Total]]-SUM(F11:L11)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sheetPr filterMode="1"/>
  <dimension ref="A1:L157"/>
  <sheetViews>
    <sheetView workbookViewId="0">
      <selection activeCell="C130" sqref="C130"/>
    </sheetView>
  </sheetViews>
  <sheetFormatPr defaultRowHeight="14.5" x14ac:dyDescent="0.35"/>
  <cols>
    <col min="1" max="1" width="27.26953125" customWidth="1"/>
    <col min="2" max="2" width="38.1796875" customWidth="1"/>
    <col min="3" max="3" width="67.6328125" customWidth="1"/>
    <col min="4" max="4" width="24" customWidth="1"/>
    <col min="5" max="5" width="27.26953125" customWidth="1"/>
    <col min="6" max="6" width="10.90625" customWidth="1"/>
    <col min="7" max="7" width="17.453125" customWidth="1"/>
    <col min="8" max="9" width="10.90625" customWidth="1"/>
    <col min="10" max="10" width="34.90625" customWidth="1"/>
    <col min="11" max="11" width="38.1796875" customWidth="1"/>
    <col min="12" max="12" width="18.54296875" customWidth="1"/>
  </cols>
  <sheetData>
    <row r="1" spans="1:12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22</v>
      </c>
      <c r="I1" t="s">
        <v>24</v>
      </c>
      <c r="J1" t="s">
        <v>23</v>
      </c>
      <c r="K1" t="s">
        <v>21</v>
      </c>
      <c r="L1" t="s">
        <v>125</v>
      </c>
    </row>
    <row r="2" spans="1:12" hidden="1" x14ac:dyDescent="0.35">
      <c r="A2" t="s">
        <v>25</v>
      </c>
      <c r="B2" t="s">
        <v>26</v>
      </c>
      <c r="C2" t="s">
        <v>148</v>
      </c>
      <c r="D2" t="s">
        <v>28</v>
      </c>
      <c r="E2" t="s">
        <v>80</v>
      </c>
      <c r="F2">
        <v>20</v>
      </c>
      <c r="G2" t="s">
        <v>10</v>
      </c>
      <c r="H2" t="s">
        <v>146</v>
      </c>
      <c r="I2">
        <v>20</v>
      </c>
    </row>
    <row r="3" spans="1:12" hidden="1" x14ac:dyDescent="0.35">
      <c r="A3" t="s">
        <v>25</v>
      </c>
      <c r="B3" t="s">
        <v>26</v>
      </c>
      <c r="C3" t="s">
        <v>38</v>
      </c>
      <c r="D3" t="s">
        <v>28</v>
      </c>
      <c r="E3" t="s">
        <v>110</v>
      </c>
      <c r="F3">
        <v>30</v>
      </c>
      <c r="G3" t="s">
        <v>9</v>
      </c>
      <c r="H3" t="s">
        <v>94</v>
      </c>
      <c r="I3">
        <v>10</v>
      </c>
    </row>
    <row r="4" spans="1:12" hidden="1" x14ac:dyDescent="0.35">
      <c r="A4" t="s">
        <v>25</v>
      </c>
      <c r="B4" t="s">
        <v>136</v>
      </c>
      <c r="C4" t="s">
        <v>93</v>
      </c>
      <c r="D4" t="s">
        <v>28</v>
      </c>
      <c r="E4" t="s">
        <v>109</v>
      </c>
      <c r="F4">
        <v>30</v>
      </c>
      <c r="G4" t="s">
        <v>9</v>
      </c>
      <c r="H4" t="s">
        <v>44</v>
      </c>
      <c r="I4">
        <v>20</v>
      </c>
      <c r="J4" t="s">
        <v>51</v>
      </c>
      <c r="K4" t="s">
        <v>49</v>
      </c>
    </row>
    <row r="5" spans="1:12" hidden="1" x14ac:dyDescent="0.35">
      <c r="A5" t="s">
        <v>59</v>
      </c>
      <c r="B5" t="s">
        <v>60</v>
      </c>
      <c r="C5" t="s">
        <v>84</v>
      </c>
      <c r="D5" t="s">
        <v>28</v>
      </c>
      <c r="E5" t="s">
        <v>40</v>
      </c>
      <c r="F5">
        <v>80</v>
      </c>
      <c r="G5" t="s">
        <v>9</v>
      </c>
      <c r="H5" t="s">
        <v>94</v>
      </c>
      <c r="I5">
        <v>80</v>
      </c>
      <c r="J5" t="s">
        <v>51</v>
      </c>
    </row>
    <row r="6" spans="1:12" hidden="1" x14ac:dyDescent="0.35">
      <c r="A6" t="s">
        <v>25</v>
      </c>
      <c r="B6" t="s">
        <v>26</v>
      </c>
      <c r="C6" t="s">
        <v>50</v>
      </c>
      <c r="D6" t="s">
        <v>28</v>
      </c>
      <c r="E6" t="s">
        <v>80</v>
      </c>
      <c r="F6">
        <v>20</v>
      </c>
      <c r="G6" t="s">
        <v>9</v>
      </c>
      <c r="H6" t="s">
        <v>94</v>
      </c>
      <c r="I6">
        <v>10</v>
      </c>
      <c r="J6" t="s">
        <v>34</v>
      </c>
    </row>
    <row r="7" spans="1:12" hidden="1" x14ac:dyDescent="0.35">
      <c r="A7" t="s">
        <v>25</v>
      </c>
      <c r="B7" t="s">
        <v>36</v>
      </c>
      <c r="C7" t="s">
        <v>91</v>
      </c>
      <c r="D7" t="s">
        <v>28</v>
      </c>
      <c r="E7" t="s">
        <v>80</v>
      </c>
      <c r="F7">
        <v>50</v>
      </c>
      <c r="G7" t="s">
        <v>9</v>
      </c>
      <c r="H7" t="s">
        <v>44</v>
      </c>
      <c r="I7">
        <v>20</v>
      </c>
      <c r="J7" t="s">
        <v>37</v>
      </c>
    </row>
    <row r="8" spans="1:12" hidden="1" x14ac:dyDescent="0.35">
      <c r="A8" t="s">
        <v>25</v>
      </c>
      <c r="B8" t="s">
        <v>26</v>
      </c>
      <c r="C8" t="s">
        <v>127</v>
      </c>
      <c r="D8" t="s">
        <v>28</v>
      </c>
      <c r="E8" t="s">
        <v>110</v>
      </c>
      <c r="F8">
        <v>50</v>
      </c>
      <c r="G8" t="s">
        <v>9</v>
      </c>
      <c r="H8" t="s">
        <v>89</v>
      </c>
      <c r="K8" t="s">
        <v>137</v>
      </c>
    </row>
    <row r="9" spans="1:12" hidden="1" x14ac:dyDescent="0.35">
      <c r="A9" t="s">
        <v>25</v>
      </c>
      <c r="B9" t="s">
        <v>26</v>
      </c>
      <c r="C9" t="s">
        <v>30</v>
      </c>
      <c r="D9" t="s">
        <v>28</v>
      </c>
      <c r="E9" t="s">
        <v>109</v>
      </c>
      <c r="F9">
        <v>80</v>
      </c>
      <c r="G9" t="s">
        <v>9</v>
      </c>
      <c r="H9" t="s">
        <v>44</v>
      </c>
      <c r="I9">
        <v>10</v>
      </c>
      <c r="J9" t="s">
        <v>32</v>
      </c>
      <c r="K9" t="s">
        <v>29</v>
      </c>
    </row>
    <row r="10" spans="1:12" hidden="1" x14ac:dyDescent="0.35">
      <c r="A10" t="s">
        <v>25</v>
      </c>
      <c r="B10" t="s">
        <v>26</v>
      </c>
      <c r="C10" t="s">
        <v>133</v>
      </c>
      <c r="D10" t="s">
        <v>28</v>
      </c>
      <c r="E10" t="s">
        <v>109</v>
      </c>
      <c r="F10">
        <v>10</v>
      </c>
      <c r="G10" t="s">
        <v>9</v>
      </c>
      <c r="H10" t="s">
        <v>89</v>
      </c>
    </row>
    <row r="11" spans="1:12" hidden="1" x14ac:dyDescent="0.35">
      <c r="A11" t="s">
        <v>25</v>
      </c>
      <c r="B11" t="s">
        <v>26</v>
      </c>
      <c r="C11" t="s">
        <v>42</v>
      </c>
      <c r="D11" t="s">
        <v>28</v>
      </c>
      <c r="E11" t="s">
        <v>109</v>
      </c>
      <c r="F11">
        <v>30</v>
      </c>
      <c r="G11" t="s">
        <v>9</v>
      </c>
      <c r="H11" t="s">
        <v>44</v>
      </c>
      <c r="I11">
        <v>20</v>
      </c>
      <c r="J11" t="s">
        <v>76</v>
      </c>
      <c r="K11" t="s">
        <v>29</v>
      </c>
    </row>
    <row r="12" spans="1:12" hidden="1" x14ac:dyDescent="0.35">
      <c r="A12" t="s">
        <v>25</v>
      </c>
      <c r="B12" t="s">
        <v>36</v>
      </c>
      <c r="C12" t="s">
        <v>73</v>
      </c>
      <c r="D12" t="s">
        <v>28</v>
      </c>
      <c r="E12" t="s">
        <v>80</v>
      </c>
      <c r="F12">
        <v>20</v>
      </c>
      <c r="G12" t="s">
        <v>9</v>
      </c>
      <c r="H12" t="s">
        <v>44</v>
      </c>
      <c r="I12">
        <v>10</v>
      </c>
    </row>
    <row r="13" spans="1:12" hidden="1" x14ac:dyDescent="0.35">
      <c r="A13" t="s">
        <v>25</v>
      </c>
      <c r="B13" t="s">
        <v>26</v>
      </c>
      <c r="C13" t="s">
        <v>27</v>
      </c>
      <c r="D13" t="s">
        <v>28</v>
      </c>
      <c r="E13" t="s">
        <v>109</v>
      </c>
      <c r="F13">
        <v>50</v>
      </c>
      <c r="G13" t="s">
        <v>9</v>
      </c>
      <c r="K13" t="s">
        <v>29</v>
      </c>
    </row>
    <row r="14" spans="1:12" hidden="1" x14ac:dyDescent="0.35">
      <c r="A14" t="s">
        <v>25</v>
      </c>
      <c r="B14" t="s">
        <v>26</v>
      </c>
      <c r="C14" t="s">
        <v>39</v>
      </c>
      <c r="D14" t="s">
        <v>28</v>
      </c>
      <c r="E14" t="s">
        <v>40</v>
      </c>
      <c r="F14">
        <v>10</v>
      </c>
      <c r="G14" t="s">
        <v>9</v>
      </c>
      <c r="I14">
        <v>10</v>
      </c>
    </row>
    <row r="15" spans="1:12" hidden="1" x14ac:dyDescent="0.35">
      <c r="A15" t="s">
        <v>25</v>
      </c>
      <c r="B15" t="s">
        <v>26</v>
      </c>
      <c r="C15" t="s">
        <v>33</v>
      </c>
      <c r="D15" t="s">
        <v>28</v>
      </c>
      <c r="E15" t="s">
        <v>80</v>
      </c>
      <c r="F15">
        <v>50</v>
      </c>
      <c r="G15" t="s">
        <v>9</v>
      </c>
      <c r="I15">
        <v>30</v>
      </c>
      <c r="J15" t="s">
        <v>34</v>
      </c>
      <c r="L15" t="s">
        <v>126</v>
      </c>
    </row>
    <row r="16" spans="1:12" hidden="1" x14ac:dyDescent="0.35">
      <c r="A16" t="s">
        <v>25</v>
      </c>
      <c r="B16" t="s">
        <v>26</v>
      </c>
      <c r="C16" t="s">
        <v>35</v>
      </c>
      <c r="D16" t="s">
        <v>28</v>
      </c>
      <c r="E16" t="s">
        <v>109</v>
      </c>
      <c r="F16">
        <v>30</v>
      </c>
      <c r="G16" t="s">
        <v>9</v>
      </c>
      <c r="I16">
        <v>30</v>
      </c>
    </row>
    <row r="17" spans="1:11" hidden="1" x14ac:dyDescent="0.35">
      <c r="A17" t="s">
        <v>25</v>
      </c>
      <c r="B17" t="s">
        <v>160</v>
      </c>
      <c r="C17" t="s">
        <v>88</v>
      </c>
      <c r="D17" t="s">
        <v>28</v>
      </c>
      <c r="E17" t="s">
        <v>80</v>
      </c>
      <c r="F17">
        <v>80</v>
      </c>
      <c r="G17" t="s">
        <v>10</v>
      </c>
      <c r="H17" t="s">
        <v>147</v>
      </c>
      <c r="I17">
        <v>30</v>
      </c>
      <c r="J17" t="s">
        <v>51</v>
      </c>
    </row>
    <row r="18" spans="1:11" hidden="1" x14ac:dyDescent="0.35">
      <c r="A18" t="s">
        <v>25</v>
      </c>
      <c r="B18" t="s">
        <v>26</v>
      </c>
      <c r="C18" t="s">
        <v>58</v>
      </c>
      <c r="D18" t="s">
        <v>28</v>
      </c>
      <c r="E18" t="s">
        <v>110</v>
      </c>
      <c r="F18">
        <v>10</v>
      </c>
      <c r="G18" t="s">
        <v>9</v>
      </c>
      <c r="H18" t="s">
        <v>146</v>
      </c>
      <c r="I18">
        <v>10</v>
      </c>
    </row>
    <row r="19" spans="1:11" hidden="1" x14ac:dyDescent="0.35">
      <c r="A19" t="s">
        <v>25</v>
      </c>
      <c r="B19" t="s">
        <v>26</v>
      </c>
      <c r="C19" t="s">
        <v>122</v>
      </c>
      <c r="D19" t="s">
        <v>28</v>
      </c>
      <c r="E19" t="s">
        <v>110</v>
      </c>
      <c r="F19">
        <v>20</v>
      </c>
      <c r="G19" t="s">
        <v>9</v>
      </c>
      <c r="H19" t="s">
        <v>94</v>
      </c>
      <c r="I19">
        <v>10</v>
      </c>
    </row>
    <row r="20" spans="1:11" hidden="1" x14ac:dyDescent="0.35">
      <c r="A20" t="s">
        <v>25</v>
      </c>
      <c r="B20" t="s">
        <v>173</v>
      </c>
      <c r="C20" t="s">
        <v>174</v>
      </c>
      <c r="D20" t="s">
        <v>64</v>
      </c>
    </row>
    <row r="21" spans="1:11" hidden="1" x14ac:dyDescent="0.35">
      <c r="A21" t="s">
        <v>25</v>
      </c>
      <c r="B21" t="s">
        <v>26</v>
      </c>
      <c r="C21" t="s">
        <v>168</v>
      </c>
      <c r="D21" t="s">
        <v>64</v>
      </c>
      <c r="E21" t="s">
        <v>110</v>
      </c>
      <c r="F21">
        <v>30</v>
      </c>
    </row>
    <row r="22" spans="1:11" hidden="1" x14ac:dyDescent="0.35">
      <c r="A22" t="s">
        <v>25</v>
      </c>
      <c r="B22" t="s">
        <v>26</v>
      </c>
      <c r="C22" t="s">
        <v>65</v>
      </c>
      <c r="D22" t="s">
        <v>28</v>
      </c>
      <c r="E22" t="s">
        <v>81</v>
      </c>
      <c r="F22">
        <v>50</v>
      </c>
      <c r="G22" t="s">
        <v>9</v>
      </c>
      <c r="H22" t="s">
        <v>94</v>
      </c>
      <c r="I22">
        <v>20</v>
      </c>
    </row>
    <row r="23" spans="1:11" hidden="1" x14ac:dyDescent="0.35">
      <c r="A23" t="s">
        <v>25</v>
      </c>
      <c r="B23" t="s">
        <v>26</v>
      </c>
      <c r="C23" t="s">
        <v>119</v>
      </c>
      <c r="D23" t="s">
        <v>130</v>
      </c>
      <c r="E23" t="s">
        <v>109</v>
      </c>
      <c r="F23">
        <v>50</v>
      </c>
      <c r="G23" t="s">
        <v>56</v>
      </c>
    </row>
    <row r="24" spans="1:11" hidden="1" x14ac:dyDescent="0.35">
      <c r="A24" t="s">
        <v>25</v>
      </c>
      <c r="B24" t="s">
        <v>26</v>
      </c>
      <c r="C24" t="s">
        <v>103</v>
      </c>
      <c r="D24" t="s">
        <v>130</v>
      </c>
      <c r="E24" t="s">
        <v>96</v>
      </c>
      <c r="F24">
        <v>30</v>
      </c>
      <c r="G24" t="s">
        <v>56</v>
      </c>
      <c r="J24" t="s">
        <v>51</v>
      </c>
    </row>
    <row r="25" spans="1:11" hidden="1" x14ac:dyDescent="0.35">
      <c r="A25" t="s">
        <v>25</v>
      </c>
      <c r="B25" t="s">
        <v>26</v>
      </c>
      <c r="C25" t="s">
        <v>108</v>
      </c>
      <c r="D25" t="s">
        <v>130</v>
      </c>
      <c r="E25" t="s">
        <v>96</v>
      </c>
      <c r="F25">
        <v>20</v>
      </c>
      <c r="G25" t="s">
        <v>56</v>
      </c>
      <c r="J25" t="s">
        <v>51</v>
      </c>
    </row>
    <row r="26" spans="1:11" hidden="1" x14ac:dyDescent="0.35">
      <c r="A26" t="s">
        <v>25</v>
      </c>
      <c r="B26" t="s">
        <v>26</v>
      </c>
      <c r="C26" t="s">
        <v>118</v>
      </c>
      <c r="D26" t="s">
        <v>130</v>
      </c>
      <c r="E26" t="s">
        <v>110</v>
      </c>
      <c r="F26">
        <v>80</v>
      </c>
      <c r="G26" t="s">
        <v>238</v>
      </c>
    </row>
    <row r="27" spans="1:11" hidden="1" x14ac:dyDescent="0.35">
      <c r="A27" t="s">
        <v>25</v>
      </c>
      <c r="B27" t="s">
        <v>26</v>
      </c>
      <c r="C27" t="s">
        <v>220</v>
      </c>
      <c r="D27" t="s">
        <v>130</v>
      </c>
      <c r="E27" t="s">
        <v>110</v>
      </c>
      <c r="F27">
        <v>50</v>
      </c>
      <c r="G27" t="s">
        <v>56</v>
      </c>
    </row>
    <row r="28" spans="1:11" hidden="1" x14ac:dyDescent="0.35">
      <c r="A28" t="s">
        <v>25</v>
      </c>
      <c r="B28" t="s">
        <v>224</v>
      </c>
      <c r="C28" t="s">
        <v>225</v>
      </c>
      <c r="D28" t="s">
        <v>153</v>
      </c>
      <c r="E28" t="s">
        <v>80</v>
      </c>
      <c r="F28">
        <v>50</v>
      </c>
      <c r="G28" t="s">
        <v>56</v>
      </c>
      <c r="K28" t="s">
        <v>143</v>
      </c>
    </row>
    <row r="29" spans="1:11" hidden="1" x14ac:dyDescent="0.35">
      <c r="A29" t="s">
        <v>25</v>
      </c>
      <c r="B29" t="s">
        <v>26</v>
      </c>
      <c r="C29" t="s">
        <v>154</v>
      </c>
      <c r="D29" t="s">
        <v>153</v>
      </c>
      <c r="G29" t="s">
        <v>56</v>
      </c>
    </row>
    <row r="30" spans="1:11" hidden="1" x14ac:dyDescent="0.35">
      <c r="A30" t="s">
        <v>25</v>
      </c>
      <c r="B30" t="s">
        <v>141</v>
      </c>
      <c r="C30" t="s">
        <v>207</v>
      </c>
      <c r="D30" t="s">
        <v>153</v>
      </c>
      <c r="E30" t="s">
        <v>110</v>
      </c>
      <c r="G30" t="s">
        <v>56</v>
      </c>
    </row>
    <row r="31" spans="1:11" hidden="1" x14ac:dyDescent="0.35">
      <c r="A31" t="s">
        <v>113</v>
      </c>
      <c r="B31" t="s">
        <v>139</v>
      </c>
      <c r="C31" t="s">
        <v>134</v>
      </c>
      <c r="D31" t="s">
        <v>130</v>
      </c>
      <c r="E31" t="s">
        <v>96</v>
      </c>
      <c r="F31">
        <v>20</v>
      </c>
      <c r="G31" t="s">
        <v>56</v>
      </c>
    </row>
    <row r="32" spans="1:11" hidden="1" x14ac:dyDescent="0.35">
      <c r="A32" t="s">
        <v>25</v>
      </c>
      <c r="B32" t="s">
        <v>141</v>
      </c>
      <c r="C32" t="s">
        <v>171</v>
      </c>
      <c r="D32" t="s">
        <v>130</v>
      </c>
      <c r="E32" t="s">
        <v>110</v>
      </c>
      <c r="F32">
        <v>20</v>
      </c>
      <c r="G32" t="s">
        <v>56</v>
      </c>
    </row>
    <row r="33" spans="1:11" hidden="1" x14ac:dyDescent="0.35">
      <c r="A33" t="s">
        <v>25</v>
      </c>
      <c r="B33" t="s">
        <v>26</v>
      </c>
      <c r="C33" t="s">
        <v>232</v>
      </c>
      <c r="D33" t="s">
        <v>130</v>
      </c>
      <c r="E33" t="s">
        <v>96</v>
      </c>
      <c r="F33">
        <v>50</v>
      </c>
      <c r="G33" t="s">
        <v>56</v>
      </c>
    </row>
    <row r="34" spans="1:11" hidden="1" x14ac:dyDescent="0.35">
      <c r="A34" t="s">
        <v>25</v>
      </c>
      <c r="B34" t="s">
        <v>141</v>
      </c>
      <c r="C34" t="s">
        <v>209</v>
      </c>
      <c r="D34" t="s">
        <v>43</v>
      </c>
      <c r="E34" t="s">
        <v>110</v>
      </c>
      <c r="F34">
        <v>30</v>
      </c>
      <c r="G34" t="s">
        <v>56</v>
      </c>
      <c r="H34" t="s">
        <v>264</v>
      </c>
      <c r="J34" t="s">
        <v>74</v>
      </c>
    </row>
    <row r="35" spans="1:11" hidden="1" x14ac:dyDescent="0.35">
      <c r="A35" t="s">
        <v>25</v>
      </c>
      <c r="B35" t="s">
        <v>26</v>
      </c>
      <c r="C35" t="s">
        <v>152</v>
      </c>
      <c r="D35" t="s">
        <v>153</v>
      </c>
      <c r="E35" t="s">
        <v>80</v>
      </c>
      <c r="G35" t="s">
        <v>56</v>
      </c>
      <c r="K35" t="s">
        <v>29</v>
      </c>
    </row>
    <row r="36" spans="1:11" hidden="1" x14ac:dyDescent="0.35">
      <c r="A36" t="s">
        <v>25</v>
      </c>
      <c r="B36" t="s">
        <v>141</v>
      </c>
      <c r="C36" t="s">
        <v>228</v>
      </c>
      <c r="D36" t="s">
        <v>153</v>
      </c>
      <c r="E36" t="s">
        <v>96</v>
      </c>
      <c r="G36" t="s">
        <v>56</v>
      </c>
    </row>
    <row r="37" spans="1:11" hidden="1" x14ac:dyDescent="0.35">
      <c r="A37" t="s">
        <v>25</v>
      </c>
      <c r="B37" t="s">
        <v>26</v>
      </c>
      <c r="C37" t="s">
        <v>236</v>
      </c>
      <c r="D37" t="s">
        <v>41</v>
      </c>
      <c r="E37" t="s">
        <v>80</v>
      </c>
      <c r="F37">
        <v>30</v>
      </c>
      <c r="G37" t="s">
        <v>56</v>
      </c>
      <c r="H37" t="s">
        <v>264</v>
      </c>
    </row>
    <row r="38" spans="1:11" hidden="1" x14ac:dyDescent="0.35">
      <c r="A38" t="s">
        <v>25</v>
      </c>
      <c r="B38" t="s">
        <v>141</v>
      </c>
      <c r="C38" t="s">
        <v>231</v>
      </c>
      <c r="D38" t="s">
        <v>153</v>
      </c>
      <c r="E38" t="s">
        <v>80</v>
      </c>
      <c r="F38">
        <v>30</v>
      </c>
      <c r="G38" t="s">
        <v>56</v>
      </c>
    </row>
    <row r="39" spans="1:11" hidden="1" x14ac:dyDescent="0.35">
      <c r="A39" t="s">
        <v>25</v>
      </c>
      <c r="B39" t="s">
        <v>164</v>
      </c>
      <c r="C39" t="s">
        <v>214</v>
      </c>
      <c r="D39" t="s">
        <v>130</v>
      </c>
      <c r="E39" t="s">
        <v>110</v>
      </c>
      <c r="F39">
        <v>50</v>
      </c>
      <c r="G39" t="s">
        <v>56</v>
      </c>
    </row>
    <row r="40" spans="1:11" hidden="1" x14ac:dyDescent="0.35">
      <c r="A40" t="s">
        <v>25</v>
      </c>
      <c r="B40" t="s">
        <v>141</v>
      </c>
      <c r="C40" t="s">
        <v>208</v>
      </c>
      <c r="D40" t="s">
        <v>43</v>
      </c>
      <c r="E40" t="s">
        <v>109</v>
      </c>
      <c r="F40">
        <v>30</v>
      </c>
      <c r="G40" t="s">
        <v>56</v>
      </c>
      <c r="H40" t="s">
        <v>251</v>
      </c>
    </row>
    <row r="41" spans="1:11" hidden="1" x14ac:dyDescent="0.35">
      <c r="A41" t="s">
        <v>25</v>
      </c>
      <c r="B41" t="s">
        <v>229</v>
      </c>
      <c r="C41" t="s">
        <v>230</v>
      </c>
      <c r="D41" t="s">
        <v>153</v>
      </c>
      <c r="E41" t="s">
        <v>110</v>
      </c>
      <c r="F41">
        <v>30</v>
      </c>
      <c r="G41" t="s">
        <v>238</v>
      </c>
    </row>
    <row r="42" spans="1:11" hidden="1" x14ac:dyDescent="0.35">
      <c r="A42" t="s">
        <v>25</v>
      </c>
      <c r="B42" t="s">
        <v>120</v>
      </c>
      <c r="C42" t="s">
        <v>121</v>
      </c>
      <c r="D42" t="s">
        <v>130</v>
      </c>
      <c r="E42" t="s">
        <v>81</v>
      </c>
      <c r="F42">
        <v>30</v>
      </c>
      <c r="G42" t="s">
        <v>238</v>
      </c>
    </row>
    <row r="43" spans="1:11" hidden="1" x14ac:dyDescent="0.35">
      <c r="A43" t="s">
        <v>25</v>
      </c>
      <c r="B43" t="s">
        <v>26</v>
      </c>
      <c r="C43" t="s">
        <v>248</v>
      </c>
      <c r="D43" t="s">
        <v>31</v>
      </c>
      <c r="E43" t="s">
        <v>40</v>
      </c>
      <c r="F43">
        <v>50</v>
      </c>
      <c r="G43" t="s">
        <v>238</v>
      </c>
      <c r="H43" t="s">
        <v>94</v>
      </c>
      <c r="I43">
        <v>20</v>
      </c>
    </row>
    <row r="44" spans="1:11" hidden="1" x14ac:dyDescent="0.35">
      <c r="A44" t="s">
        <v>25</v>
      </c>
      <c r="B44" t="s">
        <v>26</v>
      </c>
      <c r="C44" t="s">
        <v>116</v>
      </c>
      <c r="D44" t="s">
        <v>130</v>
      </c>
      <c r="E44" t="s">
        <v>81</v>
      </c>
      <c r="F44">
        <v>30</v>
      </c>
      <c r="G44" t="s">
        <v>238</v>
      </c>
    </row>
    <row r="45" spans="1:11" hidden="1" x14ac:dyDescent="0.35">
      <c r="A45" t="s">
        <v>25</v>
      </c>
      <c r="B45" t="s">
        <v>26</v>
      </c>
      <c r="C45" t="s">
        <v>172</v>
      </c>
      <c r="D45" t="s">
        <v>153</v>
      </c>
      <c r="G45" t="s">
        <v>238</v>
      </c>
    </row>
    <row r="46" spans="1:11" hidden="1" x14ac:dyDescent="0.35">
      <c r="A46" t="s">
        <v>25</v>
      </c>
      <c r="B46" t="s">
        <v>26</v>
      </c>
      <c r="C46" t="s">
        <v>140</v>
      </c>
      <c r="D46" t="s">
        <v>130</v>
      </c>
      <c r="E46" t="s">
        <v>109</v>
      </c>
      <c r="F46">
        <v>30</v>
      </c>
      <c r="G46" t="s">
        <v>238</v>
      </c>
    </row>
    <row r="47" spans="1:11" hidden="1" x14ac:dyDescent="0.35">
      <c r="A47" t="s">
        <v>25</v>
      </c>
      <c r="B47" t="s">
        <v>26</v>
      </c>
      <c r="C47" t="s">
        <v>135</v>
      </c>
      <c r="D47" t="s">
        <v>130</v>
      </c>
      <c r="E47" t="s">
        <v>109</v>
      </c>
      <c r="F47">
        <v>30</v>
      </c>
      <c r="G47" t="s">
        <v>238</v>
      </c>
      <c r="K47" t="s">
        <v>29</v>
      </c>
    </row>
    <row r="48" spans="1:11" hidden="1" x14ac:dyDescent="0.35">
      <c r="A48" t="s">
        <v>25</v>
      </c>
      <c r="B48" t="s">
        <v>36</v>
      </c>
      <c r="C48" t="s">
        <v>128</v>
      </c>
      <c r="D48" t="s">
        <v>64</v>
      </c>
      <c r="E48" t="s">
        <v>110</v>
      </c>
      <c r="G48" t="s">
        <v>238</v>
      </c>
    </row>
    <row r="49" spans="1:11" hidden="1" x14ac:dyDescent="0.35">
      <c r="A49" t="s">
        <v>45</v>
      </c>
      <c r="B49" t="s">
        <v>105</v>
      </c>
      <c r="C49" t="s">
        <v>106</v>
      </c>
      <c r="D49" t="s">
        <v>130</v>
      </c>
      <c r="E49" t="s">
        <v>92</v>
      </c>
      <c r="F49">
        <v>20</v>
      </c>
      <c r="G49" t="s">
        <v>238</v>
      </c>
      <c r="J49" t="s">
        <v>51</v>
      </c>
    </row>
    <row r="50" spans="1:11" hidden="1" x14ac:dyDescent="0.35">
      <c r="A50" t="s">
        <v>25</v>
      </c>
      <c r="B50" t="s">
        <v>26</v>
      </c>
      <c r="C50" t="s">
        <v>129</v>
      </c>
      <c r="D50" t="s">
        <v>64</v>
      </c>
      <c r="E50" t="s">
        <v>80</v>
      </c>
      <c r="G50" t="s">
        <v>238</v>
      </c>
    </row>
    <row r="51" spans="1:11" hidden="1" x14ac:dyDescent="0.35">
      <c r="A51" t="s">
        <v>25</v>
      </c>
      <c r="B51" t="s">
        <v>36</v>
      </c>
      <c r="C51" t="s">
        <v>219</v>
      </c>
      <c r="D51" t="s">
        <v>130</v>
      </c>
      <c r="E51" t="s">
        <v>80</v>
      </c>
      <c r="F51">
        <v>30</v>
      </c>
      <c r="G51" t="s">
        <v>238</v>
      </c>
    </row>
    <row r="52" spans="1:11" hidden="1" x14ac:dyDescent="0.35">
      <c r="A52" t="s">
        <v>25</v>
      </c>
      <c r="B52" t="s">
        <v>26</v>
      </c>
      <c r="C52" t="s">
        <v>104</v>
      </c>
      <c r="D52" t="s">
        <v>130</v>
      </c>
      <c r="E52" t="s">
        <v>96</v>
      </c>
      <c r="F52">
        <v>30</v>
      </c>
      <c r="G52" t="s">
        <v>238</v>
      </c>
      <c r="J52" t="s">
        <v>51</v>
      </c>
    </row>
    <row r="53" spans="1:11" hidden="1" x14ac:dyDescent="0.35">
      <c r="A53" t="s">
        <v>25</v>
      </c>
      <c r="B53" t="s">
        <v>26</v>
      </c>
      <c r="C53" t="s">
        <v>117</v>
      </c>
      <c r="D53" t="s">
        <v>64</v>
      </c>
      <c r="E53" t="s">
        <v>110</v>
      </c>
      <c r="F53">
        <v>20</v>
      </c>
      <c r="G53" t="s">
        <v>238</v>
      </c>
    </row>
    <row r="54" spans="1:11" hidden="1" x14ac:dyDescent="0.35">
      <c r="A54" t="s">
        <v>25</v>
      </c>
      <c r="B54" t="s">
        <v>26</v>
      </c>
      <c r="C54" t="s">
        <v>67</v>
      </c>
      <c r="D54" t="s">
        <v>130</v>
      </c>
      <c r="E54" t="s">
        <v>109</v>
      </c>
      <c r="F54">
        <v>50</v>
      </c>
      <c r="G54" t="s">
        <v>238</v>
      </c>
    </row>
    <row r="55" spans="1:11" hidden="1" x14ac:dyDescent="0.35">
      <c r="A55" t="s">
        <v>25</v>
      </c>
      <c r="B55" t="s">
        <v>26</v>
      </c>
      <c r="C55" t="s">
        <v>75</v>
      </c>
      <c r="D55" t="s">
        <v>130</v>
      </c>
      <c r="E55" t="s">
        <v>80</v>
      </c>
      <c r="F55">
        <v>80</v>
      </c>
      <c r="G55" t="s">
        <v>238</v>
      </c>
      <c r="K55" t="s">
        <v>29</v>
      </c>
    </row>
    <row r="56" spans="1:11" hidden="1" x14ac:dyDescent="0.35">
      <c r="A56" t="s">
        <v>25</v>
      </c>
      <c r="B56" t="s">
        <v>26</v>
      </c>
      <c r="C56" t="s">
        <v>97</v>
      </c>
      <c r="D56" t="s">
        <v>64</v>
      </c>
      <c r="E56" t="s">
        <v>80</v>
      </c>
      <c r="G56" t="s">
        <v>238</v>
      </c>
      <c r="K56" t="s">
        <v>98</v>
      </c>
    </row>
    <row r="57" spans="1:11" hidden="1" x14ac:dyDescent="0.35">
      <c r="A57" t="s">
        <v>25</v>
      </c>
      <c r="B57" t="s">
        <v>36</v>
      </c>
      <c r="C57" t="s">
        <v>54</v>
      </c>
      <c r="D57" t="s">
        <v>130</v>
      </c>
      <c r="E57" t="s">
        <v>109</v>
      </c>
      <c r="F57">
        <v>30</v>
      </c>
      <c r="G57" t="s">
        <v>56</v>
      </c>
      <c r="J57" t="s">
        <v>37</v>
      </c>
    </row>
    <row r="58" spans="1:11" hidden="1" x14ac:dyDescent="0.35">
      <c r="A58" t="s">
        <v>25</v>
      </c>
      <c r="B58" t="s">
        <v>26</v>
      </c>
      <c r="C58" t="s">
        <v>69</v>
      </c>
      <c r="D58" t="s">
        <v>130</v>
      </c>
      <c r="E58" t="s">
        <v>92</v>
      </c>
      <c r="F58">
        <v>30</v>
      </c>
      <c r="G58" t="s">
        <v>238</v>
      </c>
    </row>
    <row r="59" spans="1:11" hidden="1" x14ac:dyDescent="0.35">
      <c r="A59" t="s">
        <v>25</v>
      </c>
      <c r="B59" t="s">
        <v>159</v>
      </c>
      <c r="C59" t="s">
        <v>112</v>
      </c>
      <c r="D59" t="s">
        <v>130</v>
      </c>
      <c r="E59" t="s">
        <v>80</v>
      </c>
      <c r="F59">
        <v>30</v>
      </c>
      <c r="G59" t="s">
        <v>238</v>
      </c>
      <c r="J59" t="s">
        <v>34</v>
      </c>
      <c r="K59" t="s">
        <v>143</v>
      </c>
    </row>
    <row r="60" spans="1:11" hidden="1" x14ac:dyDescent="0.35">
      <c r="A60" t="s">
        <v>25</v>
      </c>
      <c r="B60" t="s">
        <v>36</v>
      </c>
      <c r="C60" t="s">
        <v>124</v>
      </c>
      <c r="D60" t="s">
        <v>64</v>
      </c>
      <c r="E60" t="s">
        <v>110</v>
      </c>
      <c r="F60">
        <v>20</v>
      </c>
      <c r="G60" t="s">
        <v>238</v>
      </c>
      <c r="K60" t="s">
        <v>29</v>
      </c>
    </row>
    <row r="61" spans="1:11" hidden="1" x14ac:dyDescent="0.35">
      <c r="A61" t="s">
        <v>25</v>
      </c>
      <c r="B61" t="s">
        <v>26</v>
      </c>
      <c r="C61" t="s">
        <v>66</v>
      </c>
      <c r="D61" t="s">
        <v>130</v>
      </c>
      <c r="E61" t="s">
        <v>92</v>
      </c>
      <c r="F61">
        <v>50</v>
      </c>
      <c r="G61" t="s">
        <v>238</v>
      </c>
      <c r="J61" t="s">
        <v>48</v>
      </c>
    </row>
    <row r="62" spans="1:11" hidden="1" x14ac:dyDescent="0.35">
      <c r="A62" t="s">
        <v>25</v>
      </c>
      <c r="B62" t="s">
        <v>26</v>
      </c>
      <c r="C62" t="s">
        <v>102</v>
      </c>
      <c r="D62" t="s">
        <v>130</v>
      </c>
      <c r="E62" t="s">
        <v>96</v>
      </c>
      <c r="F62">
        <v>30</v>
      </c>
      <c r="G62" t="s">
        <v>238</v>
      </c>
      <c r="J62" t="s">
        <v>51</v>
      </c>
    </row>
    <row r="63" spans="1:11" hidden="1" x14ac:dyDescent="0.35">
      <c r="A63" t="s">
        <v>45</v>
      </c>
      <c r="B63" t="s">
        <v>46</v>
      </c>
      <c r="C63" t="s">
        <v>107</v>
      </c>
      <c r="D63" t="s">
        <v>64</v>
      </c>
      <c r="E63" t="s">
        <v>92</v>
      </c>
      <c r="F63">
        <v>20</v>
      </c>
      <c r="G63" t="s">
        <v>238</v>
      </c>
      <c r="J63" t="s">
        <v>51</v>
      </c>
    </row>
    <row r="64" spans="1:11" hidden="1" x14ac:dyDescent="0.35">
      <c r="A64" t="s">
        <v>59</v>
      </c>
      <c r="B64" t="s">
        <v>60</v>
      </c>
      <c r="C64" t="s">
        <v>123</v>
      </c>
      <c r="D64" t="s">
        <v>130</v>
      </c>
      <c r="E64" t="s">
        <v>81</v>
      </c>
      <c r="F64">
        <v>30</v>
      </c>
      <c r="G64" t="s">
        <v>238</v>
      </c>
    </row>
    <row r="65" spans="1:11" hidden="1" x14ac:dyDescent="0.35">
      <c r="A65" t="s">
        <v>25</v>
      </c>
      <c r="B65" t="s">
        <v>36</v>
      </c>
      <c r="C65" t="s">
        <v>95</v>
      </c>
      <c r="D65" t="s">
        <v>130</v>
      </c>
      <c r="E65" t="s">
        <v>109</v>
      </c>
      <c r="F65">
        <v>30</v>
      </c>
      <c r="G65" t="s">
        <v>238</v>
      </c>
    </row>
    <row r="66" spans="1:11" hidden="1" x14ac:dyDescent="0.35">
      <c r="A66" t="s">
        <v>25</v>
      </c>
      <c r="B66" t="s">
        <v>26</v>
      </c>
      <c r="C66" t="s">
        <v>52</v>
      </c>
      <c r="D66" t="s">
        <v>130</v>
      </c>
      <c r="E66" t="s">
        <v>110</v>
      </c>
      <c r="F66">
        <v>30</v>
      </c>
      <c r="G66" t="s">
        <v>238</v>
      </c>
      <c r="I66">
        <v>10</v>
      </c>
      <c r="J66" t="s">
        <v>34</v>
      </c>
    </row>
    <row r="67" spans="1:11" hidden="1" x14ac:dyDescent="0.35">
      <c r="A67" t="s">
        <v>25</v>
      </c>
      <c r="B67" t="s">
        <v>26</v>
      </c>
      <c r="C67" t="s">
        <v>99</v>
      </c>
      <c r="D67" t="s">
        <v>64</v>
      </c>
      <c r="E67" t="s">
        <v>80</v>
      </c>
      <c r="F67">
        <v>80</v>
      </c>
      <c r="G67" t="s">
        <v>238</v>
      </c>
      <c r="J67" t="s">
        <v>34</v>
      </c>
      <c r="K67" t="s">
        <v>29</v>
      </c>
    </row>
    <row r="68" spans="1:11" hidden="1" x14ac:dyDescent="0.35">
      <c r="A68" t="s">
        <v>25</v>
      </c>
      <c r="B68" t="s">
        <v>26</v>
      </c>
      <c r="C68" t="s">
        <v>62</v>
      </c>
      <c r="D68" t="s">
        <v>130</v>
      </c>
      <c r="E68" t="s">
        <v>110</v>
      </c>
      <c r="F68">
        <v>30</v>
      </c>
      <c r="G68" t="s">
        <v>238</v>
      </c>
      <c r="J68" t="s">
        <v>51</v>
      </c>
    </row>
    <row r="69" spans="1:11" hidden="1" x14ac:dyDescent="0.35">
      <c r="A69" t="s">
        <v>70</v>
      </c>
      <c r="B69" t="s">
        <v>71</v>
      </c>
      <c r="C69" t="s">
        <v>72</v>
      </c>
      <c r="D69" t="s">
        <v>130</v>
      </c>
      <c r="E69" t="s">
        <v>92</v>
      </c>
      <c r="F69">
        <v>30</v>
      </c>
      <c r="G69" t="s">
        <v>238</v>
      </c>
      <c r="J69" t="s">
        <v>48</v>
      </c>
    </row>
    <row r="70" spans="1:11" hidden="1" x14ac:dyDescent="0.35">
      <c r="A70" t="s">
        <v>25</v>
      </c>
      <c r="B70" t="s">
        <v>114</v>
      </c>
      <c r="C70" t="s">
        <v>115</v>
      </c>
      <c r="D70" t="s">
        <v>130</v>
      </c>
      <c r="E70" t="s">
        <v>80</v>
      </c>
      <c r="F70">
        <v>20</v>
      </c>
      <c r="G70" t="s">
        <v>238</v>
      </c>
    </row>
    <row r="71" spans="1:11" hidden="1" x14ac:dyDescent="0.35">
      <c r="A71" t="s">
        <v>25</v>
      </c>
      <c r="B71" t="s">
        <v>131</v>
      </c>
      <c r="C71" t="s">
        <v>132</v>
      </c>
      <c r="D71" t="s">
        <v>130</v>
      </c>
      <c r="E71" t="s">
        <v>92</v>
      </c>
      <c r="F71">
        <v>10</v>
      </c>
      <c r="G71" t="s">
        <v>238</v>
      </c>
    </row>
    <row r="72" spans="1:11" hidden="1" x14ac:dyDescent="0.35">
      <c r="A72" t="s">
        <v>25</v>
      </c>
      <c r="B72" t="s">
        <v>26</v>
      </c>
      <c r="C72" t="s">
        <v>165</v>
      </c>
      <c r="D72" t="s">
        <v>153</v>
      </c>
      <c r="F72">
        <v>30</v>
      </c>
      <c r="G72" t="s">
        <v>238</v>
      </c>
      <c r="K72" t="s">
        <v>166</v>
      </c>
    </row>
    <row r="73" spans="1:11" hidden="1" x14ac:dyDescent="0.35">
      <c r="A73" t="s">
        <v>25</v>
      </c>
      <c r="B73" t="s">
        <v>141</v>
      </c>
      <c r="C73" t="s">
        <v>142</v>
      </c>
      <c r="D73" t="s">
        <v>130</v>
      </c>
      <c r="E73" t="s">
        <v>109</v>
      </c>
      <c r="G73" t="s">
        <v>238</v>
      </c>
      <c r="K73" t="s">
        <v>29</v>
      </c>
    </row>
    <row r="74" spans="1:11" hidden="1" x14ac:dyDescent="0.35">
      <c r="A74" t="s">
        <v>25</v>
      </c>
      <c r="B74" t="s">
        <v>26</v>
      </c>
      <c r="C74" t="s">
        <v>249</v>
      </c>
      <c r="D74" t="s">
        <v>41</v>
      </c>
      <c r="E74" t="s">
        <v>96</v>
      </c>
      <c r="F74">
        <v>20</v>
      </c>
      <c r="J74" t="s">
        <v>34</v>
      </c>
    </row>
    <row r="75" spans="1:11" hidden="1" x14ac:dyDescent="0.35">
      <c r="A75" t="s">
        <v>25</v>
      </c>
      <c r="B75" t="s">
        <v>26</v>
      </c>
      <c r="C75" t="s">
        <v>90</v>
      </c>
      <c r="D75" t="s">
        <v>28</v>
      </c>
      <c r="E75" t="s">
        <v>96</v>
      </c>
      <c r="F75">
        <v>10</v>
      </c>
      <c r="G75" t="s">
        <v>9</v>
      </c>
      <c r="H75" t="s">
        <v>94</v>
      </c>
    </row>
    <row r="76" spans="1:11" hidden="1" x14ac:dyDescent="0.35">
      <c r="A76" t="s">
        <v>25</v>
      </c>
      <c r="B76" t="s">
        <v>36</v>
      </c>
      <c r="C76" t="s">
        <v>246</v>
      </c>
      <c r="D76" t="s">
        <v>64</v>
      </c>
      <c r="E76" t="s">
        <v>80</v>
      </c>
      <c r="F76">
        <v>80</v>
      </c>
      <c r="K76" t="s">
        <v>29</v>
      </c>
    </row>
    <row r="77" spans="1:11" hidden="1" x14ac:dyDescent="0.35">
      <c r="A77" t="s">
        <v>25</v>
      </c>
      <c r="B77" t="s">
        <v>36</v>
      </c>
      <c r="C77" t="s">
        <v>111</v>
      </c>
      <c r="D77" t="s">
        <v>28</v>
      </c>
      <c r="E77" t="s">
        <v>80</v>
      </c>
      <c r="F77">
        <v>50</v>
      </c>
      <c r="G77" t="s">
        <v>10</v>
      </c>
      <c r="J77" t="s">
        <v>34</v>
      </c>
    </row>
    <row r="78" spans="1:11" hidden="1" x14ac:dyDescent="0.35">
      <c r="A78" t="s">
        <v>25</v>
      </c>
      <c r="B78" t="s">
        <v>26</v>
      </c>
      <c r="C78" t="s">
        <v>201</v>
      </c>
      <c r="D78" t="s">
        <v>28</v>
      </c>
      <c r="E78" t="s">
        <v>96</v>
      </c>
      <c r="F78">
        <v>50</v>
      </c>
      <c r="G78" t="s">
        <v>10</v>
      </c>
      <c r="H78" t="s">
        <v>203</v>
      </c>
      <c r="I78">
        <v>15</v>
      </c>
    </row>
    <row r="79" spans="1:11" hidden="1" x14ac:dyDescent="0.35">
      <c r="A79" t="s">
        <v>25</v>
      </c>
      <c r="B79" t="s">
        <v>26</v>
      </c>
      <c r="C79" t="s">
        <v>83</v>
      </c>
      <c r="D79" t="s">
        <v>28</v>
      </c>
      <c r="E79" t="s">
        <v>40</v>
      </c>
      <c r="F79">
        <v>50</v>
      </c>
      <c r="G79" t="s">
        <v>10</v>
      </c>
      <c r="H79" t="s">
        <v>215</v>
      </c>
      <c r="I79">
        <v>30</v>
      </c>
      <c r="J79" t="s">
        <v>51</v>
      </c>
    </row>
    <row r="80" spans="1:11" hidden="1" x14ac:dyDescent="0.35">
      <c r="A80" t="s">
        <v>25</v>
      </c>
      <c r="B80" t="s">
        <v>26</v>
      </c>
      <c r="C80" t="s">
        <v>77</v>
      </c>
      <c r="D80" t="s">
        <v>28</v>
      </c>
      <c r="E80" t="s">
        <v>40</v>
      </c>
      <c r="F80">
        <v>50</v>
      </c>
      <c r="G80" t="s">
        <v>9</v>
      </c>
      <c r="I80">
        <v>40</v>
      </c>
    </row>
    <row r="81" spans="1:11" hidden="1" x14ac:dyDescent="0.35">
      <c r="A81" t="s">
        <v>25</v>
      </c>
      <c r="B81" t="s">
        <v>26</v>
      </c>
      <c r="C81" t="s">
        <v>78</v>
      </c>
      <c r="D81" t="s">
        <v>28</v>
      </c>
      <c r="E81" t="s">
        <v>80</v>
      </c>
      <c r="F81">
        <v>50</v>
      </c>
      <c r="G81" t="s">
        <v>9</v>
      </c>
      <c r="I81">
        <v>30</v>
      </c>
      <c r="J81" t="s">
        <v>79</v>
      </c>
    </row>
    <row r="82" spans="1:11" hidden="1" x14ac:dyDescent="0.35">
      <c r="A82" t="s">
        <v>45</v>
      </c>
      <c r="B82" t="s">
        <v>46</v>
      </c>
      <c r="C82" t="s">
        <v>85</v>
      </c>
      <c r="D82" t="s">
        <v>28</v>
      </c>
      <c r="E82" t="s">
        <v>92</v>
      </c>
      <c r="F82">
        <v>50</v>
      </c>
      <c r="G82" t="s">
        <v>9</v>
      </c>
      <c r="J82" t="s">
        <v>51</v>
      </c>
    </row>
    <row r="83" spans="1:11" hidden="1" x14ac:dyDescent="0.35">
      <c r="A83" t="s">
        <v>25</v>
      </c>
      <c r="B83" t="s">
        <v>26</v>
      </c>
      <c r="C83" t="s">
        <v>86</v>
      </c>
      <c r="D83" t="s">
        <v>28</v>
      </c>
      <c r="E83" t="s">
        <v>110</v>
      </c>
      <c r="F83">
        <v>30</v>
      </c>
      <c r="G83" t="s">
        <v>9</v>
      </c>
      <c r="J83" t="s">
        <v>32</v>
      </c>
    </row>
    <row r="84" spans="1:11" hidden="1" x14ac:dyDescent="0.35">
      <c r="A84" t="s">
        <v>25</v>
      </c>
      <c r="B84" t="s">
        <v>26</v>
      </c>
      <c r="C84" t="s">
        <v>200</v>
      </c>
      <c r="D84" t="s">
        <v>158</v>
      </c>
      <c r="E84" t="s">
        <v>80</v>
      </c>
      <c r="F84">
        <v>80</v>
      </c>
      <c r="G84" t="s">
        <v>56</v>
      </c>
    </row>
    <row r="85" spans="1:11" hidden="1" x14ac:dyDescent="0.35">
      <c r="A85" t="s">
        <v>25</v>
      </c>
      <c r="B85" t="s">
        <v>26</v>
      </c>
      <c r="C85" t="s">
        <v>87</v>
      </c>
      <c r="D85" t="s">
        <v>28</v>
      </c>
      <c r="E85" t="s">
        <v>40</v>
      </c>
      <c r="F85">
        <v>50</v>
      </c>
      <c r="G85" t="s">
        <v>9</v>
      </c>
    </row>
    <row r="86" spans="1:11" hidden="1" x14ac:dyDescent="0.35">
      <c r="A86" t="s">
        <v>25</v>
      </c>
      <c r="B86" t="s">
        <v>161</v>
      </c>
      <c r="C86" t="s">
        <v>150</v>
      </c>
      <c r="D86" t="s">
        <v>28</v>
      </c>
      <c r="E86" t="s">
        <v>110</v>
      </c>
      <c r="F86">
        <v>80</v>
      </c>
      <c r="G86" t="s">
        <v>10</v>
      </c>
      <c r="H86" t="s">
        <v>162</v>
      </c>
      <c r="I86">
        <v>80</v>
      </c>
      <c r="K86" t="s">
        <v>29</v>
      </c>
    </row>
    <row r="87" spans="1:11" hidden="1" x14ac:dyDescent="0.35">
      <c r="A87" t="s">
        <v>25</v>
      </c>
      <c r="B87" t="s">
        <v>26</v>
      </c>
      <c r="C87" t="s">
        <v>167</v>
      </c>
      <c r="D87" t="s">
        <v>28</v>
      </c>
      <c r="E87" t="s">
        <v>109</v>
      </c>
      <c r="F87">
        <v>20</v>
      </c>
      <c r="G87" t="s">
        <v>10</v>
      </c>
      <c r="H87" t="s">
        <v>162</v>
      </c>
    </row>
    <row r="88" spans="1:11" hidden="1" x14ac:dyDescent="0.35">
      <c r="A88" t="s">
        <v>25</v>
      </c>
      <c r="B88" t="s">
        <v>26</v>
      </c>
      <c r="C88" t="s">
        <v>170</v>
      </c>
      <c r="D88" t="s">
        <v>28</v>
      </c>
      <c r="E88" t="s">
        <v>110</v>
      </c>
      <c r="F88">
        <v>30</v>
      </c>
      <c r="G88" t="s">
        <v>10</v>
      </c>
      <c r="H88" t="s">
        <v>147</v>
      </c>
      <c r="K88" t="s">
        <v>138</v>
      </c>
    </row>
    <row r="89" spans="1:11" hidden="1" x14ac:dyDescent="0.35">
      <c r="A89" t="s">
        <v>45</v>
      </c>
      <c r="B89" t="s">
        <v>46</v>
      </c>
      <c r="C89" t="s">
        <v>47</v>
      </c>
      <c r="D89" t="s">
        <v>28</v>
      </c>
      <c r="E89" t="s">
        <v>92</v>
      </c>
      <c r="F89">
        <v>20</v>
      </c>
      <c r="G89" t="s">
        <v>10</v>
      </c>
      <c r="H89" t="s">
        <v>147</v>
      </c>
      <c r="I89">
        <v>20</v>
      </c>
      <c r="J89" t="s">
        <v>48</v>
      </c>
    </row>
    <row r="90" spans="1:11" hidden="1" x14ac:dyDescent="0.35">
      <c r="A90" t="s">
        <v>151</v>
      </c>
      <c r="B90" t="s">
        <v>26</v>
      </c>
      <c r="C90" t="s">
        <v>100</v>
      </c>
      <c r="D90" t="s">
        <v>28</v>
      </c>
      <c r="E90" t="s">
        <v>80</v>
      </c>
      <c r="F90">
        <v>30</v>
      </c>
      <c r="G90" t="s">
        <v>9</v>
      </c>
      <c r="H90" t="s">
        <v>146</v>
      </c>
      <c r="I90">
        <v>10</v>
      </c>
    </row>
    <row r="91" spans="1:11" hidden="1" x14ac:dyDescent="0.35">
      <c r="A91" t="s">
        <v>25</v>
      </c>
      <c r="B91" t="s">
        <v>36</v>
      </c>
      <c r="C91" t="s">
        <v>53</v>
      </c>
      <c r="D91" t="s">
        <v>28</v>
      </c>
      <c r="E91" t="s">
        <v>110</v>
      </c>
      <c r="F91">
        <v>80</v>
      </c>
      <c r="G91" t="s">
        <v>10</v>
      </c>
    </row>
    <row r="92" spans="1:11" hidden="1" x14ac:dyDescent="0.35">
      <c r="A92" t="s">
        <v>25</v>
      </c>
      <c r="B92" t="s">
        <v>26</v>
      </c>
      <c r="C92" t="s">
        <v>218</v>
      </c>
      <c r="D92" t="s">
        <v>153</v>
      </c>
      <c r="K92" t="s">
        <v>29</v>
      </c>
    </row>
    <row r="93" spans="1:11" hidden="1" x14ac:dyDescent="0.35">
      <c r="A93" t="s">
        <v>25</v>
      </c>
      <c r="B93" t="s">
        <v>26</v>
      </c>
      <c r="C93" t="s">
        <v>156</v>
      </c>
      <c r="D93" t="s">
        <v>153</v>
      </c>
    </row>
    <row r="94" spans="1:11" hidden="1" x14ac:dyDescent="0.35">
      <c r="A94" t="s">
        <v>25</v>
      </c>
      <c r="B94" t="s">
        <v>36</v>
      </c>
      <c r="C94" t="s">
        <v>157</v>
      </c>
      <c r="D94" t="s">
        <v>41</v>
      </c>
    </row>
    <row r="95" spans="1:11" hidden="1" x14ac:dyDescent="0.35">
      <c r="A95" t="s">
        <v>25</v>
      </c>
      <c r="B95" t="s">
        <v>173</v>
      </c>
      <c r="C95" t="s">
        <v>175</v>
      </c>
      <c r="D95" t="s">
        <v>153</v>
      </c>
      <c r="H95" t="s">
        <v>94</v>
      </c>
      <c r="J95" t="s">
        <v>74</v>
      </c>
    </row>
    <row r="96" spans="1:11" hidden="1" x14ac:dyDescent="0.35">
      <c r="A96" t="s">
        <v>25</v>
      </c>
      <c r="B96" t="s">
        <v>173</v>
      </c>
      <c r="C96" t="s">
        <v>176</v>
      </c>
      <c r="D96" t="s">
        <v>153</v>
      </c>
    </row>
    <row r="97" spans="1:4" hidden="1" x14ac:dyDescent="0.35">
      <c r="A97" t="s">
        <v>25</v>
      </c>
      <c r="B97" t="s">
        <v>173</v>
      </c>
      <c r="C97" t="s">
        <v>177</v>
      </c>
      <c r="D97" t="s">
        <v>153</v>
      </c>
    </row>
    <row r="98" spans="1:4" hidden="1" x14ac:dyDescent="0.35">
      <c r="A98" t="s">
        <v>25</v>
      </c>
      <c r="B98" t="s">
        <v>173</v>
      </c>
      <c r="C98" t="s">
        <v>178</v>
      </c>
      <c r="D98" t="s">
        <v>153</v>
      </c>
    </row>
    <row r="99" spans="1:4" hidden="1" x14ac:dyDescent="0.35">
      <c r="A99" t="s">
        <v>25</v>
      </c>
      <c r="B99" t="s">
        <v>173</v>
      </c>
      <c r="C99" t="s">
        <v>179</v>
      </c>
      <c r="D99" t="s">
        <v>153</v>
      </c>
    </row>
    <row r="100" spans="1:4" hidden="1" x14ac:dyDescent="0.35">
      <c r="A100" t="s">
        <v>25</v>
      </c>
      <c r="B100" t="s">
        <v>173</v>
      </c>
      <c r="C100" t="s">
        <v>221</v>
      </c>
      <c r="D100" t="s">
        <v>153</v>
      </c>
    </row>
    <row r="101" spans="1:4" hidden="1" x14ac:dyDescent="0.35">
      <c r="A101" t="s">
        <v>25</v>
      </c>
      <c r="B101" t="s">
        <v>173</v>
      </c>
      <c r="C101" t="s">
        <v>180</v>
      </c>
      <c r="D101" t="s">
        <v>153</v>
      </c>
    </row>
    <row r="102" spans="1:4" hidden="1" x14ac:dyDescent="0.35">
      <c r="A102" t="s">
        <v>25</v>
      </c>
      <c r="B102" t="s">
        <v>173</v>
      </c>
      <c r="C102" t="s">
        <v>181</v>
      </c>
      <c r="D102" t="s">
        <v>153</v>
      </c>
    </row>
    <row r="103" spans="1:4" hidden="1" x14ac:dyDescent="0.35">
      <c r="A103" t="s">
        <v>25</v>
      </c>
      <c r="B103" t="s">
        <v>173</v>
      </c>
      <c r="C103" t="s">
        <v>182</v>
      </c>
      <c r="D103" t="s">
        <v>153</v>
      </c>
    </row>
    <row r="104" spans="1:4" hidden="1" x14ac:dyDescent="0.35">
      <c r="A104" t="s">
        <v>25</v>
      </c>
      <c r="B104" t="s">
        <v>173</v>
      </c>
      <c r="C104" t="s">
        <v>183</v>
      </c>
      <c r="D104" t="s">
        <v>153</v>
      </c>
    </row>
    <row r="105" spans="1:4" hidden="1" x14ac:dyDescent="0.35">
      <c r="A105" t="s">
        <v>25</v>
      </c>
      <c r="B105" t="s">
        <v>184</v>
      </c>
      <c r="C105" t="s">
        <v>185</v>
      </c>
      <c r="D105" t="s">
        <v>153</v>
      </c>
    </row>
    <row r="106" spans="1:4" hidden="1" x14ac:dyDescent="0.35">
      <c r="A106" t="s">
        <v>25</v>
      </c>
      <c r="B106" t="s">
        <v>173</v>
      </c>
      <c r="C106" t="s">
        <v>186</v>
      </c>
      <c r="D106" t="s">
        <v>153</v>
      </c>
    </row>
    <row r="107" spans="1:4" hidden="1" x14ac:dyDescent="0.35">
      <c r="A107" t="s">
        <v>25</v>
      </c>
      <c r="B107" t="s">
        <v>173</v>
      </c>
      <c r="C107" t="s">
        <v>187</v>
      </c>
      <c r="D107" t="s">
        <v>153</v>
      </c>
    </row>
    <row r="108" spans="1:4" hidden="1" x14ac:dyDescent="0.35">
      <c r="A108" t="s">
        <v>25</v>
      </c>
      <c r="B108" t="s">
        <v>173</v>
      </c>
      <c r="C108" t="s">
        <v>188</v>
      </c>
      <c r="D108" t="s">
        <v>153</v>
      </c>
    </row>
    <row r="109" spans="1:4" hidden="1" x14ac:dyDescent="0.35">
      <c r="A109" t="s">
        <v>25</v>
      </c>
      <c r="B109" t="s">
        <v>173</v>
      </c>
      <c r="C109" t="s">
        <v>189</v>
      </c>
      <c r="D109" t="s">
        <v>153</v>
      </c>
    </row>
    <row r="110" spans="1:4" hidden="1" x14ac:dyDescent="0.35">
      <c r="A110" t="s">
        <v>25</v>
      </c>
      <c r="B110" t="s">
        <v>173</v>
      </c>
      <c r="C110" t="s">
        <v>190</v>
      </c>
      <c r="D110" t="s">
        <v>153</v>
      </c>
    </row>
    <row r="111" spans="1:4" hidden="1" x14ac:dyDescent="0.35">
      <c r="A111" t="s">
        <v>25</v>
      </c>
      <c r="B111" t="s">
        <v>173</v>
      </c>
      <c r="C111" t="s">
        <v>191</v>
      </c>
      <c r="D111" t="s">
        <v>153</v>
      </c>
    </row>
    <row r="112" spans="1:4" hidden="1" x14ac:dyDescent="0.35">
      <c r="A112" t="s">
        <v>25</v>
      </c>
      <c r="B112" t="s">
        <v>173</v>
      </c>
      <c r="C112" t="s">
        <v>192</v>
      </c>
      <c r="D112" t="s">
        <v>153</v>
      </c>
    </row>
    <row r="113" spans="1:11" hidden="1" x14ac:dyDescent="0.35">
      <c r="A113" t="s">
        <v>25</v>
      </c>
      <c r="B113" t="s">
        <v>173</v>
      </c>
      <c r="C113" t="s">
        <v>193</v>
      </c>
      <c r="D113" t="s">
        <v>153</v>
      </c>
      <c r="G113" t="s">
        <v>56</v>
      </c>
    </row>
    <row r="114" spans="1:11" hidden="1" x14ac:dyDescent="0.35">
      <c r="A114" t="s">
        <v>25</v>
      </c>
      <c r="B114" t="s">
        <v>173</v>
      </c>
      <c r="C114" t="s">
        <v>194</v>
      </c>
      <c r="D114" t="s">
        <v>153</v>
      </c>
      <c r="G114" t="s">
        <v>56</v>
      </c>
    </row>
    <row r="115" spans="1:11" hidden="1" x14ac:dyDescent="0.35">
      <c r="A115" t="s">
        <v>25</v>
      </c>
      <c r="B115" t="s">
        <v>173</v>
      </c>
      <c r="C115" t="s">
        <v>195</v>
      </c>
      <c r="D115" t="s">
        <v>153</v>
      </c>
      <c r="G115" t="s">
        <v>56</v>
      </c>
    </row>
    <row r="116" spans="1:11" hidden="1" x14ac:dyDescent="0.35">
      <c r="A116" t="s">
        <v>25</v>
      </c>
      <c r="B116" t="s">
        <v>173</v>
      </c>
      <c r="C116" t="s">
        <v>196</v>
      </c>
      <c r="D116" t="s">
        <v>153</v>
      </c>
      <c r="G116" t="s">
        <v>9</v>
      </c>
    </row>
    <row r="117" spans="1:11" hidden="1" x14ac:dyDescent="0.35">
      <c r="A117" t="s">
        <v>25</v>
      </c>
      <c r="B117" t="s">
        <v>173</v>
      </c>
      <c r="C117" t="s">
        <v>197</v>
      </c>
      <c r="D117" t="s">
        <v>153</v>
      </c>
      <c r="G117" t="s">
        <v>9</v>
      </c>
    </row>
    <row r="118" spans="1:11" hidden="1" x14ac:dyDescent="0.35">
      <c r="A118" t="s">
        <v>25</v>
      </c>
      <c r="B118" t="s">
        <v>173</v>
      </c>
      <c r="C118" t="s">
        <v>198</v>
      </c>
      <c r="D118" t="s">
        <v>153</v>
      </c>
      <c r="G118" t="s">
        <v>9</v>
      </c>
    </row>
    <row r="119" spans="1:11" hidden="1" x14ac:dyDescent="0.35">
      <c r="A119" t="s">
        <v>25</v>
      </c>
      <c r="B119" t="s">
        <v>173</v>
      </c>
      <c r="C119" t="s">
        <v>199</v>
      </c>
      <c r="D119" t="s">
        <v>153</v>
      </c>
      <c r="G119" t="s">
        <v>9</v>
      </c>
    </row>
    <row r="120" spans="1:11" hidden="1" x14ac:dyDescent="0.35">
      <c r="A120" t="s">
        <v>25</v>
      </c>
      <c r="B120" t="s">
        <v>26</v>
      </c>
      <c r="C120" t="s">
        <v>252</v>
      </c>
      <c r="D120" t="s">
        <v>43</v>
      </c>
      <c r="F120">
        <v>50</v>
      </c>
      <c r="G120" t="s">
        <v>56</v>
      </c>
      <c r="H120" t="s">
        <v>251</v>
      </c>
      <c r="K120" t="s">
        <v>253</v>
      </c>
    </row>
    <row r="121" spans="1:11" x14ac:dyDescent="0.35">
      <c r="A121" t="s">
        <v>25</v>
      </c>
      <c r="B121" t="s">
        <v>243</v>
      </c>
      <c r="C121" t="s">
        <v>233</v>
      </c>
      <c r="D121" t="s">
        <v>41</v>
      </c>
      <c r="E121" t="s">
        <v>110</v>
      </c>
      <c r="F121">
        <v>50</v>
      </c>
      <c r="G121" t="s">
        <v>55</v>
      </c>
      <c r="H121" t="s">
        <v>256</v>
      </c>
      <c r="I121">
        <v>20</v>
      </c>
      <c r="K121" t="s">
        <v>245</v>
      </c>
    </row>
    <row r="122" spans="1:11" x14ac:dyDescent="0.35">
      <c r="A122" t="s">
        <v>25</v>
      </c>
      <c r="B122" t="s">
        <v>26</v>
      </c>
      <c r="C122" t="s">
        <v>63</v>
      </c>
      <c r="D122" t="s">
        <v>41</v>
      </c>
      <c r="E122" t="s">
        <v>80</v>
      </c>
      <c r="F122">
        <v>80</v>
      </c>
      <c r="G122" t="s">
        <v>55</v>
      </c>
      <c r="H122" t="s">
        <v>259</v>
      </c>
      <c r="I122">
        <v>20</v>
      </c>
    </row>
    <row r="123" spans="1:11" hidden="1" x14ac:dyDescent="0.35">
      <c r="A123" t="s">
        <v>25</v>
      </c>
      <c r="B123" t="s">
        <v>26</v>
      </c>
      <c r="C123" t="s">
        <v>239</v>
      </c>
      <c r="D123" t="s">
        <v>28</v>
      </c>
      <c r="E123" t="s">
        <v>109</v>
      </c>
      <c r="F123">
        <v>80</v>
      </c>
      <c r="G123" t="s">
        <v>10</v>
      </c>
      <c r="H123" t="s">
        <v>241</v>
      </c>
      <c r="I123">
        <v>30</v>
      </c>
      <c r="J123" t="s">
        <v>204</v>
      </c>
    </row>
    <row r="124" spans="1:11" x14ac:dyDescent="0.35">
      <c r="A124" t="s">
        <v>25</v>
      </c>
      <c r="B124" t="s">
        <v>26</v>
      </c>
      <c r="C124" t="s">
        <v>101</v>
      </c>
      <c r="D124" t="s">
        <v>43</v>
      </c>
      <c r="E124" t="s">
        <v>110</v>
      </c>
      <c r="F124">
        <v>50</v>
      </c>
      <c r="G124" t="s">
        <v>55</v>
      </c>
    </row>
    <row r="125" spans="1:11" x14ac:dyDescent="0.35">
      <c r="A125" t="s">
        <v>25</v>
      </c>
      <c r="B125" t="s">
        <v>229</v>
      </c>
      <c r="C125" t="s">
        <v>163</v>
      </c>
      <c r="D125" t="s">
        <v>43</v>
      </c>
      <c r="E125" t="s">
        <v>80</v>
      </c>
      <c r="F125">
        <v>50</v>
      </c>
      <c r="G125" t="s">
        <v>55</v>
      </c>
      <c r="H125" t="s">
        <v>256</v>
      </c>
      <c r="K125" t="s">
        <v>144</v>
      </c>
    </row>
    <row r="126" spans="1:11" x14ac:dyDescent="0.35">
      <c r="A126" t="s">
        <v>25</v>
      </c>
      <c r="B126" t="s">
        <v>26</v>
      </c>
      <c r="C126" t="s">
        <v>61</v>
      </c>
      <c r="D126" t="s">
        <v>43</v>
      </c>
      <c r="E126" t="s">
        <v>96</v>
      </c>
      <c r="F126">
        <v>50</v>
      </c>
      <c r="G126" t="s">
        <v>55</v>
      </c>
      <c r="H126" t="s">
        <v>256</v>
      </c>
      <c r="J126" t="s">
        <v>51</v>
      </c>
    </row>
    <row r="127" spans="1:11" x14ac:dyDescent="0.35">
      <c r="A127" t="s">
        <v>25</v>
      </c>
      <c r="B127" t="s">
        <v>141</v>
      </c>
      <c r="C127" t="s">
        <v>169</v>
      </c>
      <c r="D127" t="s">
        <v>130</v>
      </c>
      <c r="E127" t="s">
        <v>110</v>
      </c>
      <c r="F127">
        <v>30</v>
      </c>
      <c r="G127" t="s">
        <v>56</v>
      </c>
      <c r="H127" t="s">
        <v>256</v>
      </c>
      <c r="K127" t="s">
        <v>82</v>
      </c>
    </row>
    <row r="128" spans="1:11" x14ac:dyDescent="0.35">
      <c r="A128" t="s">
        <v>25</v>
      </c>
      <c r="B128" t="s">
        <v>26</v>
      </c>
      <c r="C128" t="s">
        <v>68</v>
      </c>
      <c r="D128" t="s">
        <v>130</v>
      </c>
      <c r="E128" t="s">
        <v>96</v>
      </c>
      <c r="F128">
        <v>30</v>
      </c>
      <c r="G128" t="s">
        <v>55</v>
      </c>
      <c r="H128" t="s">
        <v>256</v>
      </c>
      <c r="J128" t="s">
        <v>51</v>
      </c>
    </row>
    <row r="129" spans="1:11" x14ac:dyDescent="0.35">
      <c r="A129" t="s">
        <v>25</v>
      </c>
      <c r="B129" t="s">
        <v>261</v>
      </c>
      <c r="C129" t="s">
        <v>274</v>
      </c>
      <c r="D129" t="s">
        <v>262</v>
      </c>
      <c r="F129">
        <v>50</v>
      </c>
      <c r="G129" t="s">
        <v>55</v>
      </c>
      <c r="H129" t="s">
        <v>259</v>
      </c>
      <c r="K129" t="s">
        <v>263</v>
      </c>
    </row>
    <row r="130" spans="1:11" x14ac:dyDescent="0.35">
      <c r="A130" t="s">
        <v>25</v>
      </c>
      <c r="B130" t="s">
        <v>164</v>
      </c>
      <c r="C130" t="s">
        <v>237</v>
      </c>
      <c r="D130" t="s">
        <v>28</v>
      </c>
      <c r="E130" t="s">
        <v>80</v>
      </c>
      <c r="F130">
        <v>50</v>
      </c>
      <c r="G130" t="s">
        <v>55</v>
      </c>
      <c r="H130" t="s">
        <v>241</v>
      </c>
    </row>
    <row r="131" spans="1:11" x14ac:dyDescent="0.35">
      <c r="A131" t="s">
        <v>25</v>
      </c>
      <c r="B131" t="s">
        <v>36</v>
      </c>
      <c r="C131" t="s">
        <v>247</v>
      </c>
      <c r="D131" t="s">
        <v>28</v>
      </c>
      <c r="E131" t="s">
        <v>109</v>
      </c>
      <c r="F131">
        <v>30</v>
      </c>
      <c r="G131" t="s">
        <v>55</v>
      </c>
      <c r="H131" t="s">
        <v>241</v>
      </c>
      <c r="K131" t="s">
        <v>226</v>
      </c>
    </row>
    <row r="132" spans="1:11" x14ac:dyDescent="0.35">
      <c r="A132" t="s">
        <v>25</v>
      </c>
      <c r="B132" t="s">
        <v>26</v>
      </c>
      <c r="C132" t="s">
        <v>254</v>
      </c>
      <c r="D132" t="s">
        <v>28</v>
      </c>
      <c r="E132" t="s">
        <v>80</v>
      </c>
      <c r="F132">
        <v>50</v>
      </c>
      <c r="G132" t="s">
        <v>55</v>
      </c>
      <c r="H132" t="s">
        <v>255</v>
      </c>
    </row>
    <row r="133" spans="1:11" hidden="1" x14ac:dyDescent="0.35">
      <c r="A133" t="s">
        <v>25</v>
      </c>
      <c r="B133" t="s">
        <v>240</v>
      </c>
      <c r="C133" t="s">
        <v>206</v>
      </c>
      <c r="D133" t="s">
        <v>31</v>
      </c>
      <c r="E133" t="s">
        <v>80</v>
      </c>
      <c r="F133">
        <v>50</v>
      </c>
      <c r="G133" t="s">
        <v>10</v>
      </c>
      <c r="H133" t="s">
        <v>259</v>
      </c>
      <c r="I133">
        <v>20</v>
      </c>
      <c r="K133" t="s">
        <v>216</v>
      </c>
    </row>
    <row r="134" spans="1:11" x14ac:dyDescent="0.35">
      <c r="A134" t="s">
        <v>25</v>
      </c>
      <c r="B134" t="s">
        <v>213</v>
      </c>
      <c r="C134" t="s">
        <v>235</v>
      </c>
      <c r="D134" t="s">
        <v>28</v>
      </c>
      <c r="E134" t="s">
        <v>110</v>
      </c>
      <c r="F134">
        <v>30</v>
      </c>
      <c r="G134" t="s">
        <v>55</v>
      </c>
      <c r="H134" t="s">
        <v>255</v>
      </c>
      <c r="K134" t="s">
        <v>29</v>
      </c>
    </row>
    <row r="135" spans="1:11" hidden="1" x14ac:dyDescent="0.35">
      <c r="A135" t="s">
        <v>25</v>
      </c>
      <c r="B135" t="s">
        <v>26</v>
      </c>
      <c r="C135" t="s">
        <v>149</v>
      </c>
      <c r="D135" t="s">
        <v>41</v>
      </c>
      <c r="E135" t="s">
        <v>109</v>
      </c>
      <c r="F135">
        <v>80</v>
      </c>
      <c r="G135" t="s">
        <v>10</v>
      </c>
      <c r="H135" t="s">
        <v>259</v>
      </c>
      <c r="I135">
        <v>20</v>
      </c>
      <c r="K135" t="s">
        <v>217</v>
      </c>
    </row>
    <row r="136" spans="1:11" x14ac:dyDescent="0.35">
      <c r="A136" t="s">
        <v>25</v>
      </c>
      <c r="B136" t="s">
        <v>26</v>
      </c>
      <c r="C136" t="s">
        <v>242</v>
      </c>
      <c r="D136" t="s">
        <v>28</v>
      </c>
      <c r="E136" t="s">
        <v>96</v>
      </c>
      <c r="F136">
        <v>80</v>
      </c>
      <c r="G136" t="s">
        <v>55</v>
      </c>
      <c r="H136" t="s">
        <v>259</v>
      </c>
      <c r="I136">
        <v>10</v>
      </c>
      <c r="J136" t="s">
        <v>260</v>
      </c>
    </row>
    <row r="137" spans="1:11" x14ac:dyDescent="0.35">
      <c r="A137" t="s">
        <v>25</v>
      </c>
      <c r="B137" t="s">
        <v>136</v>
      </c>
      <c r="C137" t="s">
        <v>222</v>
      </c>
      <c r="D137" t="s">
        <v>28</v>
      </c>
      <c r="E137" t="s">
        <v>110</v>
      </c>
      <c r="F137">
        <v>50</v>
      </c>
      <c r="G137" t="s">
        <v>55</v>
      </c>
      <c r="H137" t="s">
        <v>259</v>
      </c>
      <c r="I137">
        <v>20</v>
      </c>
      <c r="K137" t="s">
        <v>223</v>
      </c>
    </row>
    <row r="138" spans="1:11" x14ac:dyDescent="0.35">
      <c r="A138" t="s">
        <v>25</v>
      </c>
      <c r="B138" t="s">
        <v>26</v>
      </c>
      <c r="C138" t="s">
        <v>270</v>
      </c>
      <c r="D138" t="s">
        <v>28</v>
      </c>
      <c r="E138" t="s">
        <v>109</v>
      </c>
      <c r="F138">
        <v>20</v>
      </c>
      <c r="G138" t="s">
        <v>55</v>
      </c>
      <c r="H138" t="s">
        <v>255</v>
      </c>
    </row>
    <row r="139" spans="1:11" hidden="1" x14ac:dyDescent="0.35">
      <c r="A139" t="s">
        <v>25</v>
      </c>
      <c r="B139" t="s">
        <v>229</v>
      </c>
      <c r="C139" t="s">
        <v>265</v>
      </c>
      <c r="D139" t="s">
        <v>153</v>
      </c>
      <c r="H139" t="s">
        <v>264</v>
      </c>
    </row>
    <row r="140" spans="1:11" x14ac:dyDescent="0.35">
      <c r="A140" t="s">
        <v>25</v>
      </c>
      <c r="B140" t="s">
        <v>26</v>
      </c>
      <c r="C140" t="s">
        <v>258</v>
      </c>
      <c r="D140" t="s">
        <v>31</v>
      </c>
      <c r="E140" t="s">
        <v>96</v>
      </c>
      <c r="F140">
        <v>80</v>
      </c>
      <c r="G140" t="s">
        <v>55</v>
      </c>
      <c r="H140" t="s">
        <v>259</v>
      </c>
    </row>
    <row r="141" spans="1:11" hidden="1" x14ac:dyDescent="0.35">
      <c r="A141" t="s">
        <v>25</v>
      </c>
      <c r="B141" t="s">
        <v>26</v>
      </c>
      <c r="C141" t="s">
        <v>155</v>
      </c>
      <c r="D141" t="s">
        <v>130</v>
      </c>
      <c r="E141" t="s">
        <v>96</v>
      </c>
      <c r="F141">
        <v>20</v>
      </c>
      <c r="G141" t="s">
        <v>56</v>
      </c>
      <c r="I141">
        <v>10</v>
      </c>
    </row>
    <row r="142" spans="1:11" hidden="1" x14ac:dyDescent="0.35">
      <c r="A142" t="s">
        <v>25</v>
      </c>
      <c r="B142" t="s">
        <v>26</v>
      </c>
      <c r="C142" t="s">
        <v>145</v>
      </c>
      <c r="D142" t="s">
        <v>28</v>
      </c>
      <c r="E142" t="s">
        <v>109</v>
      </c>
      <c r="F142">
        <v>80</v>
      </c>
      <c r="G142" t="s">
        <v>10</v>
      </c>
      <c r="H142" t="s">
        <v>215</v>
      </c>
      <c r="I142">
        <v>20</v>
      </c>
    </row>
    <row r="143" spans="1:11" hidden="1" x14ac:dyDescent="0.35">
      <c r="A143" t="s">
        <v>25</v>
      </c>
      <c r="B143" t="s">
        <v>141</v>
      </c>
      <c r="C143" t="s">
        <v>266</v>
      </c>
      <c r="D143" t="s">
        <v>153</v>
      </c>
      <c r="E143" t="s">
        <v>96</v>
      </c>
      <c r="F143">
        <v>30</v>
      </c>
      <c r="G143" t="s">
        <v>56</v>
      </c>
      <c r="J143" t="s">
        <v>260</v>
      </c>
    </row>
    <row r="144" spans="1:11" x14ac:dyDescent="0.35">
      <c r="A144" t="s">
        <v>25</v>
      </c>
      <c r="B144" t="s">
        <v>26</v>
      </c>
      <c r="C144" t="s">
        <v>272</v>
      </c>
      <c r="D144" t="s">
        <v>31</v>
      </c>
      <c r="E144" t="s">
        <v>81</v>
      </c>
      <c r="F144">
        <v>50</v>
      </c>
      <c r="G144" t="s">
        <v>55</v>
      </c>
      <c r="H144" t="s">
        <v>259</v>
      </c>
    </row>
    <row r="145" spans="1:11" hidden="1" x14ac:dyDescent="0.35">
      <c r="A145" t="s">
        <v>25</v>
      </c>
      <c r="B145" t="s">
        <v>141</v>
      </c>
      <c r="C145" t="s">
        <v>268</v>
      </c>
      <c r="D145" t="s">
        <v>153</v>
      </c>
      <c r="G145" t="s">
        <v>238</v>
      </c>
    </row>
    <row r="146" spans="1:11" hidden="1" x14ac:dyDescent="0.35">
      <c r="A146" t="s">
        <v>25</v>
      </c>
      <c r="B146" t="s">
        <v>141</v>
      </c>
      <c r="C146" t="s">
        <v>205</v>
      </c>
      <c r="D146" t="s">
        <v>130</v>
      </c>
      <c r="E146" t="s">
        <v>110</v>
      </c>
      <c r="F146">
        <v>80</v>
      </c>
      <c r="G146" t="s">
        <v>56</v>
      </c>
    </row>
    <row r="147" spans="1:11" hidden="1" x14ac:dyDescent="0.35">
      <c r="A147" t="s">
        <v>25</v>
      </c>
      <c r="B147" t="s">
        <v>229</v>
      </c>
      <c r="C147" t="s">
        <v>275</v>
      </c>
      <c r="D147" t="s">
        <v>153</v>
      </c>
      <c r="E147" t="s">
        <v>109</v>
      </c>
      <c r="G147" t="s">
        <v>56</v>
      </c>
      <c r="K147" t="s">
        <v>269</v>
      </c>
    </row>
    <row r="148" spans="1:11" x14ac:dyDescent="0.35">
      <c r="A148" t="s">
        <v>25</v>
      </c>
      <c r="B148" t="s">
        <v>26</v>
      </c>
      <c r="C148" t="s">
        <v>227</v>
      </c>
      <c r="D148" t="s">
        <v>153</v>
      </c>
      <c r="E148" t="s">
        <v>96</v>
      </c>
      <c r="F148">
        <v>30</v>
      </c>
      <c r="G148" t="s">
        <v>56</v>
      </c>
    </row>
    <row r="149" spans="1:11" x14ac:dyDescent="0.35">
      <c r="A149" t="s">
        <v>25</v>
      </c>
      <c r="B149" t="s">
        <v>141</v>
      </c>
      <c r="C149" t="s">
        <v>267</v>
      </c>
      <c r="D149" t="s">
        <v>153</v>
      </c>
      <c r="E149" t="s">
        <v>110</v>
      </c>
      <c r="F149">
        <v>50</v>
      </c>
      <c r="G149" t="s">
        <v>55</v>
      </c>
    </row>
    <row r="150" spans="1:11" hidden="1" x14ac:dyDescent="0.35">
      <c r="A150" t="s">
        <v>25</v>
      </c>
      <c r="B150" t="s">
        <v>141</v>
      </c>
      <c r="C150" t="s">
        <v>271</v>
      </c>
      <c r="D150" t="s">
        <v>153</v>
      </c>
      <c r="H150" t="s">
        <v>256</v>
      </c>
    </row>
    <row r="151" spans="1:11" x14ac:dyDescent="0.35">
      <c r="A151" t="s">
        <v>25</v>
      </c>
      <c r="B151" t="s">
        <v>26</v>
      </c>
      <c r="C151" t="s">
        <v>276</v>
      </c>
      <c r="D151" t="s">
        <v>153</v>
      </c>
      <c r="F151">
        <v>30</v>
      </c>
      <c r="G151" t="s">
        <v>55</v>
      </c>
      <c r="J151" t="s">
        <v>74</v>
      </c>
    </row>
    <row r="152" spans="1:11" hidden="1" x14ac:dyDescent="0.35">
      <c r="A152" t="s">
        <v>25</v>
      </c>
      <c r="B152" t="s">
        <v>26</v>
      </c>
      <c r="C152" t="s">
        <v>273</v>
      </c>
      <c r="D152" t="s">
        <v>153</v>
      </c>
      <c r="E152" t="s">
        <v>40</v>
      </c>
      <c r="F152">
        <v>50</v>
      </c>
      <c r="G152" t="s">
        <v>56</v>
      </c>
    </row>
    <row r="153" spans="1:11" x14ac:dyDescent="0.35">
      <c r="A153" t="s">
        <v>25</v>
      </c>
      <c r="B153" t="s">
        <v>36</v>
      </c>
      <c r="C153" t="s">
        <v>277</v>
      </c>
      <c r="D153" t="s">
        <v>153</v>
      </c>
      <c r="F153">
        <v>30</v>
      </c>
      <c r="G153" t="s">
        <v>55</v>
      </c>
    </row>
    <row r="154" spans="1:11" hidden="1" x14ac:dyDescent="0.35">
      <c r="A154" t="s">
        <v>25</v>
      </c>
      <c r="B154" t="s">
        <v>257</v>
      </c>
      <c r="C154" t="s">
        <v>244</v>
      </c>
      <c r="D154" t="s">
        <v>43</v>
      </c>
      <c r="E154" t="s">
        <v>80</v>
      </c>
      <c r="F154">
        <v>50</v>
      </c>
      <c r="G154" t="s">
        <v>56</v>
      </c>
      <c r="H154" t="s">
        <v>256</v>
      </c>
      <c r="K154" t="s">
        <v>143</v>
      </c>
    </row>
    <row r="155" spans="1:11" hidden="1" x14ac:dyDescent="0.35">
      <c r="A155" t="s">
        <v>25</v>
      </c>
      <c r="B155" t="s">
        <v>141</v>
      </c>
      <c r="C155" t="s">
        <v>250</v>
      </c>
      <c r="D155" t="s">
        <v>153</v>
      </c>
      <c r="E155" t="s">
        <v>80</v>
      </c>
      <c r="F155">
        <v>50</v>
      </c>
      <c r="G155" t="s">
        <v>56</v>
      </c>
    </row>
    <row r="156" spans="1:11" hidden="1" x14ac:dyDescent="0.35">
      <c r="A156" t="s">
        <v>25</v>
      </c>
      <c r="B156" t="s">
        <v>26</v>
      </c>
      <c r="C156" t="s">
        <v>278</v>
      </c>
      <c r="D156" t="s">
        <v>153</v>
      </c>
      <c r="F156">
        <v>50</v>
      </c>
      <c r="G156" t="s">
        <v>56</v>
      </c>
    </row>
    <row r="157" spans="1:11" hidden="1" x14ac:dyDescent="0.35">
      <c r="A157" t="s">
        <v>25</v>
      </c>
      <c r="B157" t="s">
        <v>141</v>
      </c>
      <c r="C157" t="s">
        <v>279</v>
      </c>
      <c r="D157" t="s">
        <v>153</v>
      </c>
      <c r="G157" t="s">
        <v>56</v>
      </c>
    </row>
  </sheetData>
  <autoFilter ref="A1:L157" xr:uid="{F51DC3D3-F51C-4A1C-8876-FB0FD1045D79}">
    <filterColumn colId="6">
      <filters>
        <filter val="2023 Q3"/>
      </filters>
    </filterColumn>
    <sortState xmlns:xlrd2="http://schemas.microsoft.com/office/spreadsheetml/2017/richdata2" ref="A121:L153">
      <sortCondition ref="D1:D15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2023-08-29T06:40:01Z</dcterms:modified>
  <dc:language>en-US</dc:language>
</cp:coreProperties>
</file>