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ocuments\dev-alkemio\github-api\"/>
    </mc:Choice>
  </mc:AlternateContent>
  <xr:revisionPtr revIDLastSave="0" documentId="13_ncr:1_{3609E261-56B9-4928-92B4-68FE7CFD6EA2}" xr6:coauthVersionLast="47" xr6:coauthVersionMax="47" xr10:uidLastSave="{00000000-0000-0000-0000-000000000000}"/>
  <bookViews>
    <workbookView xWindow="-120" yWindow="-120" windowWidth="38640" windowHeight="21120" tabRatio="500" activeTab="2" xr2:uid="{00000000-000D-0000-FFFF-FFFF00000000}"/>
  </bookViews>
  <sheets>
    <sheet name="Parameters" sheetId="1" r:id="rId1"/>
    <sheet name="Capacity" sheetId="2" r:id="rId2"/>
    <sheet name="GITHUB_EPICS" sheetId="4" r:id="rId3"/>
  </sheets>
  <definedNames>
    <definedName name="_xlnm._FilterDatabase" localSheetId="2" hidden="1">GITHUB_EPICS!$A$1:$M$179</definedName>
    <definedName name="EPICS_ESTIMATE">GITHUB_EPICS!$F$2:$F$199</definedName>
    <definedName name="EPICS_PERIOD">GITHUB_EPICS!$G$2:$G$199</definedName>
    <definedName name="EPICS_STATUS">GITHUB_EPICS!$D$2:$D$199</definedName>
    <definedName name="EPICS_TYPE">GITHUB_EPICS!$E$2:$E$199</definedName>
    <definedName name="PERIODS">Parameters!$A$6:$A$46</definedName>
    <definedName name="PLANNING">Parameters!$A$6:$J$12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9" i="2" l="1"/>
  <c r="C9" i="2"/>
  <c r="D9" i="2"/>
  <c r="F9" i="2"/>
  <c r="G9" i="2"/>
  <c r="H9" i="2"/>
  <c r="I9" i="2"/>
  <c r="J9" i="2"/>
  <c r="K9" i="2"/>
  <c r="L9" i="2"/>
  <c r="B10" i="2"/>
  <c r="C10" i="2"/>
  <c r="D10" i="2"/>
  <c r="F10" i="2"/>
  <c r="G10" i="2"/>
  <c r="H10" i="2"/>
  <c r="I10" i="2"/>
  <c r="J10" i="2"/>
  <c r="K10" i="2"/>
  <c r="L10" i="2"/>
  <c r="B12" i="1"/>
  <c r="B11" i="1"/>
  <c r="E11" i="1" s="1"/>
  <c r="G11" i="1" s="1"/>
  <c r="I11" i="1" s="1"/>
  <c r="B10" i="1"/>
  <c r="E10" i="1" s="1"/>
  <c r="G10" i="1" s="1"/>
  <c r="I10" i="1" s="1"/>
  <c r="G7" i="1"/>
  <c r="F5" i="2"/>
  <c r="G5" i="2"/>
  <c r="H5" i="2"/>
  <c r="I5" i="2"/>
  <c r="J5" i="2"/>
  <c r="K5" i="2"/>
  <c r="L5" i="2"/>
  <c r="G6" i="2"/>
  <c r="H6" i="2"/>
  <c r="I6" i="2"/>
  <c r="J6" i="2"/>
  <c r="K6" i="2"/>
  <c r="L6" i="2"/>
  <c r="F6" i="2"/>
  <c r="B7" i="1"/>
  <c r="E7" i="1" s="1"/>
  <c r="B8" i="1"/>
  <c r="E8" i="1" s="1"/>
  <c r="G8" i="1" s="1"/>
  <c r="I8" i="1" s="1"/>
  <c r="E6" i="1"/>
  <c r="G6" i="1" s="1"/>
  <c r="I6" i="1" s="1"/>
  <c r="B9" i="1"/>
  <c r="E9" i="1" s="1"/>
  <c r="E12" i="1"/>
  <c r="B5" i="2"/>
  <c r="D6" i="2"/>
  <c r="D5" i="2"/>
  <c r="B6" i="2"/>
  <c r="A11" i="2"/>
  <c r="H11" i="2" s="1"/>
  <c r="A8" i="2"/>
  <c r="H8" i="2" s="1"/>
  <c r="A7" i="2"/>
  <c r="F7" i="2" s="1"/>
  <c r="E9" i="2" l="1"/>
  <c r="M9" i="2" s="1"/>
  <c r="E10" i="2"/>
  <c r="M10" i="2" s="1"/>
  <c r="E6" i="2"/>
  <c r="M6" i="2" s="1"/>
  <c r="E5" i="2"/>
  <c r="M5" i="2" s="1"/>
  <c r="J8" i="2"/>
  <c r="F8" i="2"/>
  <c r="G8" i="2"/>
  <c r="L7" i="2"/>
  <c r="J7" i="2"/>
  <c r="L8" i="2"/>
  <c r="K8" i="2"/>
  <c r="I7" i="2"/>
  <c r="I8" i="2"/>
  <c r="H7" i="2"/>
  <c r="F11" i="2"/>
  <c r="G7" i="2"/>
  <c r="K7" i="2"/>
  <c r="C8" i="2"/>
  <c r="C5" i="2"/>
  <c r="C7" i="2"/>
  <c r="I7" i="1"/>
  <c r="C6" i="2" s="1"/>
  <c r="G12" i="1"/>
  <c r="I12" i="1" s="1"/>
  <c r="C11" i="2" s="1"/>
  <c r="G9" i="1"/>
  <c r="I9" i="1" s="1"/>
  <c r="D7" i="2"/>
  <c r="D11" i="2"/>
  <c r="D8" i="2"/>
  <c r="J11" i="2"/>
  <c r="I11" i="2"/>
  <c r="K11" i="2"/>
  <c r="B11" i="2"/>
  <c r="G11" i="2"/>
  <c r="B8" i="2"/>
  <c r="L11" i="2"/>
  <c r="B7" i="2"/>
  <c r="E11" i="2" l="1"/>
  <c r="M11" i="2" s="1"/>
  <c r="E8" i="2"/>
  <c r="M8" i="2" s="1"/>
  <c r="E7" i="2"/>
  <c r="M7" i="2" s="1"/>
</calcChain>
</file>

<file path=xl/sharedStrings.xml><?xml version="1.0" encoding="utf-8"?>
<sst xmlns="http://schemas.openxmlformats.org/spreadsheetml/2006/main" count="1206" uniqueCount="311">
  <si>
    <t>Capacity planning for Alkemio</t>
  </si>
  <si>
    <t>This tab provides teams' velocity and overall releases capacity overview based on the current version of 2015 release calendar.</t>
  </si>
  <si>
    <t>Time Period</t>
  </si>
  <si>
    <t>Time Period End</t>
  </si>
  <si>
    <t>Features allocation, %</t>
  </si>
  <si>
    <t>Development Sprints available</t>
  </si>
  <si>
    <t>Points / sprint</t>
  </si>
  <si>
    <t>Capacity</t>
  </si>
  <si>
    <t>Comments</t>
  </si>
  <si>
    <t>2023 Q1</t>
  </si>
  <si>
    <t>2023 Q2</t>
  </si>
  <si>
    <t>Delivery</t>
  </si>
  <si>
    <t>Planned</t>
  </si>
  <si>
    <t>Available</t>
  </si>
  <si>
    <t>Repository</t>
  </si>
  <si>
    <t>Labels</t>
  </si>
  <si>
    <t>Title</t>
  </si>
  <si>
    <t>Status</t>
  </si>
  <si>
    <t>Type</t>
  </si>
  <si>
    <t>Period</t>
  </si>
  <si>
    <t>EpicPoints</t>
  </si>
  <si>
    <t>Partner</t>
  </si>
  <si>
    <t>Sprint</t>
  </si>
  <si>
    <t>Assignees</t>
  </si>
  <si>
    <t>SprintPoints</t>
  </si>
  <si>
    <t>alkemio</t>
  </si>
  <si>
    <t>Epic</t>
  </si>
  <si>
    <t>Calendar Events per community</t>
  </si>
  <si>
    <t>Done</t>
  </si>
  <si>
    <t>UWV</t>
  </si>
  <si>
    <t>User to user communication via notifications</t>
  </si>
  <si>
    <t>In progress</t>
  </si>
  <si>
    <t>Aleksandar Stojanovic</t>
  </si>
  <si>
    <t>Reporting: Northstar Metric</t>
  </si>
  <si>
    <t>Svetoslav Petkov</t>
  </si>
  <si>
    <t>UX Refinements: Round 2</t>
  </si>
  <si>
    <t>Epic,UX</t>
  </si>
  <si>
    <t>Andrew Pazniak</t>
  </si>
  <si>
    <t>UX Refinements - Round 3</t>
  </si>
  <si>
    <t xml:space="preserve">Capacity Planning </t>
  </si>
  <si>
    <t>Maintenance</t>
  </si>
  <si>
    <t>Being defined</t>
  </si>
  <si>
    <t>Calendar Events V2</t>
  </si>
  <si>
    <t>Being elaborated</t>
  </si>
  <si>
    <t>2023-02-14</t>
  </si>
  <si>
    <t>infrastructure-operations</t>
  </si>
  <si>
    <t>operations,Epic,Infrastructure</t>
  </si>
  <si>
    <t>Security: Authentication via Microsoft identities - basic</t>
  </si>
  <si>
    <t>Rene Honig,Valentin Yanakiev</t>
  </si>
  <si>
    <t>UWV, VNG</t>
  </si>
  <si>
    <t>Community forum on the platform</t>
  </si>
  <si>
    <t>Valentin Yanakiev</t>
  </si>
  <si>
    <t>Handling of Time</t>
  </si>
  <si>
    <t>UX Refinements - Round 4</t>
  </si>
  <si>
    <t>Contributor visibility</t>
  </si>
  <si>
    <t>2023 Q3</t>
  </si>
  <si>
    <t>2023 Q4</t>
  </si>
  <si>
    <t>Not specified</t>
  </si>
  <si>
    <t xml:space="preserve">Hub visibility for unauthorized users </t>
  </si>
  <si>
    <t>server</t>
  </si>
  <si>
    <t>Epic,server</t>
  </si>
  <si>
    <t>Release mgmt: Documentation, process + split</t>
  </si>
  <si>
    <t>Error Handling: Presentation improvements</t>
  </si>
  <si>
    <t>Icebox</t>
  </si>
  <si>
    <t>Performance: Dataloaders / field resolvers</t>
  </si>
  <si>
    <t>Security: Kubernetes hardening</t>
  </si>
  <si>
    <t>Security: Control of provider per organization</t>
  </si>
  <si>
    <t>Infrastructure: Maintainability</t>
  </si>
  <si>
    <t>Login Refinements / Kratos</t>
  </si>
  <si>
    <t>hub</t>
  </si>
  <si>
    <t>Epic,operations</t>
  </si>
  <si>
    <t>Security: Client code execution / injection</t>
  </si>
  <si>
    <t>Grouping of Hubs by theme</t>
  </si>
  <si>
    <t>Denise Larsson</t>
  </si>
  <si>
    <t>Ecosystem Analytics: prototype</t>
  </si>
  <si>
    <t>Carlos Cano</t>
  </si>
  <si>
    <t>Matrix adapter as a separate service</t>
  </si>
  <si>
    <t>Private challenges</t>
  </si>
  <si>
    <t>Neil Smyth</t>
  </si>
  <si>
    <t>Functionality: Strategic</t>
  </si>
  <si>
    <t>Performance</t>
  </si>
  <si>
    <t>Envision</t>
  </si>
  <si>
    <t>Domain model: Naming alignment</t>
  </si>
  <si>
    <t>Domain Model: Profiles</t>
  </si>
  <si>
    <t>Kratos 0.11 Update</t>
  </si>
  <si>
    <t>Callout: single canvas type</t>
  </si>
  <si>
    <t>Data Integrity</t>
  </si>
  <si>
    <t>Custom URL for Demo Hubs on production</t>
  </si>
  <si>
    <t>2023-02-28</t>
  </si>
  <si>
    <t>Demo environment data migration + retirement</t>
  </si>
  <si>
    <t>Landing page v1</t>
  </si>
  <si>
    <t>Operations: Security</t>
  </si>
  <si>
    <t>Search++: Within a Hub, Contributions, UI</t>
  </si>
  <si>
    <t>2023-03-14</t>
  </si>
  <si>
    <t>Whiteboard: Usability v1</t>
  </si>
  <si>
    <t>Operations: Effectiveness</t>
  </si>
  <si>
    <t>Choral Explanations</t>
  </si>
  <si>
    <t>TIP</t>
  </si>
  <si>
    <t>Smart search v1</t>
  </si>
  <si>
    <t>Landing page: refinements + maintainability</t>
  </si>
  <si>
    <t>Notifications dashboard</t>
  </si>
  <si>
    <t>Release mgmt: release notes + changelog</t>
  </si>
  <si>
    <t>Operations: Platform monitoring</t>
  </si>
  <si>
    <t>Data Integrity: v2</t>
  </si>
  <si>
    <t>security,Epic</t>
  </si>
  <si>
    <t>Security: Secret management</t>
  </si>
  <si>
    <t>Operational security analysis</t>
  </si>
  <si>
    <t>Operations: Kratos, Cluster Health</t>
  </si>
  <si>
    <t>Functionality: Tactical</t>
  </si>
  <si>
    <t>Usability</t>
  </si>
  <si>
    <t>Library: Innovation Pack management</t>
  </si>
  <si>
    <t>Branding at platform level</t>
  </si>
  <si>
    <t>client-web</t>
  </si>
  <si>
    <t>Epic,A: Community</t>
  </si>
  <si>
    <t>Engagement: user newsletter signup during registration</t>
  </si>
  <si>
    <t>Search results validated in service</t>
  </si>
  <si>
    <t>Sharing: social media</t>
  </si>
  <si>
    <t xml:space="preserve">Preference for aggregated of notifications </t>
  </si>
  <si>
    <t>User to user messaging via message box</t>
  </si>
  <si>
    <t>Epic,QA</t>
  </si>
  <si>
    <t>Performance + scalability testing</t>
  </si>
  <si>
    <t>Callouts: Sorting control</t>
  </si>
  <si>
    <t>Server: Performance Optimization</t>
  </si>
  <si>
    <t>Search in Contribute page</t>
  </si>
  <si>
    <t>Milestone</t>
  </si>
  <si>
    <t>Core Capabilities</t>
  </si>
  <si>
    <t>Improved content editing</t>
  </si>
  <si>
    <t>Hide / turn functionalities off</t>
  </si>
  <si>
    <t>Integration of other online tools</t>
  </si>
  <si>
    <t>Current / next quarter</t>
  </si>
  <si>
    <t>Epic,Security</t>
  </si>
  <si>
    <t>Security headers hardening</t>
  </si>
  <si>
    <t>Community Application Questions</t>
  </si>
  <si>
    <t>Client: Developer documentation, roadmap</t>
  </si>
  <si>
    <t>Search: Additional contiribution types</t>
  </si>
  <si>
    <t>Epic,client</t>
  </si>
  <si>
    <t>TNO</t>
  </si>
  <si>
    <t>UWV, Envision, Gebruiker Centraal</t>
  </si>
  <si>
    <t>epic,client</t>
  </si>
  <si>
    <t>Epic,Roadmap Discussion</t>
  </si>
  <si>
    <t>Calendar events V3</t>
  </si>
  <si>
    <t>UWV, Digicampus</t>
  </si>
  <si>
    <t>Digicampus, Den Haag</t>
  </si>
  <si>
    <t>Comments: Threads + replies</t>
  </si>
  <si>
    <t>2023-03-28</t>
  </si>
  <si>
    <t>2023-04-11</t>
  </si>
  <si>
    <t>Innovation library management by admins</t>
  </si>
  <si>
    <t>Documents: Secure storage with management</t>
  </si>
  <si>
    <t>New hub structure with callouts in context</t>
  </si>
  <si>
    <t>landingpage</t>
  </si>
  <si>
    <t>Smart Analytics to understand community needs/interests</t>
  </si>
  <si>
    <t>New</t>
  </si>
  <si>
    <t>Client errors tracability</t>
  </si>
  <si>
    <t>Multiple email support</t>
  </si>
  <si>
    <t>Elaborated</t>
  </si>
  <si>
    <t>Epic,UX,A: Platform</t>
  </si>
  <si>
    <t>Epic,A: Platform,Infrastructure</t>
  </si>
  <si>
    <t>Epic,A: Context</t>
  </si>
  <si>
    <t>2023-04-25</t>
  </si>
  <si>
    <t>Community Terms: phase 1 - library support, simple templates</t>
  </si>
  <si>
    <t>Epic,UX,A: Context</t>
  </si>
  <si>
    <t>Community Terms: phase 2</t>
  </si>
  <si>
    <t>Digicampus, Humanity Hub, The Hague</t>
  </si>
  <si>
    <t>Forum: notifications, sharing</t>
  </si>
  <si>
    <t>Visuals on Journeys: Enhanced selection + suggested images</t>
  </si>
  <si>
    <t>Accessibility: Keyboard navigation</t>
  </si>
  <si>
    <t>Accessibility: Visuals alternative text</t>
  </si>
  <si>
    <t>Images in markdown</t>
  </si>
  <si>
    <t>User controls on data visibility</t>
  </si>
  <si>
    <t>Initiative</t>
  </si>
  <si>
    <t>I: Analytics via connectivity graph v1</t>
  </si>
  <si>
    <t>I: Journey structure refresh</t>
  </si>
  <si>
    <t>I: Maintainability</t>
  </si>
  <si>
    <t xml:space="preserve">I: Innovation library - Agreements </t>
  </si>
  <si>
    <t>I: Onboarding the community</t>
  </si>
  <si>
    <t>I: Whiteboard Usage</t>
  </si>
  <si>
    <t>I: Guidance for users</t>
  </si>
  <si>
    <t>I: Platform responsiveness</t>
  </si>
  <si>
    <t>I: Platform Management</t>
  </si>
  <si>
    <t>I: Content + Knowledge Management</t>
  </si>
  <si>
    <t>UX,Initiative</t>
  </si>
  <si>
    <t>I: Accessibility</t>
  </si>
  <si>
    <t>I: Reporting on Usage</t>
  </si>
  <si>
    <t>I: Notifications</t>
  </si>
  <si>
    <t>I: Library population, usage + feedback</t>
  </si>
  <si>
    <t>I: Content on the platform</t>
  </si>
  <si>
    <t>I: Innovation Library</t>
  </si>
  <si>
    <t>I: Enriched User Profiles</t>
  </si>
  <si>
    <t>I: Smart search</t>
  </si>
  <si>
    <t>Usage of Alkemio platform identities for Matrix</t>
  </si>
  <si>
    <t>Analytics + monitoring: Dedicated elastic cluster</t>
  </si>
  <si>
    <t>Note: update to have each period start / end adjustable</t>
  </si>
  <si>
    <t>2023-06-06</t>
  </si>
  <si>
    <t>Valentin Yanakiev,Denise Larsson</t>
  </si>
  <si>
    <t>Innovation Hubs: Specified Hubs, Hub visibility</t>
  </si>
  <si>
    <t>New Space language preferences</t>
  </si>
  <si>
    <t>Refresh preferences for notifications</t>
  </si>
  <si>
    <t>Time Period Start</t>
  </si>
  <si>
    <t>Available Sprints</t>
  </si>
  <si>
    <t>Vacations / Done (sprints)</t>
  </si>
  <si>
    <t>Epic,UX,Product Discussion</t>
  </si>
  <si>
    <t>Journey refresh: Space level additional functionality</t>
  </si>
  <si>
    <t>2023-06-20</t>
  </si>
  <si>
    <t>UWV, VNG, Digicampus, DSIH</t>
  </si>
  <si>
    <t>TNO, UWV</t>
  </si>
  <si>
    <t>Sharing metrics of Space activity with leads</t>
  </si>
  <si>
    <t>Space Visualization component</t>
  </si>
  <si>
    <t>Follow a Space / Challenge / Opportunity</t>
  </si>
  <si>
    <t>I: Innovation Hubs</t>
  </si>
  <si>
    <t>Update of Journey settings tab: v1</t>
  </si>
  <si>
    <t>UWV, GovTechNL, DSIH</t>
  </si>
  <si>
    <t>Innovation Hubs: Rounding out Functionality</t>
  </si>
  <si>
    <t>Shipping Retrofits, TIP, GovTechNL</t>
  </si>
  <si>
    <t>InnovationHubs without networking updates</t>
  </si>
  <si>
    <t>Dev env optimisation, incl InnovationHubs locally</t>
  </si>
  <si>
    <t>Epic,Product Discussion</t>
  </si>
  <si>
    <t>Innovation Library: Management, InnovationPack extensions</t>
  </si>
  <si>
    <t>Quota / resource management: Documents</t>
  </si>
  <si>
    <t>Total</t>
  </si>
  <si>
    <t>Email Templates: Refresh</t>
  </si>
  <si>
    <t>Innovation Flow: Lifecycles v2</t>
  </si>
  <si>
    <t>Innovation Flow usage in Challenges</t>
  </si>
  <si>
    <t>Invite Users to Space</t>
  </si>
  <si>
    <t>Epic,A: Platform</t>
  </si>
  <si>
    <t>2023-07-18</t>
  </si>
  <si>
    <t>Reporting: Additional reports, data extensions, operations</t>
  </si>
  <si>
    <t>Challenge/Opportunity refresh</t>
  </si>
  <si>
    <t>TIP, UWV</t>
  </si>
  <si>
    <t>Innovation Flow: Definition to include goal/checklist/callouts</t>
  </si>
  <si>
    <t>Community: Multiple Lead Organizations on Space, Admin as Role</t>
  </si>
  <si>
    <t xml:space="preserve">QA: Improved Test Infrastructure </t>
  </si>
  <si>
    <t>InnovationFlow Templates</t>
  </si>
  <si>
    <t>UWV, Digicampus, Novum, VNG</t>
  </si>
  <si>
    <t>Generative AI: guidance demonstrator</t>
  </si>
  <si>
    <t>2023-08-01</t>
  </si>
  <si>
    <t>2023-08-29</t>
  </si>
  <si>
    <t>Epic,Product Discussion,Refinement</t>
  </si>
  <si>
    <t>Client: Simplified logic via streamlined server api</t>
  </si>
  <si>
    <t>2023-08-15</t>
  </si>
  <si>
    <t>Svetoslav Petkov,user</t>
  </si>
  <si>
    <t>Epic,Roadmap Discussion,Product Discussion</t>
  </si>
  <si>
    <t>Defined</t>
  </si>
  <si>
    <t>UWV, VNG, Digicampus</t>
  </si>
  <si>
    <t>2023-09-26</t>
  </si>
  <si>
    <t>Reporting: (automated) sharing of reports , read only access</t>
  </si>
  <si>
    <t>Client: Optimize user responsiveness</t>
  </si>
  <si>
    <t>Callout type: Poll</t>
  </si>
  <si>
    <t>VNG, Data Autonomy</t>
  </si>
  <si>
    <t>Default callouts extended</t>
  </si>
  <si>
    <t xml:space="preserve">Guidance: beta testing with Alkemio community </t>
  </si>
  <si>
    <t>Switch to Vite from Webpack</t>
  </si>
  <si>
    <t>Community Invitations: Allowing inviting many (external) users at once</t>
  </si>
  <si>
    <t>Callouts UX refinements</t>
  </si>
  <si>
    <t>Callouts: refreshed create flow</t>
  </si>
  <si>
    <t>Community refinements: challenge invitations,  membership policy</t>
  </si>
  <si>
    <t>2024 Q1</t>
  </si>
  <si>
    <t>2024 Q2</t>
  </si>
  <si>
    <t>2024 H2</t>
  </si>
  <si>
    <t>EpicPointsRemaining</t>
  </si>
  <si>
    <t>Storage per entity, whiteboard images</t>
  </si>
  <si>
    <t>2023-10-24</t>
  </si>
  <si>
    <t>Callout templates domain model update</t>
  </si>
  <si>
    <t>Powered by....</t>
  </si>
  <si>
    <t>Digicampus challenge promotion</t>
  </si>
  <si>
    <t>Digicampus</t>
  </si>
  <si>
    <t>Production issues: root cause analysis + reduction of noise</t>
  </si>
  <si>
    <t>My Dashboard (My home page: Activity)</t>
  </si>
  <si>
    <t>Svetoslav Petkov,Aleksandar Stojanovic</t>
  </si>
  <si>
    <t>Experience for unauthorized users</t>
  </si>
  <si>
    <t>2023-11-07</t>
  </si>
  <si>
    <t>Option to make opportunity private</t>
  </si>
  <si>
    <t>Remove single-whiteboard entity</t>
  </si>
  <si>
    <t>Refresh Spaces page (former Challenges page)</t>
  </si>
  <si>
    <t>Refresh Contributors page</t>
  </si>
  <si>
    <t>Activity Tracking: refresh of contributions monitoring</t>
  </si>
  <si>
    <t>Reporting: track visitors and active users</t>
  </si>
  <si>
    <t>Create on Create, not on Save</t>
  </si>
  <si>
    <t>Epic,client,Product Discussion</t>
  </si>
  <si>
    <t xml:space="preserve">Search: Add innovation library, forum, and help content to the search results! </t>
  </si>
  <si>
    <t>Kratos 1.0</t>
  </si>
  <si>
    <t>Epic,UX,Roadmap Discussion</t>
  </si>
  <si>
    <t>Landing page v2</t>
  </si>
  <si>
    <t>Content editing: Improvements</t>
  </si>
  <si>
    <t>Space default callouts in pack</t>
  </si>
  <si>
    <t>Journey settings v2: Space platform info, membership</t>
  </si>
  <si>
    <t>UX Refinements - Round 5b</t>
  </si>
  <si>
    <t>Callout Templates usage</t>
  </si>
  <si>
    <t>QA: Test suite user authentication flows</t>
  </si>
  <si>
    <t>Multi-user whiteboard: production beta</t>
  </si>
  <si>
    <t>Activity tracking: deletion</t>
  </si>
  <si>
    <t>2023-11-21</t>
  </si>
  <si>
    <t>Generation of URLs for client-web</t>
  </si>
  <si>
    <t>Home page: Private workspace</t>
  </si>
  <si>
    <t>Guidance: Improvements</t>
  </si>
  <si>
    <t>Client: Technical debt</t>
  </si>
  <si>
    <t>Multiple user editing of documents</t>
  </si>
  <si>
    <t>Technical debt: Tags/Innovation flow template functionality redesign</t>
  </si>
  <si>
    <t xml:space="preserve">Technical debt: Client </t>
  </si>
  <si>
    <t>Search: callouts</t>
  </si>
  <si>
    <t>Notifications/subscriptions: community events, links, user applications</t>
  </si>
  <si>
    <t>Innovation flow management</t>
  </si>
  <si>
    <t>Innovation Hubs: Findings</t>
  </si>
  <si>
    <t>User login / membership improvements</t>
  </si>
  <si>
    <t>test-suites</t>
  </si>
  <si>
    <t>QA: test suites using graphql - framework + initial migration</t>
  </si>
  <si>
    <t>2023-10-10</t>
  </si>
  <si>
    <t>Whiteboard: interactive multi-user editing demonstrator</t>
  </si>
  <si>
    <t xml:space="preserve">Restructure functional API tests folders </t>
  </si>
  <si>
    <t>UX Refinements - Round 5a</t>
  </si>
  <si>
    <t>Journey settings: challenge, community membership policy</t>
  </si>
  <si>
    <t>Infrastructure: Domain mgmt, 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</si>
</sst>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"/>
  </numFmts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B4C7E7"/>
        <b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Border="0" applyProtection="0"/>
    <xf numFmtId="0" fontId="3" fillId="2" borderId="0" applyBorder="0" applyProtection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9" fontId="3" fillId="0" borderId="2" xfId="1" applyBorder="1" applyProtection="1"/>
    <xf numFmtId="165" fontId="0" fillId="0" borderId="2" xfId="0" applyNumberFormat="1" applyBorder="1"/>
    <xf numFmtId="1" fontId="0" fillId="0" borderId="2" xfId="0" applyNumberFormat="1" applyBorder="1"/>
    <xf numFmtId="0" fontId="2" fillId="0" borderId="0" xfId="0" applyFont="1" applyAlignment="1">
      <alignment horizontal="left"/>
    </xf>
    <xf numFmtId="1" fontId="0" fillId="0" borderId="0" xfId="0" applyNumberFormat="1"/>
    <xf numFmtId="0" fontId="4" fillId="0" borderId="0" xfId="0" applyFont="1"/>
    <xf numFmtId="0" fontId="5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2" borderId="2" xfId="2" applyBorder="1" applyAlignment="1" applyProtection="1">
      <alignment horizontal="left" vertical="top" wrapText="1"/>
    </xf>
  </cellXfs>
  <cellStyles count="3">
    <cellStyle name="Excel Built-in 20% - Accent6" xfId="2" xr:uid="{00000000-0005-0000-0000-000006000000}"/>
    <cellStyle name="Normal" xfId="0" builtinId="0"/>
    <cellStyle name="Percent" xfId="1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404040"/>
                </a:solidFill>
                <a:latin typeface="Calibri"/>
              </a:rPr>
              <a:t>Capacity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Capacity!$B$4:$C$4</c:f>
              <c:strCache>
                <c:ptCount val="1"/>
                <c:pt idx="0">
                  <c:v>Planned Available</c:v>
                </c:pt>
              </c:strCache>
            </c:strRef>
          </c:tx>
          <c:spPr>
            <a:solidFill>
              <a:srgbClr val="4472C4">
                <a:alpha val="85000"/>
              </a:srgbClr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Capacity!$A$5:$A$11</c:f>
              <c:strCache>
                <c:ptCount val="7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  <c:pt idx="4">
                  <c:v>2024 Q1</c:v>
                </c:pt>
                <c:pt idx="5">
                  <c:v>2024 Q2</c:v>
                </c:pt>
                <c:pt idx="6">
                  <c:v>2024 H2</c:v>
                </c:pt>
              </c:strCache>
            </c:strRef>
          </c:cat>
          <c:val>
            <c:numRef>
              <c:f>Capacity!$B$5:$B$11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900</c:v>
                </c:pt>
                <c:pt idx="4">
                  <c:v>880</c:v>
                </c:pt>
                <c:pt idx="5">
                  <c:v>540</c:v>
                </c:pt>
                <c:pt idx="6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4-43F4-BA43-630D9E3479BE}"/>
            </c:ext>
          </c:extLst>
        </c:ser>
        <c:ser>
          <c:idx val="1"/>
          <c:order val="1"/>
          <c:spPr>
            <a:solidFill>
              <a:srgbClr val="ED7D31">
                <a:alpha val="85000"/>
              </a:srgbClr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Capacity!$A$5:$A$11</c:f>
              <c:strCache>
                <c:ptCount val="7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  <c:pt idx="4">
                  <c:v>2024 Q1</c:v>
                </c:pt>
                <c:pt idx="5">
                  <c:v>2024 Q2</c:v>
                </c:pt>
                <c:pt idx="6">
                  <c:v>2024 H2</c:v>
                </c:pt>
              </c:strCache>
            </c:strRef>
          </c:cat>
          <c:val>
            <c:numRef>
              <c:f>Capacity!$C$5:$C$11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180</c:v>
                </c:pt>
                <c:pt idx="3">
                  <c:v>650</c:v>
                </c:pt>
                <c:pt idx="4">
                  <c:v>600</c:v>
                </c:pt>
                <c:pt idx="5">
                  <c:v>600</c:v>
                </c:pt>
                <c:pt idx="6" formatCode="General">
                  <c:v>1307.1428571428571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4-43F4-BA43-630D9E347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70811296"/>
        <c:axId val="21869291"/>
      </c:barChart>
      <c:catAx>
        <c:axId val="708112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n-US"/>
          </a:p>
        </c:txPr>
        <c:crossAx val="21869291"/>
        <c:crosses val="autoZero"/>
        <c:auto val="1"/>
        <c:lblAlgn val="ctr"/>
        <c:lblOffset val="100"/>
        <c:noMultiLvlLbl val="0"/>
      </c:catAx>
      <c:valAx>
        <c:axId val="21869291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708112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r="50000" b="100000"/>
      </a:path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Epics</a:t>
            </a:r>
            <a:r>
              <a:rPr lang="en-GB" baseline="0"/>
              <a:t>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Capacity!$F$4</c:f>
              <c:strCache>
                <c:ptCount val="1"/>
                <c:pt idx="0">
                  <c:v>Functionality: Tactical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Capacity!$F$5:$F$8</c:f>
              <c:numCache>
                <c:formatCode>General</c:formatCode>
                <c:ptCount val="4"/>
                <c:pt idx="0">
                  <c:v>230</c:v>
                </c:pt>
                <c:pt idx="1">
                  <c:v>260</c:v>
                </c:pt>
                <c:pt idx="2">
                  <c:v>50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DC-4B98-99BD-BFCD2233A6BE}"/>
            </c:ext>
          </c:extLst>
        </c:ser>
        <c:ser>
          <c:idx val="3"/>
          <c:order val="1"/>
          <c:tx>
            <c:strRef>
              <c:f>Capacity!$G$4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Capacity!$G$5:$G$8</c:f>
              <c:numCache>
                <c:formatCode>General</c:formatCode>
                <c:ptCount val="4"/>
                <c:pt idx="0">
                  <c:v>190</c:v>
                </c:pt>
                <c:pt idx="1">
                  <c:v>50</c:v>
                </c:pt>
                <c:pt idx="2">
                  <c:v>50</c:v>
                </c:pt>
                <c:pt idx="3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DC-4B98-99BD-BFCD2233A6BE}"/>
            </c:ext>
          </c:extLst>
        </c:ser>
        <c:ser>
          <c:idx val="4"/>
          <c:order val="2"/>
          <c:tx>
            <c:strRef>
              <c:f>Capacity!$H$4</c:f>
              <c:strCache>
                <c:ptCount val="1"/>
                <c:pt idx="0">
                  <c:v>Operations: Security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Capacity!$H$5:$H$8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F-42D9-B55F-98A0EC659F94}"/>
            </c:ext>
          </c:extLst>
        </c:ser>
        <c:ser>
          <c:idx val="5"/>
          <c:order val="3"/>
          <c:tx>
            <c:strRef>
              <c:f>Capacity!$I$4</c:f>
              <c:strCache>
                <c:ptCount val="1"/>
                <c:pt idx="0">
                  <c:v>Operations: Effectiveness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Capacity!$I$5:$I$8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160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F-42D9-B55F-98A0EC659F94}"/>
            </c:ext>
          </c:extLst>
        </c:ser>
        <c:ser>
          <c:idx val="6"/>
          <c:order val="4"/>
          <c:tx>
            <c:strRef>
              <c:f>Capacity!$J$4</c:f>
              <c:strCache>
                <c:ptCount val="1"/>
                <c:pt idx="0">
                  <c:v>Usability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Capacity!$J$5:$J$8</c:f>
              <c:numCache>
                <c:formatCode>General</c:formatCode>
                <c:ptCount val="4"/>
                <c:pt idx="0">
                  <c:v>140</c:v>
                </c:pt>
                <c:pt idx="1">
                  <c:v>190</c:v>
                </c:pt>
                <c:pt idx="2">
                  <c:v>80</c:v>
                </c:pt>
                <c:pt idx="3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FF-42D9-B55F-98A0EC659F94}"/>
            </c:ext>
          </c:extLst>
        </c:ser>
        <c:ser>
          <c:idx val="0"/>
          <c:order val="5"/>
          <c:tx>
            <c:strRef>
              <c:f>Capacity!$K$4</c:f>
              <c:strCache>
                <c:ptCount val="1"/>
                <c:pt idx="0">
                  <c:v>Performance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Capacity!$K$5:$K$8</c:f>
              <c:numCache>
                <c:formatCode>General</c:formatCode>
                <c:ptCount val="4"/>
                <c:pt idx="0">
                  <c:v>50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09-4AE6-8EF4-2051DD602F08}"/>
            </c:ext>
          </c:extLst>
        </c:ser>
        <c:ser>
          <c:idx val="7"/>
          <c:order val="6"/>
          <c:tx>
            <c:strRef>
              <c:f>Capacity!$L$4</c:f>
              <c:strCache>
                <c:ptCount val="1"/>
                <c:pt idx="0">
                  <c:v>Functionality: Strategic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Capacity!$L$5:$L$8</c:f>
              <c:numCache>
                <c:formatCode>General</c:formatCode>
                <c:ptCount val="4"/>
                <c:pt idx="0">
                  <c:v>220</c:v>
                </c:pt>
                <c:pt idx="1">
                  <c:v>200</c:v>
                </c:pt>
                <c:pt idx="2">
                  <c:v>180</c:v>
                </c:pt>
                <c:pt idx="3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09-4AE6-8EF4-2051DD602F08}"/>
            </c:ext>
          </c:extLst>
        </c:ser>
        <c:ser>
          <c:idx val="8"/>
          <c:order val="7"/>
          <c:tx>
            <c:strRef>
              <c:f>Capacity!$M$4</c:f>
              <c:strCache>
                <c:ptCount val="1"/>
                <c:pt idx="0">
                  <c:v>Not specified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Capacity!$M$5:$M$8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09-4AE6-8EF4-2051DD602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8456240"/>
        <c:axId val="1538454160"/>
      </c:barChart>
      <c:catAx>
        <c:axId val="153845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54160"/>
        <c:crosses val="autoZero"/>
        <c:auto val="1"/>
        <c:lblAlgn val="ctr"/>
        <c:lblOffset val="100"/>
        <c:noMultiLvlLbl val="0"/>
      </c:catAx>
      <c:valAx>
        <c:axId val="15384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5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13</xdr:row>
      <xdr:rowOff>0</xdr:rowOff>
    </xdr:from>
    <xdr:to>
      <xdr:col>18</xdr:col>
      <xdr:colOff>151562</xdr:colOff>
      <xdr:row>28</xdr:row>
      <xdr:rowOff>26770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1200150</xdr:colOff>
      <xdr:row>29</xdr:row>
      <xdr:rowOff>155574</xdr:rowOff>
    </xdr:from>
    <xdr:to>
      <xdr:col>23</xdr:col>
      <xdr:colOff>209550</xdr:colOff>
      <xdr:row>52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520C5D-8016-12CE-D535-E0E8E7C47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4:M11" totalsRowShown="0">
  <autoFilter ref="A4:M11" xr:uid="{00000000-0009-0000-0100-000002000000}"/>
  <tableColumns count="13">
    <tableColumn id="1" xr3:uid="{00000000-0010-0000-0000-000001000000}" name="Delivery"/>
    <tableColumn id="2" xr3:uid="{00000000-0010-0000-0000-000002000000}" name="Planned" dataDxfId="7">
      <calculatedColumnFormula>SUMIFS(EPICS_ESTIMATE, EPICS_PERIOD, $A5, EPICS_STATUS, "&lt;&gt;Done")</calculatedColumnFormula>
    </tableColumn>
    <tableColumn id="3" xr3:uid="{00000000-0010-0000-0000-000003000000}" name="Available">
      <calculatedColumnFormula>Parameters!I6</calculatedColumnFormula>
    </tableColumn>
    <tableColumn id="4" xr3:uid="{A0B7810D-02AD-4563-84FC-C5AB45C9F69A}" name="Done" dataDxfId="6">
      <calculatedColumnFormula>SUMIFS(EPICS_ESTIMATE, EPICS_PERIOD, $A5, EPICS_STATUS, "Done")</calculatedColumnFormula>
    </tableColumn>
    <tableColumn id="13" xr3:uid="{4396325F-6B3B-4FA3-9252-BDB13D7DB267}" name="Total" dataDxfId="5">
      <calculatedColumnFormula>SUM(Table3[[#This Row],[Done]], Table3[[#This Row],[Planned]])</calculatedColumnFormula>
    </tableColumn>
    <tableColumn id="5" xr3:uid="{420E4733-D818-4697-B4AC-49919F34E6A1}" name="Functionality: Tactical" dataDxfId="4">
      <calculatedColumnFormula>SUMIFS(EPICS_ESTIMATE, EPICS_PERIOD, $A5, EPICS_TYPE, F$4)</calculatedColumnFormula>
    </tableColumn>
    <tableColumn id="6" xr3:uid="{C298A470-F5E4-4C9D-A835-37621F5C7C5C}" name="Maintenance" dataDxfId="3">
      <calculatedColumnFormula>SUMIFS(EPICS_ESTIMATE, EPICS_PERIOD, $A5, EPICS_TYPE, G$4, EPICS_STATUS, "&lt;&gt;Done")</calculatedColumnFormula>
    </tableColumn>
    <tableColumn id="8" xr3:uid="{1E9537EA-C654-4C41-869E-4B20D36B1310}" name="Operations: Security" dataDxfId="2">
      <calculatedColumnFormula>SUMIFS(EPICS_ESTIMATE, EPICS_PERIOD, $A5, EPICS_TYPE, H$4, EPICS_STATUS, "&lt;&gt;Done")</calculatedColumnFormula>
    </tableColumn>
    <tableColumn id="11" xr3:uid="{AB5BDEA6-3CB3-4A95-AB00-2A8B4589EBDA}" name="Operations: Effectiveness">
      <calculatedColumnFormula>SUMIFS(EPICS_ESTIMATE, EPICS_PERIOD, $A5, EPICS_TYPE, I$4, EPICS_STATUS, "&lt;&gt;Done")</calculatedColumnFormula>
    </tableColumn>
    <tableColumn id="12" xr3:uid="{43175893-A88C-4A75-A227-8493825C6391}" name="Usability">
      <calculatedColumnFormula>SUMIFS(EPICS_ESTIMATE, EPICS_PERIOD, $A5, EPICS_TYPE, J$4, EPICS_STATUS, "&lt;&gt;Done")</calculatedColumnFormula>
    </tableColumn>
    <tableColumn id="10" xr3:uid="{38437634-015A-4968-B70A-73EC423821EB}" name="Performance">
      <calculatedColumnFormula>SUMIFS(EPICS_ESTIMATE, EPICS_PERIOD, $A5, EPICS_TYPE, K$4, EPICS_STATUS, "&lt;&gt;Done")</calculatedColumnFormula>
    </tableColumn>
    <tableColumn id="9" xr3:uid="{147563EA-0BC5-490E-A60D-F4734C5093BA}" name="Functionality: Strategic" dataDxfId="1">
      <calculatedColumnFormula>SUMIFS(EPICS_ESTIMATE, EPICS_PERIOD, $A5, EPICS_TYPE, L$4, EPICS_STATUS, "&lt;&gt;Done")</calculatedColumnFormula>
    </tableColumn>
    <tableColumn id="7" xr3:uid="{DC4CAD30-AA84-40FB-8366-4759F029E489}" name="Not specified" dataDxfId="0">
      <calculatedColumnFormula>Table3[[#This Row],[Total]]-SUM(F5:L5)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="120" zoomScaleNormal="120" workbookViewId="0">
      <selection activeCell="A17" sqref="A17"/>
    </sheetView>
  </sheetViews>
  <sheetFormatPr defaultColWidth="8.54296875" defaultRowHeight="14.5" x14ac:dyDescent="0.35"/>
  <cols>
    <col min="1" max="1" width="18.7265625" customWidth="1"/>
    <col min="2" max="2" width="16.1796875" customWidth="1"/>
    <col min="3" max="3" width="15" customWidth="1"/>
    <col min="4" max="4" width="14.26953125" customWidth="1"/>
    <col min="5" max="8" width="11.453125" customWidth="1"/>
    <col min="9" max="9" width="14.1796875" customWidth="1"/>
    <col min="10" max="10" width="23.81640625" customWidth="1"/>
  </cols>
  <sheetData>
    <row r="1" spans="1:13" ht="18.5" x14ac:dyDescent="0.45">
      <c r="A1" s="13" t="s">
        <v>0</v>
      </c>
      <c r="B1" s="13"/>
      <c r="C1" s="13"/>
      <c r="D1" s="13"/>
    </row>
    <row r="2" spans="1:13" ht="14.25" customHeight="1" x14ac:dyDescent="0.35">
      <c r="A2" s="14" t="s">
        <v>1</v>
      </c>
      <c r="B2" s="14"/>
      <c r="C2" s="14"/>
      <c r="D2" s="14"/>
    </row>
    <row r="4" spans="1:13" ht="15" customHeight="1" x14ac:dyDescent="0.35">
      <c r="A4" s="12" t="s">
        <v>2</v>
      </c>
      <c r="B4" s="12" t="s">
        <v>197</v>
      </c>
      <c r="C4" s="12" t="s">
        <v>3</v>
      </c>
      <c r="D4" s="12" t="s">
        <v>4</v>
      </c>
      <c r="E4" s="12" t="s">
        <v>5</v>
      </c>
      <c r="F4" s="12" t="s">
        <v>199</v>
      </c>
      <c r="G4" s="12" t="s">
        <v>198</v>
      </c>
      <c r="H4" s="12" t="s">
        <v>6</v>
      </c>
      <c r="I4" s="12" t="s">
        <v>7</v>
      </c>
      <c r="J4" s="1" t="s">
        <v>8</v>
      </c>
    </row>
    <row r="5" spans="1:13" x14ac:dyDescent="0.35">
      <c r="A5" s="12"/>
      <c r="B5" s="12"/>
      <c r="C5" s="12"/>
      <c r="D5" s="12"/>
      <c r="E5" s="12"/>
      <c r="F5" s="12"/>
      <c r="G5" s="12"/>
      <c r="H5" s="12"/>
      <c r="I5" s="12"/>
      <c r="J5" s="1"/>
    </row>
    <row r="6" spans="1:13" x14ac:dyDescent="0.35">
      <c r="A6" s="3" t="s">
        <v>9</v>
      </c>
      <c r="B6" s="4">
        <v>44928</v>
      </c>
      <c r="C6" s="4">
        <v>45012</v>
      </c>
      <c r="D6" s="5">
        <v>0.8</v>
      </c>
      <c r="E6" s="6">
        <f>(C6-B6)/7/2</f>
        <v>6</v>
      </c>
      <c r="F6" s="6">
        <v>6</v>
      </c>
      <c r="G6" s="6">
        <f>E6-F6</f>
        <v>0</v>
      </c>
      <c r="H6" s="7">
        <v>200</v>
      </c>
      <c r="I6" s="7">
        <f>H6*G6*D6</f>
        <v>0</v>
      </c>
      <c r="J6" s="2"/>
    </row>
    <row r="7" spans="1:13" x14ac:dyDescent="0.35">
      <c r="A7" s="3" t="s">
        <v>10</v>
      </c>
      <c r="B7" s="4">
        <f>C6</f>
        <v>45012</v>
      </c>
      <c r="C7" s="4">
        <v>45096</v>
      </c>
      <c r="D7" s="5">
        <v>0.8</v>
      </c>
      <c r="E7" s="6">
        <f t="shared" ref="E7:E12" si="0">(C7-B7)/7/2</f>
        <v>6</v>
      </c>
      <c r="F7" s="6">
        <v>6</v>
      </c>
      <c r="G7" s="6">
        <f t="shared" ref="G7:G12" si="1">E7-F7</f>
        <v>0</v>
      </c>
      <c r="H7" s="7">
        <v>200</v>
      </c>
      <c r="I7" s="7">
        <f t="shared" ref="I7:I12" si="2">H7*G7*D7</f>
        <v>0</v>
      </c>
      <c r="J7" s="2"/>
      <c r="M7" s="10" t="s">
        <v>191</v>
      </c>
    </row>
    <row r="8" spans="1:13" x14ac:dyDescent="0.35">
      <c r="A8" s="3" t="s">
        <v>55</v>
      </c>
      <c r="B8" s="4">
        <f>C7</f>
        <v>45096</v>
      </c>
      <c r="C8" s="4">
        <v>45194</v>
      </c>
      <c r="D8" s="5">
        <v>0.6</v>
      </c>
      <c r="E8" s="6">
        <f t="shared" si="0"/>
        <v>7</v>
      </c>
      <c r="F8" s="6">
        <v>5.5</v>
      </c>
      <c r="G8" s="6">
        <f t="shared" si="1"/>
        <v>1.5</v>
      </c>
      <c r="H8" s="7">
        <v>200</v>
      </c>
      <c r="I8" s="7">
        <f t="shared" si="2"/>
        <v>180</v>
      </c>
      <c r="J8" s="2"/>
    </row>
    <row r="9" spans="1:13" x14ac:dyDescent="0.35">
      <c r="A9" s="3" t="s">
        <v>56</v>
      </c>
      <c r="B9" s="4">
        <f t="shared" ref="B9" si="3">C8</f>
        <v>45194</v>
      </c>
      <c r="C9" s="4">
        <v>45292</v>
      </c>
      <c r="D9" s="5">
        <v>0.5</v>
      </c>
      <c r="E9" s="6">
        <f t="shared" si="0"/>
        <v>7</v>
      </c>
      <c r="F9" s="6">
        <v>0.5</v>
      </c>
      <c r="G9" s="6">
        <f t="shared" si="1"/>
        <v>6.5</v>
      </c>
      <c r="H9" s="7">
        <v>200</v>
      </c>
      <c r="I9" s="7">
        <f t="shared" si="2"/>
        <v>650</v>
      </c>
      <c r="J9" s="2"/>
    </row>
    <row r="10" spans="1:13" x14ac:dyDescent="0.35">
      <c r="A10" s="3" t="s">
        <v>255</v>
      </c>
      <c r="B10" s="4">
        <f t="shared" ref="B10:B11" si="4">C9</f>
        <v>45292</v>
      </c>
      <c r="C10" s="4">
        <v>45383</v>
      </c>
      <c r="D10" s="5">
        <v>0.5</v>
      </c>
      <c r="E10" s="6">
        <f t="shared" ref="E10:E11" si="5">(C10-B10)/7/2</f>
        <v>6.5</v>
      </c>
      <c r="F10" s="6">
        <v>0.5</v>
      </c>
      <c r="G10" s="6">
        <f t="shared" ref="G10:G11" si="6">E10-F10</f>
        <v>6</v>
      </c>
      <c r="H10" s="7">
        <v>200</v>
      </c>
      <c r="I10" s="7">
        <f t="shared" ref="I10:I11" si="7">H10*G10*D10</f>
        <v>600</v>
      </c>
      <c r="J10" s="2"/>
    </row>
    <row r="11" spans="1:13" x14ac:dyDescent="0.35">
      <c r="A11" s="3" t="s">
        <v>256</v>
      </c>
      <c r="B11" s="4">
        <f t="shared" si="4"/>
        <v>45383</v>
      </c>
      <c r="C11" s="4">
        <v>45474</v>
      </c>
      <c r="D11" s="5">
        <v>0.5</v>
      </c>
      <c r="E11" s="6">
        <f t="shared" si="5"/>
        <v>6.5</v>
      </c>
      <c r="F11" s="6">
        <v>0.5</v>
      </c>
      <c r="G11" s="6">
        <f t="shared" si="6"/>
        <v>6</v>
      </c>
      <c r="H11" s="7">
        <v>200</v>
      </c>
      <c r="I11" s="7">
        <f t="shared" si="7"/>
        <v>600</v>
      </c>
      <c r="J11" s="2"/>
    </row>
    <row r="12" spans="1:13" x14ac:dyDescent="0.35">
      <c r="A12" s="3" t="s">
        <v>257</v>
      </c>
      <c r="B12" s="4">
        <f>C11</f>
        <v>45474</v>
      </c>
      <c r="C12" s="4">
        <v>45657</v>
      </c>
      <c r="D12" s="5">
        <v>0.5</v>
      </c>
      <c r="E12" s="6">
        <f t="shared" si="0"/>
        <v>13.071428571428571</v>
      </c>
      <c r="F12" s="6"/>
      <c r="G12" s="6">
        <f t="shared" si="1"/>
        <v>13.071428571428571</v>
      </c>
      <c r="H12" s="7">
        <v>200</v>
      </c>
      <c r="I12" s="7">
        <f t="shared" si="2"/>
        <v>1307.1428571428571</v>
      </c>
      <c r="J12" s="2"/>
    </row>
  </sheetData>
  <mergeCells count="11">
    <mergeCell ref="H4:H5"/>
    <mergeCell ref="I4:I5"/>
    <mergeCell ref="A1:D1"/>
    <mergeCell ref="A2:D2"/>
    <mergeCell ref="A4:A5"/>
    <mergeCell ref="C4:C5"/>
    <mergeCell ref="D4:D5"/>
    <mergeCell ref="E4:E5"/>
    <mergeCell ref="B4:B5"/>
    <mergeCell ref="F4:F5"/>
    <mergeCell ref="G4:G5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11"/>
  <sheetViews>
    <sheetView zoomScale="115" zoomScaleNormal="115" workbookViewId="0">
      <selection activeCell="D23" sqref="D23"/>
    </sheetView>
  </sheetViews>
  <sheetFormatPr defaultColWidth="8.54296875" defaultRowHeight="14.5" x14ac:dyDescent="0.35"/>
  <cols>
    <col min="1" max="1" width="22.81640625" customWidth="1"/>
    <col min="2" max="2" width="12.54296875" customWidth="1"/>
    <col min="3" max="5" width="15.453125" customWidth="1"/>
    <col min="6" max="6" width="32.54296875" customWidth="1"/>
    <col min="7" max="12" width="15.453125" customWidth="1"/>
    <col min="13" max="13" width="26.1796875" customWidth="1"/>
  </cols>
  <sheetData>
    <row r="4" spans="1:13" x14ac:dyDescent="0.35">
      <c r="A4" t="s">
        <v>11</v>
      </c>
      <c r="B4" t="s">
        <v>12</v>
      </c>
      <c r="C4" t="s">
        <v>13</v>
      </c>
      <c r="D4" t="s">
        <v>28</v>
      </c>
      <c r="E4" t="s">
        <v>218</v>
      </c>
      <c r="F4" t="s">
        <v>108</v>
      </c>
      <c r="G4" t="s">
        <v>40</v>
      </c>
      <c r="H4" t="s">
        <v>91</v>
      </c>
      <c r="I4" t="s">
        <v>95</v>
      </c>
      <c r="J4" t="s">
        <v>109</v>
      </c>
      <c r="K4" t="s">
        <v>80</v>
      </c>
      <c r="L4" t="s">
        <v>79</v>
      </c>
      <c r="M4" t="s">
        <v>57</v>
      </c>
    </row>
    <row r="5" spans="1:13" x14ac:dyDescent="0.35">
      <c r="A5" s="8" t="s">
        <v>9</v>
      </c>
      <c r="B5">
        <f t="shared" ref="B5:B11" si="0">SUMIFS(EPICS_ESTIMATE, EPICS_PERIOD, $A5, EPICS_STATUS, "&lt;&gt;Done")</f>
        <v>0</v>
      </c>
      <c r="C5" s="9">
        <f>Parameters!I6</f>
        <v>0</v>
      </c>
      <c r="D5">
        <f t="shared" ref="D5:D11" si="1">SUMIFS(EPICS_ESTIMATE, EPICS_PERIOD, $A5, EPICS_STATUS, "Done")</f>
        <v>890</v>
      </c>
      <c r="E5" s="11">
        <f>SUM(Table3[[#This Row],[Done]], Table3[[#This Row],[Planned]])</f>
        <v>890</v>
      </c>
      <c r="F5">
        <f t="shared" ref="F5:L8" si="2">SUMIFS(EPICS_ESTIMATE, EPICS_PERIOD, $A5, EPICS_TYPE, F$4)</f>
        <v>230</v>
      </c>
      <c r="G5">
        <f t="shared" si="2"/>
        <v>190</v>
      </c>
      <c r="H5">
        <f t="shared" si="2"/>
        <v>50</v>
      </c>
      <c r="I5">
        <f t="shared" si="2"/>
        <v>10</v>
      </c>
      <c r="J5">
        <f t="shared" si="2"/>
        <v>140</v>
      </c>
      <c r="K5">
        <f t="shared" si="2"/>
        <v>50</v>
      </c>
      <c r="L5">
        <f t="shared" si="2"/>
        <v>220</v>
      </c>
      <c r="M5">
        <f>Table3[[#This Row],[Total]]-SUM(F5:L5)</f>
        <v>0</v>
      </c>
    </row>
    <row r="6" spans="1:13" x14ac:dyDescent="0.35">
      <c r="A6" s="8" t="s">
        <v>10</v>
      </c>
      <c r="B6">
        <f t="shared" si="0"/>
        <v>0</v>
      </c>
      <c r="C6" s="9">
        <f>Parameters!I7</f>
        <v>0</v>
      </c>
      <c r="D6">
        <f t="shared" si="1"/>
        <v>770</v>
      </c>
      <c r="E6" s="11">
        <f>SUM(Table3[[#This Row],[Done]], Table3[[#This Row],[Planned]])</f>
        <v>770</v>
      </c>
      <c r="F6">
        <f t="shared" si="2"/>
        <v>260</v>
      </c>
      <c r="G6">
        <f t="shared" si="2"/>
        <v>50</v>
      </c>
      <c r="H6">
        <f t="shared" si="2"/>
        <v>20</v>
      </c>
      <c r="I6">
        <f t="shared" si="2"/>
        <v>50</v>
      </c>
      <c r="J6">
        <f t="shared" si="2"/>
        <v>190</v>
      </c>
      <c r="K6">
        <f t="shared" si="2"/>
        <v>0</v>
      </c>
      <c r="L6">
        <f t="shared" si="2"/>
        <v>200</v>
      </c>
      <c r="M6">
        <f>Table3[[#This Row],[Total]]-SUM(F6:L6)</f>
        <v>0</v>
      </c>
    </row>
    <row r="7" spans="1:13" x14ac:dyDescent="0.35">
      <c r="A7" s="8" t="str">
        <f>Parameters!A8</f>
        <v>2023 Q3</v>
      </c>
      <c r="B7">
        <f t="shared" si="0"/>
        <v>0</v>
      </c>
      <c r="C7" s="9">
        <f>Parameters!I8</f>
        <v>180</v>
      </c>
      <c r="D7">
        <f t="shared" si="1"/>
        <v>620</v>
      </c>
      <c r="E7" s="11">
        <f>SUM(Table3[[#This Row],[Done]], Table3[[#This Row],[Planned]])</f>
        <v>620</v>
      </c>
      <c r="F7">
        <f t="shared" si="2"/>
        <v>50</v>
      </c>
      <c r="G7">
        <f t="shared" si="2"/>
        <v>50</v>
      </c>
      <c r="H7">
        <f t="shared" si="2"/>
        <v>0</v>
      </c>
      <c r="I7">
        <f t="shared" si="2"/>
        <v>160</v>
      </c>
      <c r="J7">
        <f t="shared" si="2"/>
        <v>80</v>
      </c>
      <c r="K7">
        <f t="shared" si="2"/>
        <v>50</v>
      </c>
      <c r="L7">
        <f t="shared" si="2"/>
        <v>180</v>
      </c>
      <c r="M7">
        <f>Table3[[#This Row],[Total]]-SUM(F7:L7)</f>
        <v>50</v>
      </c>
    </row>
    <row r="8" spans="1:13" x14ac:dyDescent="0.35">
      <c r="A8" s="8" t="str">
        <f>Parameters!A9</f>
        <v>2023 Q4</v>
      </c>
      <c r="B8">
        <f t="shared" si="0"/>
        <v>900</v>
      </c>
      <c r="C8" s="9">
        <f>Parameters!I9</f>
        <v>650</v>
      </c>
      <c r="D8">
        <f t="shared" si="1"/>
        <v>70</v>
      </c>
      <c r="E8" s="11">
        <f>SUM(Table3[[#This Row],[Done]], Table3[[#This Row],[Planned]])</f>
        <v>970</v>
      </c>
      <c r="F8">
        <f t="shared" si="2"/>
        <v>140</v>
      </c>
      <c r="G8">
        <f t="shared" si="2"/>
        <v>190</v>
      </c>
      <c r="H8">
        <f t="shared" si="2"/>
        <v>50</v>
      </c>
      <c r="I8">
        <f t="shared" si="2"/>
        <v>20</v>
      </c>
      <c r="J8">
        <f t="shared" si="2"/>
        <v>240</v>
      </c>
      <c r="K8">
        <f t="shared" si="2"/>
        <v>0</v>
      </c>
      <c r="L8">
        <f t="shared" si="2"/>
        <v>330</v>
      </c>
      <c r="M8">
        <f>Table3[[#This Row],[Total]]-SUM(F8:L8)</f>
        <v>0</v>
      </c>
    </row>
    <row r="9" spans="1:13" x14ac:dyDescent="0.35">
      <c r="A9" s="8" t="s">
        <v>255</v>
      </c>
      <c r="B9">
        <f t="shared" si="0"/>
        <v>880</v>
      </c>
      <c r="C9" s="9">
        <f>Parameters!I10</f>
        <v>600</v>
      </c>
      <c r="D9">
        <f t="shared" si="1"/>
        <v>0</v>
      </c>
      <c r="E9" s="11">
        <f>SUM(Table3[[#This Row],[Done]], Table3[[#This Row],[Planned]])</f>
        <v>880</v>
      </c>
      <c r="F9">
        <f>SUMIFS(EPICS_ESTIMATE, EPICS_PERIOD, $A9, EPICS_TYPE, F$4)</f>
        <v>150</v>
      </c>
      <c r="G9">
        <f t="shared" ref="G9:L10" si="3">SUMIFS(EPICS_ESTIMATE, EPICS_PERIOD, $A9, EPICS_TYPE, G$4, EPICS_STATUS, "&lt;&gt;Done")</f>
        <v>30</v>
      </c>
      <c r="H9">
        <f t="shared" si="3"/>
        <v>0</v>
      </c>
      <c r="I9">
        <f t="shared" si="3"/>
        <v>160</v>
      </c>
      <c r="J9">
        <f t="shared" si="3"/>
        <v>310</v>
      </c>
      <c r="K9">
        <f t="shared" si="3"/>
        <v>0</v>
      </c>
      <c r="L9">
        <f t="shared" si="3"/>
        <v>130</v>
      </c>
      <c r="M9">
        <f>Table3[[#This Row],[Total]]-SUM(F9:L9)</f>
        <v>100</v>
      </c>
    </row>
    <row r="10" spans="1:13" x14ac:dyDescent="0.35">
      <c r="A10" s="8" t="s">
        <v>256</v>
      </c>
      <c r="B10">
        <f t="shared" si="0"/>
        <v>540</v>
      </c>
      <c r="C10" s="9">
        <f>Parameters!I10</f>
        <v>600</v>
      </c>
      <c r="D10">
        <f t="shared" si="1"/>
        <v>0</v>
      </c>
      <c r="E10" s="11">
        <f>SUM(Table3[[#This Row],[Done]], Table3[[#This Row],[Planned]])</f>
        <v>540</v>
      </c>
      <c r="F10">
        <f>SUMIFS(EPICS_ESTIMATE, EPICS_PERIOD, $A10, EPICS_TYPE, F$4)</f>
        <v>30</v>
      </c>
      <c r="G10">
        <f t="shared" si="3"/>
        <v>50</v>
      </c>
      <c r="H10">
        <f t="shared" si="3"/>
        <v>0</v>
      </c>
      <c r="I10">
        <f t="shared" si="3"/>
        <v>120</v>
      </c>
      <c r="J10">
        <f t="shared" si="3"/>
        <v>100</v>
      </c>
      <c r="K10">
        <f t="shared" si="3"/>
        <v>0</v>
      </c>
      <c r="L10">
        <f t="shared" si="3"/>
        <v>240</v>
      </c>
      <c r="M10">
        <f>Table3[[#This Row],[Total]]-SUM(F10:L10)</f>
        <v>0</v>
      </c>
    </row>
    <row r="11" spans="1:13" x14ac:dyDescent="0.35">
      <c r="A11" s="8" t="str">
        <f>Parameters!A12</f>
        <v>2024 H2</v>
      </c>
      <c r="B11">
        <f t="shared" si="0"/>
        <v>950</v>
      </c>
      <c r="C11">
        <f>Parameters!I12</f>
        <v>1307.1428571428571</v>
      </c>
      <c r="D11">
        <f t="shared" si="1"/>
        <v>0</v>
      </c>
      <c r="E11" s="11">
        <f>SUM(Table3[[#This Row],[Done]], Table3[[#This Row],[Planned]])</f>
        <v>950</v>
      </c>
      <c r="F11">
        <f>SUMIFS(EPICS_ESTIMATE, EPICS_PERIOD, $A11, EPICS_TYPE, F$4)</f>
        <v>110</v>
      </c>
      <c r="G11">
        <f t="shared" ref="G11:L11" si="4">SUMIFS(EPICS_ESTIMATE, EPICS_PERIOD, $A11, EPICS_TYPE, G$4, EPICS_STATUS, "&lt;&gt;Done")</f>
        <v>0</v>
      </c>
      <c r="H11">
        <f t="shared" si="4"/>
        <v>160</v>
      </c>
      <c r="I11">
        <f t="shared" si="4"/>
        <v>30</v>
      </c>
      <c r="J11">
        <f t="shared" si="4"/>
        <v>210</v>
      </c>
      <c r="K11">
        <f t="shared" si="4"/>
        <v>90</v>
      </c>
      <c r="L11">
        <f t="shared" si="4"/>
        <v>320</v>
      </c>
      <c r="M11">
        <f>Table3[[#This Row],[Total]]-SUM(F11:L11)</f>
        <v>30</v>
      </c>
    </row>
  </sheetData>
  <pageMargins left="0.7" right="0.7" top="0.75" bottom="0.75" header="0.511811023622047" footer="0.511811023622047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C3D3-F51C-4A1C-8876-FB0FD1045D79}">
  <sheetPr filterMode="1"/>
  <dimension ref="A1:M179"/>
  <sheetViews>
    <sheetView tabSelected="1" workbookViewId="0">
      <selection activeCell="E61" sqref="E61"/>
    </sheetView>
  </sheetViews>
  <sheetFormatPr defaultRowHeight="14.5" x14ac:dyDescent="0.35"/>
  <cols>
    <col min="1" max="1" width="27.26953125" customWidth="1"/>
    <col min="2" max="2" width="38.1796875" customWidth="1"/>
    <col min="3" max="3" width="67.6328125" customWidth="1"/>
    <col min="4" max="4" width="24" customWidth="1"/>
    <col min="5" max="5" width="27.26953125" customWidth="1"/>
    <col min="6" max="6" width="10.90625" customWidth="1"/>
    <col min="7" max="7" width="17.453125" customWidth="1"/>
    <col min="8" max="9" width="10.90625" customWidth="1"/>
    <col min="10" max="10" width="34.90625" customWidth="1"/>
    <col min="11" max="11" width="38.1796875" customWidth="1"/>
    <col min="12" max="12" width="18.54296875" customWidth="1"/>
  </cols>
  <sheetData>
    <row r="1" spans="1:1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20</v>
      </c>
      <c r="G1" t="s">
        <v>19</v>
      </c>
      <c r="H1" t="s">
        <v>22</v>
      </c>
      <c r="I1" t="s">
        <v>24</v>
      </c>
      <c r="J1" t="s">
        <v>23</v>
      </c>
      <c r="K1" t="s">
        <v>21</v>
      </c>
      <c r="L1" t="s">
        <v>124</v>
      </c>
      <c r="M1" t="s">
        <v>258</v>
      </c>
    </row>
    <row r="2" spans="1:13" hidden="1" x14ac:dyDescent="0.35">
      <c r="A2" t="s">
        <v>25</v>
      </c>
      <c r="B2" t="s">
        <v>26</v>
      </c>
      <c r="C2" t="s">
        <v>146</v>
      </c>
      <c r="D2" t="s">
        <v>28</v>
      </c>
      <c r="E2" t="s">
        <v>79</v>
      </c>
      <c r="F2">
        <v>20</v>
      </c>
      <c r="G2" t="s">
        <v>10</v>
      </c>
      <c r="H2" t="s">
        <v>144</v>
      </c>
      <c r="I2">
        <v>20</v>
      </c>
    </row>
    <row r="3" spans="1:13" hidden="1" x14ac:dyDescent="0.35">
      <c r="A3" t="s">
        <v>25</v>
      </c>
      <c r="B3" t="s">
        <v>26</v>
      </c>
      <c r="C3" t="s">
        <v>38</v>
      </c>
      <c r="D3" t="s">
        <v>28</v>
      </c>
      <c r="E3" t="s">
        <v>109</v>
      </c>
      <c r="F3">
        <v>30</v>
      </c>
      <c r="G3" t="s">
        <v>9</v>
      </c>
      <c r="H3" t="s">
        <v>93</v>
      </c>
      <c r="I3">
        <v>10</v>
      </c>
    </row>
    <row r="4" spans="1:13" hidden="1" x14ac:dyDescent="0.35">
      <c r="A4" t="s">
        <v>25</v>
      </c>
      <c r="B4" t="s">
        <v>135</v>
      </c>
      <c r="C4" t="s">
        <v>92</v>
      </c>
      <c r="D4" t="s">
        <v>28</v>
      </c>
      <c r="E4" t="s">
        <v>108</v>
      </c>
      <c r="F4">
        <v>30</v>
      </c>
      <c r="G4" t="s">
        <v>9</v>
      </c>
      <c r="H4" t="s">
        <v>44</v>
      </c>
      <c r="I4">
        <v>20</v>
      </c>
      <c r="J4" t="s">
        <v>51</v>
      </c>
      <c r="K4" t="s">
        <v>49</v>
      </c>
    </row>
    <row r="5" spans="1:13" hidden="1" x14ac:dyDescent="0.35">
      <c r="A5" t="s">
        <v>59</v>
      </c>
      <c r="B5" t="s">
        <v>60</v>
      </c>
      <c r="C5" t="s">
        <v>83</v>
      </c>
      <c r="D5" t="s">
        <v>28</v>
      </c>
      <c r="E5" t="s">
        <v>40</v>
      </c>
      <c r="F5">
        <v>80</v>
      </c>
      <c r="G5" t="s">
        <v>9</v>
      </c>
      <c r="H5" t="s">
        <v>93</v>
      </c>
      <c r="I5">
        <v>80</v>
      </c>
      <c r="J5" t="s">
        <v>51</v>
      </c>
    </row>
    <row r="6" spans="1:13" hidden="1" x14ac:dyDescent="0.35">
      <c r="A6" t="s">
        <v>25</v>
      </c>
      <c r="B6" t="s">
        <v>26</v>
      </c>
      <c r="C6" t="s">
        <v>50</v>
      </c>
      <c r="D6" t="s">
        <v>28</v>
      </c>
      <c r="E6" t="s">
        <v>79</v>
      </c>
      <c r="F6">
        <v>20</v>
      </c>
      <c r="G6" t="s">
        <v>9</v>
      </c>
      <c r="H6" t="s">
        <v>93</v>
      </c>
      <c r="I6">
        <v>10</v>
      </c>
      <c r="J6" t="s">
        <v>34</v>
      </c>
    </row>
    <row r="7" spans="1:13" hidden="1" x14ac:dyDescent="0.35">
      <c r="A7" t="s">
        <v>25</v>
      </c>
      <c r="B7" t="s">
        <v>36</v>
      </c>
      <c r="C7" t="s">
        <v>90</v>
      </c>
      <c r="D7" t="s">
        <v>28</v>
      </c>
      <c r="E7" t="s">
        <v>79</v>
      </c>
      <c r="F7">
        <v>50</v>
      </c>
      <c r="G7" t="s">
        <v>9</v>
      </c>
      <c r="H7" t="s">
        <v>44</v>
      </c>
      <c r="I7">
        <v>20</v>
      </c>
      <c r="J7" t="s">
        <v>37</v>
      </c>
    </row>
    <row r="8" spans="1:13" hidden="1" x14ac:dyDescent="0.35">
      <c r="A8" t="s">
        <v>25</v>
      </c>
      <c r="B8" t="s">
        <v>26</v>
      </c>
      <c r="C8" t="s">
        <v>126</v>
      </c>
      <c r="D8" t="s">
        <v>28</v>
      </c>
      <c r="E8" t="s">
        <v>109</v>
      </c>
      <c r="F8">
        <v>50</v>
      </c>
      <c r="G8" t="s">
        <v>9</v>
      </c>
      <c r="H8" t="s">
        <v>88</v>
      </c>
      <c r="K8" t="s">
        <v>136</v>
      </c>
    </row>
    <row r="9" spans="1:13" hidden="1" x14ac:dyDescent="0.35">
      <c r="A9" t="s">
        <v>25</v>
      </c>
      <c r="B9" t="s">
        <v>26</v>
      </c>
      <c r="C9" t="s">
        <v>30</v>
      </c>
      <c r="D9" t="s">
        <v>28</v>
      </c>
      <c r="E9" t="s">
        <v>108</v>
      </c>
      <c r="F9">
        <v>80</v>
      </c>
      <c r="G9" t="s">
        <v>9</v>
      </c>
      <c r="H9" t="s">
        <v>44</v>
      </c>
      <c r="I9">
        <v>10</v>
      </c>
      <c r="J9" t="s">
        <v>32</v>
      </c>
      <c r="K9" t="s">
        <v>29</v>
      </c>
    </row>
    <row r="10" spans="1:13" hidden="1" x14ac:dyDescent="0.35">
      <c r="A10" t="s">
        <v>25</v>
      </c>
      <c r="B10" t="s">
        <v>26</v>
      </c>
      <c r="C10" t="s">
        <v>132</v>
      </c>
      <c r="D10" t="s">
        <v>28</v>
      </c>
      <c r="E10" t="s">
        <v>108</v>
      </c>
      <c r="F10">
        <v>10</v>
      </c>
      <c r="G10" t="s">
        <v>9</v>
      </c>
      <c r="H10" t="s">
        <v>88</v>
      </c>
    </row>
    <row r="11" spans="1:13" hidden="1" x14ac:dyDescent="0.35">
      <c r="A11" t="s">
        <v>25</v>
      </c>
      <c r="B11" t="s">
        <v>26</v>
      </c>
      <c r="C11" t="s">
        <v>42</v>
      </c>
      <c r="D11" t="s">
        <v>28</v>
      </c>
      <c r="E11" t="s">
        <v>108</v>
      </c>
      <c r="F11">
        <v>30</v>
      </c>
      <c r="G11" t="s">
        <v>9</v>
      </c>
      <c r="H11" t="s">
        <v>44</v>
      </c>
      <c r="I11">
        <v>20</v>
      </c>
      <c r="J11" t="s">
        <v>75</v>
      </c>
      <c r="K11" t="s">
        <v>29</v>
      </c>
    </row>
    <row r="12" spans="1:13" hidden="1" x14ac:dyDescent="0.35">
      <c r="A12" t="s">
        <v>25</v>
      </c>
      <c r="B12" t="s">
        <v>36</v>
      </c>
      <c r="C12" t="s">
        <v>72</v>
      </c>
      <c r="D12" t="s">
        <v>28</v>
      </c>
      <c r="E12" t="s">
        <v>79</v>
      </c>
      <c r="F12">
        <v>20</v>
      </c>
      <c r="G12" t="s">
        <v>9</v>
      </c>
      <c r="H12" t="s">
        <v>44</v>
      </c>
      <c r="I12">
        <v>10</v>
      </c>
    </row>
    <row r="13" spans="1:13" hidden="1" x14ac:dyDescent="0.35">
      <c r="A13" t="s">
        <v>25</v>
      </c>
      <c r="B13" t="s">
        <v>26</v>
      </c>
      <c r="C13" t="s">
        <v>27</v>
      </c>
      <c r="D13" t="s">
        <v>28</v>
      </c>
      <c r="E13" t="s">
        <v>108</v>
      </c>
      <c r="F13">
        <v>50</v>
      </c>
      <c r="G13" t="s">
        <v>9</v>
      </c>
      <c r="K13" t="s">
        <v>29</v>
      </c>
    </row>
    <row r="14" spans="1:13" hidden="1" x14ac:dyDescent="0.35">
      <c r="A14" t="s">
        <v>25</v>
      </c>
      <c r="B14" t="s">
        <v>26</v>
      </c>
      <c r="C14" t="s">
        <v>39</v>
      </c>
      <c r="D14" t="s">
        <v>28</v>
      </c>
      <c r="E14" t="s">
        <v>40</v>
      </c>
      <c r="F14">
        <v>10</v>
      </c>
      <c r="G14" t="s">
        <v>9</v>
      </c>
      <c r="I14">
        <v>10</v>
      </c>
    </row>
    <row r="15" spans="1:13" hidden="1" x14ac:dyDescent="0.35">
      <c r="A15" t="s">
        <v>25</v>
      </c>
      <c r="B15" t="s">
        <v>26</v>
      </c>
      <c r="C15" t="s">
        <v>33</v>
      </c>
      <c r="D15" t="s">
        <v>28</v>
      </c>
      <c r="E15" t="s">
        <v>79</v>
      </c>
      <c r="F15">
        <v>50</v>
      </c>
      <c r="G15" t="s">
        <v>9</v>
      </c>
      <c r="I15">
        <v>30</v>
      </c>
      <c r="J15" t="s">
        <v>34</v>
      </c>
      <c r="L15" t="s">
        <v>125</v>
      </c>
    </row>
    <row r="16" spans="1:13" hidden="1" x14ac:dyDescent="0.35">
      <c r="A16" t="s">
        <v>25</v>
      </c>
      <c r="B16" t="s">
        <v>26</v>
      </c>
      <c r="C16" t="s">
        <v>35</v>
      </c>
      <c r="D16" t="s">
        <v>28</v>
      </c>
      <c r="E16" t="s">
        <v>108</v>
      </c>
      <c r="F16">
        <v>30</v>
      </c>
      <c r="G16" t="s">
        <v>9</v>
      </c>
      <c r="I16">
        <v>30</v>
      </c>
    </row>
    <row r="17" spans="1:13" hidden="1" x14ac:dyDescent="0.35">
      <c r="A17" t="s">
        <v>25</v>
      </c>
      <c r="B17" t="s">
        <v>156</v>
      </c>
      <c r="C17" t="s">
        <v>87</v>
      </c>
      <c r="D17" t="s">
        <v>28</v>
      </c>
      <c r="E17" t="s">
        <v>79</v>
      </c>
      <c r="F17">
        <v>80</v>
      </c>
      <c r="G17" t="s">
        <v>10</v>
      </c>
      <c r="H17" t="s">
        <v>145</v>
      </c>
      <c r="I17">
        <v>30</v>
      </c>
      <c r="J17" t="s">
        <v>51</v>
      </c>
    </row>
    <row r="18" spans="1:13" hidden="1" x14ac:dyDescent="0.35">
      <c r="A18" t="s">
        <v>25</v>
      </c>
      <c r="B18" t="s">
        <v>26</v>
      </c>
      <c r="C18" t="s">
        <v>58</v>
      </c>
      <c r="D18" t="s">
        <v>28</v>
      </c>
      <c r="E18" t="s">
        <v>109</v>
      </c>
      <c r="F18">
        <v>10</v>
      </c>
      <c r="G18" t="s">
        <v>9</v>
      </c>
      <c r="H18" t="s">
        <v>144</v>
      </c>
      <c r="I18">
        <v>10</v>
      </c>
    </row>
    <row r="19" spans="1:13" hidden="1" x14ac:dyDescent="0.35">
      <c r="A19" t="s">
        <v>25</v>
      </c>
      <c r="B19" t="s">
        <v>26</v>
      </c>
      <c r="C19" t="s">
        <v>121</v>
      </c>
      <c r="D19" t="s">
        <v>28</v>
      </c>
      <c r="E19" t="s">
        <v>109</v>
      </c>
      <c r="F19">
        <v>20</v>
      </c>
      <c r="G19" t="s">
        <v>9</v>
      </c>
      <c r="H19" t="s">
        <v>93</v>
      </c>
      <c r="I19">
        <v>10</v>
      </c>
    </row>
    <row r="20" spans="1:13" hidden="1" x14ac:dyDescent="0.35">
      <c r="A20" t="s">
        <v>25</v>
      </c>
      <c r="B20" t="s">
        <v>26</v>
      </c>
      <c r="C20" t="s">
        <v>64</v>
      </c>
      <c r="D20" t="s">
        <v>28</v>
      </c>
      <c r="E20" t="s">
        <v>80</v>
      </c>
      <c r="F20">
        <v>50</v>
      </c>
      <c r="G20" t="s">
        <v>9</v>
      </c>
      <c r="H20" t="s">
        <v>93</v>
      </c>
      <c r="I20">
        <v>20</v>
      </c>
    </row>
    <row r="21" spans="1:13" x14ac:dyDescent="0.35">
      <c r="A21" t="s">
        <v>25</v>
      </c>
      <c r="B21" t="s">
        <v>26</v>
      </c>
      <c r="C21" t="s">
        <v>259</v>
      </c>
      <c r="D21" t="s">
        <v>31</v>
      </c>
      <c r="E21" t="s">
        <v>108</v>
      </c>
      <c r="F21">
        <v>80</v>
      </c>
      <c r="G21" t="s">
        <v>56</v>
      </c>
      <c r="H21" t="s">
        <v>260</v>
      </c>
      <c r="I21">
        <v>50</v>
      </c>
      <c r="M21">
        <v>20</v>
      </c>
    </row>
    <row r="22" spans="1:13" x14ac:dyDescent="0.35">
      <c r="A22" t="s">
        <v>25</v>
      </c>
      <c r="B22" t="s">
        <v>26</v>
      </c>
      <c r="C22" t="s">
        <v>261</v>
      </c>
      <c r="D22" t="s">
        <v>31</v>
      </c>
      <c r="E22" t="s">
        <v>79</v>
      </c>
      <c r="F22">
        <v>50</v>
      </c>
      <c r="G22" t="s">
        <v>56</v>
      </c>
      <c r="H22" t="s">
        <v>260</v>
      </c>
      <c r="K22" t="s">
        <v>242</v>
      </c>
      <c r="M22">
        <v>10</v>
      </c>
    </row>
    <row r="23" spans="1:13" x14ac:dyDescent="0.35">
      <c r="A23" t="s">
        <v>25</v>
      </c>
      <c r="B23" t="s">
        <v>26</v>
      </c>
      <c r="C23" t="s">
        <v>262</v>
      </c>
      <c r="D23" t="s">
        <v>31</v>
      </c>
      <c r="E23" t="s">
        <v>79</v>
      </c>
      <c r="F23">
        <v>80</v>
      </c>
      <c r="G23" t="s">
        <v>56</v>
      </c>
      <c r="H23" t="s">
        <v>260</v>
      </c>
      <c r="I23">
        <v>30</v>
      </c>
      <c r="J23" t="s">
        <v>37</v>
      </c>
      <c r="M23">
        <v>30</v>
      </c>
    </row>
    <row r="24" spans="1:13" x14ac:dyDescent="0.35">
      <c r="A24" t="s">
        <v>25</v>
      </c>
      <c r="B24" t="s">
        <v>26</v>
      </c>
      <c r="C24" t="s">
        <v>263</v>
      </c>
      <c r="D24" t="s">
        <v>31</v>
      </c>
      <c r="E24" t="s">
        <v>40</v>
      </c>
      <c r="F24">
        <v>20</v>
      </c>
      <c r="G24" t="s">
        <v>56</v>
      </c>
      <c r="H24" t="s">
        <v>260</v>
      </c>
      <c r="I24">
        <v>10</v>
      </c>
      <c r="K24" t="s">
        <v>264</v>
      </c>
      <c r="M24">
        <v>10</v>
      </c>
    </row>
    <row r="25" spans="1:13" x14ac:dyDescent="0.35">
      <c r="A25" t="s">
        <v>25</v>
      </c>
      <c r="B25" t="s">
        <v>26</v>
      </c>
      <c r="C25" t="s">
        <v>265</v>
      </c>
      <c r="D25" t="s">
        <v>31</v>
      </c>
      <c r="E25" t="s">
        <v>40</v>
      </c>
      <c r="F25">
        <v>80</v>
      </c>
      <c r="G25" t="s">
        <v>56</v>
      </c>
      <c r="H25" t="s">
        <v>260</v>
      </c>
      <c r="I25">
        <v>20</v>
      </c>
      <c r="J25" t="s">
        <v>34</v>
      </c>
      <c r="M25">
        <v>40</v>
      </c>
    </row>
    <row r="26" spans="1:13" x14ac:dyDescent="0.35">
      <c r="A26" t="s">
        <v>25</v>
      </c>
      <c r="B26" t="s">
        <v>26</v>
      </c>
      <c r="C26" t="s">
        <v>266</v>
      </c>
      <c r="D26" t="s">
        <v>31</v>
      </c>
      <c r="E26" t="s">
        <v>109</v>
      </c>
      <c r="F26">
        <v>130</v>
      </c>
      <c r="G26" t="s">
        <v>56</v>
      </c>
      <c r="H26" t="s">
        <v>260</v>
      </c>
      <c r="I26">
        <v>110</v>
      </c>
      <c r="J26" t="s">
        <v>267</v>
      </c>
      <c r="M26">
        <v>130</v>
      </c>
    </row>
    <row r="27" spans="1:13" hidden="1" x14ac:dyDescent="0.35">
      <c r="A27" t="s">
        <v>25</v>
      </c>
      <c r="B27" t="s">
        <v>139</v>
      </c>
      <c r="C27" t="s">
        <v>100</v>
      </c>
      <c r="D27" t="s">
        <v>43</v>
      </c>
      <c r="E27" t="s">
        <v>109</v>
      </c>
      <c r="F27">
        <v>50</v>
      </c>
      <c r="G27" t="s">
        <v>255</v>
      </c>
    </row>
    <row r="28" spans="1:13" hidden="1" x14ac:dyDescent="0.35">
      <c r="A28" t="s">
        <v>25</v>
      </c>
      <c r="B28" t="s">
        <v>240</v>
      </c>
      <c r="C28" t="s">
        <v>268</v>
      </c>
      <c r="D28" t="s">
        <v>151</v>
      </c>
      <c r="G28" t="s">
        <v>255</v>
      </c>
      <c r="H28" t="s">
        <v>269</v>
      </c>
    </row>
    <row r="29" spans="1:13" hidden="1" x14ac:dyDescent="0.35">
      <c r="A29" t="s">
        <v>25</v>
      </c>
      <c r="B29" t="s">
        <v>26</v>
      </c>
      <c r="C29" t="s">
        <v>270</v>
      </c>
      <c r="D29" t="s">
        <v>43</v>
      </c>
      <c r="E29" t="s">
        <v>108</v>
      </c>
      <c r="F29">
        <v>20</v>
      </c>
      <c r="G29" t="s">
        <v>255</v>
      </c>
    </row>
    <row r="30" spans="1:13" hidden="1" x14ac:dyDescent="0.35">
      <c r="A30" t="s">
        <v>25</v>
      </c>
      <c r="B30" t="s">
        <v>26</v>
      </c>
      <c r="C30" t="s">
        <v>61</v>
      </c>
      <c r="D30" t="s">
        <v>151</v>
      </c>
      <c r="E30" t="s">
        <v>95</v>
      </c>
      <c r="F30">
        <v>50</v>
      </c>
      <c r="G30" t="s">
        <v>255</v>
      </c>
      <c r="H30" t="s">
        <v>269</v>
      </c>
      <c r="J30" t="s">
        <v>51</v>
      </c>
    </row>
    <row r="31" spans="1:13" hidden="1" x14ac:dyDescent="0.35">
      <c r="A31" t="s">
        <v>25</v>
      </c>
      <c r="B31" t="s">
        <v>26</v>
      </c>
      <c r="C31" t="s">
        <v>271</v>
      </c>
      <c r="D31" t="s">
        <v>151</v>
      </c>
      <c r="G31" t="s">
        <v>255</v>
      </c>
    </row>
    <row r="32" spans="1:13" hidden="1" x14ac:dyDescent="0.35">
      <c r="A32" t="s">
        <v>25</v>
      </c>
      <c r="B32" t="s">
        <v>139</v>
      </c>
      <c r="C32" t="s">
        <v>272</v>
      </c>
      <c r="D32" t="s">
        <v>151</v>
      </c>
      <c r="E32" t="s">
        <v>108</v>
      </c>
      <c r="F32">
        <v>30</v>
      </c>
      <c r="G32" t="s">
        <v>255</v>
      </c>
    </row>
    <row r="33" spans="1:13" hidden="1" x14ac:dyDescent="0.35">
      <c r="A33" t="s">
        <v>25</v>
      </c>
      <c r="B33" t="s">
        <v>139</v>
      </c>
      <c r="C33" t="s">
        <v>273</v>
      </c>
      <c r="D33" t="s">
        <v>43</v>
      </c>
      <c r="E33" t="s">
        <v>108</v>
      </c>
      <c r="F33">
        <v>20</v>
      </c>
      <c r="G33" t="s">
        <v>255</v>
      </c>
    </row>
    <row r="34" spans="1:13" hidden="1" x14ac:dyDescent="0.35">
      <c r="A34" t="s">
        <v>25</v>
      </c>
      <c r="B34" t="s">
        <v>240</v>
      </c>
      <c r="C34" t="s">
        <v>274</v>
      </c>
      <c r="D34" t="s">
        <v>151</v>
      </c>
      <c r="G34" t="s">
        <v>255</v>
      </c>
    </row>
    <row r="35" spans="1:13" x14ac:dyDescent="0.35">
      <c r="A35" t="s">
        <v>25</v>
      </c>
      <c r="B35" t="s">
        <v>139</v>
      </c>
      <c r="C35" t="s">
        <v>275</v>
      </c>
      <c r="D35" t="s">
        <v>43</v>
      </c>
      <c r="E35" t="s">
        <v>108</v>
      </c>
      <c r="F35">
        <v>20</v>
      </c>
      <c r="G35" t="s">
        <v>56</v>
      </c>
      <c r="J35" t="s">
        <v>73</v>
      </c>
      <c r="M35">
        <v>20</v>
      </c>
    </row>
    <row r="36" spans="1:13" hidden="1" x14ac:dyDescent="0.35">
      <c r="A36" t="s">
        <v>25</v>
      </c>
      <c r="B36" t="s">
        <v>240</v>
      </c>
      <c r="C36" t="s">
        <v>276</v>
      </c>
      <c r="D36" t="s">
        <v>151</v>
      </c>
      <c r="E36" t="s">
        <v>109</v>
      </c>
      <c r="F36">
        <v>30</v>
      </c>
      <c r="G36" t="s">
        <v>255</v>
      </c>
    </row>
    <row r="37" spans="1:13" hidden="1" x14ac:dyDescent="0.35">
      <c r="A37" t="s">
        <v>25</v>
      </c>
      <c r="B37" t="s">
        <v>277</v>
      </c>
      <c r="C37" t="s">
        <v>278</v>
      </c>
      <c r="D37" t="s">
        <v>151</v>
      </c>
      <c r="G37" t="s">
        <v>255</v>
      </c>
    </row>
    <row r="38" spans="1:13" hidden="1" x14ac:dyDescent="0.35">
      <c r="A38" t="s">
        <v>25</v>
      </c>
      <c r="B38" t="s">
        <v>26</v>
      </c>
      <c r="C38" t="s">
        <v>279</v>
      </c>
      <c r="D38" t="s">
        <v>151</v>
      </c>
      <c r="G38" t="s">
        <v>255</v>
      </c>
    </row>
    <row r="39" spans="1:13" hidden="1" x14ac:dyDescent="0.35">
      <c r="A39" t="s">
        <v>25</v>
      </c>
      <c r="B39" t="s">
        <v>280</v>
      </c>
      <c r="C39" t="s">
        <v>253</v>
      </c>
      <c r="D39" t="s">
        <v>129</v>
      </c>
      <c r="E39" t="s">
        <v>109</v>
      </c>
      <c r="F39">
        <v>30</v>
      </c>
      <c r="G39" t="s">
        <v>255</v>
      </c>
    </row>
    <row r="40" spans="1:13" hidden="1" x14ac:dyDescent="0.35">
      <c r="A40" t="s">
        <v>25</v>
      </c>
      <c r="B40" t="s">
        <v>139</v>
      </c>
      <c r="C40" t="s">
        <v>252</v>
      </c>
      <c r="D40" t="s">
        <v>43</v>
      </c>
      <c r="E40" t="s">
        <v>109</v>
      </c>
      <c r="F40">
        <v>30</v>
      </c>
      <c r="G40" t="s">
        <v>255</v>
      </c>
      <c r="H40" t="s">
        <v>269</v>
      </c>
      <c r="J40" t="s">
        <v>73</v>
      </c>
    </row>
    <row r="41" spans="1:13" x14ac:dyDescent="0.35">
      <c r="A41" t="s">
        <v>25</v>
      </c>
      <c r="B41" t="s">
        <v>26</v>
      </c>
      <c r="C41" t="s">
        <v>281</v>
      </c>
      <c r="D41" t="s">
        <v>31</v>
      </c>
      <c r="E41" t="s">
        <v>79</v>
      </c>
      <c r="F41">
        <v>20</v>
      </c>
      <c r="G41" t="s">
        <v>56</v>
      </c>
      <c r="H41" t="s">
        <v>260</v>
      </c>
      <c r="I41">
        <v>10</v>
      </c>
      <c r="M41">
        <v>20</v>
      </c>
    </row>
    <row r="42" spans="1:13" x14ac:dyDescent="0.35">
      <c r="A42" t="s">
        <v>25</v>
      </c>
      <c r="B42" t="s">
        <v>26</v>
      </c>
      <c r="C42" t="s">
        <v>249</v>
      </c>
      <c r="D42" t="s">
        <v>31</v>
      </c>
      <c r="E42" t="s">
        <v>79</v>
      </c>
      <c r="F42">
        <v>50</v>
      </c>
      <c r="G42" t="s">
        <v>56</v>
      </c>
      <c r="H42" t="s">
        <v>260</v>
      </c>
      <c r="I42">
        <v>20</v>
      </c>
      <c r="J42" t="s">
        <v>73</v>
      </c>
      <c r="M42">
        <v>20</v>
      </c>
    </row>
    <row r="43" spans="1:13" hidden="1" x14ac:dyDescent="0.35">
      <c r="A43" t="s">
        <v>25</v>
      </c>
      <c r="B43" t="s">
        <v>139</v>
      </c>
      <c r="C43" t="s">
        <v>282</v>
      </c>
      <c r="D43" t="s">
        <v>129</v>
      </c>
      <c r="G43" t="s">
        <v>255</v>
      </c>
    </row>
    <row r="44" spans="1:13" hidden="1" x14ac:dyDescent="0.35">
      <c r="A44" t="s">
        <v>25</v>
      </c>
      <c r="B44" t="s">
        <v>139</v>
      </c>
      <c r="C44" t="s">
        <v>118</v>
      </c>
      <c r="D44" t="s">
        <v>129</v>
      </c>
      <c r="E44" t="s">
        <v>108</v>
      </c>
      <c r="F44">
        <v>50</v>
      </c>
      <c r="G44" t="s">
        <v>255</v>
      </c>
    </row>
    <row r="45" spans="1:13" hidden="1" x14ac:dyDescent="0.35">
      <c r="A45" t="s">
        <v>25</v>
      </c>
      <c r="B45" t="s">
        <v>139</v>
      </c>
      <c r="C45" t="s">
        <v>231</v>
      </c>
      <c r="D45" t="s">
        <v>129</v>
      </c>
      <c r="F45">
        <v>50</v>
      </c>
      <c r="G45" t="s">
        <v>255</v>
      </c>
      <c r="K45" t="s">
        <v>232</v>
      </c>
    </row>
    <row r="46" spans="1:13" hidden="1" x14ac:dyDescent="0.35">
      <c r="A46" t="s">
        <v>25</v>
      </c>
      <c r="B46" t="s">
        <v>139</v>
      </c>
      <c r="C46" t="s">
        <v>196</v>
      </c>
      <c r="D46" t="s">
        <v>129</v>
      </c>
      <c r="E46" t="s">
        <v>109</v>
      </c>
      <c r="F46">
        <v>30</v>
      </c>
      <c r="G46" t="s">
        <v>255</v>
      </c>
      <c r="J46" t="s">
        <v>73</v>
      </c>
    </row>
    <row r="47" spans="1:13" hidden="1" x14ac:dyDescent="0.35">
      <c r="A47" t="s">
        <v>25</v>
      </c>
      <c r="B47" t="s">
        <v>119</v>
      </c>
      <c r="C47" t="s">
        <v>152</v>
      </c>
      <c r="D47" t="s">
        <v>129</v>
      </c>
      <c r="E47" t="s">
        <v>95</v>
      </c>
      <c r="F47">
        <v>20</v>
      </c>
      <c r="G47" t="s">
        <v>255</v>
      </c>
      <c r="I47">
        <v>10</v>
      </c>
    </row>
    <row r="48" spans="1:13" hidden="1" x14ac:dyDescent="0.35">
      <c r="A48" t="s">
        <v>25</v>
      </c>
      <c r="B48" t="s">
        <v>26</v>
      </c>
      <c r="C48" t="s">
        <v>102</v>
      </c>
      <c r="D48" t="s">
        <v>129</v>
      </c>
      <c r="E48" t="s">
        <v>95</v>
      </c>
      <c r="F48">
        <v>30</v>
      </c>
      <c r="G48" t="s">
        <v>255</v>
      </c>
      <c r="J48" t="s">
        <v>51</v>
      </c>
    </row>
    <row r="49" spans="1:13" hidden="1" x14ac:dyDescent="0.35">
      <c r="A49" t="s">
        <v>25</v>
      </c>
      <c r="B49" t="s">
        <v>26</v>
      </c>
      <c r="C49" t="s">
        <v>153</v>
      </c>
      <c r="D49" t="s">
        <v>129</v>
      </c>
      <c r="G49" t="s">
        <v>257</v>
      </c>
    </row>
    <row r="50" spans="1:13" hidden="1" x14ac:dyDescent="0.35">
      <c r="A50" t="s">
        <v>25</v>
      </c>
      <c r="B50" t="s">
        <v>26</v>
      </c>
      <c r="C50" t="s">
        <v>246</v>
      </c>
      <c r="D50" t="s">
        <v>129</v>
      </c>
      <c r="G50" t="s">
        <v>257</v>
      </c>
    </row>
    <row r="51" spans="1:13" hidden="1" x14ac:dyDescent="0.35">
      <c r="A51" t="s">
        <v>25</v>
      </c>
      <c r="B51" t="s">
        <v>26</v>
      </c>
      <c r="C51" t="s">
        <v>161</v>
      </c>
      <c r="D51" t="s">
        <v>129</v>
      </c>
      <c r="F51">
        <v>30</v>
      </c>
      <c r="G51" t="s">
        <v>257</v>
      </c>
      <c r="K51" t="s">
        <v>162</v>
      </c>
    </row>
    <row r="52" spans="1:13" hidden="1" x14ac:dyDescent="0.35">
      <c r="A52" t="s">
        <v>25</v>
      </c>
      <c r="B52" t="s">
        <v>26</v>
      </c>
      <c r="C52" t="s">
        <v>168</v>
      </c>
      <c r="D52" t="s">
        <v>129</v>
      </c>
      <c r="G52" t="s">
        <v>257</v>
      </c>
    </row>
    <row r="53" spans="1:13" hidden="1" x14ac:dyDescent="0.35">
      <c r="A53" t="s">
        <v>25</v>
      </c>
      <c r="B53" t="s">
        <v>26</v>
      </c>
      <c r="C53" t="s">
        <v>117</v>
      </c>
      <c r="D53" t="s">
        <v>129</v>
      </c>
      <c r="E53" t="s">
        <v>109</v>
      </c>
      <c r="F53">
        <v>80</v>
      </c>
      <c r="G53" t="s">
        <v>257</v>
      </c>
    </row>
    <row r="54" spans="1:13" hidden="1" x14ac:dyDescent="0.35">
      <c r="A54" t="s">
        <v>25</v>
      </c>
      <c r="B54" t="s">
        <v>26</v>
      </c>
      <c r="C54" t="s">
        <v>167</v>
      </c>
      <c r="D54" t="s">
        <v>41</v>
      </c>
      <c r="E54" t="s">
        <v>109</v>
      </c>
      <c r="F54">
        <v>20</v>
      </c>
      <c r="G54" t="s">
        <v>255</v>
      </c>
      <c r="H54" t="s">
        <v>269</v>
      </c>
    </row>
    <row r="55" spans="1:13" x14ac:dyDescent="0.35">
      <c r="A55" t="s">
        <v>25</v>
      </c>
      <c r="B55" t="s">
        <v>26</v>
      </c>
      <c r="C55" t="s">
        <v>245</v>
      </c>
      <c r="D55" t="s">
        <v>41</v>
      </c>
      <c r="E55" t="s">
        <v>109</v>
      </c>
      <c r="F55">
        <v>30</v>
      </c>
      <c r="G55" t="s">
        <v>56</v>
      </c>
      <c r="H55" t="s">
        <v>269</v>
      </c>
      <c r="M55">
        <v>30</v>
      </c>
    </row>
    <row r="56" spans="1:13" hidden="1" x14ac:dyDescent="0.35">
      <c r="A56" t="s">
        <v>25</v>
      </c>
      <c r="B56" t="s">
        <v>26</v>
      </c>
      <c r="C56" t="s">
        <v>67</v>
      </c>
      <c r="D56" t="s">
        <v>43</v>
      </c>
      <c r="E56" t="s">
        <v>95</v>
      </c>
      <c r="F56">
        <v>30</v>
      </c>
      <c r="G56" t="s">
        <v>255</v>
      </c>
      <c r="H56" t="s">
        <v>269</v>
      </c>
      <c r="J56" t="s">
        <v>51</v>
      </c>
    </row>
    <row r="57" spans="1:13" hidden="1" x14ac:dyDescent="0.35">
      <c r="A57" t="s">
        <v>25</v>
      </c>
      <c r="B57" t="s">
        <v>139</v>
      </c>
      <c r="C57" t="s">
        <v>283</v>
      </c>
      <c r="D57" t="s">
        <v>151</v>
      </c>
      <c r="G57" t="s">
        <v>255</v>
      </c>
    </row>
    <row r="58" spans="1:13" hidden="1" x14ac:dyDescent="0.35">
      <c r="A58" t="s">
        <v>25</v>
      </c>
      <c r="B58" t="s">
        <v>26</v>
      </c>
      <c r="C58" t="s">
        <v>284</v>
      </c>
      <c r="D58" t="s">
        <v>28</v>
      </c>
      <c r="F58">
        <v>20</v>
      </c>
      <c r="G58" t="s">
        <v>55</v>
      </c>
      <c r="H58" t="s">
        <v>269</v>
      </c>
    </row>
    <row r="59" spans="1:13" hidden="1" x14ac:dyDescent="0.35">
      <c r="A59" t="s">
        <v>25</v>
      </c>
      <c r="B59" t="s">
        <v>36</v>
      </c>
      <c r="C59" t="s">
        <v>254</v>
      </c>
      <c r="D59" t="s">
        <v>43</v>
      </c>
      <c r="F59">
        <v>30</v>
      </c>
      <c r="G59" t="s">
        <v>255</v>
      </c>
      <c r="H59" t="s">
        <v>269</v>
      </c>
    </row>
    <row r="60" spans="1:13" x14ac:dyDescent="0.35">
      <c r="A60" t="s">
        <v>25</v>
      </c>
      <c r="B60" t="s">
        <v>26</v>
      </c>
      <c r="C60" t="s">
        <v>244</v>
      </c>
      <c r="D60" t="s">
        <v>43</v>
      </c>
      <c r="E60" t="s">
        <v>95</v>
      </c>
      <c r="F60">
        <v>20</v>
      </c>
      <c r="G60" t="s">
        <v>56</v>
      </c>
      <c r="H60" t="s">
        <v>269</v>
      </c>
      <c r="J60" t="s">
        <v>239</v>
      </c>
      <c r="M60">
        <v>20</v>
      </c>
    </row>
    <row r="61" spans="1:13" x14ac:dyDescent="0.35">
      <c r="A61" t="s">
        <v>25</v>
      </c>
      <c r="B61" t="s">
        <v>139</v>
      </c>
      <c r="C61" t="s">
        <v>165</v>
      </c>
      <c r="D61" t="s">
        <v>43</v>
      </c>
      <c r="E61" t="s">
        <v>109</v>
      </c>
      <c r="F61">
        <v>50</v>
      </c>
      <c r="G61" t="s">
        <v>56</v>
      </c>
      <c r="H61" t="s">
        <v>269</v>
      </c>
      <c r="K61" t="s">
        <v>81</v>
      </c>
      <c r="M61">
        <v>50</v>
      </c>
    </row>
    <row r="62" spans="1:13" hidden="1" x14ac:dyDescent="0.35">
      <c r="A62" t="s">
        <v>25</v>
      </c>
      <c r="B62" t="s">
        <v>26</v>
      </c>
      <c r="C62" t="s">
        <v>285</v>
      </c>
      <c r="D62" t="s">
        <v>31</v>
      </c>
      <c r="E62" t="s">
        <v>109</v>
      </c>
      <c r="F62">
        <v>50</v>
      </c>
      <c r="G62" t="s">
        <v>255</v>
      </c>
      <c r="H62" t="s">
        <v>269</v>
      </c>
      <c r="I62">
        <v>30</v>
      </c>
      <c r="K62" t="s">
        <v>227</v>
      </c>
    </row>
    <row r="63" spans="1:13" x14ac:dyDescent="0.35">
      <c r="A63" t="s">
        <v>25</v>
      </c>
      <c r="B63" t="s">
        <v>26</v>
      </c>
      <c r="C63" t="s">
        <v>286</v>
      </c>
      <c r="D63" t="s">
        <v>241</v>
      </c>
      <c r="E63" t="s">
        <v>79</v>
      </c>
      <c r="F63">
        <v>50</v>
      </c>
      <c r="G63" t="s">
        <v>56</v>
      </c>
      <c r="H63" t="s">
        <v>269</v>
      </c>
      <c r="M63">
        <v>50</v>
      </c>
    </row>
    <row r="64" spans="1:13" x14ac:dyDescent="0.35">
      <c r="A64" t="s">
        <v>25</v>
      </c>
      <c r="B64" t="s">
        <v>119</v>
      </c>
      <c r="C64" t="s">
        <v>287</v>
      </c>
      <c r="D64" t="s">
        <v>43</v>
      </c>
      <c r="E64" t="s">
        <v>40</v>
      </c>
      <c r="F64">
        <v>30</v>
      </c>
      <c r="G64" t="s">
        <v>56</v>
      </c>
      <c r="H64" t="s">
        <v>269</v>
      </c>
      <c r="M64">
        <v>30</v>
      </c>
    </row>
    <row r="65" spans="1:13" x14ac:dyDescent="0.35">
      <c r="A65" t="s">
        <v>25</v>
      </c>
      <c r="B65" t="s">
        <v>26</v>
      </c>
      <c r="C65" t="s">
        <v>288</v>
      </c>
      <c r="D65" t="s">
        <v>31</v>
      </c>
      <c r="E65" t="s">
        <v>79</v>
      </c>
      <c r="F65">
        <v>80</v>
      </c>
      <c r="G65" t="s">
        <v>56</v>
      </c>
      <c r="H65" t="s">
        <v>269</v>
      </c>
      <c r="I65">
        <v>50</v>
      </c>
      <c r="M65">
        <v>50</v>
      </c>
    </row>
    <row r="66" spans="1:13" hidden="1" x14ac:dyDescent="0.35">
      <c r="A66" t="s">
        <v>25</v>
      </c>
      <c r="B66" t="s">
        <v>26</v>
      </c>
      <c r="C66" t="s">
        <v>289</v>
      </c>
      <c r="D66" t="s">
        <v>43</v>
      </c>
      <c r="E66" t="s">
        <v>108</v>
      </c>
      <c r="F66">
        <v>30</v>
      </c>
      <c r="G66" t="s">
        <v>255</v>
      </c>
      <c r="H66" t="s">
        <v>290</v>
      </c>
    </row>
    <row r="67" spans="1:13" hidden="1" x14ac:dyDescent="0.35">
      <c r="A67" t="s">
        <v>25</v>
      </c>
      <c r="B67" t="s">
        <v>26</v>
      </c>
      <c r="C67" t="s">
        <v>291</v>
      </c>
      <c r="D67" t="s">
        <v>154</v>
      </c>
      <c r="E67" t="s">
        <v>40</v>
      </c>
      <c r="F67">
        <v>30</v>
      </c>
      <c r="G67" t="s">
        <v>255</v>
      </c>
      <c r="I67">
        <v>20</v>
      </c>
    </row>
    <row r="68" spans="1:13" hidden="1" x14ac:dyDescent="0.35">
      <c r="A68" t="s">
        <v>25</v>
      </c>
      <c r="B68" t="s">
        <v>26</v>
      </c>
      <c r="C68" t="s">
        <v>292</v>
      </c>
      <c r="D68" t="s">
        <v>151</v>
      </c>
      <c r="G68" t="s">
        <v>256</v>
      </c>
      <c r="H68" t="s">
        <v>290</v>
      </c>
    </row>
    <row r="69" spans="1:13" hidden="1" x14ac:dyDescent="0.35">
      <c r="A69" t="s">
        <v>25</v>
      </c>
      <c r="B69" t="s">
        <v>215</v>
      </c>
      <c r="C69" t="s">
        <v>293</v>
      </c>
      <c r="D69" t="s">
        <v>151</v>
      </c>
      <c r="G69" t="s">
        <v>256</v>
      </c>
      <c r="H69" t="s">
        <v>269</v>
      </c>
    </row>
    <row r="70" spans="1:13" hidden="1" x14ac:dyDescent="0.35">
      <c r="A70" t="s">
        <v>25</v>
      </c>
      <c r="B70" t="s">
        <v>236</v>
      </c>
      <c r="C70" t="s">
        <v>226</v>
      </c>
      <c r="D70" t="s">
        <v>129</v>
      </c>
      <c r="E70" t="s">
        <v>79</v>
      </c>
      <c r="F70">
        <v>50</v>
      </c>
      <c r="G70" t="s">
        <v>256</v>
      </c>
      <c r="K70" t="s">
        <v>141</v>
      </c>
    </row>
    <row r="71" spans="1:13" hidden="1" x14ac:dyDescent="0.35">
      <c r="A71" t="s">
        <v>25</v>
      </c>
      <c r="B71" t="s">
        <v>26</v>
      </c>
      <c r="C71" t="s">
        <v>216</v>
      </c>
      <c r="D71" t="s">
        <v>129</v>
      </c>
      <c r="E71" t="s">
        <v>79</v>
      </c>
      <c r="F71">
        <v>30</v>
      </c>
      <c r="G71" t="s">
        <v>256</v>
      </c>
    </row>
    <row r="72" spans="1:13" hidden="1" x14ac:dyDescent="0.35">
      <c r="A72" t="s">
        <v>25</v>
      </c>
      <c r="B72" t="s">
        <v>26</v>
      </c>
      <c r="C72" t="s">
        <v>213</v>
      </c>
      <c r="D72" t="s">
        <v>129</v>
      </c>
      <c r="E72" t="s">
        <v>95</v>
      </c>
      <c r="F72">
        <v>30</v>
      </c>
      <c r="G72" t="s">
        <v>256</v>
      </c>
    </row>
    <row r="73" spans="1:13" hidden="1" x14ac:dyDescent="0.35">
      <c r="A73" t="s">
        <v>25</v>
      </c>
      <c r="B73" t="s">
        <v>26</v>
      </c>
      <c r="C73" t="s">
        <v>189</v>
      </c>
      <c r="D73" t="s">
        <v>129</v>
      </c>
      <c r="E73" t="s">
        <v>79</v>
      </c>
      <c r="F73">
        <v>80</v>
      </c>
      <c r="G73" t="s">
        <v>256</v>
      </c>
    </row>
    <row r="74" spans="1:13" hidden="1" x14ac:dyDescent="0.35">
      <c r="A74" t="s">
        <v>25</v>
      </c>
      <c r="B74" t="s">
        <v>26</v>
      </c>
      <c r="C74" t="s">
        <v>150</v>
      </c>
      <c r="D74" t="s">
        <v>129</v>
      </c>
      <c r="E74" t="s">
        <v>79</v>
      </c>
      <c r="G74" t="s">
        <v>256</v>
      </c>
      <c r="K74" t="s">
        <v>29</v>
      </c>
    </row>
    <row r="75" spans="1:13" hidden="1" x14ac:dyDescent="0.35">
      <c r="A75" t="s">
        <v>25</v>
      </c>
      <c r="B75" t="s">
        <v>26</v>
      </c>
      <c r="C75" t="s">
        <v>207</v>
      </c>
      <c r="D75" t="s">
        <v>129</v>
      </c>
      <c r="E75" t="s">
        <v>109</v>
      </c>
      <c r="F75">
        <v>50</v>
      </c>
      <c r="G75" t="s">
        <v>256</v>
      </c>
    </row>
    <row r="76" spans="1:13" hidden="1" x14ac:dyDescent="0.35">
      <c r="A76" t="s">
        <v>25</v>
      </c>
      <c r="B76" t="s">
        <v>36</v>
      </c>
      <c r="C76" t="s">
        <v>54</v>
      </c>
      <c r="D76" t="s">
        <v>129</v>
      </c>
      <c r="E76" t="s">
        <v>108</v>
      </c>
      <c r="F76">
        <v>30</v>
      </c>
      <c r="G76" t="s">
        <v>256</v>
      </c>
      <c r="J76" t="s">
        <v>37</v>
      </c>
    </row>
    <row r="77" spans="1:13" hidden="1" x14ac:dyDescent="0.35">
      <c r="A77" t="s">
        <v>25</v>
      </c>
      <c r="B77" t="s">
        <v>26</v>
      </c>
      <c r="C77" t="s">
        <v>107</v>
      </c>
      <c r="D77" t="s">
        <v>129</v>
      </c>
      <c r="E77" t="s">
        <v>95</v>
      </c>
      <c r="F77">
        <v>20</v>
      </c>
      <c r="G77" t="s">
        <v>256</v>
      </c>
      <c r="J77" t="s">
        <v>51</v>
      </c>
    </row>
    <row r="78" spans="1:13" hidden="1" x14ac:dyDescent="0.35">
      <c r="A78" t="s">
        <v>25</v>
      </c>
      <c r="B78" t="s">
        <v>26</v>
      </c>
      <c r="C78" t="s">
        <v>294</v>
      </c>
      <c r="D78" t="s">
        <v>129</v>
      </c>
      <c r="E78" t="s">
        <v>40</v>
      </c>
      <c r="F78">
        <v>50</v>
      </c>
      <c r="G78" t="s">
        <v>256</v>
      </c>
    </row>
    <row r="79" spans="1:13" hidden="1" x14ac:dyDescent="0.35">
      <c r="A79" t="s">
        <v>25</v>
      </c>
      <c r="B79" t="s">
        <v>26</v>
      </c>
      <c r="C79" t="s">
        <v>295</v>
      </c>
      <c r="D79" t="s">
        <v>129</v>
      </c>
      <c r="G79" t="s">
        <v>256</v>
      </c>
    </row>
    <row r="80" spans="1:13" hidden="1" x14ac:dyDescent="0.35">
      <c r="A80" t="s">
        <v>25</v>
      </c>
      <c r="B80" t="s">
        <v>60</v>
      </c>
      <c r="C80" t="s">
        <v>296</v>
      </c>
      <c r="D80" t="s">
        <v>129</v>
      </c>
      <c r="G80" t="s">
        <v>256</v>
      </c>
    </row>
    <row r="81" spans="1:13" hidden="1" x14ac:dyDescent="0.35">
      <c r="A81" t="s">
        <v>25</v>
      </c>
      <c r="B81" t="s">
        <v>26</v>
      </c>
      <c r="C81" t="s">
        <v>195</v>
      </c>
      <c r="D81" t="s">
        <v>63</v>
      </c>
      <c r="E81" t="s">
        <v>109</v>
      </c>
      <c r="G81" t="s">
        <v>256</v>
      </c>
    </row>
    <row r="82" spans="1:13" hidden="1" x14ac:dyDescent="0.35">
      <c r="A82" t="s">
        <v>25</v>
      </c>
      <c r="B82" t="s">
        <v>215</v>
      </c>
      <c r="C82" t="s">
        <v>251</v>
      </c>
      <c r="D82" t="s">
        <v>129</v>
      </c>
      <c r="E82" t="s">
        <v>108</v>
      </c>
      <c r="G82" t="s">
        <v>256</v>
      </c>
      <c r="K82" t="s">
        <v>247</v>
      </c>
    </row>
    <row r="83" spans="1:13" hidden="1" x14ac:dyDescent="0.35">
      <c r="A83" t="s">
        <v>25</v>
      </c>
      <c r="B83" t="s">
        <v>26</v>
      </c>
      <c r="C83" t="s">
        <v>217</v>
      </c>
      <c r="D83" t="s">
        <v>129</v>
      </c>
      <c r="E83" t="s">
        <v>95</v>
      </c>
      <c r="F83">
        <v>50</v>
      </c>
      <c r="G83" t="s">
        <v>256</v>
      </c>
    </row>
    <row r="84" spans="1:13" hidden="1" x14ac:dyDescent="0.35">
      <c r="A84" t="s">
        <v>25</v>
      </c>
      <c r="B84" t="s">
        <v>26</v>
      </c>
      <c r="C84" t="s">
        <v>214</v>
      </c>
      <c r="D84" t="s">
        <v>129</v>
      </c>
      <c r="E84" t="s">
        <v>95</v>
      </c>
      <c r="G84" t="s">
        <v>256</v>
      </c>
    </row>
    <row r="85" spans="1:13" hidden="1" x14ac:dyDescent="0.35">
      <c r="A85" t="s">
        <v>25</v>
      </c>
      <c r="B85" t="s">
        <v>26</v>
      </c>
      <c r="C85" t="s">
        <v>220</v>
      </c>
      <c r="D85" t="s">
        <v>129</v>
      </c>
      <c r="E85" t="s">
        <v>79</v>
      </c>
      <c r="F85">
        <v>30</v>
      </c>
      <c r="G85" t="s">
        <v>256</v>
      </c>
    </row>
    <row r="86" spans="1:13" hidden="1" x14ac:dyDescent="0.35">
      <c r="A86" t="s">
        <v>25</v>
      </c>
      <c r="B86" t="s">
        <v>160</v>
      </c>
      <c r="C86" t="s">
        <v>201</v>
      </c>
      <c r="D86" t="s">
        <v>129</v>
      </c>
      <c r="E86" t="s">
        <v>109</v>
      </c>
      <c r="F86">
        <v>50</v>
      </c>
      <c r="G86" t="s">
        <v>256</v>
      </c>
    </row>
    <row r="87" spans="1:13" hidden="1" x14ac:dyDescent="0.35">
      <c r="A87" t="s">
        <v>112</v>
      </c>
      <c r="B87" t="s">
        <v>138</v>
      </c>
      <c r="C87" t="s">
        <v>133</v>
      </c>
      <c r="D87" t="s">
        <v>129</v>
      </c>
      <c r="E87" t="s">
        <v>95</v>
      </c>
      <c r="F87">
        <v>20</v>
      </c>
      <c r="G87" t="s">
        <v>256</v>
      </c>
    </row>
    <row r="88" spans="1:13" hidden="1" x14ac:dyDescent="0.35">
      <c r="A88" t="s">
        <v>25</v>
      </c>
      <c r="B88" t="s">
        <v>223</v>
      </c>
      <c r="C88" t="s">
        <v>211</v>
      </c>
      <c r="D88" t="s">
        <v>129</v>
      </c>
      <c r="E88" t="s">
        <v>79</v>
      </c>
      <c r="F88">
        <v>50</v>
      </c>
      <c r="G88" t="s">
        <v>256</v>
      </c>
      <c r="K88" t="s">
        <v>141</v>
      </c>
    </row>
    <row r="89" spans="1:13" hidden="1" x14ac:dyDescent="0.35">
      <c r="A89" t="s">
        <v>25</v>
      </c>
      <c r="B89" t="s">
        <v>26</v>
      </c>
      <c r="C89" t="s">
        <v>297</v>
      </c>
      <c r="D89" t="s">
        <v>241</v>
      </c>
      <c r="F89">
        <v>20</v>
      </c>
      <c r="G89" t="s">
        <v>255</v>
      </c>
      <c r="H89" t="s">
        <v>269</v>
      </c>
    </row>
    <row r="90" spans="1:13" x14ac:dyDescent="0.35">
      <c r="A90" t="s">
        <v>25</v>
      </c>
      <c r="B90" t="s">
        <v>215</v>
      </c>
      <c r="C90" t="s">
        <v>298</v>
      </c>
      <c r="D90" t="s">
        <v>43</v>
      </c>
      <c r="E90" t="s">
        <v>108</v>
      </c>
      <c r="F90">
        <v>30</v>
      </c>
      <c r="G90" t="s">
        <v>56</v>
      </c>
      <c r="H90" t="s">
        <v>269</v>
      </c>
      <c r="M90">
        <v>30</v>
      </c>
    </row>
    <row r="91" spans="1:13" hidden="1" x14ac:dyDescent="0.35">
      <c r="A91" t="s">
        <v>25</v>
      </c>
      <c r="B91" t="s">
        <v>26</v>
      </c>
      <c r="C91" t="s">
        <v>299</v>
      </c>
      <c r="D91" t="s">
        <v>43</v>
      </c>
      <c r="E91" t="s">
        <v>109</v>
      </c>
      <c r="F91">
        <v>50</v>
      </c>
      <c r="G91" t="s">
        <v>255</v>
      </c>
      <c r="H91" t="s">
        <v>290</v>
      </c>
    </row>
    <row r="92" spans="1:13" hidden="1" x14ac:dyDescent="0.35">
      <c r="A92" t="s">
        <v>25</v>
      </c>
      <c r="B92" t="s">
        <v>139</v>
      </c>
      <c r="C92" t="s">
        <v>300</v>
      </c>
      <c r="D92" t="s">
        <v>43</v>
      </c>
      <c r="E92" t="s">
        <v>79</v>
      </c>
      <c r="F92">
        <v>80</v>
      </c>
      <c r="G92" t="s">
        <v>255</v>
      </c>
    </row>
    <row r="93" spans="1:13" hidden="1" x14ac:dyDescent="0.35">
      <c r="A93" t="s">
        <v>25</v>
      </c>
      <c r="B93" t="s">
        <v>215</v>
      </c>
      <c r="C93" t="s">
        <v>159</v>
      </c>
      <c r="D93" t="s">
        <v>43</v>
      </c>
      <c r="E93" t="s">
        <v>79</v>
      </c>
      <c r="F93">
        <v>50</v>
      </c>
      <c r="G93" t="s">
        <v>255</v>
      </c>
      <c r="H93" t="s">
        <v>269</v>
      </c>
      <c r="K93" t="s">
        <v>142</v>
      </c>
    </row>
    <row r="94" spans="1:13" x14ac:dyDescent="0.35">
      <c r="A94" t="s">
        <v>112</v>
      </c>
      <c r="B94" t="s">
        <v>138</v>
      </c>
      <c r="C94" t="s">
        <v>301</v>
      </c>
      <c r="D94" t="s">
        <v>28</v>
      </c>
      <c r="E94" t="s">
        <v>108</v>
      </c>
      <c r="F94">
        <v>10</v>
      </c>
      <c r="G94" t="s">
        <v>56</v>
      </c>
      <c r="H94" t="s">
        <v>243</v>
      </c>
    </row>
    <row r="95" spans="1:13" hidden="1" x14ac:dyDescent="0.35">
      <c r="A95" t="s">
        <v>25</v>
      </c>
      <c r="B95" t="s">
        <v>119</v>
      </c>
      <c r="C95" t="s">
        <v>120</v>
      </c>
      <c r="D95" t="s">
        <v>129</v>
      </c>
      <c r="E95" t="s">
        <v>80</v>
      </c>
      <c r="F95">
        <v>30</v>
      </c>
      <c r="G95" t="s">
        <v>257</v>
      </c>
    </row>
    <row r="96" spans="1:13" hidden="1" x14ac:dyDescent="0.35">
      <c r="A96" t="s">
        <v>25</v>
      </c>
      <c r="B96" t="s">
        <v>26</v>
      </c>
      <c r="C96" t="s">
        <v>115</v>
      </c>
      <c r="D96" t="s">
        <v>129</v>
      </c>
      <c r="E96" t="s">
        <v>80</v>
      </c>
      <c r="F96">
        <v>30</v>
      </c>
      <c r="G96" t="s">
        <v>257</v>
      </c>
    </row>
    <row r="97" spans="1:11" hidden="1" x14ac:dyDescent="0.35">
      <c r="A97" t="s">
        <v>25</v>
      </c>
      <c r="B97" t="s">
        <v>36</v>
      </c>
      <c r="C97" t="s">
        <v>228</v>
      </c>
      <c r="D97" t="s">
        <v>63</v>
      </c>
      <c r="E97" t="s">
        <v>79</v>
      </c>
      <c r="F97">
        <v>80</v>
      </c>
      <c r="G97" t="s">
        <v>257</v>
      </c>
      <c r="K97" t="s">
        <v>29</v>
      </c>
    </row>
    <row r="98" spans="1:11" hidden="1" x14ac:dyDescent="0.35">
      <c r="A98" t="s">
        <v>25</v>
      </c>
      <c r="B98" t="s">
        <v>26</v>
      </c>
      <c r="C98" t="s">
        <v>134</v>
      </c>
      <c r="D98" t="s">
        <v>129</v>
      </c>
      <c r="E98" t="s">
        <v>108</v>
      </c>
      <c r="F98">
        <v>30</v>
      </c>
      <c r="G98" t="s">
        <v>257</v>
      </c>
      <c r="K98" t="s">
        <v>29</v>
      </c>
    </row>
    <row r="99" spans="1:11" hidden="1" x14ac:dyDescent="0.35">
      <c r="A99" t="s">
        <v>25</v>
      </c>
      <c r="B99" t="s">
        <v>26</v>
      </c>
      <c r="C99" t="s">
        <v>205</v>
      </c>
      <c r="D99" t="s">
        <v>63</v>
      </c>
      <c r="G99" t="s">
        <v>257</v>
      </c>
      <c r="K99" t="s">
        <v>29</v>
      </c>
    </row>
    <row r="100" spans="1:11" hidden="1" x14ac:dyDescent="0.35">
      <c r="A100" t="s">
        <v>25</v>
      </c>
      <c r="B100" t="s">
        <v>36</v>
      </c>
      <c r="C100" t="s">
        <v>127</v>
      </c>
      <c r="D100" t="s">
        <v>63</v>
      </c>
      <c r="E100" t="s">
        <v>109</v>
      </c>
      <c r="G100" t="s">
        <v>257</v>
      </c>
    </row>
    <row r="101" spans="1:11" hidden="1" x14ac:dyDescent="0.35">
      <c r="A101" t="s">
        <v>45</v>
      </c>
      <c r="B101" t="s">
        <v>104</v>
      </c>
      <c r="C101" t="s">
        <v>105</v>
      </c>
      <c r="D101" t="s">
        <v>129</v>
      </c>
      <c r="E101" t="s">
        <v>91</v>
      </c>
      <c r="F101">
        <v>20</v>
      </c>
      <c r="G101" t="s">
        <v>257</v>
      </c>
      <c r="J101" t="s">
        <v>51</v>
      </c>
    </row>
    <row r="102" spans="1:11" hidden="1" x14ac:dyDescent="0.35">
      <c r="A102" t="s">
        <v>25</v>
      </c>
      <c r="B102" t="s">
        <v>26</v>
      </c>
      <c r="C102" t="s">
        <v>128</v>
      </c>
      <c r="D102" t="s">
        <v>63</v>
      </c>
      <c r="E102" t="s">
        <v>79</v>
      </c>
      <c r="G102" t="s">
        <v>257</v>
      </c>
    </row>
    <row r="103" spans="1:11" hidden="1" x14ac:dyDescent="0.35">
      <c r="A103" t="s">
        <v>25</v>
      </c>
      <c r="B103" t="s">
        <v>36</v>
      </c>
      <c r="C103" t="s">
        <v>206</v>
      </c>
      <c r="D103" t="s">
        <v>129</v>
      </c>
      <c r="E103" t="s">
        <v>79</v>
      </c>
      <c r="F103">
        <v>30</v>
      </c>
      <c r="G103" t="s">
        <v>257</v>
      </c>
    </row>
    <row r="104" spans="1:11" hidden="1" x14ac:dyDescent="0.35">
      <c r="A104" t="s">
        <v>25</v>
      </c>
      <c r="B104" t="s">
        <v>26</v>
      </c>
      <c r="C104" t="s">
        <v>103</v>
      </c>
      <c r="D104" t="s">
        <v>129</v>
      </c>
      <c r="E104" t="s">
        <v>95</v>
      </c>
      <c r="F104">
        <v>30</v>
      </c>
      <c r="G104" t="s">
        <v>255</v>
      </c>
      <c r="J104" t="s">
        <v>51</v>
      </c>
    </row>
    <row r="105" spans="1:11" hidden="1" x14ac:dyDescent="0.35">
      <c r="A105" t="s">
        <v>25</v>
      </c>
      <c r="B105" t="s">
        <v>26</v>
      </c>
      <c r="C105" t="s">
        <v>116</v>
      </c>
      <c r="D105" t="s">
        <v>63</v>
      </c>
      <c r="E105" t="s">
        <v>109</v>
      </c>
      <c r="F105">
        <v>20</v>
      </c>
      <c r="G105" t="s">
        <v>257</v>
      </c>
    </row>
    <row r="106" spans="1:11" hidden="1" x14ac:dyDescent="0.35">
      <c r="A106" t="s">
        <v>25</v>
      </c>
      <c r="B106" t="s">
        <v>26</v>
      </c>
      <c r="C106" t="s">
        <v>66</v>
      </c>
      <c r="D106" t="s">
        <v>129</v>
      </c>
      <c r="E106" t="s">
        <v>108</v>
      </c>
      <c r="F106">
        <v>50</v>
      </c>
      <c r="G106" t="s">
        <v>257</v>
      </c>
    </row>
    <row r="107" spans="1:11" hidden="1" x14ac:dyDescent="0.35">
      <c r="A107" t="s">
        <v>25</v>
      </c>
      <c r="B107" t="s">
        <v>26</v>
      </c>
      <c r="C107" t="s">
        <v>74</v>
      </c>
      <c r="D107" t="s">
        <v>129</v>
      </c>
      <c r="E107" t="s">
        <v>79</v>
      </c>
      <c r="F107">
        <v>80</v>
      </c>
      <c r="G107" t="s">
        <v>257</v>
      </c>
      <c r="K107" t="s">
        <v>29</v>
      </c>
    </row>
    <row r="108" spans="1:11" hidden="1" x14ac:dyDescent="0.35">
      <c r="A108" t="s">
        <v>25</v>
      </c>
      <c r="B108" t="s">
        <v>26</v>
      </c>
      <c r="C108" t="s">
        <v>96</v>
      </c>
      <c r="D108" t="s">
        <v>63</v>
      </c>
      <c r="E108" t="s">
        <v>79</v>
      </c>
      <c r="G108" t="s">
        <v>257</v>
      </c>
      <c r="K108" t="s">
        <v>97</v>
      </c>
    </row>
    <row r="109" spans="1:11" hidden="1" x14ac:dyDescent="0.35">
      <c r="A109" t="s">
        <v>25</v>
      </c>
      <c r="B109" t="s">
        <v>26</v>
      </c>
      <c r="C109" t="s">
        <v>68</v>
      </c>
      <c r="D109" t="s">
        <v>129</v>
      </c>
      <c r="E109" t="s">
        <v>91</v>
      </c>
      <c r="F109">
        <v>30</v>
      </c>
      <c r="G109" t="s">
        <v>257</v>
      </c>
    </row>
    <row r="110" spans="1:11" hidden="1" x14ac:dyDescent="0.35">
      <c r="A110" t="s">
        <v>25</v>
      </c>
      <c r="B110" t="s">
        <v>155</v>
      </c>
      <c r="C110" t="s">
        <v>111</v>
      </c>
      <c r="D110" t="s">
        <v>129</v>
      </c>
      <c r="E110" t="s">
        <v>79</v>
      </c>
      <c r="F110">
        <v>30</v>
      </c>
      <c r="G110" t="s">
        <v>257</v>
      </c>
      <c r="J110" t="s">
        <v>34</v>
      </c>
      <c r="K110" t="s">
        <v>141</v>
      </c>
    </row>
    <row r="111" spans="1:11" hidden="1" x14ac:dyDescent="0.35">
      <c r="A111" t="s">
        <v>25</v>
      </c>
      <c r="B111" t="s">
        <v>36</v>
      </c>
      <c r="C111" t="s">
        <v>123</v>
      </c>
      <c r="D111" t="s">
        <v>63</v>
      </c>
      <c r="E111" t="s">
        <v>109</v>
      </c>
      <c r="F111">
        <v>20</v>
      </c>
      <c r="G111" t="s">
        <v>257</v>
      </c>
      <c r="K111" t="s">
        <v>29</v>
      </c>
    </row>
    <row r="112" spans="1:11" hidden="1" x14ac:dyDescent="0.35">
      <c r="A112" t="s">
        <v>25</v>
      </c>
      <c r="B112" t="s">
        <v>26</v>
      </c>
      <c r="C112" t="s">
        <v>65</v>
      </c>
      <c r="D112" t="s">
        <v>129</v>
      </c>
      <c r="E112" t="s">
        <v>91</v>
      </c>
      <c r="F112">
        <v>50</v>
      </c>
      <c r="G112" t="s">
        <v>257</v>
      </c>
      <c r="J112" t="s">
        <v>48</v>
      </c>
    </row>
    <row r="113" spans="1:11" hidden="1" x14ac:dyDescent="0.35">
      <c r="A113" t="s">
        <v>25</v>
      </c>
      <c r="B113" t="s">
        <v>26</v>
      </c>
      <c r="C113" t="s">
        <v>101</v>
      </c>
      <c r="D113" t="s">
        <v>129</v>
      </c>
      <c r="E113" t="s">
        <v>95</v>
      </c>
      <c r="F113">
        <v>30</v>
      </c>
      <c r="G113" t="s">
        <v>257</v>
      </c>
      <c r="J113" t="s">
        <v>51</v>
      </c>
    </row>
    <row r="114" spans="1:11" hidden="1" x14ac:dyDescent="0.35">
      <c r="A114" t="s">
        <v>45</v>
      </c>
      <c r="B114" t="s">
        <v>46</v>
      </c>
      <c r="C114" t="s">
        <v>106</v>
      </c>
      <c r="D114" t="s">
        <v>63</v>
      </c>
      <c r="E114" t="s">
        <v>91</v>
      </c>
      <c r="F114">
        <v>20</v>
      </c>
      <c r="G114" t="s">
        <v>257</v>
      </c>
      <c r="J114" t="s">
        <v>51</v>
      </c>
    </row>
    <row r="115" spans="1:11" hidden="1" x14ac:dyDescent="0.35">
      <c r="A115" t="s">
        <v>59</v>
      </c>
      <c r="B115" t="s">
        <v>60</v>
      </c>
      <c r="C115" t="s">
        <v>122</v>
      </c>
      <c r="D115" t="s">
        <v>129</v>
      </c>
      <c r="E115" t="s">
        <v>80</v>
      </c>
      <c r="F115">
        <v>30</v>
      </c>
      <c r="G115" t="s">
        <v>257</v>
      </c>
    </row>
    <row r="116" spans="1:11" hidden="1" x14ac:dyDescent="0.35">
      <c r="A116" t="s">
        <v>25</v>
      </c>
      <c r="B116" t="s">
        <v>36</v>
      </c>
      <c r="C116" t="s">
        <v>94</v>
      </c>
      <c r="D116" t="s">
        <v>129</v>
      </c>
      <c r="E116" t="s">
        <v>108</v>
      </c>
      <c r="F116">
        <v>30</v>
      </c>
      <c r="G116" t="s">
        <v>257</v>
      </c>
    </row>
    <row r="117" spans="1:11" hidden="1" x14ac:dyDescent="0.35">
      <c r="A117" t="s">
        <v>25</v>
      </c>
      <c r="B117" t="s">
        <v>26</v>
      </c>
      <c r="C117" t="s">
        <v>52</v>
      </c>
      <c r="D117" t="s">
        <v>129</v>
      </c>
      <c r="E117" t="s">
        <v>109</v>
      </c>
      <c r="F117">
        <v>30</v>
      </c>
      <c r="G117" t="s">
        <v>257</v>
      </c>
      <c r="I117">
        <v>10</v>
      </c>
      <c r="J117" t="s">
        <v>34</v>
      </c>
    </row>
    <row r="118" spans="1:11" hidden="1" x14ac:dyDescent="0.35">
      <c r="A118" t="s">
        <v>25</v>
      </c>
      <c r="B118" t="s">
        <v>26</v>
      </c>
      <c r="C118" t="s">
        <v>98</v>
      </c>
      <c r="D118" t="s">
        <v>63</v>
      </c>
      <c r="E118" t="s">
        <v>79</v>
      </c>
      <c r="F118">
        <v>80</v>
      </c>
      <c r="G118" t="s">
        <v>257</v>
      </c>
      <c r="J118" t="s">
        <v>34</v>
      </c>
      <c r="K118" t="s">
        <v>29</v>
      </c>
    </row>
    <row r="119" spans="1:11" hidden="1" x14ac:dyDescent="0.35">
      <c r="A119" t="s">
        <v>25</v>
      </c>
      <c r="B119" t="s">
        <v>26</v>
      </c>
      <c r="C119" t="s">
        <v>62</v>
      </c>
      <c r="D119" t="s">
        <v>129</v>
      </c>
      <c r="E119" t="s">
        <v>109</v>
      </c>
      <c r="F119">
        <v>30</v>
      </c>
      <c r="G119" t="s">
        <v>257</v>
      </c>
      <c r="J119" t="s">
        <v>51</v>
      </c>
    </row>
    <row r="120" spans="1:11" hidden="1" x14ac:dyDescent="0.35">
      <c r="A120" t="s">
        <v>69</v>
      </c>
      <c r="B120" t="s">
        <v>70</v>
      </c>
      <c r="C120" t="s">
        <v>71</v>
      </c>
      <c r="D120" t="s">
        <v>129</v>
      </c>
      <c r="E120" t="s">
        <v>91</v>
      </c>
      <c r="F120">
        <v>30</v>
      </c>
      <c r="G120" t="s">
        <v>257</v>
      </c>
      <c r="J120" t="s">
        <v>48</v>
      </c>
    </row>
    <row r="121" spans="1:11" hidden="1" x14ac:dyDescent="0.35">
      <c r="A121" t="s">
        <v>25</v>
      </c>
      <c r="B121" t="s">
        <v>113</v>
      </c>
      <c r="C121" t="s">
        <v>114</v>
      </c>
      <c r="D121" t="s">
        <v>129</v>
      </c>
      <c r="E121" t="s">
        <v>79</v>
      </c>
      <c r="F121">
        <v>20</v>
      </c>
      <c r="G121" t="s">
        <v>257</v>
      </c>
    </row>
    <row r="122" spans="1:11" hidden="1" x14ac:dyDescent="0.35">
      <c r="A122" t="s">
        <v>25</v>
      </c>
      <c r="B122" t="s">
        <v>130</v>
      </c>
      <c r="C122" t="s">
        <v>131</v>
      </c>
      <c r="D122" t="s">
        <v>129</v>
      </c>
      <c r="E122" t="s">
        <v>91</v>
      </c>
      <c r="F122">
        <v>10</v>
      </c>
      <c r="G122" t="s">
        <v>257</v>
      </c>
    </row>
    <row r="123" spans="1:11" hidden="1" x14ac:dyDescent="0.35">
      <c r="A123" t="s">
        <v>25</v>
      </c>
      <c r="B123" t="s">
        <v>26</v>
      </c>
      <c r="C123" t="s">
        <v>164</v>
      </c>
      <c r="D123" t="s">
        <v>63</v>
      </c>
      <c r="E123" t="s">
        <v>109</v>
      </c>
      <c r="F123">
        <v>30</v>
      </c>
      <c r="G123" t="s">
        <v>257</v>
      </c>
    </row>
    <row r="124" spans="1:11" hidden="1" x14ac:dyDescent="0.35">
      <c r="A124" t="s">
        <v>25</v>
      </c>
      <c r="B124" t="s">
        <v>26</v>
      </c>
      <c r="C124" t="s">
        <v>140</v>
      </c>
      <c r="D124" t="s">
        <v>129</v>
      </c>
      <c r="E124" t="s">
        <v>108</v>
      </c>
      <c r="G124" t="s">
        <v>257</v>
      </c>
      <c r="K124" t="s">
        <v>29</v>
      </c>
    </row>
    <row r="125" spans="1:11" hidden="1" x14ac:dyDescent="0.35">
      <c r="A125" t="s">
        <v>25</v>
      </c>
      <c r="B125" t="s">
        <v>26</v>
      </c>
      <c r="C125" t="s">
        <v>89</v>
      </c>
      <c r="D125" t="s">
        <v>28</v>
      </c>
      <c r="E125" t="s">
        <v>95</v>
      </c>
      <c r="F125">
        <v>10</v>
      </c>
      <c r="G125" t="s">
        <v>9</v>
      </c>
      <c r="H125" t="s">
        <v>93</v>
      </c>
    </row>
    <row r="126" spans="1:11" hidden="1" x14ac:dyDescent="0.35">
      <c r="A126" t="s">
        <v>25</v>
      </c>
      <c r="B126" t="s">
        <v>36</v>
      </c>
      <c r="C126" t="s">
        <v>110</v>
      </c>
      <c r="D126" t="s">
        <v>28</v>
      </c>
      <c r="E126" t="s">
        <v>79</v>
      </c>
      <c r="F126">
        <v>50</v>
      </c>
      <c r="G126" t="s">
        <v>10</v>
      </c>
      <c r="J126" t="s">
        <v>34</v>
      </c>
    </row>
    <row r="127" spans="1:11" hidden="1" x14ac:dyDescent="0.35">
      <c r="A127" t="s">
        <v>25</v>
      </c>
      <c r="B127" t="s">
        <v>26</v>
      </c>
      <c r="C127" t="s">
        <v>190</v>
      </c>
      <c r="D127" t="s">
        <v>28</v>
      </c>
      <c r="E127" t="s">
        <v>95</v>
      </c>
      <c r="F127">
        <v>50</v>
      </c>
      <c r="G127" t="s">
        <v>10</v>
      </c>
      <c r="H127" t="s">
        <v>192</v>
      </c>
      <c r="I127">
        <v>15</v>
      </c>
    </row>
    <row r="128" spans="1:11" hidden="1" x14ac:dyDescent="0.35">
      <c r="A128" t="s">
        <v>25</v>
      </c>
      <c r="B128" t="s">
        <v>26</v>
      </c>
      <c r="C128" t="s">
        <v>82</v>
      </c>
      <c r="D128" t="s">
        <v>28</v>
      </c>
      <c r="E128" t="s">
        <v>40</v>
      </c>
      <c r="F128">
        <v>50</v>
      </c>
      <c r="G128" t="s">
        <v>10</v>
      </c>
      <c r="H128" t="s">
        <v>202</v>
      </c>
      <c r="I128">
        <v>30</v>
      </c>
      <c r="J128" t="s">
        <v>51</v>
      </c>
    </row>
    <row r="129" spans="1:11" hidden="1" x14ac:dyDescent="0.35">
      <c r="A129" t="s">
        <v>25</v>
      </c>
      <c r="B129" t="s">
        <v>26</v>
      </c>
      <c r="C129" t="s">
        <v>76</v>
      </c>
      <c r="D129" t="s">
        <v>28</v>
      </c>
      <c r="E129" t="s">
        <v>40</v>
      </c>
      <c r="F129">
        <v>50</v>
      </c>
      <c r="G129" t="s">
        <v>9</v>
      </c>
      <c r="I129">
        <v>40</v>
      </c>
    </row>
    <row r="130" spans="1:11" hidden="1" x14ac:dyDescent="0.35">
      <c r="A130" t="s">
        <v>25</v>
      </c>
      <c r="B130" t="s">
        <v>26</v>
      </c>
      <c r="C130" t="s">
        <v>77</v>
      </c>
      <c r="D130" t="s">
        <v>28</v>
      </c>
      <c r="E130" t="s">
        <v>79</v>
      </c>
      <c r="F130">
        <v>50</v>
      </c>
      <c r="G130" t="s">
        <v>9</v>
      </c>
      <c r="I130">
        <v>30</v>
      </c>
      <c r="J130" t="s">
        <v>78</v>
      </c>
    </row>
    <row r="131" spans="1:11" hidden="1" x14ac:dyDescent="0.35">
      <c r="A131" t="s">
        <v>45</v>
      </c>
      <c r="B131" t="s">
        <v>46</v>
      </c>
      <c r="C131" t="s">
        <v>84</v>
      </c>
      <c r="D131" t="s">
        <v>28</v>
      </c>
      <c r="E131" t="s">
        <v>91</v>
      </c>
      <c r="F131">
        <v>50</v>
      </c>
      <c r="G131" t="s">
        <v>9</v>
      </c>
      <c r="J131" t="s">
        <v>51</v>
      </c>
    </row>
    <row r="132" spans="1:11" hidden="1" x14ac:dyDescent="0.35">
      <c r="A132" t="s">
        <v>25</v>
      </c>
      <c r="B132" t="s">
        <v>26</v>
      </c>
      <c r="C132" t="s">
        <v>85</v>
      </c>
      <c r="D132" t="s">
        <v>28</v>
      </c>
      <c r="E132" t="s">
        <v>109</v>
      </c>
      <c r="F132">
        <v>30</v>
      </c>
      <c r="G132" t="s">
        <v>9</v>
      </c>
      <c r="H132" t="s">
        <v>235</v>
      </c>
      <c r="J132" t="s">
        <v>32</v>
      </c>
    </row>
    <row r="133" spans="1:11" hidden="1" x14ac:dyDescent="0.35">
      <c r="A133" t="s">
        <v>25</v>
      </c>
      <c r="B133" t="s">
        <v>26</v>
      </c>
      <c r="C133" t="s">
        <v>86</v>
      </c>
      <c r="D133" t="s">
        <v>28</v>
      </c>
      <c r="E133" t="s">
        <v>40</v>
      </c>
      <c r="F133">
        <v>50</v>
      </c>
      <c r="G133" t="s">
        <v>9</v>
      </c>
    </row>
    <row r="134" spans="1:11" hidden="1" x14ac:dyDescent="0.35">
      <c r="A134" t="s">
        <v>25</v>
      </c>
      <c r="B134" t="s">
        <v>157</v>
      </c>
      <c r="C134" t="s">
        <v>148</v>
      </c>
      <c r="D134" t="s">
        <v>28</v>
      </c>
      <c r="E134" t="s">
        <v>109</v>
      </c>
      <c r="F134">
        <v>80</v>
      </c>
      <c r="G134" t="s">
        <v>10</v>
      </c>
      <c r="H134" t="s">
        <v>158</v>
      </c>
      <c r="I134">
        <v>80</v>
      </c>
      <c r="K134" t="s">
        <v>29</v>
      </c>
    </row>
    <row r="135" spans="1:11" hidden="1" x14ac:dyDescent="0.35">
      <c r="A135" t="s">
        <v>25</v>
      </c>
      <c r="B135" t="s">
        <v>26</v>
      </c>
      <c r="C135" t="s">
        <v>163</v>
      </c>
      <c r="D135" t="s">
        <v>28</v>
      </c>
      <c r="E135" t="s">
        <v>108</v>
      </c>
      <c r="F135">
        <v>20</v>
      </c>
      <c r="G135" t="s">
        <v>10</v>
      </c>
      <c r="H135" t="s">
        <v>158</v>
      </c>
    </row>
    <row r="136" spans="1:11" hidden="1" x14ac:dyDescent="0.35">
      <c r="A136" t="s">
        <v>25</v>
      </c>
      <c r="B136" t="s">
        <v>26</v>
      </c>
      <c r="C136" t="s">
        <v>166</v>
      </c>
      <c r="D136" t="s">
        <v>28</v>
      </c>
      <c r="E136" t="s">
        <v>109</v>
      </c>
      <c r="F136">
        <v>30</v>
      </c>
      <c r="G136" t="s">
        <v>10</v>
      </c>
      <c r="H136" t="s">
        <v>145</v>
      </c>
      <c r="K136" t="s">
        <v>137</v>
      </c>
    </row>
    <row r="137" spans="1:11" hidden="1" x14ac:dyDescent="0.35">
      <c r="A137" t="s">
        <v>45</v>
      </c>
      <c r="B137" t="s">
        <v>46</v>
      </c>
      <c r="C137" t="s">
        <v>47</v>
      </c>
      <c r="D137" t="s">
        <v>28</v>
      </c>
      <c r="E137" t="s">
        <v>91</v>
      </c>
      <c r="F137">
        <v>20</v>
      </c>
      <c r="G137" t="s">
        <v>10</v>
      </c>
      <c r="H137" t="s">
        <v>145</v>
      </c>
      <c r="I137">
        <v>20</v>
      </c>
      <c r="J137" t="s">
        <v>48</v>
      </c>
    </row>
    <row r="138" spans="1:11" hidden="1" x14ac:dyDescent="0.35">
      <c r="A138" t="s">
        <v>149</v>
      </c>
      <c r="B138" t="s">
        <v>26</v>
      </c>
      <c r="C138" t="s">
        <v>99</v>
      </c>
      <c r="D138" t="s">
        <v>28</v>
      </c>
      <c r="E138" t="s">
        <v>79</v>
      </c>
      <c r="F138">
        <v>30</v>
      </c>
      <c r="G138" t="s">
        <v>9</v>
      </c>
      <c r="H138" t="s">
        <v>144</v>
      </c>
      <c r="I138">
        <v>10</v>
      </c>
    </row>
    <row r="139" spans="1:11" hidden="1" x14ac:dyDescent="0.35">
      <c r="A139" t="s">
        <v>25</v>
      </c>
      <c r="B139" t="s">
        <v>36</v>
      </c>
      <c r="C139" t="s">
        <v>53</v>
      </c>
      <c r="D139" t="s">
        <v>28</v>
      </c>
      <c r="E139" t="s">
        <v>109</v>
      </c>
      <c r="F139">
        <v>80</v>
      </c>
      <c r="G139" t="s">
        <v>10</v>
      </c>
    </row>
    <row r="140" spans="1:11" hidden="1" x14ac:dyDescent="0.35">
      <c r="A140" t="s">
        <v>25</v>
      </c>
      <c r="B140" t="s">
        <v>169</v>
      </c>
      <c r="C140" t="s">
        <v>170</v>
      </c>
      <c r="D140" t="s">
        <v>169</v>
      </c>
    </row>
    <row r="141" spans="1:11" hidden="1" x14ac:dyDescent="0.35">
      <c r="A141" t="s">
        <v>25</v>
      </c>
      <c r="B141" t="s">
        <v>169</v>
      </c>
      <c r="C141" t="s">
        <v>172</v>
      </c>
      <c r="D141" t="s">
        <v>169</v>
      </c>
    </row>
    <row r="142" spans="1:11" hidden="1" x14ac:dyDescent="0.35">
      <c r="A142" t="s">
        <v>25</v>
      </c>
      <c r="B142" t="s">
        <v>169</v>
      </c>
      <c r="C142" t="s">
        <v>171</v>
      </c>
      <c r="D142" t="s">
        <v>169</v>
      </c>
      <c r="H142" t="s">
        <v>93</v>
      </c>
      <c r="J142" t="s">
        <v>73</v>
      </c>
    </row>
    <row r="143" spans="1:11" hidden="1" x14ac:dyDescent="0.35">
      <c r="A143" t="s">
        <v>25</v>
      </c>
      <c r="B143" t="s">
        <v>169</v>
      </c>
      <c r="C143" t="s">
        <v>173</v>
      </c>
      <c r="D143" t="s">
        <v>169</v>
      </c>
    </row>
    <row r="144" spans="1:11" hidden="1" x14ac:dyDescent="0.35">
      <c r="A144" t="s">
        <v>25</v>
      </c>
      <c r="B144" t="s">
        <v>169</v>
      </c>
      <c r="C144" t="s">
        <v>174</v>
      </c>
      <c r="D144" t="s">
        <v>169</v>
      </c>
    </row>
    <row r="145" spans="1:13" hidden="1" x14ac:dyDescent="0.35">
      <c r="A145" t="s">
        <v>25</v>
      </c>
      <c r="B145" t="s">
        <v>169</v>
      </c>
      <c r="C145" t="s">
        <v>175</v>
      </c>
      <c r="D145" t="s">
        <v>169</v>
      </c>
    </row>
    <row r="146" spans="1:13" hidden="1" x14ac:dyDescent="0.35">
      <c r="A146" t="s">
        <v>25</v>
      </c>
      <c r="B146" t="s">
        <v>169</v>
      </c>
      <c r="C146" t="s">
        <v>208</v>
      </c>
      <c r="D146" t="s">
        <v>169</v>
      </c>
    </row>
    <row r="147" spans="1:13" hidden="1" x14ac:dyDescent="0.35">
      <c r="A147" t="s">
        <v>25</v>
      </c>
      <c r="B147" t="s">
        <v>169</v>
      </c>
      <c r="C147" t="s">
        <v>177</v>
      </c>
      <c r="D147" t="s">
        <v>169</v>
      </c>
    </row>
    <row r="148" spans="1:13" hidden="1" x14ac:dyDescent="0.35">
      <c r="A148" t="s">
        <v>25</v>
      </c>
      <c r="B148" t="s">
        <v>169</v>
      </c>
      <c r="C148" t="s">
        <v>176</v>
      </c>
      <c r="D148" t="s">
        <v>169</v>
      </c>
    </row>
    <row r="149" spans="1:13" hidden="1" x14ac:dyDescent="0.35">
      <c r="A149" t="s">
        <v>25</v>
      </c>
      <c r="B149" t="s">
        <v>169</v>
      </c>
      <c r="C149" t="s">
        <v>178</v>
      </c>
      <c r="D149" t="s">
        <v>169</v>
      </c>
    </row>
    <row r="150" spans="1:13" hidden="1" x14ac:dyDescent="0.35">
      <c r="A150" t="s">
        <v>25</v>
      </c>
      <c r="B150" t="s">
        <v>180</v>
      </c>
      <c r="C150" t="s">
        <v>181</v>
      </c>
      <c r="D150" t="s">
        <v>169</v>
      </c>
    </row>
    <row r="151" spans="1:13" hidden="1" x14ac:dyDescent="0.35">
      <c r="A151" t="s">
        <v>25</v>
      </c>
      <c r="B151" t="s">
        <v>169</v>
      </c>
      <c r="C151" t="s">
        <v>179</v>
      </c>
      <c r="D151" t="s">
        <v>169</v>
      </c>
    </row>
    <row r="152" spans="1:13" hidden="1" x14ac:dyDescent="0.35">
      <c r="A152" t="s">
        <v>25</v>
      </c>
      <c r="B152" t="s">
        <v>169</v>
      </c>
      <c r="C152" t="s">
        <v>182</v>
      </c>
      <c r="D152" t="s">
        <v>169</v>
      </c>
    </row>
    <row r="153" spans="1:13" hidden="1" x14ac:dyDescent="0.35">
      <c r="A153" t="s">
        <v>25</v>
      </c>
      <c r="B153" t="s">
        <v>169</v>
      </c>
      <c r="C153" t="s">
        <v>183</v>
      </c>
      <c r="D153" t="s">
        <v>169</v>
      </c>
    </row>
    <row r="154" spans="1:13" hidden="1" x14ac:dyDescent="0.35">
      <c r="A154" t="s">
        <v>25</v>
      </c>
      <c r="B154" t="s">
        <v>169</v>
      </c>
      <c r="C154" t="s">
        <v>184</v>
      </c>
      <c r="D154" t="s">
        <v>169</v>
      </c>
    </row>
    <row r="155" spans="1:13" hidden="1" x14ac:dyDescent="0.35">
      <c r="A155" t="s">
        <v>25</v>
      </c>
      <c r="B155" t="s">
        <v>169</v>
      </c>
      <c r="C155" t="s">
        <v>185</v>
      </c>
      <c r="D155" t="s">
        <v>169</v>
      </c>
    </row>
    <row r="156" spans="1:13" hidden="1" x14ac:dyDescent="0.35">
      <c r="A156" t="s">
        <v>25</v>
      </c>
      <c r="B156" t="s">
        <v>169</v>
      </c>
      <c r="C156" t="s">
        <v>186</v>
      </c>
      <c r="D156" t="s">
        <v>169</v>
      </c>
    </row>
    <row r="157" spans="1:13" hidden="1" x14ac:dyDescent="0.35">
      <c r="A157" t="s">
        <v>25</v>
      </c>
      <c r="B157" t="s">
        <v>169</v>
      </c>
      <c r="C157" t="s">
        <v>187</v>
      </c>
      <c r="D157" t="s">
        <v>169</v>
      </c>
    </row>
    <row r="158" spans="1:13" hidden="1" x14ac:dyDescent="0.35">
      <c r="A158" t="s">
        <v>25</v>
      </c>
      <c r="B158" t="s">
        <v>169</v>
      </c>
      <c r="C158" t="s">
        <v>188</v>
      </c>
      <c r="D158" t="s">
        <v>169</v>
      </c>
    </row>
    <row r="159" spans="1:13" x14ac:dyDescent="0.35">
      <c r="A159" t="s">
        <v>25</v>
      </c>
      <c r="B159" t="s">
        <v>26</v>
      </c>
      <c r="C159" t="s">
        <v>302</v>
      </c>
      <c r="D159" t="s">
        <v>43</v>
      </c>
      <c r="E159" t="s">
        <v>109</v>
      </c>
      <c r="F159">
        <v>30</v>
      </c>
      <c r="G159" t="s">
        <v>56</v>
      </c>
      <c r="M159">
        <v>20</v>
      </c>
    </row>
    <row r="160" spans="1:13" x14ac:dyDescent="0.35">
      <c r="A160" t="s">
        <v>303</v>
      </c>
      <c r="B160" t="s">
        <v>119</v>
      </c>
      <c r="C160" t="s">
        <v>304</v>
      </c>
      <c r="D160" t="s">
        <v>28</v>
      </c>
      <c r="E160" t="s">
        <v>40</v>
      </c>
      <c r="F160">
        <v>50</v>
      </c>
      <c r="G160" t="s">
        <v>56</v>
      </c>
      <c r="H160" t="s">
        <v>305</v>
      </c>
    </row>
    <row r="161" spans="1:11" hidden="1" x14ac:dyDescent="0.35">
      <c r="A161" t="s">
        <v>25</v>
      </c>
      <c r="B161" t="s">
        <v>160</v>
      </c>
      <c r="C161" t="s">
        <v>221</v>
      </c>
      <c r="D161" t="s">
        <v>28</v>
      </c>
      <c r="E161" t="s">
        <v>79</v>
      </c>
      <c r="F161">
        <v>50</v>
      </c>
      <c r="G161" t="s">
        <v>55</v>
      </c>
      <c r="H161" t="s">
        <v>224</v>
      </c>
    </row>
    <row r="162" spans="1:11" hidden="1" x14ac:dyDescent="0.35">
      <c r="A162" t="s">
        <v>25</v>
      </c>
      <c r="B162" t="s">
        <v>36</v>
      </c>
      <c r="C162" t="s">
        <v>229</v>
      </c>
      <c r="D162" t="s">
        <v>28</v>
      </c>
      <c r="E162" t="s">
        <v>108</v>
      </c>
      <c r="F162">
        <v>30</v>
      </c>
      <c r="G162" t="s">
        <v>55</v>
      </c>
      <c r="H162" t="s">
        <v>224</v>
      </c>
      <c r="K162" t="s">
        <v>212</v>
      </c>
    </row>
    <row r="163" spans="1:11" hidden="1" x14ac:dyDescent="0.35">
      <c r="A163" t="s">
        <v>25</v>
      </c>
      <c r="B163" t="s">
        <v>26</v>
      </c>
      <c r="C163" t="s">
        <v>222</v>
      </c>
      <c r="D163" t="s">
        <v>28</v>
      </c>
      <c r="E163" t="s">
        <v>108</v>
      </c>
      <c r="F163">
        <v>80</v>
      </c>
      <c r="G163" t="s">
        <v>10</v>
      </c>
      <c r="H163" t="s">
        <v>224</v>
      </c>
      <c r="I163">
        <v>30</v>
      </c>
      <c r="J163" t="s">
        <v>193</v>
      </c>
    </row>
    <row r="164" spans="1:11" hidden="1" x14ac:dyDescent="0.35">
      <c r="A164" t="s">
        <v>25</v>
      </c>
      <c r="B164" t="s">
        <v>26</v>
      </c>
      <c r="C164" t="s">
        <v>233</v>
      </c>
      <c r="D164" t="s">
        <v>28</v>
      </c>
      <c r="E164" t="s">
        <v>79</v>
      </c>
      <c r="F164">
        <v>50</v>
      </c>
      <c r="G164" t="s">
        <v>55</v>
      </c>
      <c r="H164" t="s">
        <v>234</v>
      </c>
    </row>
    <row r="165" spans="1:11" hidden="1" x14ac:dyDescent="0.35">
      <c r="A165" t="s">
        <v>25</v>
      </c>
      <c r="B165" t="s">
        <v>200</v>
      </c>
      <c r="C165" t="s">
        <v>219</v>
      </c>
      <c r="D165" t="s">
        <v>28</v>
      </c>
      <c r="E165" t="s">
        <v>109</v>
      </c>
      <c r="F165">
        <v>30</v>
      </c>
      <c r="G165" t="s">
        <v>55</v>
      </c>
      <c r="H165" t="s">
        <v>234</v>
      </c>
      <c r="K165" t="s">
        <v>29</v>
      </c>
    </row>
    <row r="166" spans="1:11" hidden="1" x14ac:dyDescent="0.35">
      <c r="A166" t="s">
        <v>25</v>
      </c>
      <c r="B166" t="s">
        <v>223</v>
      </c>
      <c r="C166" t="s">
        <v>194</v>
      </c>
      <c r="D166" t="s">
        <v>28</v>
      </c>
      <c r="E166" t="s">
        <v>79</v>
      </c>
      <c r="F166">
        <v>50</v>
      </c>
      <c r="G166" t="s">
        <v>10</v>
      </c>
      <c r="H166" t="s">
        <v>235</v>
      </c>
      <c r="I166">
        <v>20</v>
      </c>
      <c r="K166" t="s">
        <v>203</v>
      </c>
    </row>
    <row r="167" spans="1:11" hidden="1" x14ac:dyDescent="0.35">
      <c r="A167" t="s">
        <v>25</v>
      </c>
      <c r="B167" t="s">
        <v>26</v>
      </c>
      <c r="C167" t="s">
        <v>306</v>
      </c>
      <c r="D167" t="s">
        <v>28</v>
      </c>
      <c r="E167" t="s">
        <v>79</v>
      </c>
      <c r="F167">
        <v>80</v>
      </c>
      <c r="G167" t="s">
        <v>55</v>
      </c>
      <c r="H167" t="s">
        <v>235</v>
      </c>
      <c r="I167">
        <v>20</v>
      </c>
    </row>
    <row r="168" spans="1:11" hidden="1" x14ac:dyDescent="0.35">
      <c r="A168" t="s">
        <v>25</v>
      </c>
      <c r="B168" t="s">
        <v>26</v>
      </c>
      <c r="C168" t="s">
        <v>237</v>
      </c>
      <c r="D168" t="s">
        <v>28</v>
      </c>
      <c r="E168" t="s">
        <v>95</v>
      </c>
      <c r="F168">
        <v>80</v>
      </c>
      <c r="G168" t="s">
        <v>55</v>
      </c>
      <c r="H168" t="s">
        <v>238</v>
      </c>
    </row>
    <row r="169" spans="1:11" hidden="1" x14ac:dyDescent="0.35">
      <c r="A169" t="s">
        <v>25</v>
      </c>
      <c r="B169" t="s">
        <v>26</v>
      </c>
      <c r="C169" t="s">
        <v>225</v>
      </c>
      <c r="D169" t="s">
        <v>28</v>
      </c>
      <c r="E169" t="s">
        <v>95</v>
      </c>
      <c r="F169">
        <v>80</v>
      </c>
      <c r="G169" t="s">
        <v>55</v>
      </c>
      <c r="H169" t="s">
        <v>238</v>
      </c>
      <c r="I169">
        <v>10</v>
      </c>
      <c r="J169" t="s">
        <v>239</v>
      </c>
    </row>
    <row r="170" spans="1:11" hidden="1" x14ac:dyDescent="0.35">
      <c r="A170" t="s">
        <v>25</v>
      </c>
      <c r="B170" t="s">
        <v>26</v>
      </c>
      <c r="C170" t="s">
        <v>147</v>
      </c>
      <c r="D170" t="s">
        <v>28</v>
      </c>
      <c r="E170" t="s">
        <v>108</v>
      </c>
      <c r="F170">
        <v>80</v>
      </c>
      <c r="G170" t="s">
        <v>10</v>
      </c>
      <c r="H170" t="s">
        <v>238</v>
      </c>
      <c r="I170">
        <v>20</v>
      </c>
      <c r="K170" t="s">
        <v>204</v>
      </c>
    </row>
    <row r="171" spans="1:11" hidden="1" x14ac:dyDescent="0.35">
      <c r="A171" t="s">
        <v>25</v>
      </c>
      <c r="B171" t="s">
        <v>26</v>
      </c>
      <c r="C171" t="s">
        <v>230</v>
      </c>
      <c r="D171" t="s">
        <v>28</v>
      </c>
      <c r="E171" t="s">
        <v>40</v>
      </c>
      <c r="F171">
        <v>50</v>
      </c>
      <c r="G171" t="s">
        <v>55</v>
      </c>
      <c r="H171" t="s">
        <v>93</v>
      </c>
      <c r="I171">
        <v>20</v>
      </c>
    </row>
    <row r="172" spans="1:11" hidden="1" x14ac:dyDescent="0.35">
      <c r="A172" t="s">
        <v>25</v>
      </c>
      <c r="B172" t="s">
        <v>135</v>
      </c>
      <c r="C172" t="s">
        <v>209</v>
      </c>
      <c r="D172" t="s">
        <v>28</v>
      </c>
      <c r="E172" t="s">
        <v>109</v>
      </c>
      <c r="F172">
        <v>50</v>
      </c>
      <c r="G172" t="s">
        <v>55</v>
      </c>
      <c r="H172" t="s">
        <v>238</v>
      </c>
      <c r="I172">
        <v>20</v>
      </c>
      <c r="K172" t="s">
        <v>210</v>
      </c>
    </row>
    <row r="173" spans="1:11" hidden="1" x14ac:dyDescent="0.35">
      <c r="A173" t="s">
        <v>25</v>
      </c>
      <c r="B173" t="s">
        <v>26</v>
      </c>
      <c r="C173" t="s">
        <v>143</v>
      </c>
      <c r="D173" t="s">
        <v>28</v>
      </c>
      <c r="E173" t="s">
        <v>108</v>
      </c>
      <c r="F173">
        <v>80</v>
      </c>
      <c r="G173" t="s">
        <v>10</v>
      </c>
      <c r="H173" t="s">
        <v>202</v>
      </c>
      <c r="I173">
        <v>20</v>
      </c>
    </row>
    <row r="174" spans="1:11" hidden="1" x14ac:dyDescent="0.35">
      <c r="A174" t="s">
        <v>25</v>
      </c>
      <c r="B174" t="s">
        <v>26</v>
      </c>
      <c r="C174" t="s">
        <v>248</v>
      </c>
      <c r="D174" t="s">
        <v>28</v>
      </c>
      <c r="E174" t="s">
        <v>108</v>
      </c>
      <c r="F174">
        <v>20</v>
      </c>
      <c r="G174" t="s">
        <v>55</v>
      </c>
      <c r="H174" t="s">
        <v>234</v>
      </c>
    </row>
    <row r="175" spans="1:11" hidden="1" x14ac:dyDescent="0.35">
      <c r="A175" t="s">
        <v>25</v>
      </c>
      <c r="B175" t="s">
        <v>26</v>
      </c>
      <c r="C175" t="s">
        <v>250</v>
      </c>
      <c r="D175" t="s">
        <v>28</v>
      </c>
      <c r="E175" t="s">
        <v>80</v>
      </c>
      <c r="F175">
        <v>50</v>
      </c>
      <c r="G175" t="s">
        <v>55</v>
      </c>
      <c r="H175" t="s">
        <v>238</v>
      </c>
    </row>
    <row r="176" spans="1:11" x14ac:dyDescent="0.35">
      <c r="A176" t="s">
        <v>303</v>
      </c>
      <c r="B176" t="s">
        <v>119</v>
      </c>
      <c r="C176" t="s">
        <v>307</v>
      </c>
      <c r="D176" t="s">
        <v>28</v>
      </c>
      <c r="E176" t="s">
        <v>40</v>
      </c>
      <c r="F176">
        <v>10</v>
      </c>
      <c r="G176" t="s">
        <v>56</v>
      </c>
      <c r="H176" t="s">
        <v>243</v>
      </c>
    </row>
    <row r="177" spans="1:13" hidden="1" x14ac:dyDescent="0.35">
      <c r="A177" t="s">
        <v>25</v>
      </c>
      <c r="B177" t="s">
        <v>26</v>
      </c>
      <c r="C177" t="s">
        <v>308</v>
      </c>
      <c r="D177" t="s">
        <v>28</v>
      </c>
      <c r="F177">
        <v>30</v>
      </c>
      <c r="G177" t="s">
        <v>55</v>
      </c>
      <c r="H177" t="s">
        <v>243</v>
      </c>
    </row>
    <row r="178" spans="1:13" hidden="1" x14ac:dyDescent="0.35">
      <c r="A178" t="s">
        <v>25</v>
      </c>
      <c r="B178" t="s">
        <v>26</v>
      </c>
      <c r="C178" t="s">
        <v>309</v>
      </c>
      <c r="D178" t="s">
        <v>241</v>
      </c>
      <c r="E178" t="s">
        <v>109</v>
      </c>
      <c r="F178">
        <v>20</v>
      </c>
      <c r="G178" t="s">
        <v>255</v>
      </c>
    </row>
    <row r="179" spans="1:13" x14ac:dyDescent="0.35">
      <c r="A179" t="s">
        <v>25</v>
      </c>
      <c r="B179" t="s">
        <v>26</v>
      </c>
      <c r="C179" t="s">
        <v>310</v>
      </c>
      <c r="D179" t="s">
        <v>31</v>
      </c>
      <c r="E179" t="s">
        <v>91</v>
      </c>
      <c r="F179">
        <v>50</v>
      </c>
      <c r="G179" t="s">
        <v>56</v>
      </c>
      <c r="H179" t="s">
        <v>260</v>
      </c>
      <c r="M179">
        <v>30</v>
      </c>
    </row>
  </sheetData>
  <autoFilter ref="A1:M179" xr:uid="{F51DC3D3-F51C-4A1C-8876-FB0FD1045D79}">
    <filterColumn colId="6">
      <filters>
        <filter val="2023 Q4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Parameters</vt:lpstr>
      <vt:lpstr>Capacity</vt:lpstr>
      <vt:lpstr>GITHUB_EPICS</vt:lpstr>
      <vt:lpstr>EPICS_ESTIMATE</vt:lpstr>
      <vt:lpstr>EPICS_PERIOD</vt:lpstr>
      <vt:lpstr>EPICS_STATUS</vt:lpstr>
      <vt:lpstr>EPICS_TYPE</vt:lpstr>
      <vt:lpstr>PERIODS</vt:lpstr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Smyth</dc:creator>
  <dc:description/>
  <cp:lastModifiedBy>Neil Smyth</cp:lastModifiedBy>
  <cp:revision>1</cp:revision>
  <dcterms:created xsi:type="dcterms:W3CDTF">2023-01-30T14:25:48Z</dcterms:created>
  <dcterms:modified xsi:type="dcterms:W3CDTF">2023-10-24T15:56:42Z</dcterms:modified>
  <dc:language>en-US</dc:language>
</cp:coreProperties>
</file>