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1355" windowHeight="8955"/>
  </bookViews>
  <sheets>
    <sheet name="Φύλλο1" sheetId="1" r:id="rId1"/>
    <sheet name="Φύλλο2" sheetId="2" r:id="rId2"/>
    <sheet name="Φύλλο3" sheetId="3" r:id="rId3"/>
  </sheets>
  <definedNames>
    <definedName name="OLE_LINK1" localSheetId="0">Φύλλο1!$E$1</definedName>
  </definedNames>
  <calcPr calcId="125725"/>
</workbook>
</file>

<file path=xl/calcChain.xml><?xml version="1.0" encoding="utf-8"?>
<calcChain xmlns="http://schemas.openxmlformats.org/spreadsheetml/2006/main">
  <c r="F10" i="1"/>
  <c r="O8" l="1"/>
  <c r="F11" s="1"/>
  <c r="H25"/>
  <c r="H16"/>
  <c r="H22" l="1"/>
  <c r="O22" s="1"/>
  <c r="C78"/>
  <c r="I78" s="1"/>
  <c r="A59"/>
  <c r="G59" s="1"/>
  <c r="A78"/>
  <c r="G78" s="1"/>
  <c r="B44"/>
  <c r="H44" s="1"/>
  <c r="Z17"/>
  <c r="Z18"/>
  <c r="Z19"/>
  <c r="Z20"/>
  <c r="Z21"/>
  <c r="Z22"/>
  <c r="Z23"/>
  <c r="Z24"/>
  <c r="Z25"/>
  <c r="Z16"/>
  <c r="T38"/>
  <c r="Y26"/>
  <c r="H17"/>
  <c r="B65" s="1"/>
  <c r="H65" s="1"/>
  <c r="H18"/>
  <c r="B84" s="1"/>
  <c r="H84" s="1"/>
  <c r="H19"/>
  <c r="O19" s="1"/>
  <c r="H20"/>
  <c r="O20" s="1"/>
  <c r="H21"/>
  <c r="B146" s="1"/>
  <c r="H146" s="1"/>
  <c r="H23"/>
  <c r="B187" s="1"/>
  <c r="H187" s="1"/>
  <c r="H24"/>
  <c r="O24" s="1"/>
  <c r="O25"/>
  <c r="F25"/>
  <c r="D25"/>
  <c r="I25"/>
  <c r="F16"/>
  <c r="I16"/>
  <c r="D16"/>
  <c r="G16"/>
  <c r="F17"/>
  <c r="I17"/>
  <c r="D17"/>
  <c r="G17"/>
  <c r="F18"/>
  <c r="I18"/>
  <c r="D18"/>
  <c r="G18"/>
  <c r="F19"/>
  <c r="I19"/>
  <c r="D19"/>
  <c r="G19"/>
  <c r="F20"/>
  <c r="I20"/>
  <c r="D20"/>
  <c r="G20"/>
  <c r="F21"/>
  <c r="I21"/>
  <c r="D21"/>
  <c r="G21"/>
  <c r="F22"/>
  <c r="I22"/>
  <c r="D22"/>
  <c r="G22"/>
  <c r="F23"/>
  <c r="I23"/>
  <c r="D23"/>
  <c r="G23"/>
  <c r="F24"/>
  <c r="I24"/>
  <c r="D24"/>
  <c r="G24"/>
  <c r="G25"/>
  <c r="S16"/>
  <c r="S17"/>
  <c r="S18"/>
  <c r="S19"/>
  <c r="S20"/>
  <c r="S21"/>
  <c r="S22"/>
  <c r="S23"/>
  <c r="S24"/>
  <c r="S25"/>
  <c r="C224"/>
  <c r="C229" s="1"/>
  <c r="C222"/>
  <c r="I222" s="1"/>
  <c r="A222"/>
  <c r="G222" s="1"/>
  <c r="C26"/>
  <c r="B40"/>
  <c r="B41"/>
  <c r="H41" s="1"/>
  <c r="B42"/>
  <c r="H42" s="1"/>
  <c r="B43"/>
  <c r="H43" s="1"/>
  <c r="B46"/>
  <c r="H46" s="1"/>
  <c r="A40"/>
  <c r="G40" s="1"/>
  <c r="C203"/>
  <c r="C204" s="1"/>
  <c r="I204" s="1"/>
  <c r="C201"/>
  <c r="I201" s="1"/>
  <c r="A201"/>
  <c r="G201" s="1"/>
  <c r="B199"/>
  <c r="B220" s="1"/>
  <c r="H220" s="1"/>
  <c r="C63"/>
  <c r="I63" s="1"/>
  <c r="A204"/>
  <c r="G204" s="1"/>
  <c r="A205"/>
  <c r="G226" s="1"/>
  <c r="A206"/>
  <c r="G227" s="1"/>
  <c r="A207"/>
  <c r="G207" s="1"/>
  <c r="J207"/>
  <c r="A208"/>
  <c r="G229" s="1"/>
  <c r="A209"/>
  <c r="G230" s="1"/>
  <c r="K209"/>
  <c r="E210"/>
  <c r="K210" s="1"/>
  <c r="G210"/>
  <c r="K231"/>
  <c r="G231"/>
  <c r="K230"/>
  <c r="J228"/>
  <c r="C183"/>
  <c r="C188" s="1"/>
  <c r="C181"/>
  <c r="I181" s="1"/>
  <c r="A181"/>
  <c r="G181" s="1"/>
  <c r="C162"/>
  <c r="C163" s="1"/>
  <c r="I163" s="1"/>
  <c r="A168"/>
  <c r="G189" s="1"/>
  <c r="A167"/>
  <c r="G167" s="1"/>
  <c r="A166"/>
  <c r="G166" s="1"/>
  <c r="A165"/>
  <c r="G165" s="1"/>
  <c r="A164"/>
  <c r="G164" s="1"/>
  <c r="A163"/>
  <c r="G163" s="1"/>
  <c r="C160"/>
  <c r="I160" s="1"/>
  <c r="A160"/>
  <c r="G160" s="1"/>
  <c r="B158"/>
  <c r="H158" s="1"/>
  <c r="K190"/>
  <c r="G190"/>
  <c r="K189"/>
  <c r="J187"/>
  <c r="E169"/>
  <c r="K169" s="1"/>
  <c r="G169"/>
  <c r="K168"/>
  <c r="J166"/>
  <c r="C142"/>
  <c r="C147" s="1"/>
  <c r="C148" s="1"/>
  <c r="I148" s="1"/>
  <c r="C140"/>
  <c r="I140" s="1"/>
  <c r="A140"/>
  <c r="G140" s="1"/>
  <c r="C121"/>
  <c r="C122" s="1"/>
  <c r="C119"/>
  <c r="I119" s="1"/>
  <c r="A119"/>
  <c r="G119" s="1"/>
  <c r="B117"/>
  <c r="B138" s="1"/>
  <c r="H138" s="1"/>
  <c r="K149"/>
  <c r="G149"/>
  <c r="K148"/>
  <c r="A127"/>
  <c r="G148" s="1"/>
  <c r="A126"/>
  <c r="G126" s="1"/>
  <c r="J146"/>
  <c r="A125"/>
  <c r="G146" s="1"/>
  <c r="A124"/>
  <c r="G124" s="1"/>
  <c r="A123"/>
  <c r="G123" s="1"/>
  <c r="A122"/>
  <c r="G143" s="1"/>
  <c r="E128"/>
  <c r="K128" s="1"/>
  <c r="G128"/>
  <c r="K127"/>
  <c r="J125"/>
  <c r="C101"/>
  <c r="I101" s="1"/>
  <c r="C99"/>
  <c r="I99" s="1"/>
  <c r="A99"/>
  <c r="G99" s="1"/>
  <c r="C80"/>
  <c r="C85" s="1"/>
  <c r="I85" s="1"/>
  <c r="A81"/>
  <c r="G81" s="1"/>
  <c r="A82"/>
  <c r="G103" s="1"/>
  <c r="A83"/>
  <c r="G104" s="1"/>
  <c r="A84"/>
  <c r="G84" s="1"/>
  <c r="A85"/>
  <c r="G106" s="1"/>
  <c r="A86"/>
  <c r="G86" s="1"/>
  <c r="B76"/>
  <c r="B97" s="1"/>
  <c r="H97" s="1"/>
  <c r="K108"/>
  <c r="G108"/>
  <c r="K107"/>
  <c r="J105"/>
  <c r="E87"/>
  <c r="K87" s="1"/>
  <c r="G87"/>
  <c r="K86"/>
  <c r="J84"/>
  <c r="C61"/>
  <c r="I61" s="1"/>
  <c r="C62"/>
  <c r="I62" s="1"/>
  <c r="C67"/>
  <c r="I67" s="1"/>
  <c r="C66"/>
  <c r="I66" s="1"/>
  <c r="C59"/>
  <c r="I59" s="1"/>
  <c r="A41"/>
  <c r="G62" s="1"/>
  <c r="A42"/>
  <c r="G63" s="1"/>
  <c r="A43"/>
  <c r="G64" s="1"/>
  <c r="A44"/>
  <c r="G44" s="1"/>
  <c r="A45"/>
  <c r="G45" s="1"/>
  <c r="A46"/>
  <c r="G46" s="1"/>
  <c r="G68"/>
  <c r="K68"/>
  <c r="K67"/>
  <c r="J65"/>
  <c r="B36"/>
  <c r="H36" s="1"/>
  <c r="E47"/>
  <c r="K47" s="1"/>
  <c r="K46"/>
  <c r="C40"/>
  <c r="C45" s="1"/>
  <c r="I45" s="1"/>
  <c r="C38"/>
  <c r="I38" s="1"/>
  <c r="G47"/>
  <c r="A38"/>
  <c r="G38" s="1"/>
  <c r="I15"/>
  <c r="G15"/>
  <c r="F15"/>
  <c r="E15"/>
  <c r="D15"/>
  <c r="O16"/>
  <c r="G225"/>
  <c r="I183" l="1"/>
  <c r="C102"/>
  <c r="C103" s="1"/>
  <c r="I103" s="1"/>
  <c r="C184"/>
  <c r="C185" s="1"/>
  <c r="I185" s="1"/>
  <c r="G185"/>
  <c r="G228"/>
  <c r="G65"/>
  <c r="G186"/>
  <c r="B67"/>
  <c r="H67" s="1"/>
  <c r="G208"/>
  <c r="C126"/>
  <c r="I126" s="1"/>
  <c r="C127"/>
  <c r="I127" s="1"/>
  <c r="C41"/>
  <c r="I41" s="1"/>
  <c r="C46"/>
  <c r="I46" s="1"/>
  <c r="I121"/>
  <c r="B105"/>
  <c r="H105" s="1"/>
  <c r="G42"/>
  <c r="G188"/>
  <c r="G102"/>
  <c r="G209"/>
  <c r="F13"/>
  <c r="G184"/>
  <c r="G205"/>
  <c r="G43"/>
  <c r="C106"/>
  <c r="C107" s="1"/>
  <c r="I107" s="1"/>
  <c r="G127"/>
  <c r="C143"/>
  <c r="I142"/>
  <c r="G206"/>
  <c r="G82"/>
  <c r="H199"/>
  <c r="C189"/>
  <c r="I189" s="1"/>
  <c r="I188"/>
  <c r="C225"/>
  <c r="G122"/>
  <c r="G85"/>
  <c r="I147"/>
  <c r="G67"/>
  <c r="G83"/>
  <c r="G107"/>
  <c r="C81"/>
  <c r="B86"/>
  <c r="G145"/>
  <c r="S26"/>
  <c r="T18" s="1"/>
  <c r="Z26"/>
  <c r="I224"/>
  <c r="D26"/>
  <c r="B62"/>
  <c r="B81" s="1"/>
  <c r="B102" s="1"/>
  <c r="F26"/>
  <c r="C123"/>
  <c r="I123" s="1"/>
  <c r="I122"/>
  <c r="T20"/>
  <c r="C230"/>
  <c r="I230" s="1"/>
  <c r="I229"/>
  <c r="G125"/>
  <c r="G144"/>
  <c r="G187"/>
  <c r="G168"/>
  <c r="I184"/>
  <c r="O17"/>
  <c r="C168"/>
  <c r="I80"/>
  <c r="G66"/>
  <c r="G41"/>
  <c r="G105"/>
  <c r="C86"/>
  <c r="G147"/>
  <c r="I162"/>
  <c r="C167"/>
  <c r="I167" s="1"/>
  <c r="C164"/>
  <c r="I164" s="1"/>
  <c r="C209"/>
  <c r="I209" s="1"/>
  <c r="C208"/>
  <c r="I208" s="1"/>
  <c r="I203"/>
  <c r="G61"/>
  <c r="A61" s="1"/>
  <c r="A80" s="1"/>
  <c r="B64"/>
  <c r="D40"/>
  <c r="J40" s="1"/>
  <c r="H76"/>
  <c r="I40"/>
  <c r="C205"/>
  <c r="I205" s="1"/>
  <c r="G26"/>
  <c r="O21"/>
  <c r="B166"/>
  <c r="H166" s="1"/>
  <c r="I26"/>
  <c r="B63"/>
  <c r="B61"/>
  <c r="H40"/>
  <c r="H117"/>
  <c r="B179"/>
  <c r="H179" s="1"/>
  <c r="B57"/>
  <c r="H57" s="1"/>
  <c r="B45"/>
  <c r="B47" s="1"/>
  <c r="B68" s="1"/>
  <c r="H68" s="1"/>
  <c r="B228"/>
  <c r="H228" s="1"/>
  <c r="O23"/>
  <c r="H26"/>
  <c r="B125"/>
  <c r="H125" s="1"/>
  <c r="O18"/>
  <c r="B207"/>
  <c r="H207" s="1"/>
  <c r="I102" l="1"/>
  <c r="T16"/>
  <c r="D46"/>
  <c r="J46" s="1"/>
  <c r="D67"/>
  <c r="J67" s="1"/>
  <c r="T25"/>
  <c r="E25" s="1"/>
  <c r="C42"/>
  <c r="I42" s="1"/>
  <c r="T24"/>
  <c r="E24" s="1"/>
  <c r="D41"/>
  <c r="J41" s="1"/>
  <c r="T17"/>
  <c r="I143"/>
  <c r="C144"/>
  <c r="I144" s="1"/>
  <c r="I106"/>
  <c r="T22"/>
  <c r="C165" s="1"/>
  <c r="I165" s="1"/>
  <c r="T23"/>
  <c r="E23" s="1"/>
  <c r="H81"/>
  <c r="D62"/>
  <c r="J62" s="1"/>
  <c r="C83"/>
  <c r="I83" s="1"/>
  <c r="E18"/>
  <c r="C82"/>
  <c r="I82" s="1"/>
  <c r="I81"/>
  <c r="H86"/>
  <c r="B107"/>
  <c r="I225"/>
  <c r="C226"/>
  <c r="I226" s="1"/>
  <c r="T19"/>
  <c r="C104" s="1"/>
  <c r="I104" s="1"/>
  <c r="T21"/>
  <c r="D81"/>
  <c r="J81" s="1"/>
  <c r="H62"/>
  <c r="E16"/>
  <c r="C43"/>
  <c r="I168"/>
  <c r="G101"/>
  <c r="A101" s="1"/>
  <c r="A121" s="1"/>
  <c r="G80"/>
  <c r="D86"/>
  <c r="J86" s="1"/>
  <c r="I86"/>
  <c r="H64"/>
  <c r="B83"/>
  <c r="E20"/>
  <c r="C124"/>
  <c r="I124" s="1"/>
  <c r="H45"/>
  <c r="B82"/>
  <c r="D63"/>
  <c r="J63" s="1"/>
  <c r="H63"/>
  <c r="B122"/>
  <c r="D102"/>
  <c r="J102" s="1"/>
  <c r="H102"/>
  <c r="D61"/>
  <c r="J61" s="1"/>
  <c r="H61"/>
  <c r="B80"/>
  <c r="H47"/>
  <c r="B66"/>
  <c r="H66" s="1"/>
  <c r="O26"/>
  <c r="J21" s="1"/>
  <c r="E22" l="1"/>
  <c r="D42"/>
  <c r="J42" s="1"/>
  <c r="C227"/>
  <c r="I227" s="1"/>
  <c r="E17"/>
  <c r="C64"/>
  <c r="C206"/>
  <c r="I206" s="1"/>
  <c r="J18"/>
  <c r="J17"/>
  <c r="J24"/>
  <c r="J25"/>
  <c r="J19"/>
  <c r="J23"/>
  <c r="J16"/>
  <c r="J22"/>
  <c r="J20"/>
  <c r="T26"/>
  <c r="C186"/>
  <c r="I186" s="1"/>
  <c r="E19"/>
  <c r="H107"/>
  <c r="B127"/>
  <c r="D107"/>
  <c r="J107" s="1"/>
  <c r="C145"/>
  <c r="I145" s="1"/>
  <c r="E21"/>
  <c r="B104"/>
  <c r="H83"/>
  <c r="D83"/>
  <c r="J83" s="1"/>
  <c r="I43"/>
  <c r="D43"/>
  <c r="J43" s="1"/>
  <c r="G121"/>
  <c r="G142"/>
  <c r="A142" s="1"/>
  <c r="A162" s="1"/>
  <c r="B103"/>
  <c r="D82"/>
  <c r="J82" s="1"/>
  <c r="H82"/>
  <c r="H122"/>
  <c r="B143"/>
  <c r="D122"/>
  <c r="J122" s="1"/>
  <c r="D80"/>
  <c r="J80" s="1"/>
  <c r="H80"/>
  <c r="B101"/>
  <c r="B85"/>
  <c r="B87" s="1"/>
  <c r="D64" l="1"/>
  <c r="J64" s="1"/>
  <c r="I64"/>
  <c r="E26"/>
  <c r="D127"/>
  <c r="J127" s="1"/>
  <c r="B148"/>
  <c r="H127"/>
  <c r="D104"/>
  <c r="J104" s="1"/>
  <c r="H104"/>
  <c r="B124"/>
  <c r="G183"/>
  <c r="A183" s="1"/>
  <c r="A203" s="1"/>
  <c r="G162"/>
  <c r="H103"/>
  <c r="B123"/>
  <c r="D103"/>
  <c r="J103" s="1"/>
  <c r="B163"/>
  <c r="H143"/>
  <c r="D143"/>
  <c r="J143" s="1"/>
  <c r="B121"/>
  <c r="D101"/>
  <c r="J101" s="1"/>
  <c r="H101"/>
  <c r="B106"/>
  <c r="H106" s="1"/>
  <c r="H85"/>
  <c r="H87"/>
  <c r="B108"/>
  <c r="H108" s="1"/>
  <c r="K25"/>
  <c r="D229"/>
  <c r="D66"/>
  <c r="K17"/>
  <c r="K22"/>
  <c r="D167"/>
  <c r="D85"/>
  <c r="K18"/>
  <c r="D208"/>
  <c r="K24"/>
  <c r="D188"/>
  <c r="K23"/>
  <c r="K20"/>
  <c r="D126"/>
  <c r="J26"/>
  <c r="K16"/>
  <c r="D45"/>
  <c r="D147"/>
  <c r="K21"/>
  <c r="K19"/>
  <c r="D106"/>
  <c r="D148" l="1"/>
  <c r="J148" s="1"/>
  <c r="B168"/>
  <c r="H148"/>
  <c r="D124"/>
  <c r="J124" s="1"/>
  <c r="B145"/>
  <c r="H124"/>
  <c r="G203"/>
  <c r="G224"/>
  <c r="A224" s="1"/>
  <c r="D123"/>
  <c r="J123" s="1"/>
  <c r="B144"/>
  <c r="H123"/>
  <c r="H163"/>
  <c r="D163"/>
  <c r="J163" s="1"/>
  <c r="B184"/>
  <c r="D121"/>
  <c r="J121" s="1"/>
  <c r="B142"/>
  <c r="H121"/>
  <c r="B126"/>
  <c r="H126" s="1"/>
  <c r="K26"/>
  <c r="D108"/>
  <c r="J108" s="1"/>
  <c r="J106"/>
  <c r="D47"/>
  <c r="J47" s="1"/>
  <c r="J45"/>
  <c r="J208"/>
  <c r="J147"/>
  <c r="J126"/>
  <c r="J167"/>
  <c r="J229"/>
  <c r="J188"/>
  <c r="J85"/>
  <c r="D87"/>
  <c r="J87" s="1"/>
  <c r="J66"/>
  <c r="D68"/>
  <c r="J68" s="1"/>
  <c r="H168" l="1"/>
  <c r="B189"/>
  <c r="D168"/>
  <c r="J168" s="1"/>
  <c r="B165"/>
  <c r="H145"/>
  <c r="D145"/>
  <c r="J145" s="1"/>
  <c r="H144"/>
  <c r="D144"/>
  <c r="J144" s="1"/>
  <c r="B164"/>
  <c r="B204"/>
  <c r="H184"/>
  <c r="D184"/>
  <c r="J184" s="1"/>
  <c r="B162"/>
  <c r="H142"/>
  <c r="D142"/>
  <c r="D128"/>
  <c r="J128" s="1"/>
  <c r="B147"/>
  <c r="H147" s="1"/>
  <c r="B128"/>
  <c r="B149" s="1"/>
  <c r="H149" s="1"/>
  <c r="B209" l="1"/>
  <c r="H189"/>
  <c r="D189"/>
  <c r="J189" s="1"/>
  <c r="D165"/>
  <c r="J165" s="1"/>
  <c r="B186"/>
  <c r="H165"/>
  <c r="B167"/>
  <c r="B169" s="1"/>
  <c r="D164"/>
  <c r="J164" s="1"/>
  <c r="B185"/>
  <c r="H164"/>
  <c r="H204"/>
  <c r="D204"/>
  <c r="J204" s="1"/>
  <c r="B225"/>
  <c r="H162"/>
  <c r="D162"/>
  <c r="B183"/>
  <c r="J142"/>
  <c r="D149"/>
  <c r="J149" s="1"/>
  <c r="H128"/>
  <c r="B188" l="1"/>
  <c r="H188" s="1"/>
  <c r="H167"/>
  <c r="H209"/>
  <c r="D209"/>
  <c r="J209" s="1"/>
  <c r="B230"/>
  <c r="H186"/>
  <c r="B206"/>
  <c r="D186"/>
  <c r="J186" s="1"/>
  <c r="H185"/>
  <c r="D185"/>
  <c r="J185" s="1"/>
  <c r="B205"/>
  <c r="D225"/>
  <c r="J225" s="1"/>
  <c r="H225"/>
  <c r="J162"/>
  <c r="D169"/>
  <c r="J169" s="1"/>
  <c r="H183"/>
  <c r="B203"/>
  <c r="D183"/>
  <c r="H169"/>
  <c r="B190"/>
  <c r="H190" s="1"/>
  <c r="B208" l="1"/>
  <c r="H208" s="1"/>
  <c r="D230"/>
  <c r="J230" s="1"/>
  <c r="H230"/>
  <c r="D206"/>
  <c r="J206" s="1"/>
  <c r="H206"/>
  <c r="B227"/>
  <c r="B226"/>
  <c r="D205"/>
  <c r="J205" s="1"/>
  <c r="H205"/>
  <c r="J183"/>
  <c r="D190"/>
  <c r="J190" s="1"/>
  <c r="D203"/>
  <c r="B224"/>
  <c r="H203"/>
  <c r="B229" l="1"/>
  <c r="H229" s="1"/>
  <c r="B210"/>
  <c r="H210" s="1"/>
  <c r="H227"/>
  <c r="D227"/>
  <c r="J227" s="1"/>
  <c r="H226"/>
  <c r="D226"/>
  <c r="J226" s="1"/>
  <c r="J203"/>
  <c r="D210"/>
  <c r="J210" s="1"/>
  <c r="H224"/>
  <c r="D224"/>
  <c r="B231" l="1"/>
  <c r="H231" s="1"/>
  <c r="J224"/>
  <c r="D231"/>
  <c r="J231" s="1"/>
</calcChain>
</file>

<file path=xl/sharedStrings.xml><?xml version="1.0" encoding="utf-8"?>
<sst xmlns="http://schemas.openxmlformats.org/spreadsheetml/2006/main" count="361" uniqueCount="168">
  <si>
    <t>KOINOΧΡΗΣΤΑ ΠΕΡΙΟΔΟΥ</t>
  </si>
  <si>
    <t>ΣΥΝΟΨΗ ΕΞΟΔΩΝ</t>
  </si>
  <si>
    <t>KAΘΑΡΙΟΤΗΤΑ</t>
  </si>
  <si>
    <t>ΔΕΗ</t>
  </si>
  <si>
    <t>ΑΣΑΝΣΕΡ</t>
  </si>
  <si>
    <t>ΕΞΟΔΑ</t>
  </si>
  <si>
    <t>ΣΥΝΟΛΟ</t>
  </si>
  <si>
    <t>ΔΙΑΜ</t>
  </si>
  <si>
    <t>ΟΝΟΜΑ</t>
  </si>
  <si>
    <t>Χιλιοστά</t>
  </si>
  <si>
    <t>ΜΟΝ ΘΕΡΜ.</t>
  </si>
  <si>
    <t>ΘΕΡΜΑΝ.</t>
  </si>
  <si>
    <t>ΙΣ</t>
  </si>
  <si>
    <r>
      <t>Α</t>
    </r>
    <r>
      <rPr>
        <vertAlign val="subscript"/>
        <sz val="12"/>
        <rFont val="Arial"/>
        <family val="2"/>
        <charset val="161"/>
      </rPr>
      <t>1</t>
    </r>
  </si>
  <si>
    <r>
      <t>Α</t>
    </r>
    <r>
      <rPr>
        <vertAlign val="subscript"/>
        <sz val="12"/>
        <rFont val="Arial"/>
        <family val="2"/>
        <charset val="161"/>
      </rPr>
      <t>2</t>
    </r>
  </si>
  <si>
    <r>
      <t>Β</t>
    </r>
    <r>
      <rPr>
        <vertAlign val="subscript"/>
        <sz val="12"/>
        <rFont val="Arial"/>
        <family val="2"/>
        <charset val="161"/>
      </rPr>
      <t>1</t>
    </r>
  </si>
  <si>
    <r>
      <t>Β</t>
    </r>
    <r>
      <rPr>
        <vertAlign val="subscript"/>
        <sz val="12"/>
        <rFont val="Arial"/>
        <family val="2"/>
        <charset val="161"/>
      </rPr>
      <t>2</t>
    </r>
  </si>
  <si>
    <r>
      <t>Γ</t>
    </r>
    <r>
      <rPr>
        <vertAlign val="subscript"/>
        <sz val="12"/>
        <rFont val="Arial"/>
        <family val="2"/>
        <charset val="161"/>
      </rPr>
      <t>1</t>
    </r>
  </si>
  <si>
    <r>
      <t>Γ</t>
    </r>
    <r>
      <rPr>
        <vertAlign val="subscript"/>
        <sz val="12"/>
        <rFont val="Arial"/>
        <family val="2"/>
        <charset val="161"/>
      </rPr>
      <t>2</t>
    </r>
  </si>
  <si>
    <t>ΣΥΝΟΛΑ</t>
  </si>
  <si>
    <t>Θ ΠΡΟ</t>
  </si>
  <si>
    <t>Θ ΤΩΡΑ</t>
  </si>
  <si>
    <t>X*Δθ</t>
  </si>
  <si>
    <t>ΠΕΤΡΕΛΑΙΟ</t>
  </si>
  <si>
    <t>μ</t>
  </si>
  <si>
    <t>στάθμη</t>
  </si>
  <si>
    <t>παλιά</t>
  </si>
  <si>
    <t>τρέχουσα</t>
  </si>
  <si>
    <t>πρόσθετο</t>
  </si>
  <si>
    <t>Σύνολο</t>
  </si>
  <si>
    <r>
      <t>€</t>
    </r>
    <r>
      <rPr>
        <sz val="12"/>
        <rFont val="Arial Greek"/>
        <family val="2"/>
        <charset val="161"/>
      </rPr>
      <t>/l</t>
    </r>
  </si>
  <si>
    <t>ΕΞΟΦΛΗΤΙΚΗ ΑΠΟΔΕΙΞΗ ΛΟΓΑΡΙΑΣΜΟΥ ΜΗΝΟΣ</t>
  </si>
  <si>
    <t>ΔΙΑΜΕΡΙΣΜΑ</t>
  </si>
  <si>
    <t>ΟΝΟΜΑΤΕΠΩΝΥΜΟ</t>
  </si>
  <si>
    <t>ΕΝΟΙΚΙΟΥ</t>
  </si>
  <si>
    <t>ΙΔΙΟΚΤΗΤΩΝ</t>
  </si>
  <si>
    <t>ΕΙΔΟΠΟΙΗΤΗΡΙΟ ΛΟΓΑΡΙΑΣΜΟΥ ΜΗΝΟΣ</t>
  </si>
  <si>
    <t>Δαπάνες</t>
  </si>
  <si>
    <t>Ανελκ</t>
  </si>
  <si>
    <r>
      <t>Δ</t>
    </r>
    <r>
      <rPr>
        <vertAlign val="subscript"/>
        <sz val="12"/>
        <rFont val="Arial"/>
        <family val="2"/>
        <charset val="161"/>
      </rPr>
      <t>1</t>
    </r>
  </si>
  <si>
    <r>
      <t>Δ</t>
    </r>
    <r>
      <rPr>
        <vertAlign val="subscript"/>
        <sz val="12"/>
        <rFont val="Arial"/>
        <family val="2"/>
        <charset val="161"/>
      </rPr>
      <t>2</t>
    </r>
  </si>
  <si>
    <t>Ε</t>
  </si>
  <si>
    <t>ΠΟΛΥΚΑΤΟΙΚΙΑ ΚΑΤΕΡΙΝΗΣ 18</t>
  </si>
  <si>
    <r>
      <t xml:space="preserve">ΝΙΚΟΛΑΚΟΠΟΥΛΟΥ            </t>
    </r>
    <r>
      <rPr>
        <b/>
        <sz val="10"/>
        <rFont val="Times New Roman Greek"/>
        <family val="1"/>
      </rPr>
      <t xml:space="preserve"> (Ι)</t>
    </r>
  </si>
  <si>
    <r>
      <t xml:space="preserve">ΣΟΥΡΛΑΣ                                </t>
    </r>
    <r>
      <rPr>
        <b/>
        <sz val="10"/>
        <rFont val="Times New Roman Greek"/>
        <family val="1"/>
      </rPr>
      <t xml:space="preserve">  (Α1)</t>
    </r>
  </si>
  <si>
    <r>
      <t xml:space="preserve">ΒΕΡΤΖΑΓΙΑ                                    </t>
    </r>
    <r>
      <rPr>
        <b/>
        <sz val="10"/>
        <rFont val="Times New Roman Greek"/>
        <family val="1"/>
      </rPr>
      <t>(Α2)</t>
    </r>
  </si>
  <si>
    <r>
      <t xml:space="preserve">ΒΑΣΙΛΑΚΟΣ                               </t>
    </r>
    <r>
      <rPr>
        <b/>
        <sz val="10"/>
        <rFont val="Times New Roman Greek"/>
        <family val="1"/>
      </rPr>
      <t xml:space="preserve"> (Β1)</t>
    </r>
  </si>
  <si>
    <r>
      <t xml:space="preserve">ΝΙΚΟΛΟΠΟΥΛΟΥ                                     </t>
    </r>
    <r>
      <rPr>
        <b/>
        <sz val="10"/>
        <rFont val="Times New Roman Greek"/>
        <family val="1"/>
      </rPr>
      <t>(Β2)</t>
    </r>
  </si>
  <si>
    <r>
      <t xml:space="preserve">ΣΤΑΘΟΠΟΥΛΟΥ            </t>
    </r>
    <r>
      <rPr>
        <b/>
        <sz val="10"/>
        <rFont val="Times New Roman Greek"/>
        <family val="1"/>
      </rPr>
      <t xml:space="preserve">                  (Γ1)</t>
    </r>
  </si>
  <si>
    <r>
      <t xml:space="preserve">ΖΑΛΑΒΡΑ                                    </t>
    </r>
    <r>
      <rPr>
        <b/>
        <sz val="10"/>
        <rFont val="Times New Roman Greek"/>
        <family val="1"/>
      </rPr>
      <t xml:space="preserve"> (Γ1)</t>
    </r>
  </si>
  <si>
    <r>
      <t xml:space="preserve">ΦΡΑΓΚΑΚΗΣ                                     </t>
    </r>
    <r>
      <rPr>
        <b/>
        <sz val="10"/>
        <rFont val="Times New Roman Greek"/>
        <family val="1"/>
      </rPr>
      <t xml:space="preserve"> (Δ1)</t>
    </r>
  </si>
  <si>
    <r>
      <t xml:space="preserve">ΓΕΩΡΓΑΚΙΛΑΣ                          </t>
    </r>
    <r>
      <rPr>
        <b/>
        <sz val="10"/>
        <rFont val="Times New Roman Greek"/>
        <family val="1"/>
      </rPr>
      <t xml:space="preserve">  (Δ2)</t>
    </r>
  </si>
  <si>
    <r>
      <t xml:space="preserve">ΣΠΑΘΗΣ                                           </t>
    </r>
    <r>
      <rPr>
        <b/>
        <sz val="10"/>
        <rFont val="Times New Roman Greek"/>
        <family val="1"/>
      </rPr>
      <t xml:space="preserve">  (Ε)</t>
    </r>
  </si>
  <si>
    <r>
      <t xml:space="preserve">ΣΠΑΘΗΣ                                         </t>
    </r>
    <r>
      <rPr>
        <b/>
        <sz val="10"/>
        <rFont val="Times New Roman Greek"/>
        <family val="1"/>
      </rPr>
      <t>(Δ1)</t>
    </r>
  </si>
  <si>
    <r>
      <t xml:space="preserve">ΧΡΙΣΤΟΦΗ                                        </t>
    </r>
    <r>
      <rPr>
        <b/>
        <sz val="10"/>
        <rFont val="Times New Roman Greek"/>
        <family val="1"/>
      </rPr>
      <t>(Ι)</t>
    </r>
  </si>
  <si>
    <r>
      <t xml:space="preserve">ΚΟΛΙΟΠΟΥΛΟΣ                                         </t>
    </r>
    <r>
      <rPr>
        <b/>
        <sz val="10"/>
        <rFont val="Times New Roman Greek"/>
        <family val="1"/>
      </rPr>
      <t>(Α1)</t>
    </r>
  </si>
  <si>
    <r>
      <t xml:space="preserve">ΜΗΝΟΓΛΟΥ                                                  </t>
    </r>
    <r>
      <rPr>
        <b/>
        <sz val="10"/>
        <rFont val="Times New Roman Greek"/>
        <family val="1"/>
      </rPr>
      <t>(Α2)</t>
    </r>
  </si>
  <si>
    <r>
      <t xml:space="preserve">ΖΟΡΜΠΑ                                                     </t>
    </r>
    <r>
      <rPr>
        <b/>
        <sz val="10"/>
        <rFont val="Times New Roman Greek"/>
        <family val="1"/>
      </rPr>
      <t>(Α3)</t>
    </r>
  </si>
  <si>
    <r>
      <t xml:space="preserve">………………….                                  </t>
    </r>
    <r>
      <rPr>
        <b/>
        <sz val="10"/>
        <rFont val="Times New Roman Greek"/>
        <family val="1"/>
      </rPr>
      <t>(Α4)</t>
    </r>
  </si>
  <si>
    <r>
      <t xml:space="preserve">ΜΙΡΣΙΝΗΣ                                             </t>
    </r>
    <r>
      <rPr>
        <b/>
        <sz val="10"/>
        <rFont val="Times New Roman Greek"/>
        <family val="1"/>
      </rPr>
      <t>(Β1)</t>
    </r>
  </si>
  <si>
    <r>
      <t xml:space="preserve">ΓΚΟΤΣΟΥΛΙΑ                                      </t>
    </r>
    <r>
      <rPr>
        <b/>
        <sz val="10"/>
        <rFont val="Times New Roman Greek"/>
        <family val="1"/>
      </rPr>
      <t>(Β2)</t>
    </r>
  </si>
  <si>
    <r>
      <t xml:space="preserve">ΖΕΝΕΤΟΥ                                                      </t>
    </r>
    <r>
      <rPr>
        <b/>
        <sz val="10"/>
        <rFont val="Times New Roman Greek"/>
        <family val="1"/>
      </rPr>
      <t>(Β3)</t>
    </r>
  </si>
  <si>
    <r>
      <t xml:space="preserve">ΜΙΡΣΙΝΗ                                                              </t>
    </r>
    <r>
      <rPr>
        <b/>
        <sz val="10"/>
        <rFont val="Times New Roman Greek"/>
        <family val="1"/>
      </rPr>
      <t>(Β4)</t>
    </r>
  </si>
  <si>
    <r>
      <t xml:space="preserve">………………………                                    </t>
    </r>
    <r>
      <rPr>
        <b/>
        <sz val="10"/>
        <rFont val="Times New Roman Greek"/>
        <family val="1"/>
      </rPr>
      <t xml:space="preserve"> (Γ1)</t>
    </r>
  </si>
  <si>
    <r>
      <t xml:space="preserve">ΜΠΙΚΑΣ                                                             </t>
    </r>
    <r>
      <rPr>
        <b/>
        <sz val="10"/>
        <rFont val="Times New Roman Greek"/>
        <family val="1"/>
      </rPr>
      <t>(Γ2)</t>
    </r>
  </si>
  <si>
    <r>
      <t xml:space="preserve">ΞΕΠΑΠΑ                                                        </t>
    </r>
    <r>
      <rPr>
        <b/>
        <sz val="10"/>
        <rFont val="Times New Roman Greek"/>
        <family val="1"/>
      </rPr>
      <t>(Γ3)</t>
    </r>
  </si>
  <si>
    <r>
      <t xml:space="preserve">ΜΠΙΝΙΑΡΗΣ </t>
    </r>
    <r>
      <rPr>
        <b/>
        <sz val="10"/>
        <rFont val="Times New Roman Greek"/>
        <family val="1"/>
      </rPr>
      <t xml:space="preserve">                                                     (Γ4)</t>
    </r>
  </si>
  <si>
    <t>Νοεμβριος</t>
  </si>
  <si>
    <t>Πρ/λη πετρελαιου</t>
  </si>
  <si>
    <t>Οκτώβριος</t>
  </si>
  <si>
    <t>Δεκέμβριος</t>
  </si>
  <si>
    <t>Ιανουάριος</t>
  </si>
  <si>
    <t>ΦΕΒΡΟΥΑΡΙΟΣ</t>
  </si>
  <si>
    <t>Πρ/λη πετρελαιου ΠΟΥ ΈΧΕΙ ΑΦΑΙΡΕΘΕΊ</t>
  </si>
  <si>
    <t>Η P έχει αφαιρεθεί</t>
  </si>
  <si>
    <t>Η Q έναντι γιπετρέλαιο '10</t>
  </si>
  <si>
    <t>στάθμη γεμάτο</t>
  </si>
  <si>
    <t>ΠΟΛ/ΚΙΑ ΚΑΤΕΡΙΝΗΣ 18</t>
  </si>
  <si>
    <t>ΣΚΑΛΕΣ</t>
  </si>
  <si>
    <t>ΠΑΡΑΘΥΡΑ</t>
  </si>
  <si>
    <t>ΦΩΤΙΣΤΙΚΑ</t>
  </si>
  <si>
    <t>ΤΟΙΧΟΙ</t>
  </si>
  <si>
    <t>ΠΥΛΩΤΗ</t>
  </si>
  <si>
    <t>ΕΞΩΠΟΡΤΕΣ</t>
  </si>
  <si>
    <t>ΚΑΓΚΕΛΟΠΟΡΤΕΣ</t>
  </si>
  <si>
    <t>ΠΕΖΟΔΡΟΜΙΟ</t>
  </si>
  <si>
    <t>ΑΠΟΡΡΥΠΑΝΤΙΚΑ</t>
  </si>
  <si>
    <t>ΕΞΑΡΤΗΜΑΤΑ</t>
  </si>
  <si>
    <t>ΠΛΗΡΩΜΗ</t>
  </si>
  <si>
    <t>ΤΙΜΟΛΟΓΙΟ</t>
  </si>
  <si>
    <r>
      <t xml:space="preserve">ΕΒΔΟΜΑΔΑ 45   </t>
    </r>
    <r>
      <rPr>
        <sz val="7"/>
        <rFont val="Arial"/>
        <family val="2"/>
        <charset val="161"/>
      </rPr>
      <t>1/11/2010 -  7/11/2010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</si>
  <si>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46   </t>
    </r>
    <r>
      <rPr>
        <sz val="7"/>
        <rFont val="Arial"/>
        <family val="2"/>
        <charset val="161"/>
      </rPr>
      <t>8/11/2010 -  14/11/2010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</si>
  <si>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47   </t>
    </r>
    <r>
      <rPr>
        <sz val="7"/>
        <rFont val="Arial"/>
        <family val="2"/>
        <charset val="161"/>
      </rPr>
      <t>15/11/2010 -  21/11/2010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</si>
  <si>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48   </t>
    </r>
    <r>
      <rPr>
        <sz val="7"/>
        <rFont val="Arial"/>
        <family val="2"/>
        <charset val="161"/>
      </rPr>
      <t>22/11/2010 -  28/11/2010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</si>
  <si>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49   </t>
    </r>
    <r>
      <rPr>
        <sz val="7"/>
        <rFont val="Arial"/>
        <family val="2"/>
        <charset val="161"/>
      </rPr>
      <t>29/11/2010 -  5/12/2010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</si>
  <si>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50   </t>
    </r>
    <r>
      <rPr>
        <sz val="7"/>
        <rFont val="Arial"/>
        <family val="2"/>
        <charset val="161"/>
      </rPr>
      <t>6/12/2010 -  22/12/2010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</si>
  <si>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51   </t>
    </r>
    <r>
      <rPr>
        <sz val="7"/>
        <rFont val="Arial"/>
        <family val="2"/>
        <charset val="161"/>
      </rPr>
      <t>13/12/2010 -  19/12/2010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</si>
  <si>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52   </t>
    </r>
    <r>
      <rPr>
        <sz val="7"/>
        <rFont val="Arial"/>
        <family val="2"/>
        <charset val="161"/>
      </rPr>
      <t>20/12/2010 -  26/12/2010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</si>
  <si>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53   </t>
    </r>
    <r>
      <rPr>
        <sz val="7"/>
        <rFont val="Arial"/>
        <family val="2"/>
        <charset val="161"/>
      </rPr>
      <t>27/12/2010 -  2/1/2011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</si>
  <si>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1   </t>
    </r>
    <r>
      <rPr>
        <sz val="7"/>
        <rFont val="Arial"/>
        <family val="2"/>
        <charset val="161"/>
      </rPr>
      <t xml:space="preserve"> 3/1/2011 -   9/1/2011</t>
    </r>
    <r>
      <rPr>
        <sz val="6"/>
        <rFont val="Arial"/>
        <family val="2"/>
        <charset val="161"/>
      </rPr>
      <t xml:space="preserve">         </t>
    </r>
    <r>
      <rPr>
        <sz val="10"/>
        <rFont val="Arial"/>
        <family val="2"/>
        <charset val="161"/>
      </rPr>
      <t xml:space="preserve">   </t>
    </r>
  </si>
  <si>
    <r>
      <t xml:space="preserve">ΕΒΔΟΜΑΔΑ 2          </t>
    </r>
    <r>
      <rPr>
        <sz val="7"/>
        <rFont val="Arial"/>
        <family val="2"/>
        <charset val="161"/>
      </rPr>
      <t xml:space="preserve">10/1/2011 -   16/1/2011 </t>
    </r>
    <r>
      <rPr>
        <sz val="10"/>
        <rFont val="Arial"/>
        <family val="2"/>
        <charset val="161"/>
      </rPr>
      <t xml:space="preserve">  </t>
    </r>
  </si>
  <si>
    <r>
      <t xml:space="preserve">ΕΒΔΟΜΑΔΑ 3        </t>
    </r>
    <r>
      <rPr>
        <sz val="7"/>
        <rFont val="Arial"/>
        <family val="2"/>
        <charset val="161"/>
      </rPr>
      <t xml:space="preserve"> 17/1/2011 -   23/1/2012</t>
    </r>
    <r>
      <rPr>
        <sz val="10"/>
        <rFont val="Arial"/>
        <family val="2"/>
        <charset val="161"/>
      </rPr>
      <t/>
    </r>
  </si>
  <si>
    <r>
      <t xml:space="preserve">ΕΒΔΟΜΑΔΑ 4        </t>
    </r>
    <r>
      <rPr>
        <sz val="7"/>
        <rFont val="Arial"/>
        <family val="2"/>
        <charset val="161"/>
      </rPr>
      <t xml:space="preserve"> 24/1/2011 -   30/1/2011</t>
    </r>
    <r>
      <rPr>
        <sz val="10"/>
        <rFont val="Arial"/>
        <family val="2"/>
        <charset val="161"/>
      </rPr>
      <t/>
    </r>
  </si>
  <si>
    <r>
      <t xml:space="preserve">ΕΒΔΟΜΑΔΑ 5        </t>
    </r>
    <r>
      <rPr>
        <sz val="7"/>
        <rFont val="Arial"/>
        <family val="2"/>
        <charset val="161"/>
      </rPr>
      <t xml:space="preserve"> 31/1/2011 -   6/2/2011</t>
    </r>
    <r>
      <rPr>
        <sz val="10"/>
        <rFont val="Arial"/>
        <family val="2"/>
        <charset val="161"/>
      </rPr>
      <t/>
    </r>
  </si>
  <si>
    <r>
      <t xml:space="preserve">ΕΒΔΟΜΑΔΑ 6        </t>
    </r>
    <r>
      <rPr>
        <sz val="7"/>
        <rFont val="Arial"/>
        <family val="2"/>
        <charset val="161"/>
      </rPr>
      <t xml:space="preserve"> 7/2/2011 -   13/2/2011</t>
    </r>
    <r>
      <rPr>
        <sz val="10"/>
        <rFont val="Arial"/>
        <family val="2"/>
        <charset val="161"/>
      </rPr>
      <t/>
    </r>
  </si>
  <si>
    <r>
      <t xml:space="preserve">ΕΒΔΟΜΑΔΑ 7        </t>
    </r>
    <r>
      <rPr>
        <sz val="7"/>
        <rFont val="Arial"/>
        <family val="2"/>
        <charset val="161"/>
      </rPr>
      <t xml:space="preserve"> 14/2/2011 -   20/2/2011</t>
    </r>
    <r>
      <rPr>
        <sz val="10"/>
        <rFont val="Arial"/>
        <family val="2"/>
        <charset val="161"/>
      </rPr>
      <t/>
    </r>
  </si>
  <si>
    <r>
      <t xml:space="preserve">ΕΒΔΟΜΑΔΑ 8       </t>
    </r>
    <r>
      <rPr>
        <sz val="7"/>
        <rFont val="Arial"/>
        <family val="2"/>
        <charset val="161"/>
      </rPr>
      <t xml:space="preserve"> 21/2/2011 -   27/2/2011</t>
    </r>
    <r>
      <rPr>
        <sz val="10"/>
        <rFont val="Arial"/>
        <family val="2"/>
        <charset val="161"/>
      </rPr>
      <t/>
    </r>
  </si>
  <si>
    <r>
      <t xml:space="preserve">ΕΒΔΟΜΑΔΑ 9        </t>
    </r>
    <r>
      <rPr>
        <sz val="7"/>
        <rFont val="Arial"/>
        <family val="2"/>
        <charset val="161"/>
      </rPr>
      <t xml:space="preserve"> 28/2/2011 -   6/3/2011</t>
    </r>
    <r>
      <rPr>
        <sz val="10"/>
        <rFont val="Arial"/>
        <family val="2"/>
        <charset val="161"/>
      </rPr>
      <t/>
    </r>
  </si>
  <si>
    <r>
      <t xml:space="preserve">ΕΒΔΟΜΑΔΑ 10        </t>
    </r>
    <r>
      <rPr>
        <sz val="7"/>
        <rFont val="Arial"/>
        <family val="2"/>
        <charset val="161"/>
      </rPr>
      <t xml:space="preserve"> 7/3/2011 -   13/1/2011</t>
    </r>
    <r>
      <rPr>
        <sz val="10"/>
        <rFont val="Arial"/>
        <family val="2"/>
        <charset val="161"/>
      </rPr>
      <t/>
    </r>
  </si>
  <si>
    <r>
      <t xml:space="preserve">ΕΒΔΟΜΑΔΑ 11        </t>
    </r>
    <r>
      <rPr>
        <sz val="7"/>
        <rFont val="Arial"/>
        <family val="2"/>
        <charset val="161"/>
      </rPr>
      <t xml:space="preserve"> 14/3/2011 -   20/3/2011</t>
    </r>
  </si>
  <si>
    <r>
      <t xml:space="preserve">ΕΒΔΟΜΑΔΑ 12        </t>
    </r>
    <r>
      <rPr>
        <sz val="7"/>
        <rFont val="Arial"/>
        <family val="2"/>
        <charset val="161"/>
      </rPr>
      <t xml:space="preserve"> 21/3/2011 -   26/3/2011</t>
    </r>
    <r>
      <rPr>
        <sz val="10"/>
        <rFont val="Arial"/>
        <family val="2"/>
        <charset val="161"/>
      </rPr>
      <t/>
    </r>
  </si>
  <si>
    <r>
      <t xml:space="preserve">ΕΒΔΟΜΑΔΑ 13        </t>
    </r>
    <r>
      <rPr>
        <sz val="7"/>
        <rFont val="Arial"/>
        <family val="2"/>
        <charset val="161"/>
      </rPr>
      <t xml:space="preserve"> 28/3/2011 -   3/4/2011</t>
    </r>
    <r>
      <rPr>
        <sz val="10"/>
        <rFont val="Arial"/>
        <family val="2"/>
        <charset val="161"/>
      </rPr>
      <t/>
    </r>
  </si>
  <si>
    <r>
      <t xml:space="preserve">ΕΒΔΟΜΑΔΑ 14        </t>
    </r>
    <r>
      <rPr>
        <sz val="7"/>
        <rFont val="Arial"/>
        <family val="2"/>
        <charset val="161"/>
      </rPr>
      <t xml:space="preserve"> 4/4/2011 -   10/4/2011</t>
    </r>
    <r>
      <rPr>
        <sz val="10"/>
        <rFont val="Arial"/>
        <family val="2"/>
        <charset val="161"/>
      </rPr>
      <t/>
    </r>
  </si>
  <si>
    <r>
      <t xml:space="preserve">ΕΒΔΟΜΑΔΑ 15        </t>
    </r>
    <r>
      <rPr>
        <sz val="7"/>
        <rFont val="Arial"/>
        <family val="2"/>
        <charset val="161"/>
      </rPr>
      <t xml:space="preserve"> 11/4/2011 -   17/4/2011</t>
    </r>
    <r>
      <rPr>
        <sz val="10"/>
        <rFont val="Arial"/>
        <family val="2"/>
        <charset val="161"/>
      </rPr>
      <t/>
    </r>
  </si>
  <si>
    <r>
      <t xml:space="preserve">ΕΒΔΟΜΑΔΑ 16        </t>
    </r>
    <r>
      <rPr>
        <sz val="7"/>
        <rFont val="Arial"/>
        <family val="2"/>
        <charset val="161"/>
      </rPr>
      <t xml:space="preserve"> 18/4/2011 -   24/4/2011</t>
    </r>
    <r>
      <rPr>
        <sz val="10"/>
        <rFont val="Arial"/>
        <family val="2"/>
        <charset val="161"/>
      </rPr>
      <t/>
    </r>
  </si>
  <si>
    <r>
      <t xml:space="preserve">ΕΒΔΟΜΑΔΑ 17        </t>
    </r>
    <r>
      <rPr>
        <sz val="7"/>
        <rFont val="Arial"/>
        <family val="2"/>
        <charset val="161"/>
      </rPr>
      <t xml:space="preserve"> 25/4/2011 -   1/5/2011</t>
    </r>
    <r>
      <rPr>
        <sz val="10"/>
        <rFont val="Arial"/>
        <family val="2"/>
        <charset val="161"/>
      </rPr>
      <t/>
    </r>
  </si>
  <si>
    <r>
      <t xml:space="preserve">ΕΒΔΟΜΑΔΑ 18        </t>
    </r>
    <r>
      <rPr>
        <sz val="7"/>
        <rFont val="Arial"/>
        <family val="2"/>
        <charset val="161"/>
      </rPr>
      <t xml:space="preserve"> 2/5/2011 -   8/5/2011</t>
    </r>
    <r>
      <rPr>
        <sz val="10"/>
        <rFont val="Arial"/>
        <family val="2"/>
        <charset val="161"/>
      </rPr>
      <t/>
    </r>
  </si>
  <si>
    <r>
      <t xml:space="preserve">ΕΒΔΟΜΑΔΑ 19        </t>
    </r>
    <r>
      <rPr>
        <sz val="7"/>
        <rFont val="Arial"/>
        <family val="2"/>
        <charset val="161"/>
      </rPr>
      <t xml:space="preserve"> 9/5/2011 -   15/5/2011</t>
    </r>
    <r>
      <rPr>
        <sz val="10"/>
        <rFont val="Arial"/>
        <family val="2"/>
        <charset val="161"/>
      </rPr>
      <t/>
    </r>
  </si>
  <si>
    <r>
      <t xml:space="preserve">ΕΒΔΟΜΑΔΑ 20        </t>
    </r>
    <r>
      <rPr>
        <sz val="7"/>
        <rFont val="Arial"/>
        <family val="2"/>
        <charset val="161"/>
      </rPr>
      <t xml:space="preserve"> 16/5/2011 -   22/5/2011</t>
    </r>
    <r>
      <rPr>
        <sz val="10"/>
        <rFont val="Arial"/>
        <family val="2"/>
        <charset val="161"/>
      </rPr>
      <t/>
    </r>
  </si>
  <si>
    <r>
      <t xml:space="preserve">ΕΒΔΟΜΑΔΑ 21        </t>
    </r>
    <r>
      <rPr>
        <sz val="7"/>
        <rFont val="Arial"/>
        <family val="2"/>
        <charset val="161"/>
      </rPr>
      <t xml:space="preserve"> 23/5/2011 -   29/5/2011</t>
    </r>
    <r>
      <rPr>
        <sz val="10"/>
        <rFont val="Arial"/>
        <family val="2"/>
        <charset val="161"/>
      </rPr>
      <t/>
    </r>
  </si>
  <si>
    <r>
      <t xml:space="preserve">ΕΒΔΟΜΑΔΑ 22        </t>
    </r>
    <r>
      <rPr>
        <sz val="7"/>
        <rFont val="Arial"/>
        <family val="2"/>
        <charset val="161"/>
      </rPr>
      <t xml:space="preserve"> 30/5/2011 -   5/6/2011</t>
    </r>
    <r>
      <rPr>
        <sz val="10"/>
        <rFont val="Arial"/>
        <family val="2"/>
        <charset val="161"/>
      </rPr>
      <t/>
    </r>
  </si>
  <si>
    <r>
      <t xml:space="preserve">ΕΒΔΟΜΑΔΑ 23        </t>
    </r>
    <r>
      <rPr>
        <sz val="7"/>
        <rFont val="Arial"/>
        <family val="2"/>
        <charset val="161"/>
      </rPr>
      <t xml:space="preserve"> 6/6/2011 -   12/6/2011</t>
    </r>
    <r>
      <rPr>
        <sz val="10"/>
        <rFont val="Arial"/>
        <family val="2"/>
        <charset val="161"/>
      </rPr>
      <t/>
    </r>
  </si>
  <si>
    <r>
      <t xml:space="preserve">ΕΒΔΟΜΑΔΑ 24        </t>
    </r>
    <r>
      <rPr>
        <sz val="7"/>
        <rFont val="Arial"/>
        <family val="2"/>
        <charset val="161"/>
      </rPr>
      <t xml:space="preserve"> 13/6/2011 -   19/6/2033</t>
    </r>
    <r>
      <rPr>
        <sz val="10"/>
        <rFont val="Arial"/>
        <family val="2"/>
        <charset val="161"/>
      </rPr>
      <t/>
    </r>
  </si>
  <si>
    <r>
      <t xml:space="preserve">ΕΒΔΟΜΑΔΑ 25        </t>
    </r>
    <r>
      <rPr>
        <sz val="7"/>
        <rFont val="Arial"/>
        <family val="2"/>
        <charset val="161"/>
      </rPr>
      <t xml:space="preserve"> 20/1/2011 -   26/6/2011</t>
    </r>
    <r>
      <rPr>
        <sz val="10"/>
        <rFont val="Arial"/>
        <family val="2"/>
        <charset val="161"/>
      </rPr>
      <t/>
    </r>
  </si>
  <si>
    <r>
      <t xml:space="preserve">ΕΒΔΟΜΑΔΑ 26        </t>
    </r>
    <r>
      <rPr>
        <sz val="7"/>
        <rFont val="Arial"/>
        <family val="2"/>
        <charset val="161"/>
      </rPr>
      <t xml:space="preserve"> 27/6/2011 -   3/7/2011</t>
    </r>
    <r>
      <rPr>
        <sz val="10"/>
        <rFont val="Arial"/>
        <family val="2"/>
        <charset val="161"/>
      </rPr>
      <t/>
    </r>
  </si>
  <si>
    <r>
      <t xml:space="preserve">ΕΒΔΟΜΑΔΑ 27        </t>
    </r>
    <r>
      <rPr>
        <sz val="7"/>
        <rFont val="Arial"/>
        <family val="2"/>
        <charset val="161"/>
      </rPr>
      <t xml:space="preserve"> 4/7/2011 -   10/7/2011</t>
    </r>
    <r>
      <rPr>
        <sz val="10"/>
        <rFont val="Arial"/>
        <family val="2"/>
        <charset val="161"/>
      </rPr>
      <t/>
    </r>
  </si>
  <si>
    <r>
      <t xml:space="preserve">ΕΒΔΟΜΑΔΑ 28        </t>
    </r>
    <r>
      <rPr>
        <sz val="7"/>
        <rFont val="Arial"/>
        <family val="2"/>
        <charset val="161"/>
      </rPr>
      <t xml:space="preserve"> 11/7/2011 -   17/7/2011</t>
    </r>
    <r>
      <rPr>
        <sz val="10"/>
        <rFont val="Arial"/>
        <family val="2"/>
        <charset val="161"/>
      </rPr>
      <t/>
    </r>
  </si>
  <si>
    <r>
      <t xml:space="preserve">ΕΒΔΟΜΑΔΑ 29        </t>
    </r>
    <r>
      <rPr>
        <sz val="7"/>
        <rFont val="Arial"/>
        <family val="2"/>
        <charset val="161"/>
      </rPr>
      <t xml:space="preserve"> 18/7/2011 -   24/7/2011</t>
    </r>
    <r>
      <rPr>
        <sz val="10"/>
        <rFont val="Arial"/>
        <family val="2"/>
        <charset val="161"/>
      </rPr>
      <t/>
    </r>
  </si>
  <si>
    <r>
      <t xml:space="preserve">ΕΒΔΟΜΑΔΑ 30        </t>
    </r>
    <r>
      <rPr>
        <sz val="7"/>
        <rFont val="Arial"/>
        <family val="2"/>
        <charset val="161"/>
      </rPr>
      <t xml:space="preserve"> 25/7/2011 -   31/7/2011</t>
    </r>
    <r>
      <rPr>
        <sz val="10"/>
        <rFont val="Arial"/>
        <family val="2"/>
        <charset val="161"/>
      </rPr>
      <t/>
    </r>
  </si>
  <si>
    <r>
      <t xml:space="preserve">ΕΒΔΟΜΑΔΑ 31        </t>
    </r>
    <r>
      <rPr>
        <sz val="7"/>
        <rFont val="Arial"/>
        <family val="2"/>
        <charset val="161"/>
      </rPr>
      <t xml:space="preserve"> 1/8/2011 -   7/8/2011</t>
    </r>
    <r>
      <rPr>
        <sz val="10"/>
        <rFont val="Arial"/>
        <family val="2"/>
        <charset val="161"/>
      </rPr>
      <t/>
    </r>
  </si>
  <si>
    <r>
      <t xml:space="preserve">ΕΒΔΟΜΑΔΑ 32        </t>
    </r>
    <r>
      <rPr>
        <sz val="7"/>
        <rFont val="Arial"/>
        <family val="2"/>
        <charset val="161"/>
      </rPr>
      <t xml:space="preserve"> 8/8/2011 -   14/8/2011</t>
    </r>
    <r>
      <rPr>
        <sz val="10"/>
        <rFont val="Arial"/>
        <family val="2"/>
        <charset val="161"/>
      </rPr>
      <t/>
    </r>
  </si>
  <si>
    <r>
      <t xml:space="preserve">ΕΒΔΟΜΑΔΑ 32        </t>
    </r>
    <r>
      <rPr>
        <sz val="7"/>
        <rFont val="Arial"/>
        <family val="2"/>
        <charset val="161"/>
      </rPr>
      <t xml:space="preserve"> 15/8/2011 -   21/8/2011</t>
    </r>
    <r>
      <rPr>
        <sz val="10"/>
        <rFont val="Arial"/>
        <family val="2"/>
        <charset val="161"/>
      </rPr>
      <t/>
    </r>
  </si>
  <si>
    <r>
      <t xml:space="preserve">ΕΒΔΟΜΑΔΑ 34        </t>
    </r>
    <r>
      <rPr>
        <sz val="7"/>
        <rFont val="Arial"/>
        <family val="2"/>
        <charset val="161"/>
      </rPr>
      <t xml:space="preserve"> 22/8/2011 -   28/8/2011</t>
    </r>
    <r>
      <rPr>
        <sz val="10"/>
        <rFont val="Arial"/>
        <family val="2"/>
        <charset val="161"/>
      </rPr>
      <t/>
    </r>
  </si>
  <si>
    <r>
      <t xml:space="preserve">ΕΒΔΟΜΑΔΑ 35        </t>
    </r>
    <r>
      <rPr>
        <sz val="7"/>
        <rFont val="Arial"/>
        <family val="2"/>
        <charset val="161"/>
      </rPr>
      <t xml:space="preserve"> 29/8/2011 -   4/9/2011</t>
    </r>
    <r>
      <rPr>
        <sz val="10"/>
        <rFont val="Arial"/>
        <family val="2"/>
        <charset val="161"/>
      </rPr>
      <t/>
    </r>
  </si>
  <si>
    <r>
      <t xml:space="preserve">ΕΒΔΟΜΑΔΑ 36        </t>
    </r>
    <r>
      <rPr>
        <sz val="7"/>
        <rFont val="Arial"/>
        <family val="2"/>
        <charset val="161"/>
      </rPr>
      <t xml:space="preserve"> 5/9/2011 -   11/9/2011</t>
    </r>
    <r>
      <rPr>
        <sz val="10"/>
        <rFont val="Arial"/>
        <family val="2"/>
        <charset val="161"/>
      </rPr>
      <t/>
    </r>
  </si>
  <si>
    <r>
      <t xml:space="preserve">ΕΒΔΟΜΑΔΑ 37        </t>
    </r>
    <r>
      <rPr>
        <sz val="7"/>
        <rFont val="Arial"/>
        <family val="2"/>
        <charset val="161"/>
      </rPr>
      <t>12/9/2011 -   18/9/2011</t>
    </r>
    <r>
      <rPr>
        <sz val="10"/>
        <rFont val="Arial"/>
        <family val="2"/>
        <charset val="161"/>
      </rPr>
      <t/>
    </r>
  </si>
  <si>
    <r>
      <t xml:space="preserve">ΕΒΔΟΜΑΔΑ 38        </t>
    </r>
    <r>
      <rPr>
        <sz val="7"/>
        <rFont val="Arial"/>
        <family val="2"/>
        <charset val="161"/>
      </rPr>
      <t xml:space="preserve"> 19/7/2011 -   25/9/2011</t>
    </r>
    <r>
      <rPr>
        <sz val="10"/>
        <rFont val="Arial"/>
        <family val="2"/>
        <charset val="161"/>
      </rPr>
      <t/>
    </r>
  </si>
  <si>
    <r>
      <t xml:space="preserve">ΕΒΔΟΜΑΔΑ 39        </t>
    </r>
    <r>
      <rPr>
        <sz val="7"/>
        <rFont val="Arial"/>
        <family val="2"/>
        <charset val="161"/>
      </rPr>
      <t xml:space="preserve"> 28/9/2011 -   2/10/2011</t>
    </r>
  </si>
  <si>
    <r>
      <t xml:space="preserve">ΕΒΔΟΜΑΔΑ 40        </t>
    </r>
    <r>
      <rPr>
        <sz val="7"/>
        <rFont val="Arial"/>
        <family val="2"/>
        <charset val="161"/>
      </rPr>
      <t xml:space="preserve"> 3/10/2011 -   9/10/2011</t>
    </r>
    <r>
      <rPr>
        <sz val="10"/>
        <rFont val="Arial"/>
        <family val="2"/>
        <charset val="161"/>
      </rPr>
      <t/>
    </r>
  </si>
  <si>
    <r>
      <t xml:space="preserve">ΕΒΔΟΜΑΔΑ 41        </t>
    </r>
    <r>
      <rPr>
        <sz val="7"/>
        <rFont val="Arial"/>
        <family val="2"/>
        <charset val="161"/>
      </rPr>
      <t xml:space="preserve"> 10/10/2011 -   16/10/2011</t>
    </r>
    <r>
      <rPr>
        <sz val="10"/>
        <rFont val="Arial"/>
        <family val="2"/>
        <charset val="161"/>
      </rPr>
      <t/>
    </r>
  </si>
  <si>
    <r>
      <t xml:space="preserve">ΕΒΔΟΜΑΔΑ 42        </t>
    </r>
    <r>
      <rPr>
        <sz val="7"/>
        <rFont val="Arial"/>
        <family val="2"/>
        <charset val="161"/>
      </rPr>
      <t xml:space="preserve"> 17/1/2011 -   23/1/2051</t>
    </r>
    <r>
      <rPr>
        <sz val="10"/>
        <rFont val="Arial"/>
        <family val="2"/>
        <charset val="161"/>
      </rPr>
      <t/>
    </r>
  </si>
  <si>
    <r>
      <t xml:space="preserve">ΕΒΔΟΜΑΔΑ 43        </t>
    </r>
    <r>
      <rPr>
        <sz val="7"/>
        <rFont val="Arial"/>
        <family val="2"/>
        <charset val="161"/>
      </rPr>
      <t xml:space="preserve"> 24/10/2011 -   30/10/2011</t>
    </r>
    <r>
      <rPr>
        <sz val="10"/>
        <rFont val="Arial"/>
        <family val="2"/>
        <charset val="161"/>
      </rPr>
      <t/>
    </r>
  </si>
  <si>
    <r>
      <t xml:space="preserve">ΕΒΔΟΜΑΔΑ 44        </t>
    </r>
    <r>
      <rPr>
        <sz val="7"/>
        <rFont val="Arial"/>
        <family val="2"/>
        <charset val="161"/>
      </rPr>
      <t xml:space="preserve"> 31/10/2011 -   6/11/2011</t>
    </r>
    <r>
      <rPr>
        <sz val="10"/>
        <rFont val="Arial"/>
        <family val="2"/>
        <charset val="161"/>
      </rPr>
      <t/>
    </r>
  </si>
  <si>
    <r>
      <t xml:space="preserve">ΕΒΔΟΜΑΔΑ 45        </t>
    </r>
    <r>
      <rPr>
        <sz val="7"/>
        <rFont val="Arial"/>
        <family val="2"/>
        <charset val="161"/>
      </rPr>
      <t xml:space="preserve"> 7/11/2011 -   13/11/2011</t>
    </r>
    <r>
      <rPr>
        <sz val="10"/>
        <rFont val="Arial"/>
        <family val="2"/>
        <charset val="161"/>
      </rPr>
      <t/>
    </r>
  </si>
  <si>
    <r>
      <t xml:space="preserve">ΕΒΔΟΜΑΔΑ 46        </t>
    </r>
    <r>
      <rPr>
        <sz val="7"/>
        <rFont val="Arial"/>
        <family val="2"/>
        <charset val="161"/>
      </rPr>
      <t xml:space="preserve"> 14/11/2011 -   20/11/2011</t>
    </r>
    <r>
      <rPr>
        <sz val="10"/>
        <rFont val="Arial"/>
        <family val="2"/>
        <charset val="161"/>
      </rPr>
      <t/>
    </r>
  </si>
  <si>
    <r>
      <t xml:space="preserve">ΕΒΔΟΜΑΔΑ 47        </t>
    </r>
    <r>
      <rPr>
        <sz val="7"/>
        <rFont val="Arial"/>
        <family val="2"/>
        <charset val="161"/>
      </rPr>
      <t xml:space="preserve"> 21/11/2011 -   27/11/2011</t>
    </r>
    <r>
      <rPr>
        <sz val="10"/>
        <rFont val="Arial"/>
        <family val="2"/>
        <charset val="161"/>
      </rPr>
      <t/>
    </r>
  </si>
  <si>
    <r>
      <t xml:space="preserve">ΕΒΔΟΜΑΔΑ 48        </t>
    </r>
    <r>
      <rPr>
        <sz val="7"/>
        <rFont val="Arial"/>
        <family val="2"/>
        <charset val="161"/>
      </rPr>
      <t xml:space="preserve"> 28/11/2011 -   4/12/2011</t>
    </r>
    <r>
      <rPr>
        <sz val="10"/>
        <rFont val="Arial"/>
        <family val="2"/>
        <charset val="161"/>
      </rPr>
      <t/>
    </r>
  </si>
  <si>
    <r>
      <t xml:space="preserve">ΕΒΔΟΜΑΔΑ 49        </t>
    </r>
    <r>
      <rPr>
        <sz val="7"/>
        <rFont val="Arial"/>
        <family val="2"/>
        <charset val="161"/>
      </rPr>
      <t xml:space="preserve"> 5/12/2011 -   11/12/2011</t>
    </r>
    <r>
      <rPr>
        <sz val="10"/>
        <rFont val="Arial"/>
        <family val="2"/>
        <charset val="161"/>
      </rPr>
      <t/>
    </r>
  </si>
  <si>
    <r>
      <t xml:space="preserve">ΕΒΔΟΜΑΔΑ 50        </t>
    </r>
    <r>
      <rPr>
        <sz val="7"/>
        <rFont val="Arial"/>
        <family val="2"/>
        <charset val="161"/>
      </rPr>
      <t xml:space="preserve"> 12/12/2011 -   18/11/2011</t>
    </r>
    <r>
      <rPr>
        <sz val="10"/>
        <rFont val="Arial"/>
        <family val="2"/>
        <charset val="161"/>
      </rPr>
      <t/>
    </r>
  </si>
  <si>
    <r>
      <t xml:space="preserve">ΕΒΔΟΜΑΔΑ 51        </t>
    </r>
    <r>
      <rPr>
        <sz val="7"/>
        <rFont val="Arial"/>
        <family val="2"/>
        <charset val="161"/>
      </rPr>
      <t xml:space="preserve"> 19/12/2011 -   25/12/2011</t>
    </r>
    <r>
      <rPr>
        <sz val="10"/>
        <rFont val="Arial"/>
        <family val="2"/>
        <charset val="161"/>
      </rPr>
      <t/>
    </r>
  </si>
  <si>
    <r>
      <t xml:space="preserve">ΕΒΔΟΜΑΔΑ 52        </t>
    </r>
    <r>
      <rPr>
        <sz val="7"/>
        <rFont val="Arial"/>
        <family val="2"/>
        <charset val="161"/>
      </rPr>
      <t xml:space="preserve"> 26/12/2011 -   1/1/2011</t>
    </r>
    <r>
      <rPr>
        <sz val="10"/>
        <rFont val="Arial"/>
        <family val="2"/>
        <charset val="161"/>
      </rPr>
      <t/>
    </r>
  </si>
  <si>
    <t>ΑΣΑΝΣ ΔΑΠΕΔΑ</t>
  </si>
  <si>
    <t>ΑΣΑΝΣ. ΠΟΡΤΕς</t>
  </si>
  <si>
    <t>ΚΑΓΚΕΛΑ</t>
  </si>
  <si>
    <t>Σπαθής</t>
  </si>
  <si>
    <t>λίτρα</t>
  </si>
  <si>
    <t>Ζιώγα</t>
  </si>
  <si>
    <t>Σωτήρη</t>
  </si>
  <si>
    <t>Μαργέτη</t>
  </si>
  <si>
    <t xml:space="preserve">ΔΕΗ </t>
  </si>
  <si>
    <t>Νικολαου</t>
  </si>
  <si>
    <t>Δρακοπουλου</t>
  </si>
  <si>
    <t>Τζαβίδης</t>
  </si>
  <si>
    <t>Πυλαρινού</t>
  </si>
  <si>
    <t>Χουσακού</t>
  </si>
  <si>
    <t>Θεοδωρου</t>
  </si>
  <si>
    <t>ΔΕΥΑΠ</t>
  </si>
  <si>
    <t>ΙΟΥΛΙΟΣ 2025</t>
  </si>
</sst>
</file>

<file path=xl/styles.xml><?xml version="1.0" encoding="utf-8"?>
<styleSheet xmlns="http://schemas.openxmlformats.org/spreadsheetml/2006/main">
  <numFmts count="1">
    <numFmt numFmtId="164" formatCode="0.000"/>
  </numFmts>
  <fonts count="26">
    <font>
      <sz val="10"/>
      <name val="Arial"/>
      <charset val="161"/>
    </font>
    <font>
      <sz val="10"/>
      <name val="Arial"/>
      <family val="2"/>
      <charset val="161"/>
    </font>
    <font>
      <b/>
      <sz val="16"/>
      <name val="Arial"/>
      <family val="2"/>
      <charset val="161"/>
    </font>
    <font>
      <b/>
      <sz val="8"/>
      <name val="Arial"/>
      <family val="2"/>
      <charset val="161"/>
    </font>
    <font>
      <b/>
      <sz val="14"/>
      <name val="Arial"/>
      <family val="2"/>
      <charset val="161"/>
    </font>
    <font>
      <sz val="12"/>
      <name val="Arial"/>
      <family val="2"/>
      <charset val="161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2"/>
      <name val="Arial Greek"/>
      <family val="2"/>
    </font>
    <font>
      <b/>
      <sz val="14"/>
      <name val="Arial Greek"/>
      <family val="2"/>
    </font>
    <font>
      <vertAlign val="subscript"/>
      <sz val="12"/>
      <name val="Arial"/>
      <family val="2"/>
      <charset val="161"/>
    </font>
    <font>
      <b/>
      <sz val="12"/>
      <name val="Arial Greek"/>
      <family val="2"/>
    </font>
    <font>
      <sz val="8"/>
      <name val="Arial"/>
      <family val="2"/>
      <charset val="161"/>
    </font>
    <font>
      <sz val="12"/>
      <name val="Arial Greek"/>
      <family val="2"/>
      <charset val="161"/>
    </font>
    <font>
      <sz val="12"/>
      <name val="Arial"/>
      <family val="2"/>
      <charset val="161"/>
    </font>
    <font>
      <b/>
      <sz val="10"/>
      <name val="Arial"/>
      <family val="2"/>
      <charset val="161"/>
    </font>
    <font>
      <b/>
      <sz val="11"/>
      <name val="Arial"/>
      <family val="2"/>
      <charset val="161"/>
    </font>
    <font>
      <sz val="12"/>
      <name val="Arial Greek"/>
      <family val="2"/>
    </font>
    <font>
      <b/>
      <sz val="14"/>
      <name val="Times New Roman Greek"/>
      <family val="1"/>
    </font>
    <font>
      <b/>
      <sz val="10"/>
      <name val="Times New Roman Greek"/>
      <family val="1"/>
    </font>
    <font>
      <sz val="11"/>
      <name val="Arial Greek"/>
      <family val="2"/>
      <charset val="161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7"/>
      <name val="Arial"/>
      <family val="2"/>
      <charset val="161"/>
    </font>
    <font>
      <sz val="6"/>
      <name val="Arial"/>
      <family val="2"/>
      <charset val="161"/>
    </font>
    <font>
      <sz val="10"/>
      <color rgb="FFFF000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/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ck">
        <color indexed="8"/>
      </left>
      <right/>
      <top style="double">
        <color indexed="8"/>
      </top>
      <bottom style="thick">
        <color indexed="8"/>
      </bottom>
      <diagonal/>
    </border>
    <border>
      <left/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wrapText="1"/>
    </xf>
    <xf numFmtId="0" fontId="5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right" vertical="center" wrapText="1"/>
    </xf>
    <xf numFmtId="2" fontId="11" fillId="2" borderId="6" xfId="0" applyNumberFormat="1" applyFont="1" applyFill="1" applyBorder="1" applyAlignment="1">
      <alignment horizontal="right" vertical="center" wrapText="1"/>
    </xf>
    <xf numFmtId="2" fontId="9" fillId="2" borderId="6" xfId="0" applyNumberFormat="1" applyFont="1" applyFill="1" applyBorder="1" applyAlignment="1">
      <alignment horizontal="right" vertical="center" wrapText="1"/>
    </xf>
    <xf numFmtId="2" fontId="8" fillId="2" borderId="4" xfId="0" applyNumberFormat="1" applyFont="1" applyFill="1" applyBorder="1" applyAlignment="1">
      <alignment horizontal="right" wrapText="1"/>
    </xf>
    <xf numFmtId="0" fontId="13" fillId="0" borderId="7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 vertical="top" wrapText="1"/>
    </xf>
    <xf numFmtId="2" fontId="5" fillId="0" borderId="9" xfId="0" applyNumberFormat="1" applyFont="1" applyBorder="1" applyAlignment="1">
      <alignment horizontal="center" vertical="top" wrapText="1"/>
    </xf>
    <xf numFmtId="0" fontId="13" fillId="0" borderId="7" xfId="0" applyFont="1" applyBorder="1"/>
    <xf numFmtId="0" fontId="14" fillId="0" borderId="7" xfId="0" applyFont="1" applyBorder="1"/>
    <xf numFmtId="2" fontId="13" fillId="0" borderId="7" xfId="0" applyNumberFormat="1" applyFont="1" applyBorder="1"/>
    <xf numFmtId="2" fontId="8" fillId="0" borderId="4" xfId="0" applyNumberFormat="1" applyFont="1" applyFill="1" applyBorder="1" applyAlignment="1">
      <alignment horizontal="right" wrapText="1"/>
    </xf>
    <xf numFmtId="0" fontId="15" fillId="0" borderId="2" xfId="0" applyFont="1" applyBorder="1" applyAlignment="1">
      <alignment horizontal="center" vertical="top" wrapText="1"/>
    </xf>
    <xf numFmtId="0" fontId="0" fillId="0" borderId="0" xfId="0" applyBorder="1" applyAlignment="1"/>
    <xf numFmtId="0" fontId="0" fillId="0" borderId="0" xfId="0" applyBorder="1"/>
    <xf numFmtId="2" fontId="6" fillId="0" borderId="2" xfId="0" applyNumberFormat="1" applyFont="1" applyBorder="1" applyAlignment="1">
      <alignment horizontal="center" vertical="top" wrapText="1"/>
    </xf>
    <xf numFmtId="0" fontId="0" fillId="0" borderId="7" xfId="0" applyBorder="1"/>
    <xf numFmtId="2" fontId="0" fillId="0" borderId="7" xfId="0" applyNumberFormat="1" applyBorder="1"/>
    <xf numFmtId="2" fontId="0" fillId="0" borderId="7" xfId="0" applyNumberFormat="1" applyBorder="1" applyAlignment="1">
      <alignment horizontal="right"/>
    </xf>
    <xf numFmtId="2" fontId="0" fillId="0" borderId="10" xfId="0" applyNumberFormat="1" applyBorder="1"/>
    <xf numFmtId="0" fontId="0" fillId="0" borderId="7" xfId="0" applyBorder="1" applyAlignment="1">
      <alignment horizontal="left"/>
    </xf>
    <xf numFmtId="2" fontId="4" fillId="2" borderId="7" xfId="0" applyNumberFormat="1" applyFont="1" applyFill="1" applyBorder="1"/>
    <xf numFmtId="2" fontId="0" fillId="2" borderId="7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6" xfId="0" applyBorder="1"/>
    <xf numFmtId="2" fontId="0" fillId="0" borderId="16" xfId="0" applyNumberFormat="1" applyBorder="1"/>
    <xf numFmtId="2" fontId="4" fillId="2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10" xfId="0" applyBorder="1" applyAlignment="1">
      <alignment horizontal="right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0" fillId="0" borderId="0" xfId="0" applyFill="1"/>
    <xf numFmtId="2" fontId="0" fillId="0" borderId="0" xfId="0" applyNumberFormat="1" applyFill="1"/>
    <xf numFmtId="0" fontId="5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top" wrapText="1"/>
    </xf>
    <xf numFmtId="0" fontId="17" fillId="3" borderId="0" xfId="0" applyFont="1" applyFill="1"/>
    <xf numFmtId="0" fontId="13" fillId="0" borderId="21" xfId="0" applyFont="1" applyFill="1" applyBorder="1"/>
    <xf numFmtId="0" fontId="13" fillId="3" borderId="21" xfId="0" applyFont="1" applyFill="1" applyBorder="1"/>
    <xf numFmtId="0" fontId="18" fillId="0" borderId="22" xfId="0" applyFont="1" applyBorder="1" applyAlignment="1">
      <alignment horizontal="center" vertical="center" wrapText="1"/>
    </xf>
    <xf numFmtId="2" fontId="20" fillId="0" borderId="7" xfId="0" applyNumberFormat="1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Fill="1" applyBorder="1"/>
    <xf numFmtId="2" fontId="0" fillId="0" borderId="26" xfId="0" applyNumberFormat="1" applyFill="1" applyBorder="1"/>
    <xf numFmtId="2" fontId="15" fillId="0" borderId="27" xfId="0" applyNumberFormat="1" applyFont="1" applyBorder="1"/>
    <xf numFmtId="2" fontId="15" fillId="0" borderId="28" xfId="0" applyNumberFormat="1" applyFont="1" applyBorder="1"/>
    <xf numFmtId="1" fontId="13" fillId="0" borderId="7" xfId="0" applyNumberFormat="1" applyFont="1" applyBorder="1"/>
    <xf numFmtId="0" fontId="0" fillId="0" borderId="0" xfId="0" applyFill="1" applyBorder="1"/>
    <xf numFmtId="0" fontId="0" fillId="4" borderId="7" xfId="0" applyFill="1" applyBorder="1"/>
    <xf numFmtId="2" fontId="4" fillId="0" borderId="29" xfId="0" applyNumberFormat="1" applyFont="1" applyBorder="1" applyAlignment="1">
      <alignment horizontal="center" vertical="top" wrapText="1"/>
    </xf>
    <xf numFmtId="0" fontId="0" fillId="0" borderId="30" xfId="0" applyBorder="1"/>
    <xf numFmtId="0" fontId="16" fillId="0" borderId="31" xfId="0" applyFont="1" applyBorder="1" applyAlignment="1">
      <alignment horizontal="center" vertical="center" textRotation="90"/>
    </xf>
    <xf numFmtId="0" fontId="16" fillId="0" borderId="31" xfId="0" applyFont="1" applyBorder="1" applyAlignment="1">
      <alignment vertical="center" textRotation="90"/>
    </xf>
    <xf numFmtId="0" fontId="16" fillId="0" borderId="31" xfId="0" applyFont="1" applyFill="1" applyBorder="1" applyAlignment="1">
      <alignment horizontal="center" vertical="center" textRotation="90"/>
    </xf>
    <xf numFmtId="0" fontId="16" fillId="0" borderId="31" xfId="0" applyFont="1" applyFill="1" applyBorder="1" applyAlignment="1">
      <alignment vertical="center" textRotation="90" wrapText="1"/>
    </xf>
    <xf numFmtId="0" fontId="16" fillId="0" borderId="31" xfId="0" applyFont="1" applyBorder="1" applyAlignment="1">
      <alignment vertical="center" textRotation="90" wrapText="1"/>
    </xf>
    <xf numFmtId="0" fontId="16" fillId="0" borderId="31" xfId="0" applyFont="1" applyBorder="1" applyAlignment="1">
      <alignment horizontal="center" vertical="center" textRotation="90" wrapText="1"/>
    </xf>
    <xf numFmtId="0" fontId="0" fillId="0" borderId="32" xfId="0" applyBorder="1" applyAlignment="1">
      <alignment horizont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 wrapText="1"/>
    </xf>
    <xf numFmtId="0" fontId="21" fillId="0" borderId="36" xfId="0" applyFont="1" applyBorder="1" applyAlignment="1">
      <alignment horizont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25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21" fillId="0" borderId="48" xfId="0" applyFont="1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164" fontId="13" fillId="0" borderId="7" xfId="0" applyNumberFormat="1" applyFont="1" applyBorder="1"/>
    <xf numFmtId="0" fontId="25" fillId="0" borderId="0" xfId="0" applyFont="1" applyBorder="1" applyAlignment="1"/>
    <xf numFmtId="0" fontId="7" fillId="2" borderId="1" xfId="0" applyFont="1" applyFill="1" applyBorder="1" applyAlignment="1">
      <alignment horizontal="right" vertical="center" wrapText="1"/>
    </xf>
    <xf numFmtId="2" fontId="8" fillId="2" borderId="4" xfId="0" applyNumberFormat="1" applyFont="1" applyFill="1" applyBorder="1" applyAlignment="1">
      <alignment horizontal="right" vertical="center" wrapText="1"/>
    </xf>
    <xf numFmtId="2" fontId="5" fillId="2" borderId="4" xfId="0" applyNumberFormat="1" applyFont="1" applyFill="1" applyBorder="1" applyAlignment="1">
      <alignment horizontal="right" vertical="center" wrapText="1"/>
    </xf>
    <xf numFmtId="2" fontId="9" fillId="2" borderId="4" xfId="0" applyNumberFormat="1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2" fontId="8" fillId="0" borderId="4" xfId="0" applyNumberFormat="1" applyFont="1" applyFill="1" applyBorder="1" applyAlignment="1">
      <alignment horizontal="right" vertical="center" wrapText="1"/>
    </xf>
    <xf numFmtId="2" fontId="5" fillId="0" borderId="4" xfId="0" applyNumberFormat="1" applyFont="1" applyFill="1" applyBorder="1" applyAlignment="1">
      <alignment horizontal="right" vertical="center" wrapText="1"/>
    </xf>
    <xf numFmtId="2" fontId="9" fillId="0" borderId="4" xfId="0" applyNumberFormat="1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21" fillId="0" borderId="0" xfId="0" applyFont="1"/>
    <xf numFmtId="2" fontId="5" fillId="6" borderId="4" xfId="0" applyNumberFormat="1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center"/>
    </xf>
    <xf numFmtId="0" fontId="6" fillId="2" borderId="5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5" borderId="54" xfId="0" applyFont="1" applyFill="1" applyBorder="1" applyAlignment="1">
      <alignment horizontal="center" vertical="top" wrapText="1"/>
    </xf>
    <xf numFmtId="0" fontId="5" fillId="0" borderId="55" xfId="0" applyFont="1" applyBorder="1" applyAlignment="1"/>
    <xf numFmtId="0" fontId="5" fillId="0" borderId="56" xfId="0" applyFont="1" applyBorder="1" applyAlignment="1"/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57" xfId="0" applyBorder="1" applyAlignment="1"/>
    <xf numFmtId="0" fontId="0" fillId="0" borderId="58" xfId="0" applyBorder="1" applyAlignment="1"/>
    <xf numFmtId="0" fontId="0" fillId="0" borderId="59" xfId="0" applyBorder="1" applyAlignment="1"/>
    <xf numFmtId="0" fontId="0" fillId="0" borderId="60" xfId="0" applyBorder="1" applyAlignment="1"/>
    <xf numFmtId="0" fontId="6" fillId="0" borderId="61" xfId="0" applyFont="1" applyBorder="1" applyAlignment="1">
      <alignment horizontal="center" vertical="top" wrapText="1"/>
    </xf>
    <xf numFmtId="0" fontId="5" fillId="0" borderId="62" xfId="0" applyFont="1" applyBorder="1" applyAlignment="1"/>
    <xf numFmtId="0" fontId="6" fillId="0" borderId="63" xfId="0" applyFont="1" applyBorder="1" applyAlignment="1">
      <alignment horizontal="center" vertical="top" wrapText="1"/>
    </xf>
    <xf numFmtId="0" fontId="5" fillId="0" borderId="64" xfId="0" applyFont="1" applyBorder="1" applyAlignment="1"/>
    <xf numFmtId="0" fontId="4" fillId="0" borderId="65" xfId="0" applyFont="1" applyBorder="1" applyAlignment="1">
      <alignment horizontal="center" vertical="top" wrapText="1"/>
    </xf>
    <xf numFmtId="0" fontId="0" fillId="0" borderId="66" xfId="0" applyBorder="1" applyAlignment="1"/>
    <xf numFmtId="0" fontId="4" fillId="5" borderId="67" xfId="0" applyFont="1" applyFill="1" applyBorder="1" applyAlignment="1">
      <alignment horizontal="center" vertical="top" wrapText="1"/>
    </xf>
    <xf numFmtId="0" fontId="0" fillId="0" borderId="68" xfId="0" applyBorder="1"/>
    <xf numFmtId="0" fontId="0" fillId="0" borderId="69" xfId="0" applyBorder="1"/>
    <xf numFmtId="0" fontId="2" fillId="2" borderId="70" xfId="0" applyFont="1" applyFill="1" applyBorder="1" applyAlignment="1">
      <alignment horizontal="center" vertical="top" wrapText="1"/>
    </xf>
    <xf numFmtId="0" fontId="0" fillId="0" borderId="71" xfId="0" applyBorder="1"/>
    <xf numFmtId="0" fontId="0" fillId="0" borderId="72" xfId="0" applyBorder="1"/>
    <xf numFmtId="0" fontId="2" fillId="0" borderId="49" xfId="0" applyFont="1" applyBorder="1" applyAlignment="1">
      <alignment horizontal="center" vertical="top" wrapText="1"/>
    </xf>
    <xf numFmtId="0" fontId="0" fillId="0" borderId="73" xfId="0" applyBorder="1"/>
    <xf numFmtId="0" fontId="4" fillId="0" borderId="74" xfId="0" applyFont="1" applyBorder="1" applyAlignment="1">
      <alignment horizontal="center" vertical="top" wrapText="1"/>
    </xf>
    <xf numFmtId="0" fontId="0" fillId="0" borderId="75" xfId="0" applyBorder="1" applyAlignment="1"/>
    <xf numFmtId="0" fontId="0" fillId="0" borderId="76" xfId="0" applyBorder="1" applyAlignment="1"/>
    <xf numFmtId="0" fontId="6" fillId="0" borderId="61" xfId="0" applyFont="1" applyBorder="1" applyAlignment="1">
      <alignment horizontal="center" vertical="top" shrinkToFit="1"/>
    </xf>
    <xf numFmtId="0" fontId="0" fillId="0" borderId="62" xfId="0" applyBorder="1" applyAlignment="1">
      <alignment shrinkToFit="1"/>
    </xf>
    <xf numFmtId="0" fontId="6" fillId="5" borderId="55" xfId="0" applyFont="1" applyFill="1" applyBorder="1" applyAlignment="1">
      <alignment horizontal="center" vertical="top" wrapText="1"/>
    </xf>
    <xf numFmtId="0" fontId="6" fillId="5" borderId="56" xfId="0" applyFont="1" applyFill="1" applyBorder="1" applyAlignment="1">
      <alignment horizontal="center" vertical="top" wrapText="1"/>
    </xf>
    <xf numFmtId="0" fontId="0" fillId="0" borderId="62" xfId="0" applyBorder="1" applyAlignment="1"/>
    <xf numFmtId="0" fontId="16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8" xfId="0" applyFont="1" applyBorder="1" applyAlignment="1">
      <alignment horizontal="center"/>
    </xf>
    <xf numFmtId="0" fontId="2" fillId="0" borderId="79" xfId="0" applyFont="1" applyBorder="1" applyAlignment="1">
      <alignment horizontal="center"/>
    </xf>
    <xf numFmtId="0" fontId="22" fillId="0" borderId="80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3"/>
  <sheetViews>
    <sheetView tabSelected="1" workbookViewId="0">
      <selection activeCell="F5" sqref="F5"/>
    </sheetView>
  </sheetViews>
  <sheetFormatPr defaultRowHeight="12.75"/>
  <cols>
    <col min="1" max="1" width="7.85546875" customWidth="1"/>
    <col min="2" max="2" width="22.85546875" customWidth="1"/>
    <col min="3" max="3" width="10.42578125" customWidth="1"/>
    <col min="5" max="5" width="11.85546875" customWidth="1"/>
    <col min="6" max="6" width="14.140625" customWidth="1"/>
    <col min="7" max="7" width="10.7109375" customWidth="1"/>
    <col min="8" max="8" width="14.42578125" customWidth="1"/>
    <col min="9" max="9" width="10.140625" customWidth="1"/>
    <col min="10" max="10" width="11.5703125" customWidth="1"/>
    <col min="11" max="11" width="12.7109375" customWidth="1"/>
    <col min="15" max="15" width="9.5703125" bestFit="1" customWidth="1"/>
  </cols>
  <sheetData>
    <row r="1" spans="1:26" ht="15.2" customHeight="1">
      <c r="E1" s="2"/>
    </row>
    <row r="2" spans="1:26" ht="6.75" customHeight="1" thickBot="1">
      <c r="A2" s="3"/>
    </row>
    <row r="3" spans="1:26" ht="20.45" customHeight="1" thickTop="1">
      <c r="B3" s="149" t="s">
        <v>42</v>
      </c>
      <c r="C3" s="150"/>
      <c r="D3" s="150"/>
      <c r="E3" s="150"/>
      <c r="F3" s="150"/>
      <c r="G3" s="150"/>
      <c r="H3" s="151"/>
      <c r="I3" s="25"/>
      <c r="N3" s="123"/>
    </row>
    <row r="4" spans="1:26" ht="20.45" customHeight="1" thickBot="1">
      <c r="B4" s="155" t="s">
        <v>0</v>
      </c>
      <c r="C4" s="153"/>
      <c r="D4" s="153"/>
      <c r="E4" s="156"/>
      <c r="F4" s="152" t="s">
        <v>167</v>
      </c>
      <c r="G4" s="153"/>
      <c r="H4" s="154"/>
      <c r="I4" s="25"/>
      <c r="M4" s="19"/>
      <c r="N4" s="19"/>
      <c r="O4" s="19" t="s">
        <v>24</v>
      </c>
      <c r="P4" s="19"/>
    </row>
    <row r="5" spans="1:26" ht="12.75" customHeight="1" thickTop="1" thickBot="1">
      <c r="A5" s="3"/>
      <c r="M5" s="19" t="s">
        <v>76</v>
      </c>
      <c r="O5" s="111">
        <v>0.127</v>
      </c>
      <c r="P5" s="19" t="s">
        <v>26</v>
      </c>
      <c r="R5">
        <v>0.6</v>
      </c>
    </row>
    <row r="6" spans="1:26" ht="18" customHeight="1" thickTop="1">
      <c r="D6" s="157" t="s">
        <v>1</v>
      </c>
      <c r="E6" s="158"/>
      <c r="F6" s="159"/>
      <c r="M6" s="19"/>
      <c r="N6" s="19" t="s">
        <v>25</v>
      </c>
      <c r="O6" s="111">
        <v>0.127</v>
      </c>
      <c r="P6" s="19" t="s">
        <v>27</v>
      </c>
      <c r="R6">
        <v>0.77</v>
      </c>
    </row>
    <row r="7" spans="1:26" ht="15" customHeight="1">
      <c r="D7" s="160" t="s">
        <v>166</v>
      </c>
      <c r="E7" s="161"/>
      <c r="F7" s="18">
        <v>15.05</v>
      </c>
      <c r="M7" s="19"/>
      <c r="N7" s="19" t="s">
        <v>28</v>
      </c>
      <c r="O7" s="76">
        <v>0</v>
      </c>
      <c r="P7" s="19" t="s">
        <v>155</v>
      </c>
      <c r="R7">
        <v>700</v>
      </c>
    </row>
    <row r="8" spans="1:26" ht="15" customHeight="1">
      <c r="D8" s="143" t="s">
        <v>2</v>
      </c>
      <c r="E8" s="144"/>
      <c r="F8" s="18">
        <v>65</v>
      </c>
      <c r="M8" s="19"/>
      <c r="N8" s="19"/>
      <c r="O8" s="64">
        <f>O7+1000*(O5-O6)</f>
        <v>0</v>
      </c>
      <c r="P8" s="19" t="s">
        <v>29</v>
      </c>
      <c r="R8">
        <v>530</v>
      </c>
    </row>
    <row r="9" spans="1:26" ht="15" customHeight="1">
      <c r="D9" s="143" t="s">
        <v>159</v>
      </c>
      <c r="E9" s="144"/>
      <c r="F9" s="18">
        <v>152</v>
      </c>
      <c r="M9" s="19"/>
      <c r="N9" s="19"/>
      <c r="O9" s="21">
        <v>1.071</v>
      </c>
      <c r="P9" s="20" t="s">
        <v>30</v>
      </c>
      <c r="R9">
        <v>0.81</v>
      </c>
    </row>
    <row r="10" spans="1:26" ht="15" customHeight="1">
      <c r="D10" s="143" t="s">
        <v>4</v>
      </c>
      <c r="E10" s="144"/>
      <c r="F10" s="18">
        <f>57.49</f>
        <v>57.49</v>
      </c>
    </row>
    <row r="11" spans="1:26" ht="15" customHeight="1">
      <c r="D11" s="143" t="s">
        <v>23</v>
      </c>
      <c r="E11" s="164"/>
      <c r="F11" s="18">
        <f>O8*O9</f>
        <v>0</v>
      </c>
      <c r="G11" s="112"/>
      <c r="H11" s="112"/>
    </row>
    <row r="12" spans="1:26" ht="15" customHeight="1" thickBot="1">
      <c r="D12" s="145" t="s">
        <v>5</v>
      </c>
      <c r="E12" s="146"/>
      <c r="F12" s="17">
        <v>10</v>
      </c>
      <c r="G12" s="112"/>
    </row>
    <row r="13" spans="1:26" ht="18" customHeight="1" thickTop="1" thickBot="1">
      <c r="D13" s="147" t="s">
        <v>6</v>
      </c>
      <c r="E13" s="148"/>
      <c r="F13" s="79">
        <f>SUM(F7:F12)</f>
        <v>299.54000000000002</v>
      </c>
      <c r="G13" s="112"/>
      <c r="Q13" t="s">
        <v>75</v>
      </c>
    </row>
    <row r="14" spans="1:26" ht="14.25" thickTop="1" thickBot="1">
      <c r="A14" s="3"/>
      <c r="P14" s="141" t="s">
        <v>68</v>
      </c>
      <c r="Q14" s="142"/>
      <c r="U14" s="139" t="s">
        <v>73</v>
      </c>
      <c r="V14" s="140"/>
      <c r="W14" s="140"/>
      <c r="X14" s="140"/>
      <c r="Y14" s="140"/>
    </row>
    <row r="15" spans="1:26" ht="25.5" customHeight="1" thickBot="1">
      <c r="A15" s="4" t="s">
        <v>7</v>
      </c>
      <c r="B15" s="5" t="s">
        <v>8</v>
      </c>
      <c r="C15" s="5" t="s">
        <v>9</v>
      </c>
      <c r="D15" s="5" t="str">
        <f>D12</f>
        <v>ΕΞΟΔΑ</v>
      </c>
      <c r="E15" s="5" t="str">
        <f>D10</f>
        <v>ΑΣΑΝΣΕΡ</v>
      </c>
      <c r="F15" s="5" t="str">
        <f>D9</f>
        <v xml:space="preserve">ΔΕΗ </v>
      </c>
      <c r="G15" s="23" t="str">
        <f>D8</f>
        <v>KAΘΑΡΙΟΤΗΤΑ</v>
      </c>
      <c r="H15" s="5" t="s">
        <v>10</v>
      </c>
      <c r="I15" s="26" t="str">
        <f>D7</f>
        <v>ΔΕΥΑΠ</v>
      </c>
      <c r="J15" s="5" t="s">
        <v>11</v>
      </c>
      <c r="K15" s="5" t="s">
        <v>6</v>
      </c>
      <c r="M15" s="16" t="s">
        <v>20</v>
      </c>
      <c r="N15" s="16" t="s">
        <v>21</v>
      </c>
      <c r="O15" s="1" t="s">
        <v>22</v>
      </c>
      <c r="P15" s="78" t="s">
        <v>74</v>
      </c>
      <c r="S15" t="s">
        <v>38</v>
      </c>
      <c r="U15" s="69" t="s">
        <v>70</v>
      </c>
      <c r="V15" s="77" t="s">
        <v>71</v>
      </c>
      <c r="W15" s="68" t="s">
        <v>69</v>
      </c>
      <c r="X15" s="69" t="s">
        <v>67</v>
      </c>
      <c r="Y15" s="78" t="s">
        <v>72</v>
      </c>
    </row>
    <row r="16" spans="1:26" ht="21.95" customHeight="1" thickBot="1">
      <c r="A16" s="8" t="s">
        <v>12</v>
      </c>
      <c r="B16" s="9" t="s">
        <v>161</v>
      </c>
      <c r="C16" s="113">
        <v>99.7</v>
      </c>
      <c r="D16" s="114">
        <f>F12*C16/1000</f>
        <v>0.997</v>
      </c>
      <c r="E16" s="114">
        <f>F10*T16/1000</f>
        <v>3.1146066110326331</v>
      </c>
      <c r="F16" s="114">
        <f>F9*C16/1000</f>
        <v>15.154399999999999</v>
      </c>
      <c r="G16" s="114">
        <f>F8*C16/1000</f>
        <v>6.4805000000000001</v>
      </c>
      <c r="H16" s="115">
        <f>(N16-M16)/100</f>
        <v>0</v>
      </c>
      <c r="I16" s="114">
        <f>F7*C16/1000</f>
        <v>1.5004850000000001</v>
      </c>
      <c r="J16" s="115">
        <f>0.95*F11*(O16/O26)+0.05*F11*C16/1000-(P16)</f>
        <v>0</v>
      </c>
      <c r="K16" s="116">
        <f>SUM(D16:G16)+J16+I16</f>
        <v>27.246991611032634</v>
      </c>
      <c r="L16">
        <v>0</v>
      </c>
      <c r="M16" s="60">
        <v>249040</v>
      </c>
      <c r="N16" s="60">
        <v>249040</v>
      </c>
      <c r="O16">
        <f>H16*C16</f>
        <v>0</v>
      </c>
      <c r="P16" s="15">
        <v>0</v>
      </c>
      <c r="Q16" s="15">
        <v>21.14</v>
      </c>
      <c r="R16" s="65">
        <v>99.7</v>
      </c>
      <c r="S16" s="48">
        <f>R16*0.5434</f>
        <v>54.17698</v>
      </c>
      <c r="T16">
        <f>1000*S16/S26</f>
        <v>54.176493495088415</v>
      </c>
      <c r="U16" s="15">
        <v>14.955</v>
      </c>
      <c r="V16">
        <v>49.85</v>
      </c>
      <c r="W16" s="70">
        <v>31.904</v>
      </c>
      <c r="X16" s="71">
        <v>4.9850000000000003</v>
      </c>
      <c r="Y16" s="15">
        <v>9.9700000000000006</v>
      </c>
      <c r="Z16" s="48">
        <f>T28-P16</f>
        <v>31.11</v>
      </c>
    </row>
    <row r="17" spans="1:26" ht="21.95" customHeight="1" thickBot="1">
      <c r="A17" s="6" t="s">
        <v>13</v>
      </c>
      <c r="B17" s="7" t="s">
        <v>160</v>
      </c>
      <c r="C17" s="117">
        <v>113.6</v>
      </c>
      <c r="D17" s="118">
        <f>F12*C17/1000</f>
        <v>1.1359999999999999</v>
      </c>
      <c r="E17" s="118">
        <f>F10*T17/1000</f>
        <v>6.5308053533679269</v>
      </c>
      <c r="F17" s="118">
        <f>F9*C17/1000</f>
        <v>17.267199999999999</v>
      </c>
      <c r="G17" s="118">
        <f>F8*C17/1000</f>
        <v>7.3840000000000003</v>
      </c>
      <c r="H17" s="119">
        <f t="shared" ref="H17:H24" si="0">(N17-M17)/100</f>
        <v>0</v>
      </c>
      <c r="I17" s="118">
        <f>F7*C17/1000</f>
        <v>1.7096800000000001</v>
      </c>
      <c r="J17" s="124">
        <f>0.95*F11*(O17/O26)+0.05*F11*C17/1000-(P17)</f>
        <v>0</v>
      </c>
      <c r="K17" s="120">
        <f t="shared" ref="K17:K24" si="1">SUM(D17:G17)+J17+I17</f>
        <v>34.027685353367922</v>
      </c>
      <c r="L17">
        <v>0</v>
      </c>
      <c r="M17" s="61">
        <v>208635</v>
      </c>
      <c r="N17" s="61">
        <v>208635</v>
      </c>
      <c r="O17">
        <f t="shared" ref="O17:O25" si="2">H17*C17</f>
        <v>0</v>
      </c>
      <c r="P17" s="22">
        <v>0</v>
      </c>
      <c r="Q17" s="22">
        <v>24.08</v>
      </c>
      <c r="R17" s="66">
        <v>113.6</v>
      </c>
      <c r="S17" s="48">
        <f>R17</f>
        <v>113.6</v>
      </c>
      <c r="T17">
        <f>1000*S17/S26</f>
        <v>113.59897988116066</v>
      </c>
      <c r="U17" s="22">
        <v>17.04</v>
      </c>
      <c r="V17">
        <v>56.8</v>
      </c>
      <c r="W17" s="70">
        <v>36.351999999999997</v>
      </c>
      <c r="X17" s="71">
        <v>5.68</v>
      </c>
      <c r="Y17" s="22">
        <v>11.36</v>
      </c>
      <c r="Z17" s="48">
        <f t="shared" ref="Z17:Z25" si="3">T29-P17</f>
        <v>35.44</v>
      </c>
    </row>
    <row r="18" spans="1:26" ht="21.95" customHeight="1" thickBot="1">
      <c r="A18" s="8" t="s">
        <v>14</v>
      </c>
      <c r="B18" s="9" t="s">
        <v>162</v>
      </c>
      <c r="C18" s="121">
        <v>85.9</v>
      </c>
      <c r="D18" s="114">
        <f>F12*C18/1000</f>
        <v>0.85899999999999999</v>
      </c>
      <c r="E18" s="114">
        <f>F10*T18/1000</f>
        <v>4.9383466536470504</v>
      </c>
      <c r="F18" s="114">
        <f>F9*C18/1000</f>
        <v>13.056800000000001</v>
      </c>
      <c r="G18" s="114">
        <f>F8*C18/1000</f>
        <v>5.5834999999999999</v>
      </c>
      <c r="H18" s="115">
        <f t="shared" si="0"/>
        <v>0</v>
      </c>
      <c r="I18" s="114">
        <f>F7*C18/1000</f>
        <v>1.2927950000000001</v>
      </c>
      <c r="J18" s="115">
        <f>0.95*F11*(O18/O26)+0.05*F11*C18/1000-(P18)</f>
        <v>0</v>
      </c>
      <c r="K18" s="116">
        <f t="shared" si="1"/>
        <v>25.730441653647052</v>
      </c>
      <c r="L18">
        <v>0</v>
      </c>
      <c r="M18" s="62">
        <v>149732</v>
      </c>
      <c r="N18" s="62">
        <v>149732</v>
      </c>
      <c r="O18">
        <f t="shared" si="2"/>
        <v>0</v>
      </c>
      <c r="P18" s="15">
        <v>0</v>
      </c>
      <c r="Q18" s="15">
        <v>18.21</v>
      </c>
      <c r="R18" s="67">
        <v>85.9</v>
      </c>
      <c r="S18" s="48">
        <f>R18</f>
        <v>85.9</v>
      </c>
      <c r="T18">
        <f>1000*S18/S26</f>
        <v>85.899228624926948</v>
      </c>
      <c r="U18" s="15">
        <v>12.885</v>
      </c>
      <c r="V18">
        <v>42.95</v>
      </c>
      <c r="W18" s="70">
        <v>27.488</v>
      </c>
      <c r="X18" s="71">
        <v>4.2949999999999999</v>
      </c>
      <c r="Y18" s="15">
        <v>8.59</v>
      </c>
      <c r="Z18" s="48">
        <f t="shared" si="3"/>
        <v>26.8</v>
      </c>
    </row>
    <row r="19" spans="1:26" ht="21.95" customHeight="1" thickBot="1">
      <c r="A19" s="6" t="s">
        <v>15</v>
      </c>
      <c r="B19" s="7" t="s">
        <v>163</v>
      </c>
      <c r="C19" s="117">
        <v>113.6</v>
      </c>
      <c r="D19" s="118">
        <f>F12*C19/1000</f>
        <v>1.1359999999999999</v>
      </c>
      <c r="E19" s="118">
        <f>F10*T19/1000</f>
        <v>6.5308053533679269</v>
      </c>
      <c r="F19" s="118">
        <f>F9*C19/1000</f>
        <v>17.267199999999999</v>
      </c>
      <c r="G19" s="118">
        <f>F8*C19/1000</f>
        <v>7.3840000000000003</v>
      </c>
      <c r="H19" s="119">
        <f t="shared" si="0"/>
        <v>0</v>
      </c>
      <c r="I19" s="118">
        <f>F7*C19/1000</f>
        <v>1.7096800000000001</v>
      </c>
      <c r="J19" s="124">
        <f>0.95*F11*(O19/O26)+0.05*F11*C19/1000-(P19)</f>
        <v>0</v>
      </c>
      <c r="K19" s="120">
        <f t="shared" si="1"/>
        <v>34.027685353367922</v>
      </c>
      <c r="L19">
        <v>0</v>
      </c>
      <c r="M19" s="61">
        <v>104863</v>
      </c>
      <c r="N19" s="61">
        <v>104863</v>
      </c>
      <c r="O19">
        <f>H19*C19</f>
        <v>0</v>
      </c>
      <c r="P19" s="22">
        <v>0</v>
      </c>
      <c r="Q19" s="22">
        <v>24.08</v>
      </c>
      <c r="R19" s="66">
        <v>113.6</v>
      </c>
      <c r="S19" s="48">
        <f>R19</f>
        <v>113.6</v>
      </c>
      <c r="T19">
        <f>1000*S19/S26</f>
        <v>113.59897988116066</v>
      </c>
      <c r="U19" s="22">
        <v>17.04</v>
      </c>
      <c r="V19">
        <v>56.8</v>
      </c>
      <c r="W19" s="70">
        <v>36.351999999999997</v>
      </c>
      <c r="X19" s="71">
        <v>5.68</v>
      </c>
      <c r="Y19" s="22">
        <v>11.36</v>
      </c>
      <c r="Z19" s="48">
        <f t="shared" si="3"/>
        <v>35.44</v>
      </c>
    </row>
    <row r="20" spans="1:26" ht="21.95" customHeight="1" thickBot="1">
      <c r="A20" s="8" t="s">
        <v>16</v>
      </c>
      <c r="B20" s="9" t="s">
        <v>157</v>
      </c>
      <c r="C20" s="121">
        <v>85.9</v>
      </c>
      <c r="D20" s="114">
        <f>F12*C20/1000</f>
        <v>0.85899999999999999</v>
      </c>
      <c r="E20" s="114">
        <f>F10*T20/1000</f>
        <v>4.9383466536470504</v>
      </c>
      <c r="F20" s="114">
        <f>F9*C20/1000</f>
        <v>13.056800000000001</v>
      </c>
      <c r="G20" s="114">
        <f>F8*C20/1000</f>
        <v>5.5834999999999999</v>
      </c>
      <c r="H20" s="115">
        <f t="shared" si="0"/>
        <v>0</v>
      </c>
      <c r="I20" s="114">
        <f>F7*C20/1000</f>
        <v>1.2927950000000001</v>
      </c>
      <c r="J20" s="115">
        <f>0.95*F11*(O20/O26)+0.05*F11*C20/1000-(P20)</f>
        <v>0</v>
      </c>
      <c r="K20" s="116">
        <f t="shared" si="1"/>
        <v>25.730441653647052</v>
      </c>
      <c r="L20">
        <v>0</v>
      </c>
      <c r="M20" s="62">
        <v>236265</v>
      </c>
      <c r="N20" s="62">
        <v>236265</v>
      </c>
      <c r="O20">
        <f t="shared" si="2"/>
        <v>0</v>
      </c>
      <c r="P20" s="15">
        <v>0</v>
      </c>
      <c r="Q20" s="15">
        <v>18.21</v>
      </c>
      <c r="R20" s="67">
        <v>85.9</v>
      </c>
      <c r="S20" s="48">
        <f>R20</f>
        <v>85.9</v>
      </c>
      <c r="T20">
        <f>1000*S20/S26</f>
        <v>85.899228624926948</v>
      </c>
      <c r="U20" s="15">
        <v>12.885</v>
      </c>
      <c r="V20">
        <v>42.95</v>
      </c>
      <c r="W20" s="70">
        <v>27.488</v>
      </c>
      <c r="X20" s="71">
        <v>4.2949999999999999</v>
      </c>
      <c r="Y20" s="15">
        <v>8.59</v>
      </c>
      <c r="Z20" s="48">
        <f t="shared" si="3"/>
        <v>26.8</v>
      </c>
    </row>
    <row r="21" spans="1:26" ht="21.95" customHeight="1" thickBot="1">
      <c r="A21" s="6" t="s">
        <v>17</v>
      </c>
      <c r="B21" s="7" t="s">
        <v>156</v>
      </c>
      <c r="C21" s="117">
        <v>113.6</v>
      </c>
      <c r="D21" s="118">
        <f>F12*C21/1000</f>
        <v>1.1359999999999999</v>
      </c>
      <c r="E21" s="118">
        <f>F10*T21/1000</f>
        <v>7.0532697816373613</v>
      </c>
      <c r="F21" s="118">
        <f>F9*C21/1000</f>
        <v>17.267199999999999</v>
      </c>
      <c r="G21" s="118">
        <f>F8*C21/1000</f>
        <v>7.3840000000000003</v>
      </c>
      <c r="H21" s="119">
        <f t="shared" si="0"/>
        <v>0</v>
      </c>
      <c r="I21" s="118">
        <f>F7*C21/1000</f>
        <v>1.7096800000000001</v>
      </c>
      <c r="J21" s="124">
        <f>0.95*F11*(O21/O26)+0.05*F11*C21/1000-(P21)</f>
        <v>0</v>
      </c>
      <c r="K21" s="120">
        <f t="shared" si="1"/>
        <v>34.550149781637359</v>
      </c>
      <c r="L21">
        <v>0</v>
      </c>
      <c r="M21" s="61">
        <v>205077</v>
      </c>
      <c r="N21" s="61">
        <v>205077</v>
      </c>
      <c r="O21">
        <f t="shared" si="2"/>
        <v>0</v>
      </c>
      <c r="P21" s="22">
        <v>0</v>
      </c>
      <c r="Q21" s="22">
        <v>24.08</v>
      </c>
      <c r="R21" s="66">
        <v>113.6</v>
      </c>
      <c r="S21">
        <f>1.08*R21</f>
        <v>122.688</v>
      </c>
      <c r="T21">
        <f>1000*S21/S26</f>
        <v>122.68689827165352</v>
      </c>
      <c r="U21" s="22">
        <v>17.04</v>
      </c>
      <c r="V21">
        <v>56.8</v>
      </c>
      <c r="W21" s="70">
        <v>36.351999999999997</v>
      </c>
      <c r="X21" s="71">
        <v>5.68</v>
      </c>
      <c r="Y21" s="22">
        <v>11.36</v>
      </c>
      <c r="Z21" s="48">
        <f t="shared" si="3"/>
        <v>35.44</v>
      </c>
    </row>
    <row r="22" spans="1:26" ht="21.95" customHeight="1" thickBot="1">
      <c r="A22" s="8" t="s">
        <v>18</v>
      </c>
      <c r="B22" s="9" t="s">
        <v>158</v>
      </c>
      <c r="C22" s="121">
        <v>85.9</v>
      </c>
      <c r="D22" s="114">
        <f>F12*C22/1000</f>
        <v>0.85899999999999999</v>
      </c>
      <c r="E22" s="114">
        <f>F10*T22/1000</f>
        <v>5.3334143859388146</v>
      </c>
      <c r="F22" s="114">
        <f>F9*C22/1000</f>
        <v>13.056800000000001</v>
      </c>
      <c r="G22" s="114">
        <f>F8*C22/1000</f>
        <v>5.5834999999999999</v>
      </c>
      <c r="H22" s="115">
        <f t="shared" si="0"/>
        <v>0</v>
      </c>
      <c r="I22" s="114">
        <f>F7*C22/1000</f>
        <v>1.2927950000000001</v>
      </c>
      <c r="J22" s="115">
        <f>0.95*F11*(O22/O26)+0.05*F11*C22/1000-(P22)</f>
        <v>0</v>
      </c>
      <c r="K22" s="116">
        <f t="shared" si="1"/>
        <v>26.125509385938816</v>
      </c>
      <c r="L22">
        <v>0</v>
      </c>
      <c r="M22" s="62">
        <v>128324</v>
      </c>
      <c r="N22" s="62">
        <v>128324</v>
      </c>
      <c r="O22">
        <f t="shared" si="2"/>
        <v>0</v>
      </c>
      <c r="P22" s="15">
        <v>0</v>
      </c>
      <c r="Q22" s="15">
        <v>18.21</v>
      </c>
      <c r="R22" s="67">
        <v>85.9</v>
      </c>
      <c r="S22">
        <f>1.08*R22</f>
        <v>92.772000000000006</v>
      </c>
      <c r="T22">
        <f>1000*S22/S26</f>
        <v>92.771166914921096</v>
      </c>
      <c r="U22" s="15">
        <v>12.885</v>
      </c>
      <c r="V22">
        <v>42.95</v>
      </c>
      <c r="W22" s="70">
        <v>27.488</v>
      </c>
      <c r="X22" s="71">
        <v>4.2949999999999999</v>
      </c>
      <c r="Y22" s="15">
        <v>8.59</v>
      </c>
      <c r="Z22" s="48">
        <f t="shared" si="3"/>
        <v>26.8</v>
      </c>
    </row>
    <row r="23" spans="1:26" ht="21.95" customHeight="1" thickBot="1">
      <c r="A23" s="6" t="s">
        <v>39</v>
      </c>
      <c r="B23" s="7" t="s">
        <v>164</v>
      </c>
      <c r="C23" s="117">
        <v>83</v>
      </c>
      <c r="D23" s="118">
        <f>F12*C23/1000</f>
        <v>0.83</v>
      </c>
      <c r="E23" s="118">
        <f>F10*T23/1000</f>
        <v>5.1533573228512406</v>
      </c>
      <c r="F23" s="118">
        <f>F9*C23/1000</f>
        <v>12.616</v>
      </c>
      <c r="G23" s="118">
        <f>F8*C23/1000</f>
        <v>5.3949999999999996</v>
      </c>
      <c r="H23" s="119">
        <f t="shared" si="0"/>
        <v>0</v>
      </c>
      <c r="I23" s="118">
        <f>F7*C23/1000</f>
        <v>1.24915</v>
      </c>
      <c r="J23" s="124">
        <f>0.95*F11*(O23/O26)+0.05*F11*C23/1000-(P23)</f>
        <v>0</v>
      </c>
      <c r="K23" s="120">
        <f t="shared" si="1"/>
        <v>25.24350732285124</v>
      </c>
      <c r="L23">
        <v>0</v>
      </c>
      <c r="M23" s="61">
        <v>261232</v>
      </c>
      <c r="N23" s="61">
        <v>261232</v>
      </c>
      <c r="O23">
        <f t="shared" si="2"/>
        <v>0</v>
      </c>
      <c r="P23" s="22">
        <v>0</v>
      </c>
      <c r="Q23" s="22">
        <v>17.600000000000001</v>
      </c>
      <c r="R23" s="66">
        <v>83</v>
      </c>
      <c r="S23">
        <f>1.08*R23</f>
        <v>89.64</v>
      </c>
      <c r="T23">
        <f>1000*S23/S26</f>
        <v>89.63919504002854</v>
      </c>
      <c r="U23" s="22">
        <v>12.45</v>
      </c>
      <c r="V23">
        <v>41.5</v>
      </c>
      <c r="W23" s="70">
        <v>26.56</v>
      </c>
      <c r="X23" s="71">
        <v>4.1500000000000004</v>
      </c>
      <c r="Y23" s="22">
        <v>8.3000000000000007</v>
      </c>
      <c r="Z23" s="48">
        <f t="shared" si="3"/>
        <v>25.9</v>
      </c>
    </row>
    <row r="24" spans="1:26" ht="21.95" customHeight="1" thickBot="1">
      <c r="A24" s="8" t="s">
        <v>40</v>
      </c>
      <c r="B24" s="9" t="s">
        <v>165</v>
      </c>
      <c r="C24" s="121">
        <v>83.1</v>
      </c>
      <c r="D24" s="114">
        <f>F12*C24/1000</f>
        <v>0.83099999999999996</v>
      </c>
      <c r="E24" s="114">
        <f>F10*T24/1000</f>
        <v>5.1595661870956393</v>
      </c>
      <c r="F24" s="114">
        <f>F9*C24/1000</f>
        <v>12.6312</v>
      </c>
      <c r="G24" s="114">
        <f>F8*C24/1000</f>
        <v>5.4015000000000004</v>
      </c>
      <c r="H24" s="115">
        <f t="shared" si="0"/>
        <v>0</v>
      </c>
      <c r="I24" s="114">
        <f>F7*C24/1000</f>
        <v>1.2506550000000001</v>
      </c>
      <c r="J24" s="115">
        <f>0.95*F11*(O24/O26)+0.05*F11*C24/1000-(P24)</f>
        <v>0</v>
      </c>
      <c r="K24" s="116">
        <f t="shared" si="1"/>
        <v>25.273921187095638</v>
      </c>
      <c r="L24">
        <v>0</v>
      </c>
      <c r="M24" s="62">
        <v>228799</v>
      </c>
      <c r="N24" s="62">
        <v>228799</v>
      </c>
      <c r="O24">
        <f t="shared" si="2"/>
        <v>0</v>
      </c>
      <c r="P24" s="15">
        <v>0</v>
      </c>
      <c r="Q24" s="15">
        <v>17.62</v>
      </c>
      <c r="R24" s="67">
        <v>83.1</v>
      </c>
      <c r="S24">
        <f>1.08*R24</f>
        <v>89.748000000000005</v>
      </c>
      <c r="T24">
        <f>1000*S24/S26</f>
        <v>89.747194070197239</v>
      </c>
      <c r="U24" s="15">
        <v>12.465</v>
      </c>
      <c r="V24">
        <v>41.55</v>
      </c>
      <c r="W24" s="70">
        <v>26.591999999999999</v>
      </c>
      <c r="X24" s="71">
        <v>4.1550000000000002</v>
      </c>
      <c r="Y24" s="15">
        <v>8.31</v>
      </c>
      <c r="Z24" s="48">
        <f t="shared" si="3"/>
        <v>25.93</v>
      </c>
    </row>
    <row r="25" spans="1:26" s="55" customFormat="1" ht="21.95" customHeight="1" thickBot="1">
      <c r="A25" s="57" t="s">
        <v>41</v>
      </c>
      <c r="B25" s="58" t="s">
        <v>154</v>
      </c>
      <c r="C25" s="122">
        <v>135.69999999999999</v>
      </c>
      <c r="D25" s="118">
        <f>F12*C25/1000</f>
        <v>1.357</v>
      </c>
      <c r="E25" s="118">
        <f>F10*T25/1000</f>
        <v>8.7374816974143563</v>
      </c>
      <c r="F25" s="118">
        <f>F9*C25/1000</f>
        <v>20.626399999999997</v>
      </c>
      <c r="G25" s="118">
        <f>F8*C25/1000</f>
        <v>8.8204999999999991</v>
      </c>
      <c r="H25" s="119">
        <f>(N25-M25)/100+0.01</f>
        <v>0.01</v>
      </c>
      <c r="I25" s="118">
        <f>F7*C25/1000</f>
        <v>2.0422849999999997</v>
      </c>
      <c r="J25" s="124">
        <f>0.95*F11*(O25/O26)+0.05*F11*C25/1000-(P25)</f>
        <v>0</v>
      </c>
      <c r="K25" s="120">
        <f>SUM(D25:G25)+J25+I25</f>
        <v>41.583666697414351</v>
      </c>
      <c r="L25" s="55">
        <v>0</v>
      </c>
      <c r="M25" s="61">
        <v>59937</v>
      </c>
      <c r="N25" s="61">
        <v>59937</v>
      </c>
      <c r="O25">
        <f t="shared" si="2"/>
        <v>1.357</v>
      </c>
      <c r="P25" s="22">
        <v>0</v>
      </c>
      <c r="Q25" s="22">
        <v>28.77</v>
      </c>
      <c r="R25" s="59">
        <v>135.69999999999999</v>
      </c>
      <c r="S25" s="55">
        <f>1.12*R25</f>
        <v>151.98400000000001</v>
      </c>
      <c r="T25">
        <f>1000*S25/S26</f>
        <v>151.98263519593593</v>
      </c>
      <c r="U25" s="22">
        <v>20.355</v>
      </c>
      <c r="V25" s="55">
        <v>67.849999999999994</v>
      </c>
      <c r="W25" s="72">
        <v>43.423999999999999</v>
      </c>
      <c r="X25" s="73">
        <v>6.7850000000000001</v>
      </c>
      <c r="Y25" s="22">
        <v>13.57</v>
      </c>
      <c r="Z25" s="48">
        <f t="shared" si="3"/>
        <v>42.34</v>
      </c>
    </row>
    <row r="26" spans="1:26" ht="24.95" customHeight="1" thickTop="1" thickBot="1">
      <c r="A26" s="10"/>
      <c r="B26" s="11" t="s">
        <v>19</v>
      </c>
      <c r="C26" s="12">
        <f t="shared" ref="C26:K26" si="4">SUM(C16:C25)</f>
        <v>1000</v>
      </c>
      <c r="D26" s="13">
        <f t="shared" si="4"/>
        <v>10</v>
      </c>
      <c r="E26" s="13">
        <f t="shared" si="4"/>
        <v>57.490000000000009</v>
      </c>
      <c r="F26" s="13">
        <f t="shared" si="4"/>
        <v>151.99999999999997</v>
      </c>
      <c r="G26" s="13">
        <f t="shared" si="4"/>
        <v>65</v>
      </c>
      <c r="H26" s="12">
        <f t="shared" si="4"/>
        <v>0.01</v>
      </c>
      <c r="I26" s="13">
        <f t="shared" si="4"/>
        <v>15.05</v>
      </c>
      <c r="J26" s="12">
        <f t="shared" si="4"/>
        <v>0</v>
      </c>
      <c r="K26" s="14">
        <f t="shared" si="4"/>
        <v>299.53999999999996</v>
      </c>
      <c r="O26">
        <f>SUM(O16:O25)</f>
        <v>1.357</v>
      </c>
      <c r="P26" s="13">
        <v>100</v>
      </c>
      <c r="Q26" s="48">
        <v>212</v>
      </c>
      <c r="R26" s="12"/>
      <c r="S26" s="48">
        <f>SUM(S16:S25)</f>
        <v>1000.0089800000001</v>
      </c>
      <c r="T26">
        <f>SUM(T16:T25)</f>
        <v>999.99999999999989</v>
      </c>
      <c r="U26" s="13">
        <v>150</v>
      </c>
      <c r="V26">
        <v>500</v>
      </c>
      <c r="W26" s="74">
        <v>320</v>
      </c>
      <c r="X26" s="75">
        <v>50</v>
      </c>
      <c r="Y26" s="13">
        <f>SUM(Y16:Y25)</f>
        <v>100</v>
      </c>
      <c r="Z26" s="48">
        <f>SUM(Z16:Z25)</f>
        <v>312</v>
      </c>
    </row>
    <row r="27" spans="1:26" s="55" customFormat="1" ht="24.95" customHeight="1">
      <c r="A27" s="50"/>
      <c r="B27" s="51"/>
      <c r="C27" s="52"/>
      <c r="D27" s="53"/>
      <c r="E27" s="53"/>
      <c r="F27" s="53"/>
      <c r="G27" s="53"/>
      <c r="H27" s="52"/>
      <c r="I27" s="53"/>
      <c r="J27" s="52"/>
      <c r="K27" s="54"/>
      <c r="R27" s="52"/>
      <c r="S27" s="56"/>
    </row>
    <row r="28" spans="1:26" s="55" customFormat="1" ht="24.95" customHeight="1" thickBot="1">
      <c r="A28" s="50"/>
      <c r="B28" s="51"/>
      <c r="C28" s="52"/>
      <c r="D28" s="53"/>
      <c r="E28" s="53"/>
      <c r="F28" s="53"/>
      <c r="G28" s="53"/>
      <c r="H28" s="52"/>
      <c r="I28" s="53"/>
      <c r="J28" s="52"/>
      <c r="K28" s="54"/>
      <c r="R28" s="52"/>
      <c r="S28" s="56"/>
      <c r="T28" s="15">
        <v>31.11</v>
      </c>
    </row>
    <row r="29" spans="1:26" s="55" customFormat="1" ht="24.95" customHeight="1" thickBot="1">
      <c r="A29" s="50"/>
      <c r="B29" s="51"/>
      <c r="C29" s="52"/>
      <c r="D29" s="53"/>
      <c r="E29" s="53"/>
      <c r="F29" s="53"/>
      <c r="G29" s="53"/>
      <c r="H29" s="52"/>
      <c r="I29" s="53"/>
      <c r="J29" s="52"/>
      <c r="K29" s="54"/>
      <c r="R29" s="52"/>
      <c r="S29" s="56"/>
      <c r="T29" s="22">
        <v>35.44</v>
      </c>
    </row>
    <row r="30" spans="1:26" ht="15.75" thickBot="1">
      <c r="T30" s="15">
        <v>26.8</v>
      </c>
    </row>
    <row r="31" spans="1:26" ht="15.75" thickBot="1">
      <c r="T31" s="22">
        <v>35.44</v>
      </c>
    </row>
    <row r="32" spans="1:26" ht="16.5" thickTop="1" thickBot="1">
      <c r="A32" s="34"/>
      <c r="B32" s="35"/>
      <c r="C32" s="35"/>
      <c r="D32" s="35"/>
      <c r="E32" s="36"/>
      <c r="G32" s="34"/>
      <c r="H32" s="35"/>
      <c r="I32" s="35"/>
      <c r="J32" s="35"/>
      <c r="K32" s="36"/>
      <c r="T32" s="15">
        <v>26.8</v>
      </c>
    </row>
    <row r="33" spans="1:20" ht="15" customHeight="1" thickTop="1" thickBot="1">
      <c r="A33" s="130" t="s">
        <v>42</v>
      </c>
      <c r="B33" s="131"/>
      <c r="C33" s="131"/>
      <c r="D33" s="131"/>
      <c r="E33" s="132"/>
      <c r="F33" s="24"/>
      <c r="G33" s="130" t="s">
        <v>42</v>
      </c>
      <c r="H33" s="131"/>
      <c r="I33" s="131"/>
      <c r="J33" s="131"/>
      <c r="K33" s="132"/>
      <c r="L33" s="24"/>
      <c r="M33" s="24"/>
      <c r="N33" s="24"/>
      <c r="T33" s="22">
        <v>35.44</v>
      </c>
    </row>
    <row r="34" spans="1:20" ht="16.5" thickTop="1" thickBot="1">
      <c r="A34" s="37"/>
      <c r="B34" s="25"/>
      <c r="C34" s="25"/>
      <c r="D34" s="25"/>
      <c r="E34" s="38"/>
      <c r="G34" s="37"/>
      <c r="H34" s="25"/>
      <c r="I34" s="25"/>
      <c r="J34" s="25"/>
      <c r="K34" s="38"/>
      <c r="T34" s="15">
        <v>26.8</v>
      </c>
    </row>
    <row r="35" spans="1:20" ht="20.25" customHeight="1" thickBot="1">
      <c r="A35" s="133" t="s">
        <v>31</v>
      </c>
      <c r="B35" s="134"/>
      <c r="C35" s="134"/>
      <c r="D35" s="134"/>
      <c r="E35" s="135"/>
      <c r="G35" s="133" t="s">
        <v>36</v>
      </c>
      <c r="H35" s="134"/>
      <c r="I35" s="134"/>
      <c r="J35" s="134"/>
      <c r="K35" s="135"/>
      <c r="T35" s="22">
        <v>25.9</v>
      </c>
    </row>
    <row r="36" spans="1:20" ht="17.25" customHeight="1" thickBot="1">
      <c r="A36" s="37"/>
      <c r="B36" s="125" t="str">
        <f>F4</f>
        <v>ΙΟΥΛΙΟΣ 2025</v>
      </c>
      <c r="C36" s="126"/>
      <c r="D36" s="25"/>
      <c r="E36" s="38"/>
      <c r="G36" s="37"/>
      <c r="H36" s="125" t="str">
        <f>B36</f>
        <v>ΙΟΥΛΙΟΣ 2025</v>
      </c>
      <c r="I36" s="126"/>
      <c r="J36" s="25"/>
      <c r="K36" s="38"/>
      <c r="T36" s="15">
        <v>25.93</v>
      </c>
    </row>
    <row r="37" spans="1:20" ht="15.75" thickBot="1">
      <c r="A37" s="127" t="s">
        <v>32</v>
      </c>
      <c r="B37" s="128"/>
      <c r="C37" s="128" t="s">
        <v>33</v>
      </c>
      <c r="D37" s="128"/>
      <c r="E37" s="129"/>
      <c r="G37" s="127" t="s">
        <v>32</v>
      </c>
      <c r="H37" s="128"/>
      <c r="I37" s="128" t="s">
        <v>33</v>
      </c>
      <c r="J37" s="128"/>
      <c r="K37" s="129"/>
      <c r="T37" s="22">
        <v>42.34</v>
      </c>
    </row>
    <row r="38" spans="1:20" ht="20.25">
      <c r="A38" s="136" t="str">
        <f>A16</f>
        <v>ΙΣ</v>
      </c>
      <c r="B38" s="137"/>
      <c r="C38" s="137" t="str">
        <f>B16</f>
        <v>Δρακοπουλου</v>
      </c>
      <c r="D38" s="137"/>
      <c r="E38" s="138"/>
      <c r="G38" s="136" t="str">
        <f>A38</f>
        <v>ΙΣ</v>
      </c>
      <c r="H38" s="137"/>
      <c r="I38" s="137" t="str">
        <f>C38</f>
        <v>Δρακοπουλου</v>
      </c>
      <c r="J38" s="137"/>
      <c r="K38" s="138"/>
      <c r="T38" s="48">
        <f>SUM(T28:T37)</f>
        <v>312</v>
      </c>
    </row>
    <row r="39" spans="1:20">
      <c r="A39" s="37"/>
      <c r="B39" s="49" t="s">
        <v>37</v>
      </c>
      <c r="C39" s="39" t="s">
        <v>9</v>
      </c>
      <c r="D39" s="31" t="s">
        <v>34</v>
      </c>
      <c r="E39" s="40" t="s">
        <v>35</v>
      </c>
      <c r="G39" s="37"/>
      <c r="H39" s="49" t="s">
        <v>37</v>
      </c>
      <c r="I39" s="39" t="s">
        <v>9</v>
      </c>
      <c r="J39" s="31" t="s">
        <v>34</v>
      </c>
      <c r="K39" s="40" t="s">
        <v>35</v>
      </c>
    </row>
    <row r="40" spans="1:20" ht="15" customHeight="1">
      <c r="A40" s="41" t="str">
        <f>D7</f>
        <v>ΔΕΥΑΠ</v>
      </c>
      <c r="B40" s="28">
        <f>F7</f>
        <v>15.05</v>
      </c>
      <c r="C40" s="30">
        <f>C16</f>
        <v>99.7</v>
      </c>
      <c r="D40" s="28">
        <f>B40*C40/1000</f>
        <v>1.5004850000000001</v>
      </c>
      <c r="E40" s="42"/>
      <c r="G40" s="41" t="str">
        <f>A40</f>
        <v>ΔΕΥΑΠ</v>
      </c>
      <c r="H40" s="28">
        <f>B40</f>
        <v>15.05</v>
      </c>
      <c r="I40" s="30">
        <f>C40</f>
        <v>99.7</v>
      </c>
      <c r="J40" s="28">
        <f>D40</f>
        <v>1.5004850000000001</v>
      </c>
      <c r="K40" s="42"/>
    </row>
    <row r="41" spans="1:20" ht="15" customHeight="1">
      <c r="A41" s="41" t="str">
        <f>D8</f>
        <v>KAΘΑΡΙΟΤΗΤΑ</v>
      </c>
      <c r="B41" s="29">
        <f>F8</f>
        <v>65</v>
      </c>
      <c r="C41" s="30">
        <f>C40</f>
        <v>99.7</v>
      </c>
      <c r="D41" s="28">
        <f>B41*C41/1000</f>
        <v>6.4805000000000001</v>
      </c>
      <c r="E41" s="42"/>
      <c r="G41" s="41" t="str">
        <f t="shared" ref="G41:G47" si="5">A41</f>
        <v>KAΘΑΡΙΟΤΗΤΑ</v>
      </c>
      <c r="H41" s="28">
        <f t="shared" ref="H41:H47" si="6">B41</f>
        <v>65</v>
      </c>
      <c r="I41" s="30">
        <f t="shared" ref="I41:I46" si="7">C41</f>
        <v>99.7</v>
      </c>
      <c r="J41" s="28">
        <f t="shared" ref="J41:J47" si="8">D41</f>
        <v>6.4805000000000001</v>
      </c>
      <c r="K41" s="42"/>
    </row>
    <row r="42" spans="1:20" ht="15" customHeight="1">
      <c r="A42" s="41" t="str">
        <f>D9</f>
        <v xml:space="preserve">ΔΕΗ </v>
      </c>
      <c r="B42" s="28">
        <f>F9</f>
        <v>152</v>
      </c>
      <c r="C42" s="30">
        <f>C41</f>
        <v>99.7</v>
      </c>
      <c r="D42" s="28">
        <f>B42*C42/1000</f>
        <v>15.154399999999999</v>
      </c>
      <c r="E42" s="42"/>
      <c r="G42" s="41" t="str">
        <f t="shared" si="5"/>
        <v xml:space="preserve">ΔΕΗ </v>
      </c>
      <c r="H42" s="28">
        <f t="shared" si="6"/>
        <v>152</v>
      </c>
      <c r="I42" s="30">
        <f t="shared" si="7"/>
        <v>99.7</v>
      </c>
      <c r="J42" s="28">
        <f t="shared" si="8"/>
        <v>15.154399999999999</v>
      </c>
      <c r="K42" s="42"/>
    </row>
    <row r="43" spans="1:20" ht="15" customHeight="1">
      <c r="A43" s="41" t="str">
        <f>D10</f>
        <v>ΑΣΑΝΣΕΡ</v>
      </c>
      <c r="B43" s="28">
        <f>F10</f>
        <v>57.49</v>
      </c>
      <c r="C43" s="30">
        <f>T16</f>
        <v>54.176493495088415</v>
      </c>
      <c r="D43" s="28">
        <f>B43*C43/1000</f>
        <v>3.1146066110326331</v>
      </c>
      <c r="E43" s="42"/>
      <c r="G43" s="41" t="str">
        <f t="shared" si="5"/>
        <v>ΑΣΑΝΣΕΡ</v>
      </c>
      <c r="H43" s="28">
        <f t="shared" si="6"/>
        <v>57.49</v>
      </c>
      <c r="I43" s="30">
        <f t="shared" si="7"/>
        <v>54.176493495088415</v>
      </c>
      <c r="J43" s="28">
        <f t="shared" si="8"/>
        <v>3.1146066110326331</v>
      </c>
      <c r="K43" s="42"/>
    </row>
    <row r="44" spans="1:20" ht="15" customHeight="1">
      <c r="A44" s="41" t="str">
        <f>H15</f>
        <v>ΜΟΝ ΘΕΡΜ.</v>
      </c>
      <c r="B44" s="28">
        <f>H16</f>
        <v>0</v>
      </c>
      <c r="C44" s="30"/>
      <c r="D44" s="28"/>
      <c r="E44" s="42"/>
      <c r="G44" s="41" t="str">
        <f t="shared" si="5"/>
        <v>ΜΟΝ ΘΕΡΜ.</v>
      </c>
      <c r="H44" s="28">
        <f t="shared" si="6"/>
        <v>0</v>
      </c>
      <c r="I44" s="30"/>
      <c r="J44" s="28"/>
      <c r="K44" s="42"/>
    </row>
    <row r="45" spans="1:20" ht="15" customHeight="1">
      <c r="A45" s="41" t="str">
        <f>J15</f>
        <v>ΘΕΡΜΑΝ.</v>
      </c>
      <c r="B45" s="28">
        <f>F11</f>
        <v>0</v>
      </c>
      <c r="C45" s="30">
        <f>C40</f>
        <v>99.7</v>
      </c>
      <c r="D45" s="28">
        <f>J16</f>
        <v>0</v>
      </c>
      <c r="E45" s="42"/>
      <c r="G45" s="41" t="str">
        <f t="shared" si="5"/>
        <v>ΘΕΡΜΑΝ.</v>
      </c>
      <c r="H45" s="28">
        <f t="shared" si="6"/>
        <v>0</v>
      </c>
      <c r="I45" s="30">
        <f t="shared" si="7"/>
        <v>99.7</v>
      </c>
      <c r="J45" s="28">
        <f t="shared" si="8"/>
        <v>0</v>
      </c>
      <c r="K45" s="42"/>
    </row>
    <row r="46" spans="1:20" ht="15" customHeight="1">
      <c r="A46" s="41" t="str">
        <f>D12</f>
        <v>ΕΞΟΔΑ</v>
      </c>
      <c r="B46" s="28">
        <f>F12</f>
        <v>10</v>
      </c>
      <c r="C46" s="30">
        <f>C40</f>
        <v>99.7</v>
      </c>
      <c r="D46" s="28">
        <f>B46*C46/1000</f>
        <v>0.997</v>
      </c>
      <c r="E46" s="43">
        <v>0</v>
      </c>
      <c r="G46" s="41" t="str">
        <f t="shared" si="5"/>
        <v>ΕΞΟΔΑ</v>
      </c>
      <c r="H46" s="28">
        <f t="shared" si="6"/>
        <v>10</v>
      </c>
      <c r="I46" s="30">
        <f t="shared" si="7"/>
        <v>99.7</v>
      </c>
      <c r="J46" s="28">
        <f t="shared" si="8"/>
        <v>0.997</v>
      </c>
      <c r="K46" s="43">
        <f>E46</f>
        <v>0</v>
      </c>
    </row>
    <row r="47" spans="1:20" ht="18">
      <c r="A47" s="41" t="s">
        <v>6</v>
      </c>
      <c r="B47" s="33">
        <f>B40+B41+B42+B43+B45+B46</f>
        <v>299.54000000000002</v>
      </c>
      <c r="C47" s="27"/>
      <c r="D47" s="32">
        <f>D40+D41+D42+D43+D45+D46</f>
        <v>27.246991611032634</v>
      </c>
      <c r="E47" s="44">
        <f>E46</f>
        <v>0</v>
      </c>
      <c r="G47" s="41" t="str">
        <f t="shared" si="5"/>
        <v>ΣΥΝΟΛΟ</v>
      </c>
      <c r="H47" s="33">
        <f t="shared" si="6"/>
        <v>299.54000000000002</v>
      </c>
      <c r="I47" s="27"/>
      <c r="J47" s="32">
        <f t="shared" si="8"/>
        <v>27.246991611032634</v>
      </c>
      <c r="K47" s="44">
        <f>E47</f>
        <v>0</v>
      </c>
    </row>
    <row r="48" spans="1:20" ht="13.5" thickBot="1">
      <c r="A48" s="45"/>
      <c r="B48" s="46"/>
      <c r="C48" s="46"/>
      <c r="D48" s="46"/>
      <c r="E48" s="47"/>
      <c r="G48" s="45"/>
      <c r="H48" s="46"/>
      <c r="I48" s="46"/>
      <c r="J48" s="46"/>
      <c r="K48" s="47"/>
    </row>
    <row r="49" spans="1:11" ht="13.5" thickTop="1">
      <c r="A49" s="25"/>
      <c r="B49" s="25"/>
      <c r="C49" s="25"/>
      <c r="D49" s="25"/>
      <c r="E49" s="25"/>
      <c r="G49" s="25"/>
      <c r="H49" s="25"/>
      <c r="I49" s="25"/>
      <c r="J49" s="25"/>
      <c r="K49" s="25"/>
    </row>
    <row r="50" spans="1:11">
      <c r="A50" s="25"/>
      <c r="B50" s="25"/>
      <c r="C50" s="25"/>
      <c r="D50" s="25"/>
      <c r="E50" s="25"/>
      <c r="G50" s="25"/>
      <c r="H50" s="25"/>
      <c r="I50" s="25"/>
      <c r="J50" s="25"/>
      <c r="K50" s="25"/>
    </row>
    <row r="52" spans="1:11" ht="13.5" thickBot="1"/>
    <row r="53" spans="1:11" ht="14.25" thickTop="1" thickBot="1">
      <c r="A53" s="34"/>
      <c r="B53" s="35"/>
      <c r="C53" s="35"/>
      <c r="D53" s="35"/>
      <c r="E53" s="36"/>
      <c r="G53" s="34"/>
      <c r="H53" s="35"/>
      <c r="I53" s="35"/>
      <c r="J53" s="35"/>
      <c r="K53" s="36"/>
    </row>
    <row r="54" spans="1:11" ht="16.5" thickTop="1" thickBot="1">
      <c r="A54" s="130" t="s">
        <v>42</v>
      </c>
      <c r="B54" s="131"/>
      <c r="C54" s="131"/>
      <c r="D54" s="131"/>
      <c r="E54" s="132"/>
      <c r="F54" s="24"/>
      <c r="G54" s="130" t="s">
        <v>42</v>
      </c>
      <c r="H54" s="131"/>
      <c r="I54" s="131"/>
      <c r="J54" s="131"/>
      <c r="K54" s="132"/>
    </row>
    <row r="55" spans="1:11" ht="13.5" thickTop="1">
      <c r="A55" s="37"/>
      <c r="B55" s="25"/>
      <c r="C55" s="25"/>
      <c r="D55" s="25"/>
      <c r="E55" s="38"/>
      <c r="G55" s="37"/>
      <c r="H55" s="25"/>
      <c r="I55" s="25"/>
      <c r="J55" s="25"/>
      <c r="K55" s="38"/>
    </row>
    <row r="56" spans="1:11" ht="15">
      <c r="A56" s="133" t="s">
        <v>31</v>
      </c>
      <c r="B56" s="134"/>
      <c r="C56" s="134"/>
      <c r="D56" s="134"/>
      <c r="E56" s="135"/>
      <c r="G56" s="133" t="s">
        <v>36</v>
      </c>
      <c r="H56" s="134"/>
      <c r="I56" s="134"/>
      <c r="J56" s="134"/>
      <c r="K56" s="135"/>
    </row>
    <row r="57" spans="1:11" ht="15.75">
      <c r="A57" s="37"/>
      <c r="B57" s="125" t="str">
        <f>B36</f>
        <v>ΙΟΥΛΙΟΣ 2025</v>
      </c>
      <c r="C57" s="126"/>
      <c r="D57" s="25"/>
      <c r="E57" s="38"/>
      <c r="G57" s="37"/>
      <c r="H57" s="125" t="str">
        <f>B57</f>
        <v>ΙΟΥΛΙΟΣ 2025</v>
      </c>
      <c r="I57" s="126"/>
      <c r="J57" s="25"/>
      <c r="K57" s="38"/>
    </row>
    <row r="58" spans="1:11">
      <c r="A58" s="127" t="s">
        <v>32</v>
      </c>
      <c r="B58" s="128"/>
      <c r="C58" s="128" t="s">
        <v>33</v>
      </c>
      <c r="D58" s="128"/>
      <c r="E58" s="129"/>
      <c r="G58" s="127" t="s">
        <v>32</v>
      </c>
      <c r="H58" s="128"/>
      <c r="I58" s="128" t="s">
        <v>33</v>
      </c>
      <c r="J58" s="128"/>
      <c r="K58" s="129"/>
    </row>
    <row r="59" spans="1:11" ht="20.25">
      <c r="A59" s="136" t="str">
        <f>A17</f>
        <v>Α1</v>
      </c>
      <c r="B59" s="137"/>
      <c r="C59" s="137" t="str">
        <f>B17</f>
        <v>Νικολαου</v>
      </c>
      <c r="D59" s="137"/>
      <c r="E59" s="138"/>
      <c r="G59" s="136" t="str">
        <f>A59</f>
        <v>Α1</v>
      </c>
      <c r="H59" s="137"/>
      <c r="I59" s="137" t="str">
        <f>C59</f>
        <v>Νικολαου</v>
      </c>
      <c r="J59" s="137"/>
      <c r="K59" s="138"/>
    </row>
    <row r="60" spans="1:11">
      <c r="A60" s="37"/>
      <c r="B60" s="49" t="s">
        <v>37</v>
      </c>
      <c r="C60" s="39" t="s">
        <v>9</v>
      </c>
      <c r="D60" s="31" t="s">
        <v>34</v>
      </c>
      <c r="E60" s="40" t="s">
        <v>35</v>
      </c>
      <c r="G60" s="37"/>
      <c r="H60" s="49" t="s">
        <v>37</v>
      </c>
      <c r="I60" s="39" t="s">
        <v>9</v>
      </c>
      <c r="J60" s="31" t="s">
        <v>34</v>
      </c>
      <c r="K60" s="40" t="s">
        <v>35</v>
      </c>
    </row>
    <row r="61" spans="1:11">
      <c r="A61" s="41" t="str">
        <f>G61</f>
        <v>ΔΕΥΑΠ</v>
      </c>
      <c r="B61" s="28">
        <f>B40</f>
        <v>15.05</v>
      </c>
      <c r="C61" s="30">
        <f>C17</f>
        <v>113.6</v>
      </c>
      <c r="D61" s="28">
        <f>B61*C61/1000</f>
        <v>1.7096800000000001</v>
      </c>
      <c r="E61" s="42"/>
      <c r="G61" s="41" t="str">
        <f>A40</f>
        <v>ΔΕΥΑΠ</v>
      </c>
      <c r="H61" s="28">
        <f>B61</f>
        <v>15.05</v>
      </c>
      <c r="I61" s="30">
        <f>C61</f>
        <v>113.6</v>
      </c>
      <c r="J61" s="28">
        <f>D61</f>
        <v>1.7096800000000001</v>
      </c>
      <c r="K61" s="42"/>
    </row>
    <row r="62" spans="1:11">
      <c r="A62" s="41" t="s">
        <v>2</v>
      </c>
      <c r="B62" s="28">
        <f t="shared" ref="B62:B68" si="9">B41</f>
        <v>65</v>
      </c>
      <c r="C62" s="30">
        <f>C17</f>
        <v>113.6</v>
      </c>
      <c r="D62" s="28">
        <f t="shared" ref="D62:D67" si="10">B62*C62/1000</f>
        <v>7.3840000000000003</v>
      </c>
      <c r="E62" s="42"/>
      <c r="G62" s="41" t="str">
        <f t="shared" ref="G62:G68" si="11">A41</f>
        <v>KAΘΑΡΙΟΤΗΤΑ</v>
      </c>
      <c r="H62" s="28">
        <f t="shared" ref="H62:H68" si="12">B62</f>
        <v>65</v>
      </c>
      <c r="I62" s="30">
        <f t="shared" ref="I62:I67" si="13">C62</f>
        <v>113.6</v>
      </c>
      <c r="J62" s="28">
        <f t="shared" ref="J62:J68" si="14">D62</f>
        <v>7.3840000000000003</v>
      </c>
      <c r="K62" s="42"/>
    </row>
    <row r="63" spans="1:11">
      <c r="A63" s="41" t="s">
        <v>3</v>
      </c>
      <c r="B63" s="28">
        <f t="shared" si="9"/>
        <v>152</v>
      </c>
      <c r="C63" s="30">
        <f>C17</f>
        <v>113.6</v>
      </c>
      <c r="D63" s="28">
        <f t="shared" si="10"/>
        <v>17.267199999999999</v>
      </c>
      <c r="E63" s="42"/>
      <c r="G63" s="41" t="str">
        <f t="shared" si="11"/>
        <v xml:space="preserve">ΔΕΗ </v>
      </c>
      <c r="H63" s="28">
        <f t="shared" si="12"/>
        <v>152</v>
      </c>
      <c r="I63" s="30">
        <f t="shared" si="13"/>
        <v>113.6</v>
      </c>
      <c r="J63" s="28">
        <f t="shared" si="14"/>
        <v>17.267199999999999</v>
      </c>
      <c r="K63" s="42"/>
    </row>
    <row r="64" spans="1:11">
      <c r="A64" s="41" t="s">
        <v>4</v>
      </c>
      <c r="B64" s="28">
        <f t="shared" si="9"/>
        <v>57.49</v>
      </c>
      <c r="C64" s="30">
        <f>T17</f>
        <v>113.59897988116066</v>
      </c>
      <c r="D64" s="28">
        <f>C64*B64/1000</f>
        <v>6.5308053533679269</v>
      </c>
      <c r="E64" s="42"/>
      <c r="G64" s="41" t="str">
        <f t="shared" si="11"/>
        <v>ΑΣΑΝΣΕΡ</v>
      </c>
      <c r="H64" s="28">
        <f t="shared" si="12"/>
        <v>57.49</v>
      </c>
      <c r="I64" s="30">
        <f t="shared" si="13"/>
        <v>113.59897988116066</v>
      </c>
      <c r="J64" s="28">
        <f t="shared" si="14"/>
        <v>6.5308053533679269</v>
      </c>
      <c r="K64" s="42"/>
    </row>
    <row r="65" spans="1:11">
      <c r="A65" s="41" t="s">
        <v>10</v>
      </c>
      <c r="B65" s="28">
        <f>H17</f>
        <v>0</v>
      </c>
      <c r="C65" s="30"/>
      <c r="D65" s="28"/>
      <c r="E65" s="42"/>
      <c r="G65" s="41" t="str">
        <f t="shared" si="11"/>
        <v>ΜΟΝ ΘΕΡΜ.</v>
      </c>
      <c r="H65" s="28">
        <f t="shared" si="12"/>
        <v>0</v>
      </c>
      <c r="I65" s="30"/>
      <c r="J65" s="28">
        <f t="shared" si="14"/>
        <v>0</v>
      </c>
      <c r="K65" s="42"/>
    </row>
    <row r="66" spans="1:11">
      <c r="A66" s="41" t="s">
        <v>11</v>
      </c>
      <c r="B66" s="28">
        <f t="shared" si="9"/>
        <v>0</v>
      </c>
      <c r="C66" s="30">
        <f>C17</f>
        <v>113.6</v>
      </c>
      <c r="D66" s="28">
        <f>J17</f>
        <v>0</v>
      </c>
      <c r="E66" s="42"/>
      <c r="G66" s="41" t="str">
        <f t="shared" si="11"/>
        <v>ΘΕΡΜΑΝ.</v>
      </c>
      <c r="H66" s="28">
        <f t="shared" si="12"/>
        <v>0</v>
      </c>
      <c r="I66" s="30">
        <f t="shared" si="13"/>
        <v>113.6</v>
      </c>
      <c r="J66" s="28">
        <f t="shared" si="14"/>
        <v>0</v>
      </c>
      <c r="K66" s="42"/>
    </row>
    <row r="67" spans="1:11">
      <c r="A67" s="41" t="s">
        <v>5</v>
      </c>
      <c r="B67" s="28">
        <f t="shared" si="9"/>
        <v>10</v>
      </c>
      <c r="C67" s="30">
        <f>C17</f>
        <v>113.6</v>
      </c>
      <c r="D67" s="28">
        <f t="shared" si="10"/>
        <v>1.1359999999999999</v>
      </c>
      <c r="E67" s="43">
        <v>0</v>
      </c>
      <c r="G67" s="41" t="str">
        <f t="shared" si="11"/>
        <v>ΕΞΟΔΑ</v>
      </c>
      <c r="H67" s="28">
        <f t="shared" si="12"/>
        <v>10</v>
      </c>
      <c r="I67" s="30">
        <f t="shared" si="13"/>
        <v>113.6</v>
      </c>
      <c r="J67" s="28">
        <f t="shared" si="14"/>
        <v>1.1359999999999999</v>
      </c>
      <c r="K67" s="43">
        <f>E67</f>
        <v>0</v>
      </c>
    </row>
    <row r="68" spans="1:11" ht="18">
      <c r="A68" s="41" t="s">
        <v>6</v>
      </c>
      <c r="B68" s="33">
        <f t="shared" si="9"/>
        <v>299.54000000000002</v>
      </c>
      <c r="C68" s="27"/>
      <c r="D68" s="32">
        <f>D61+D62+D63+D64+D66+D67</f>
        <v>34.027685353367929</v>
      </c>
      <c r="E68" s="44">
        <v>0</v>
      </c>
      <c r="G68" s="41" t="str">
        <f t="shared" si="11"/>
        <v>ΣΥΝΟΛΟ</v>
      </c>
      <c r="H68" s="33">
        <f t="shared" si="12"/>
        <v>299.54000000000002</v>
      </c>
      <c r="I68" s="27"/>
      <c r="J68" s="32">
        <f t="shared" si="14"/>
        <v>34.027685353367929</v>
      </c>
      <c r="K68" s="44">
        <f>E68</f>
        <v>0</v>
      </c>
    </row>
    <row r="69" spans="1:11" ht="13.5" thickBot="1">
      <c r="A69" s="45"/>
      <c r="B69" s="46"/>
      <c r="C69" s="46"/>
      <c r="D69" s="46"/>
      <c r="E69" s="47"/>
      <c r="G69" s="45"/>
      <c r="H69" s="46"/>
      <c r="I69" s="46"/>
      <c r="J69" s="46"/>
      <c r="K69" s="47"/>
    </row>
    <row r="70" spans="1:11" ht="13.5" thickTop="1"/>
    <row r="71" spans="1:11" ht="13.5" thickBot="1"/>
    <row r="72" spans="1:11" ht="14.25" thickTop="1" thickBot="1">
      <c r="A72" s="34"/>
      <c r="B72" s="35"/>
      <c r="C72" s="35"/>
      <c r="D72" s="35"/>
      <c r="E72" s="36"/>
      <c r="G72" s="34"/>
      <c r="H72" s="35"/>
      <c r="I72" s="35"/>
      <c r="J72" s="35"/>
      <c r="K72" s="36"/>
    </row>
    <row r="73" spans="1:11" ht="16.5" thickTop="1" thickBot="1">
      <c r="A73" s="130" t="s">
        <v>42</v>
      </c>
      <c r="B73" s="131"/>
      <c r="C73" s="131"/>
      <c r="D73" s="131"/>
      <c r="E73" s="132"/>
      <c r="F73" s="24"/>
      <c r="G73" s="130" t="s">
        <v>42</v>
      </c>
      <c r="H73" s="131"/>
      <c r="I73" s="131"/>
      <c r="J73" s="131"/>
      <c r="K73" s="132"/>
    </row>
    <row r="74" spans="1:11" ht="13.5" thickTop="1">
      <c r="A74" s="37"/>
      <c r="B74" s="25"/>
      <c r="C74" s="25"/>
      <c r="D74" s="25"/>
      <c r="E74" s="38"/>
      <c r="G74" s="37"/>
      <c r="H74" s="25"/>
      <c r="I74" s="25"/>
      <c r="J74" s="25"/>
      <c r="K74" s="38"/>
    </row>
    <row r="75" spans="1:11" ht="15">
      <c r="A75" s="133" t="s">
        <v>31</v>
      </c>
      <c r="B75" s="134"/>
      <c r="C75" s="134"/>
      <c r="D75" s="134"/>
      <c r="E75" s="135"/>
      <c r="G75" s="133" t="s">
        <v>36</v>
      </c>
      <c r="H75" s="134"/>
      <c r="I75" s="134"/>
      <c r="J75" s="134"/>
      <c r="K75" s="135"/>
    </row>
    <row r="76" spans="1:11" ht="15.75">
      <c r="A76" s="37"/>
      <c r="B76" s="125" t="str">
        <f>F4</f>
        <v>ΙΟΥΛΙΟΣ 2025</v>
      </c>
      <c r="C76" s="126"/>
      <c r="D76" s="25"/>
      <c r="E76" s="38"/>
      <c r="G76" s="37"/>
      <c r="H76" s="125" t="str">
        <f>B76</f>
        <v>ΙΟΥΛΙΟΣ 2025</v>
      </c>
      <c r="I76" s="126"/>
      <c r="J76" s="25"/>
      <c r="K76" s="38"/>
    </row>
    <row r="77" spans="1:11">
      <c r="A77" s="127" t="s">
        <v>32</v>
      </c>
      <c r="B77" s="128"/>
      <c r="C77" s="128" t="s">
        <v>33</v>
      </c>
      <c r="D77" s="128"/>
      <c r="E77" s="129"/>
      <c r="G77" s="127" t="s">
        <v>32</v>
      </c>
      <c r="H77" s="128"/>
      <c r="I77" s="128" t="s">
        <v>33</v>
      </c>
      <c r="J77" s="128"/>
      <c r="K77" s="129"/>
    </row>
    <row r="78" spans="1:11" ht="20.25">
      <c r="A78" s="136" t="str">
        <f>A18</f>
        <v>Α2</v>
      </c>
      <c r="B78" s="137"/>
      <c r="C78" s="137" t="str">
        <f>B18</f>
        <v>Τζαβίδης</v>
      </c>
      <c r="D78" s="137"/>
      <c r="E78" s="138"/>
      <c r="G78" s="136" t="str">
        <f>A78</f>
        <v>Α2</v>
      </c>
      <c r="H78" s="137"/>
      <c r="I78" s="137" t="str">
        <f>C78</f>
        <v>Τζαβίδης</v>
      </c>
      <c r="J78" s="137"/>
      <c r="K78" s="138"/>
    </row>
    <row r="79" spans="1:11">
      <c r="A79" s="37"/>
      <c r="B79" s="49" t="s">
        <v>37</v>
      </c>
      <c r="C79" s="39" t="s">
        <v>9</v>
      </c>
      <c r="D79" s="31" t="s">
        <v>34</v>
      </c>
      <c r="E79" s="40" t="s">
        <v>35</v>
      </c>
      <c r="G79" s="37"/>
      <c r="H79" s="49" t="s">
        <v>37</v>
      </c>
      <c r="I79" s="39" t="s">
        <v>9</v>
      </c>
      <c r="J79" s="31" t="s">
        <v>34</v>
      </c>
      <c r="K79" s="40" t="s">
        <v>35</v>
      </c>
    </row>
    <row r="80" spans="1:11">
      <c r="A80" s="41" t="str">
        <f>A61</f>
        <v>ΔΕΥΑΠ</v>
      </c>
      <c r="B80" s="28">
        <f>B61</f>
        <v>15.05</v>
      </c>
      <c r="C80" s="30">
        <f>C18</f>
        <v>85.9</v>
      </c>
      <c r="D80" s="28">
        <f>B80*C80/1000</f>
        <v>1.2927950000000001</v>
      </c>
      <c r="E80" s="42"/>
      <c r="G80" s="41" t="str">
        <f>A80</f>
        <v>ΔΕΥΑΠ</v>
      </c>
      <c r="H80" s="28">
        <f>B80</f>
        <v>15.05</v>
      </c>
      <c r="I80" s="30">
        <f>C80</f>
        <v>85.9</v>
      </c>
      <c r="J80" s="28">
        <f>D80</f>
        <v>1.2927950000000001</v>
      </c>
      <c r="K80" s="42"/>
    </row>
    <row r="81" spans="1:11">
      <c r="A81" s="41" t="str">
        <f t="shared" ref="A81:B86" si="15">A62</f>
        <v>KAΘΑΡΙΟΤΗΤΑ</v>
      </c>
      <c r="B81" s="28">
        <f t="shared" si="15"/>
        <v>65</v>
      </c>
      <c r="C81" s="30">
        <f>C80</f>
        <v>85.9</v>
      </c>
      <c r="D81" s="28">
        <f>B81*C81/1000</f>
        <v>5.5834999999999999</v>
      </c>
      <c r="E81" s="42"/>
      <c r="G81" s="41" t="str">
        <f t="shared" ref="G81:G87" si="16">A81</f>
        <v>KAΘΑΡΙΟΤΗΤΑ</v>
      </c>
      <c r="H81" s="28">
        <f t="shared" ref="H81:H87" si="17">B81</f>
        <v>65</v>
      </c>
      <c r="I81" s="30">
        <f t="shared" ref="I81:I86" si="18">C81</f>
        <v>85.9</v>
      </c>
      <c r="J81" s="28">
        <f t="shared" ref="J81:J87" si="19">D81</f>
        <v>5.5834999999999999</v>
      </c>
      <c r="K81" s="42"/>
    </row>
    <row r="82" spans="1:11">
      <c r="A82" s="41" t="str">
        <f t="shared" si="15"/>
        <v>ΔΕΗ</v>
      </c>
      <c r="B82" s="28">
        <f t="shared" si="15"/>
        <v>152</v>
      </c>
      <c r="C82" s="30">
        <f>C81</f>
        <v>85.9</v>
      </c>
      <c r="D82" s="28">
        <f>B82*C82/1000</f>
        <v>13.056800000000001</v>
      </c>
      <c r="E82" s="42"/>
      <c r="G82" s="41" t="str">
        <f t="shared" si="16"/>
        <v>ΔΕΗ</v>
      </c>
      <c r="H82" s="28">
        <f t="shared" si="17"/>
        <v>152</v>
      </c>
      <c r="I82" s="30">
        <f t="shared" si="18"/>
        <v>85.9</v>
      </c>
      <c r="J82" s="28">
        <f t="shared" si="19"/>
        <v>13.056800000000001</v>
      </c>
      <c r="K82" s="42"/>
    </row>
    <row r="83" spans="1:11">
      <c r="A83" s="41" t="str">
        <f t="shared" si="15"/>
        <v>ΑΣΑΝΣΕΡ</v>
      </c>
      <c r="B83" s="28">
        <f t="shared" si="15"/>
        <v>57.49</v>
      </c>
      <c r="C83" s="30">
        <f>T18</f>
        <v>85.899228624926948</v>
      </c>
      <c r="D83" s="28">
        <f>B83*C83/1000</f>
        <v>4.9383466536470504</v>
      </c>
      <c r="E83" s="42"/>
      <c r="G83" s="41" t="str">
        <f t="shared" si="16"/>
        <v>ΑΣΑΝΣΕΡ</v>
      </c>
      <c r="H83" s="28">
        <f t="shared" si="17"/>
        <v>57.49</v>
      </c>
      <c r="I83" s="30">
        <f t="shared" si="18"/>
        <v>85.899228624926948</v>
      </c>
      <c r="J83" s="28">
        <f t="shared" si="19"/>
        <v>4.9383466536470504</v>
      </c>
      <c r="K83" s="42"/>
    </row>
    <row r="84" spans="1:11">
      <c r="A84" s="41" t="str">
        <f t="shared" si="15"/>
        <v>ΜΟΝ ΘΕΡΜ.</v>
      </c>
      <c r="B84" s="28">
        <f>H18</f>
        <v>0</v>
      </c>
      <c r="C84" s="30"/>
      <c r="D84" s="28"/>
      <c r="E84" s="42"/>
      <c r="G84" s="41" t="str">
        <f t="shared" si="16"/>
        <v>ΜΟΝ ΘΕΡΜ.</v>
      </c>
      <c r="H84" s="28">
        <f t="shared" si="17"/>
        <v>0</v>
      </c>
      <c r="I84" s="30"/>
      <c r="J84" s="28">
        <f t="shared" si="19"/>
        <v>0</v>
      </c>
      <c r="K84" s="42"/>
    </row>
    <row r="85" spans="1:11">
      <c r="A85" s="41" t="str">
        <f t="shared" si="15"/>
        <v>ΘΕΡΜΑΝ.</v>
      </c>
      <c r="B85" s="28">
        <f t="shared" si="15"/>
        <v>0</v>
      </c>
      <c r="C85" s="30">
        <f>C80</f>
        <v>85.9</v>
      </c>
      <c r="D85" s="28">
        <f>J18</f>
        <v>0</v>
      </c>
      <c r="E85" s="42"/>
      <c r="G85" s="41" t="str">
        <f t="shared" si="16"/>
        <v>ΘΕΡΜΑΝ.</v>
      </c>
      <c r="H85" s="28">
        <f t="shared" si="17"/>
        <v>0</v>
      </c>
      <c r="I85" s="30">
        <f t="shared" si="18"/>
        <v>85.9</v>
      </c>
      <c r="J85" s="28">
        <f t="shared" si="19"/>
        <v>0</v>
      </c>
      <c r="K85" s="42"/>
    </row>
    <row r="86" spans="1:11">
      <c r="A86" s="41" t="str">
        <f t="shared" si="15"/>
        <v>ΕΞΟΔΑ</v>
      </c>
      <c r="B86" s="28">
        <f t="shared" si="15"/>
        <v>10</v>
      </c>
      <c r="C86" s="30">
        <f>C80</f>
        <v>85.9</v>
      </c>
      <c r="D86" s="28">
        <f>B86*C86/1000</f>
        <v>0.85899999999999999</v>
      </c>
      <c r="E86" s="43">
        <v>0</v>
      </c>
      <c r="G86" s="41" t="str">
        <f t="shared" si="16"/>
        <v>ΕΞΟΔΑ</v>
      </c>
      <c r="H86" s="28">
        <f t="shared" si="17"/>
        <v>10</v>
      </c>
      <c r="I86" s="30">
        <f t="shared" si="18"/>
        <v>85.9</v>
      </c>
      <c r="J86" s="28">
        <f t="shared" si="19"/>
        <v>0.85899999999999999</v>
      </c>
      <c r="K86" s="43">
        <f>E86</f>
        <v>0</v>
      </c>
    </row>
    <row r="87" spans="1:11" ht="18">
      <c r="A87" s="41" t="s">
        <v>6</v>
      </c>
      <c r="B87" s="33">
        <f>B80+B81+B82+B83+B85+B86</f>
        <v>299.54000000000002</v>
      </c>
      <c r="C87" s="27"/>
      <c r="D87" s="32">
        <f>D80+D81+D82+D83+D85+D86</f>
        <v>25.730441653647055</v>
      </c>
      <c r="E87" s="44">
        <f>E86</f>
        <v>0</v>
      </c>
      <c r="G87" s="41" t="str">
        <f t="shared" si="16"/>
        <v>ΣΥΝΟΛΟ</v>
      </c>
      <c r="H87" s="33">
        <f t="shared" si="17"/>
        <v>299.54000000000002</v>
      </c>
      <c r="I87" s="27"/>
      <c r="J87" s="32">
        <f t="shared" si="19"/>
        <v>25.730441653647055</v>
      </c>
      <c r="K87" s="44">
        <f>E87</f>
        <v>0</v>
      </c>
    </row>
    <row r="88" spans="1:11" ht="13.5" thickBot="1">
      <c r="A88" s="45"/>
      <c r="B88" s="46"/>
      <c r="C88" s="46"/>
      <c r="D88" s="46"/>
      <c r="E88" s="47"/>
      <c r="G88" s="45"/>
      <c r="H88" s="46"/>
      <c r="I88" s="46"/>
      <c r="J88" s="46"/>
      <c r="K88" s="47"/>
    </row>
    <row r="89" spans="1:11" ht="13.5" thickTop="1">
      <c r="A89" s="25"/>
      <c r="B89" s="25"/>
      <c r="C89" s="25"/>
      <c r="D89" s="25"/>
      <c r="E89" s="25"/>
      <c r="G89" s="25"/>
      <c r="H89" s="25"/>
      <c r="I89" s="25"/>
      <c r="J89" s="25"/>
      <c r="K89" s="25"/>
    </row>
    <row r="90" spans="1:11">
      <c r="A90" s="25"/>
      <c r="B90" s="25"/>
      <c r="C90" s="25"/>
      <c r="D90" s="25"/>
      <c r="E90" s="25"/>
      <c r="G90" s="25"/>
      <c r="H90" s="25"/>
      <c r="I90" s="25"/>
      <c r="J90" s="25"/>
      <c r="K90" s="25"/>
    </row>
    <row r="92" spans="1:11" ht="13.5" thickBot="1"/>
    <row r="93" spans="1:11" ht="14.25" thickTop="1" thickBot="1">
      <c r="A93" s="34"/>
      <c r="B93" s="35"/>
      <c r="C93" s="35"/>
      <c r="D93" s="35"/>
      <c r="E93" s="36"/>
      <c r="G93" s="34"/>
      <c r="H93" s="35"/>
      <c r="I93" s="35"/>
      <c r="J93" s="35"/>
      <c r="K93" s="36"/>
    </row>
    <row r="94" spans="1:11" ht="16.5" thickTop="1" thickBot="1">
      <c r="A94" s="130" t="s">
        <v>42</v>
      </c>
      <c r="B94" s="131"/>
      <c r="C94" s="131"/>
      <c r="D94" s="131"/>
      <c r="E94" s="132"/>
      <c r="F94" s="24"/>
      <c r="G94" s="130" t="s">
        <v>42</v>
      </c>
      <c r="H94" s="131"/>
      <c r="I94" s="131"/>
      <c r="J94" s="131"/>
      <c r="K94" s="132"/>
    </row>
    <row r="95" spans="1:11" ht="13.5" thickTop="1">
      <c r="A95" s="37"/>
      <c r="B95" s="25"/>
      <c r="C95" s="25"/>
      <c r="D95" s="25"/>
      <c r="E95" s="38"/>
      <c r="G95" s="37"/>
      <c r="H95" s="25"/>
      <c r="I95" s="25"/>
      <c r="J95" s="25"/>
      <c r="K95" s="38"/>
    </row>
    <row r="96" spans="1:11" ht="15">
      <c r="A96" s="133" t="s">
        <v>31</v>
      </c>
      <c r="B96" s="134"/>
      <c r="C96" s="134"/>
      <c r="D96" s="134"/>
      <c r="E96" s="135"/>
      <c r="G96" s="133" t="s">
        <v>36</v>
      </c>
      <c r="H96" s="134"/>
      <c r="I96" s="134"/>
      <c r="J96" s="134"/>
      <c r="K96" s="135"/>
    </row>
    <row r="97" spans="1:11" ht="15.75">
      <c r="A97" s="37"/>
      <c r="B97" s="125" t="str">
        <f>B76</f>
        <v>ΙΟΥΛΙΟΣ 2025</v>
      </c>
      <c r="C97" s="126"/>
      <c r="D97" s="25"/>
      <c r="E97" s="38"/>
      <c r="G97" s="37"/>
      <c r="H97" s="125" t="str">
        <f>B97</f>
        <v>ΙΟΥΛΙΟΣ 2025</v>
      </c>
      <c r="I97" s="126"/>
      <c r="J97" s="25"/>
      <c r="K97" s="38"/>
    </row>
    <row r="98" spans="1:11">
      <c r="A98" s="127" t="s">
        <v>32</v>
      </c>
      <c r="B98" s="128"/>
      <c r="C98" s="128" t="s">
        <v>33</v>
      </c>
      <c r="D98" s="128"/>
      <c r="E98" s="129"/>
      <c r="G98" s="127" t="s">
        <v>32</v>
      </c>
      <c r="H98" s="128"/>
      <c r="I98" s="128" t="s">
        <v>33</v>
      </c>
      <c r="J98" s="128"/>
      <c r="K98" s="129"/>
    </row>
    <row r="99" spans="1:11" ht="20.25">
      <c r="A99" s="136" t="str">
        <f>A19</f>
        <v>Β1</v>
      </c>
      <c r="B99" s="137"/>
      <c r="C99" s="137" t="str">
        <f>B19</f>
        <v>Πυλαρινού</v>
      </c>
      <c r="D99" s="137"/>
      <c r="E99" s="138"/>
      <c r="G99" s="136" t="str">
        <f>A99</f>
        <v>Β1</v>
      </c>
      <c r="H99" s="137"/>
      <c r="I99" s="137" t="str">
        <f>C99</f>
        <v>Πυλαρινού</v>
      </c>
      <c r="J99" s="137"/>
      <c r="K99" s="138"/>
    </row>
    <row r="100" spans="1:11">
      <c r="A100" s="37"/>
      <c r="B100" s="49" t="s">
        <v>37</v>
      </c>
      <c r="C100" s="39" t="s">
        <v>9</v>
      </c>
      <c r="D100" s="31" t="s">
        <v>34</v>
      </c>
      <c r="E100" s="40" t="s">
        <v>35</v>
      </c>
      <c r="G100" s="37"/>
      <c r="H100" s="49" t="s">
        <v>37</v>
      </c>
      <c r="I100" s="39" t="s">
        <v>9</v>
      </c>
      <c r="J100" s="31" t="s">
        <v>34</v>
      </c>
      <c r="K100" s="40" t="s">
        <v>35</v>
      </c>
    </row>
    <row r="101" spans="1:11">
      <c r="A101" s="41" t="str">
        <f>G101</f>
        <v>ΔΕΥΑΠ</v>
      </c>
      <c r="B101" s="28">
        <f>B80</f>
        <v>15.05</v>
      </c>
      <c r="C101" s="30">
        <f>C19</f>
        <v>113.6</v>
      </c>
      <c r="D101" s="28">
        <f>B101*C101/1000</f>
        <v>1.7096800000000001</v>
      </c>
      <c r="E101" s="42"/>
      <c r="G101" s="41" t="str">
        <f>A80</f>
        <v>ΔΕΥΑΠ</v>
      </c>
      <c r="H101" s="28">
        <f>B101</f>
        <v>15.05</v>
      </c>
      <c r="I101" s="30">
        <f>C101</f>
        <v>113.6</v>
      </c>
      <c r="J101" s="28">
        <f>D101</f>
        <v>1.7096800000000001</v>
      </c>
      <c r="K101" s="42"/>
    </row>
    <row r="102" spans="1:11">
      <c r="A102" s="41" t="s">
        <v>2</v>
      </c>
      <c r="B102" s="28">
        <f t="shared" ref="B102:B108" si="20">B81</f>
        <v>65</v>
      </c>
      <c r="C102" s="30">
        <f>C101</f>
        <v>113.6</v>
      </c>
      <c r="D102" s="28">
        <f>B102*C102/1000</f>
        <v>7.3840000000000003</v>
      </c>
      <c r="E102" s="42"/>
      <c r="G102" s="41" t="str">
        <f t="shared" ref="G102:G108" si="21">A81</f>
        <v>KAΘΑΡΙΟΤΗΤΑ</v>
      </c>
      <c r="H102" s="28">
        <f t="shared" ref="H102:H108" si="22">B102</f>
        <v>65</v>
      </c>
      <c r="I102" s="30">
        <f t="shared" ref="I102:I107" si="23">C102</f>
        <v>113.6</v>
      </c>
      <c r="J102" s="28">
        <f t="shared" ref="J102:J108" si="24">D102</f>
        <v>7.3840000000000003</v>
      </c>
      <c r="K102" s="42"/>
    </row>
    <row r="103" spans="1:11">
      <c r="A103" s="41" t="s">
        <v>3</v>
      </c>
      <c r="B103" s="28">
        <f t="shared" si="20"/>
        <v>152</v>
      </c>
      <c r="C103" s="30">
        <f>C102</f>
        <v>113.6</v>
      </c>
      <c r="D103" s="28">
        <f>B103*C103/1000</f>
        <v>17.267199999999999</v>
      </c>
      <c r="E103" s="42"/>
      <c r="G103" s="41" t="str">
        <f t="shared" si="21"/>
        <v>ΔΕΗ</v>
      </c>
      <c r="H103" s="28">
        <f t="shared" si="22"/>
        <v>152</v>
      </c>
      <c r="I103" s="30">
        <f t="shared" si="23"/>
        <v>113.6</v>
      </c>
      <c r="J103" s="28">
        <f t="shared" si="24"/>
        <v>17.267199999999999</v>
      </c>
      <c r="K103" s="42"/>
    </row>
    <row r="104" spans="1:11">
      <c r="A104" s="41" t="s">
        <v>4</v>
      </c>
      <c r="B104" s="28">
        <f t="shared" si="20"/>
        <v>57.49</v>
      </c>
      <c r="C104" s="30">
        <f>T19</f>
        <v>113.59897988116066</v>
      </c>
      <c r="D104" s="28">
        <f>B104*C104/1000</f>
        <v>6.5308053533679269</v>
      </c>
      <c r="E104" s="42"/>
      <c r="G104" s="41" t="str">
        <f t="shared" si="21"/>
        <v>ΑΣΑΝΣΕΡ</v>
      </c>
      <c r="H104" s="28">
        <f t="shared" si="22"/>
        <v>57.49</v>
      </c>
      <c r="I104" s="30">
        <f t="shared" si="23"/>
        <v>113.59897988116066</v>
      </c>
      <c r="J104" s="28">
        <f t="shared" si="24"/>
        <v>6.5308053533679269</v>
      </c>
      <c r="K104" s="42"/>
    </row>
    <row r="105" spans="1:11">
      <c r="A105" s="41" t="s">
        <v>10</v>
      </c>
      <c r="B105" s="28">
        <f>H19</f>
        <v>0</v>
      </c>
      <c r="C105" s="30"/>
      <c r="D105" s="28"/>
      <c r="E105" s="42"/>
      <c r="G105" s="41" t="str">
        <f t="shared" si="21"/>
        <v>ΜΟΝ ΘΕΡΜ.</v>
      </c>
      <c r="H105" s="28">
        <f t="shared" si="22"/>
        <v>0</v>
      </c>
      <c r="I105" s="30"/>
      <c r="J105" s="28">
        <f t="shared" si="24"/>
        <v>0</v>
      </c>
      <c r="K105" s="42"/>
    </row>
    <row r="106" spans="1:11">
      <c r="A106" s="41" t="s">
        <v>11</v>
      </c>
      <c r="B106" s="28">
        <f t="shared" si="20"/>
        <v>0</v>
      </c>
      <c r="C106" s="30">
        <f>C101</f>
        <v>113.6</v>
      </c>
      <c r="D106" s="28">
        <f>J19</f>
        <v>0</v>
      </c>
      <c r="E106" s="42"/>
      <c r="G106" s="41" t="str">
        <f t="shared" si="21"/>
        <v>ΘΕΡΜΑΝ.</v>
      </c>
      <c r="H106" s="28">
        <f t="shared" si="22"/>
        <v>0</v>
      </c>
      <c r="I106" s="30">
        <f t="shared" si="23"/>
        <v>113.6</v>
      </c>
      <c r="J106" s="28">
        <f t="shared" si="24"/>
        <v>0</v>
      </c>
      <c r="K106" s="42"/>
    </row>
    <row r="107" spans="1:11">
      <c r="A107" s="41" t="s">
        <v>5</v>
      </c>
      <c r="B107" s="28">
        <f t="shared" si="20"/>
        <v>10</v>
      </c>
      <c r="C107" s="30">
        <f>C106</f>
        <v>113.6</v>
      </c>
      <c r="D107" s="28">
        <f>B107*C107/1000</f>
        <v>1.1359999999999999</v>
      </c>
      <c r="E107" s="43">
        <v>0</v>
      </c>
      <c r="G107" s="41" t="str">
        <f t="shared" si="21"/>
        <v>ΕΞΟΔΑ</v>
      </c>
      <c r="H107" s="28">
        <f t="shared" si="22"/>
        <v>10</v>
      </c>
      <c r="I107" s="30">
        <f t="shared" si="23"/>
        <v>113.6</v>
      </c>
      <c r="J107" s="28">
        <f t="shared" si="24"/>
        <v>1.1359999999999999</v>
      </c>
      <c r="K107" s="43">
        <f>E107</f>
        <v>0</v>
      </c>
    </row>
    <row r="108" spans="1:11" ht="18">
      <c r="A108" s="41" t="s">
        <v>6</v>
      </c>
      <c r="B108" s="33">
        <f t="shared" si="20"/>
        <v>299.54000000000002</v>
      </c>
      <c r="C108" s="27"/>
      <c r="D108" s="32">
        <f>D101+D102+D103+D104+D106+D107</f>
        <v>34.027685353367929</v>
      </c>
      <c r="E108" s="44">
        <v>0</v>
      </c>
      <c r="G108" s="41" t="str">
        <f t="shared" si="21"/>
        <v>ΣΥΝΟΛΟ</v>
      </c>
      <c r="H108" s="33">
        <f t="shared" si="22"/>
        <v>299.54000000000002</v>
      </c>
      <c r="I108" s="27"/>
      <c r="J108" s="32">
        <f t="shared" si="24"/>
        <v>34.027685353367929</v>
      </c>
      <c r="K108" s="44">
        <f>E108</f>
        <v>0</v>
      </c>
    </row>
    <row r="109" spans="1:11" ht="13.5" thickBot="1">
      <c r="A109" s="45"/>
      <c r="B109" s="46"/>
      <c r="C109" s="46"/>
      <c r="D109" s="46"/>
      <c r="E109" s="47"/>
      <c r="G109" s="45"/>
      <c r="H109" s="46"/>
      <c r="I109" s="46"/>
      <c r="J109" s="46"/>
      <c r="K109" s="47"/>
    </row>
    <row r="110" spans="1:11" ht="13.5" thickTop="1"/>
    <row r="112" spans="1:11" ht="13.5" thickBot="1"/>
    <row r="113" spans="1:11" ht="14.25" thickTop="1" thickBot="1">
      <c r="A113" s="34"/>
      <c r="B113" s="35"/>
      <c r="C113" s="35"/>
      <c r="D113" s="35"/>
      <c r="E113" s="36"/>
      <c r="G113" s="34"/>
      <c r="H113" s="35"/>
      <c r="I113" s="35"/>
      <c r="J113" s="35"/>
      <c r="K113" s="36"/>
    </row>
    <row r="114" spans="1:11" ht="16.5" thickTop="1" thickBot="1">
      <c r="A114" s="130" t="s">
        <v>42</v>
      </c>
      <c r="B114" s="131"/>
      <c r="C114" s="131"/>
      <c r="D114" s="131"/>
      <c r="E114" s="132"/>
      <c r="F114" s="24"/>
      <c r="G114" s="130" t="s">
        <v>42</v>
      </c>
      <c r="H114" s="131"/>
      <c r="I114" s="131"/>
      <c r="J114" s="131"/>
      <c r="K114" s="132"/>
    </row>
    <row r="115" spans="1:11" ht="13.5" thickTop="1">
      <c r="A115" s="37"/>
      <c r="B115" s="25"/>
      <c r="C115" s="25"/>
      <c r="D115" s="25"/>
      <c r="E115" s="38"/>
      <c r="G115" s="37"/>
      <c r="H115" s="25"/>
      <c r="I115" s="25"/>
      <c r="J115" s="25"/>
      <c r="K115" s="38"/>
    </row>
    <row r="116" spans="1:11" ht="15">
      <c r="A116" s="133" t="s">
        <v>31</v>
      </c>
      <c r="B116" s="134"/>
      <c r="C116" s="134"/>
      <c r="D116" s="134"/>
      <c r="E116" s="135"/>
      <c r="G116" s="133" t="s">
        <v>36</v>
      </c>
      <c r="H116" s="134"/>
      <c r="I116" s="134"/>
      <c r="J116" s="134"/>
      <c r="K116" s="135"/>
    </row>
    <row r="117" spans="1:11" ht="15.75">
      <c r="A117" s="37"/>
      <c r="B117" s="125" t="str">
        <f>F4</f>
        <v>ΙΟΥΛΙΟΣ 2025</v>
      </c>
      <c r="C117" s="126"/>
      <c r="D117" s="25"/>
      <c r="E117" s="38"/>
      <c r="G117" s="37"/>
      <c r="H117" s="125" t="str">
        <f>B117</f>
        <v>ΙΟΥΛΙΟΣ 2025</v>
      </c>
      <c r="I117" s="126"/>
      <c r="J117" s="25"/>
      <c r="K117" s="38"/>
    </row>
    <row r="118" spans="1:11">
      <c r="A118" s="127" t="s">
        <v>32</v>
      </c>
      <c r="B118" s="128"/>
      <c r="C118" s="128" t="s">
        <v>33</v>
      </c>
      <c r="D118" s="128"/>
      <c r="E118" s="129"/>
      <c r="G118" s="127" t="s">
        <v>32</v>
      </c>
      <c r="H118" s="128"/>
      <c r="I118" s="128" t="s">
        <v>33</v>
      </c>
      <c r="J118" s="128"/>
      <c r="K118" s="129"/>
    </row>
    <row r="119" spans="1:11" ht="20.25">
      <c r="A119" s="136" t="str">
        <f>A20</f>
        <v>Β2</v>
      </c>
      <c r="B119" s="137"/>
      <c r="C119" s="137" t="str">
        <f>B20</f>
        <v>Σωτήρη</v>
      </c>
      <c r="D119" s="137"/>
      <c r="E119" s="138"/>
      <c r="G119" s="136" t="str">
        <f>A119</f>
        <v>Β2</v>
      </c>
      <c r="H119" s="137"/>
      <c r="I119" s="137" t="str">
        <f>C119</f>
        <v>Σωτήρη</v>
      </c>
      <c r="J119" s="137"/>
      <c r="K119" s="138"/>
    </row>
    <row r="120" spans="1:11">
      <c r="A120" s="37"/>
      <c r="B120" s="49" t="s">
        <v>37</v>
      </c>
      <c r="C120" s="39" t="s">
        <v>9</v>
      </c>
      <c r="D120" s="31" t="s">
        <v>34</v>
      </c>
      <c r="E120" s="40" t="s">
        <v>35</v>
      </c>
      <c r="G120" s="37"/>
      <c r="H120" s="49" t="s">
        <v>37</v>
      </c>
      <c r="I120" s="39" t="s">
        <v>9</v>
      </c>
      <c r="J120" s="31" t="s">
        <v>34</v>
      </c>
      <c r="K120" s="40" t="s">
        <v>35</v>
      </c>
    </row>
    <row r="121" spans="1:11">
      <c r="A121" s="41" t="str">
        <f t="shared" ref="A121:B124" si="25">A101</f>
        <v>ΔΕΥΑΠ</v>
      </c>
      <c r="B121" s="28">
        <f t="shared" si="25"/>
        <v>15.05</v>
      </c>
      <c r="C121" s="30">
        <f>C20</f>
        <v>85.9</v>
      </c>
      <c r="D121" s="28">
        <f>B121*C121/1000</f>
        <v>1.2927950000000001</v>
      </c>
      <c r="E121" s="42"/>
      <c r="G121" s="41" t="str">
        <f>A121</f>
        <v>ΔΕΥΑΠ</v>
      </c>
      <c r="H121" s="28">
        <f>B121</f>
        <v>15.05</v>
      </c>
      <c r="I121" s="30">
        <f>C121</f>
        <v>85.9</v>
      </c>
      <c r="J121" s="28">
        <f>D121</f>
        <v>1.2927950000000001</v>
      </c>
      <c r="K121" s="42"/>
    </row>
    <row r="122" spans="1:11">
      <c r="A122" s="41" t="str">
        <f t="shared" si="25"/>
        <v>KAΘΑΡΙΟΤΗΤΑ</v>
      </c>
      <c r="B122" s="28">
        <f t="shared" si="25"/>
        <v>65</v>
      </c>
      <c r="C122" s="30">
        <f>C121</f>
        <v>85.9</v>
      </c>
      <c r="D122" s="28">
        <f>B122*C122/1000</f>
        <v>5.5834999999999999</v>
      </c>
      <c r="E122" s="42"/>
      <c r="G122" s="41" t="str">
        <f t="shared" ref="G122:G128" si="26">A122</f>
        <v>KAΘΑΡΙΟΤΗΤΑ</v>
      </c>
      <c r="H122" s="28">
        <f t="shared" ref="H122:H128" si="27">B122</f>
        <v>65</v>
      </c>
      <c r="I122" s="30">
        <f>C122</f>
        <v>85.9</v>
      </c>
      <c r="J122" s="28">
        <f t="shared" ref="J122:J128" si="28">D122</f>
        <v>5.5834999999999999</v>
      </c>
      <c r="K122" s="42"/>
    </row>
    <row r="123" spans="1:11">
      <c r="A123" s="41" t="str">
        <f t="shared" si="25"/>
        <v>ΔΕΗ</v>
      </c>
      <c r="B123" s="28">
        <f t="shared" si="25"/>
        <v>152</v>
      </c>
      <c r="C123" s="30">
        <f>C122</f>
        <v>85.9</v>
      </c>
      <c r="D123" s="28">
        <f>B123*C123/1000</f>
        <v>13.056800000000001</v>
      </c>
      <c r="E123" s="42"/>
      <c r="G123" s="41" t="str">
        <f t="shared" si="26"/>
        <v>ΔΕΗ</v>
      </c>
      <c r="H123" s="28">
        <f t="shared" si="27"/>
        <v>152</v>
      </c>
      <c r="I123" s="30">
        <f>C123</f>
        <v>85.9</v>
      </c>
      <c r="J123" s="28">
        <f t="shared" si="28"/>
        <v>13.056800000000001</v>
      </c>
      <c r="K123" s="42"/>
    </row>
    <row r="124" spans="1:11">
      <c r="A124" s="41" t="str">
        <f t="shared" si="25"/>
        <v>ΑΣΑΝΣΕΡ</v>
      </c>
      <c r="B124" s="28">
        <f t="shared" si="25"/>
        <v>57.49</v>
      </c>
      <c r="C124" s="30">
        <f>T20</f>
        <v>85.899228624926948</v>
      </c>
      <c r="D124" s="28">
        <f>B124*C124/1000</f>
        <v>4.9383466536470504</v>
      </c>
      <c r="E124" s="42"/>
      <c r="G124" s="41" t="str">
        <f t="shared" si="26"/>
        <v>ΑΣΑΝΣΕΡ</v>
      </c>
      <c r="H124" s="28">
        <f t="shared" si="27"/>
        <v>57.49</v>
      </c>
      <c r="I124" s="30">
        <f>C124</f>
        <v>85.899228624926948</v>
      </c>
      <c r="J124" s="28">
        <f t="shared" si="28"/>
        <v>4.9383466536470504</v>
      </c>
      <c r="K124" s="42"/>
    </row>
    <row r="125" spans="1:11">
      <c r="A125" s="41" t="str">
        <f>A105</f>
        <v>ΜΟΝ ΘΕΡΜ.</v>
      </c>
      <c r="B125" s="28">
        <f>H20</f>
        <v>0</v>
      </c>
      <c r="C125" s="30"/>
      <c r="D125" s="28"/>
      <c r="E125" s="42"/>
      <c r="G125" s="41" t="str">
        <f t="shared" si="26"/>
        <v>ΜΟΝ ΘΕΡΜ.</v>
      </c>
      <c r="H125" s="28">
        <f t="shared" si="27"/>
        <v>0</v>
      </c>
      <c r="I125" s="30"/>
      <c r="J125" s="28">
        <f t="shared" si="28"/>
        <v>0</v>
      </c>
      <c r="K125" s="42"/>
    </row>
    <row r="126" spans="1:11">
      <c r="A126" s="41" t="str">
        <f>A106</f>
        <v>ΘΕΡΜΑΝ.</v>
      </c>
      <c r="B126" s="28">
        <f>B106</f>
        <v>0</v>
      </c>
      <c r="C126" s="30">
        <f>C121</f>
        <v>85.9</v>
      </c>
      <c r="D126" s="28">
        <f>J20</f>
        <v>0</v>
      </c>
      <c r="E126" s="42"/>
      <c r="G126" s="41" t="str">
        <f t="shared" si="26"/>
        <v>ΘΕΡΜΑΝ.</v>
      </c>
      <c r="H126" s="28">
        <f t="shared" si="27"/>
        <v>0</v>
      </c>
      <c r="I126" s="30">
        <f>C126</f>
        <v>85.9</v>
      </c>
      <c r="J126" s="28">
        <f t="shared" si="28"/>
        <v>0</v>
      </c>
      <c r="K126" s="42"/>
    </row>
    <row r="127" spans="1:11">
      <c r="A127" s="41" t="str">
        <f>A107</f>
        <v>ΕΞΟΔΑ</v>
      </c>
      <c r="B127" s="28">
        <f>B107</f>
        <v>10</v>
      </c>
      <c r="C127" s="30">
        <f>C121</f>
        <v>85.9</v>
      </c>
      <c r="D127" s="28">
        <f>B127*C127/1000</f>
        <v>0.85899999999999999</v>
      </c>
      <c r="E127" s="43">
        <v>0</v>
      </c>
      <c r="G127" s="41" t="str">
        <f t="shared" si="26"/>
        <v>ΕΞΟΔΑ</v>
      </c>
      <c r="H127" s="28">
        <f t="shared" si="27"/>
        <v>10</v>
      </c>
      <c r="I127" s="30">
        <f>C127</f>
        <v>85.9</v>
      </c>
      <c r="J127" s="28">
        <f t="shared" si="28"/>
        <v>0.85899999999999999</v>
      </c>
      <c r="K127" s="43">
        <f>E127</f>
        <v>0</v>
      </c>
    </row>
    <row r="128" spans="1:11" ht="18">
      <c r="A128" s="41" t="s">
        <v>6</v>
      </c>
      <c r="B128" s="33">
        <f>B121+B122+B123+B124+B126+B127</f>
        <v>299.54000000000002</v>
      </c>
      <c r="C128" s="27"/>
      <c r="D128" s="32">
        <f>D121+D122+D123+D124+D126+D127</f>
        <v>25.730441653647055</v>
      </c>
      <c r="E128" s="44">
        <f>E127</f>
        <v>0</v>
      </c>
      <c r="G128" s="41" t="str">
        <f t="shared" si="26"/>
        <v>ΣΥΝΟΛΟ</v>
      </c>
      <c r="H128" s="33">
        <f t="shared" si="27"/>
        <v>299.54000000000002</v>
      </c>
      <c r="I128" s="27"/>
      <c r="J128" s="32">
        <f t="shared" si="28"/>
        <v>25.730441653647055</v>
      </c>
      <c r="K128" s="44">
        <f>E128</f>
        <v>0</v>
      </c>
    </row>
    <row r="129" spans="1:11" ht="13.5" thickBot="1">
      <c r="A129" s="45"/>
      <c r="B129" s="46"/>
      <c r="C129" s="46"/>
      <c r="D129" s="46"/>
      <c r="E129" s="47"/>
      <c r="G129" s="45"/>
      <c r="H129" s="46"/>
      <c r="I129" s="46"/>
      <c r="J129" s="46"/>
      <c r="K129" s="47"/>
    </row>
    <row r="130" spans="1:11" ht="13.5" thickTop="1">
      <c r="A130" s="25"/>
      <c r="B130" s="25"/>
      <c r="C130" s="25"/>
      <c r="D130" s="25"/>
      <c r="E130" s="25"/>
      <c r="G130" s="25"/>
      <c r="H130" s="25"/>
      <c r="I130" s="25"/>
      <c r="J130" s="25"/>
      <c r="K130" s="25"/>
    </row>
    <row r="131" spans="1:11">
      <c r="A131" s="25"/>
      <c r="B131" s="25"/>
      <c r="C131" s="25"/>
      <c r="D131" s="25"/>
      <c r="E131" s="25"/>
      <c r="G131" s="25"/>
      <c r="H131" s="25"/>
      <c r="I131" s="25"/>
      <c r="J131" s="25"/>
      <c r="K131" s="25"/>
    </row>
    <row r="133" spans="1:11" ht="13.5" thickBot="1"/>
    <row r="134" spans="1:11" ht="14.25" thickTop="1" thickBot="1">
      <c r="A134" s="34"/>
      <c r="B134" s="35"/>
      <c r="C134" s="35"/>
      <c r="D134" s="35"/>
      <c r="E134" s="36"/>
      <c r="G134" s="34"/>
      <c r="H134" s="35"/>
      <c r="I134" s="35"/>
      <c r="J134" s="35"/>
      <c r="K134" s="36"/>
    </row>
    <row r="135" spans="1:11" ht="16.5" thickTop="1" thickBot="1">
      <c r="A135" s="130" t="s">
        <v>42</v>
      </c>
      <c r="B135" s="131"/>
      <c r="C135" s="131"/>
      <c r="D135" s="131"/>
      <c r="E135" s="132"/>
      <c r="F135" s="24"/>
      <c r="G135" s="130" t="s">
        <v>42</v>
      </c>
      <c r="H135" s="131"/>
      <c r="I135" s="131"/>
      <c r="J135" s="131"/>
      <c r="K135" s="132"/>
    </row>
    <row r="136" spans="1:11" ht="13.5" thickTop="1">
      <c r="A136" s="37"/>
      <c r="B136" s="25"/>
      <c r="C136" s="25"/>
      <c r="D136" s="25"/>
      <c r="E136" s="38"/>
      <c r="G136" s="37"/>
      <c r="H136" s="25"/>
      <c r="I136" s="25"/>
      <c r="J136" s="25"/>
      <c r="K136" s="38"/>
    </row>
    <row r="137" spans="1:11" ht="15">
      <c r="A137" s="133" t="s">
        <v>31</v>
      </c>
      <c r="B137" s="134"/>
      <c r="C137" s="134"/>
      <c r="D137" s="134"/>
      <c r="E137" s="135"/>
      <c r="G137" s="133" t="s">
        <v>36</v>
      </c>
      <c r="H137" s="134"/>
      <c r="I137" s="134"/>
      <c r="J137" s="134"/>
      <c r="K137" s="135"/>
    </row>
    <row r="138" spans="1:11" ht="15.75">
      <c r="A138" s="37"/>
      <c r="B138" s="125" t="str">
        <f>B117</f>
        <v>ΙΟΥΛΙΟΣ 2025</v>
      </c>
      <c r="C138" s="126"/>
      <c r="D138" s="25"/>
      <c r="E138" s="38"/>
      <c r="G138" s="37"/>
      <c r="H138" s="125" t="str">
        <f>B138</f>
        <v>ΙΟΥΛΙΟΣ 2025</v>
      </c>
      <c r="I138" s="126"/>
      <c r="J138" s="25"/>
      <c r="K138" s="38"/>
    </row>
    <row r="139" spans="1:11">
      <c r="A139" s="127" t="s">
        <v>32</v>
      </c>
      <c r="B139" s="128"/>
      <c r="C139" s="128" t="s">
        <v>33</v>
      </c>
      <c r="D139" s="128"/>
      <c r="E139" s="129"/>
      <c r="G139" s="127" t="s">
        <v>32</v>
      </c>
      <c r="H139" s="128"/>
      <c r="I139" s="128" t="s">
        <v>33</v>
      </c>
      <c r="J139" s="128"/>
      <c r="K139" s="129"/>
    </row>
    <row r="140" spans="1:11" ht="20.25">
      <c r="A140" s="136" t="str">
        <f>A21</f>
        <v>Γ1</v>
      </c>
      <c r="B140" s="137"/>
      <c r="C140" s="137" t="str">
        <f>B21</f>
        <v>Ζιώγα</v>
      </c>
      <c r="D140" s="137"/>
      <c r="E140" s="138"/>
      <c r="G140" s="136" t="str">
        <f>A140</f>
        <v>Γ1</v>
      </c>
      <c r="H140" s="137"/>
      <c r="I140" s="137" t="str">
        <f>C140</f>
        <v>Ζιώγα</v>
      </c>
      <c r="J140" s="137"/>
      <c r="K140" s="138"/>
    </row>
    <row r="141" spans="1:11">
      <c r="A141" s="37"/>
      <c r="B141" s="49" t="s">
        <v>37</v>
      </c>
      <c r="C141" s="39" t="s">
        <v>9</v>
      </c>
      <c r="D141" s="31" t="s">
        <v>34</v>
      </c>
      <c r="E141" s="40" t="s">
        <v>35</v>
      </c>
      <c r="G141" s="37"/>
      <c r="H141" s="49" t="s">
        <v>37</v>
      </c>
      <c r="I141" s="39" t="s">
        <v>9</v>
      </c>
      <c r="J141" s="31" t="s">
        <v>34</v>
      </c>
      <c r="K141" s="40" t="s">
        <v>35</v>
      </c>
    </row>
    <row r="142" spans="1:11">
      <c r="A142" s="41" t="str">
        <f>G142</f>
        <v>ΔΕΥΑΠ</v>
      </c>
      <c r="B142" s="28">
        <f>B121</f>
        <v>15.05</v>
      </c>
      <c r="C142" s="30">
        <f>C21</f>
        <v>113.6</v>
      </c>
      <c r="D142" s="28">
        <f>B142*C142/1000</f>
        <v>1.7096800000000001</v>
      </c>
      <c r="E142" s="42"/>
      <c r="G142" s="41" t="str">
        <f>A121</f>
        <v>ΔΕΥΑΠ</v>
      </c>
      <c r="H142" s="28">
        <f>B142</f>
        <v>15.05</v>
      </c>
      <c r="I142" s="30">
        <f>C142</f>
        <v>113.6</v>
      </c>
      <c r="J142" s="28">
        <f>D142</f>
        <v>1.7096800000000001</v>
      </c>
      <c r="K142" s="42"/>
    </row>
    <row r="143" spans="1:11">
      <c r="A143" s="41" t="s">
        <v>2</v>
      </c>
      <c r="B143" s="28">
        <f t="shared" ref="B143:B149" si="29">B122</f>
        <v>65</v>
      </c>
      <c r="C143" s="30">
        <f>C142</f>
        <v>113.6</v>
      </c>
      <c r="D143" s="28">
        <f>B143*C143/1000</f>
        <v>7.3840000000000003</v>
      </c>
      <c r="E143" s="42"/>
      <c r="G143" s="41" t="str">
        <f t="shared" ref="G143:G149" si="30">A122</f>
        <v>KAΘΑΡΙΟΤΗΤΑ</v>
      </c>
      <c r="H143" s="28">
        <f t="shared" ref="H143:H149" si="31">B143</f>
        <v>65</v>
      </c>
      <c r="I143" s="30">
        <f>C143</f>
        <v>113.6</v>
      </c>
      <c r="J143" s="28">
        <f t="shared" ref="J143:J149" si="32">D143</f>
        <v>7.3840000000000003</v>
      </c>
      <c r="K143" s="42"/>
    </row>
    <row r="144" spans="1:11">
      <c r="A144" s="41" t="s">
        <v>3</v>
      </c>
      <c r="B144" s="28">
        <f t="shared" si="29"/>
        <v>152</v>
      </c>
      <c r="C144" s="30">
        <f>C143</f>
        <v>113.6</v>
      </c>
      <c r="D144" s="28">
        <f>B144*C144/1000</f>
        <v>17.267199999999999</v>
      </c>
      <c r="E144" s="42"/>
      <c r="G144" s="41" t="str">
        <f t="shared" si="30"/>
        <v>ΔΕΗ</v>
      </c>
      <c r="H144" s="28">
        <f t="shared" si="31"/>
        <v>152</v>
      </c>
      <c r="I144" s="30">
        <f>C144</f>
        <v>113.6</v>
      </c>
      <c r="J144" s="28">
        <f t="shared" si="32"/>
        <v>17.267199999999999</v>
      </c>
      <c r="K144" s="42"/>
    </row>
    <row r="145" spans="1:11">
      <c r="A145" s="41" t="s">
        <v>4</v>
      </c>
      <c r="B145" s="28">
        <f t="shared" si="29"/>
        <v>57.49</v>
      </c>
      <c r="C145" s="30">
        <f>T21</f>
        <v>122.68689827165352</v>
      </c>
      <c r="D145" s="28">
        <f>B145*C145/1000</f>
        <v>7.0532697816373613</v>
      </c>
      <c r="E145" s="42"/>
      <c r="G145" s="41" t="str">
        <f t="shared" si="30"/>
        <v>ΑΣΑΝΣΕΡ</v>
      </c>
      <c r="H145" s="28">
        <f t="shared" si="31"/>
        <v>57.49</v>
      </c>
      <c r="I145" s="30">
        <f>C145</f>
        <v>122.68689827165352</v>
      </c>
      <c r="J145" s="28">
        <f t="shared" si="32"/>
        <v>7.0532697816373613</v>
      </c>
      <c r="K145" s="42"/>
    </row>
    <row r="146" spans="1:11">
      <c r="A146" s="41" t="s">
        <v>10</v>
      </c>
      <c r="B146" s="28">
        <f>H21</f>
        <v>0</v>
      </c>
      <c r="C146" s="30"/>
      <c r="D146" s="28"/>
      <c r="E146" s="42"/>
      <c r="G146" s="41" t="str">
        <f t="shared" si="30"/>
        <v>ΜΟΝ ΘΕΡΜ.</v>
      </c>
      <c r="H146" s="28">
        <f t="shared" si="31"/>
        <v>0</v>
      </c>
      <c r="I146" s="30"/>
      <c r="J146" s="28">
        <f t="shared" si="32"/>
        <v>0</v>
      </c>
      <c r="K146" s="42"/>
    </row>
    <row r="147" spans="1:11">
      <c r="A147" s="41" t="s">
        <v>11</v>
      </c>
      <c r="B147" s="28">
        <f t="shared" si="29"/>
        <v>0</v>
      </c>
      <c r="C147" s="30">
        <f>C142</f>
        <v>113.6</v>
      </c>
      <c r="D147" s="28">
        <f>J21</f>
        <v>0</v>
      </c>
      <c r="E147" s="42"/>
      <c r="G147" s="41" t="str">
        <f t="shared" si="30"/>
        <v>ΘΕΡΜΑΝ.</v>
      </c>
      <c r="H147" s="28">
        <f t="shared" si="31"/>
        <v>0</v>
      </c>
      <c r="I147" s="30">
        <f>C147</f>
        <v>113.6</v>
      </c>
      <c r="J147" s="28">
        <f t="shared" si="32"/>
        <v>0</v>
      </c>
      <c r="K147" s="42"/>
    </row>
    <row r="148" spans="1:11">
      <c r="A148" s="41" t="s">
        <v>5</v>
      </c>
      <c r="B148" s="28">
        <f t="shared" si="29"/>
        <v>10</v>
      </c>
      <c r="C148" s="30">
        <f>C147</f>
        <v>113.6</v>
      </c>
      <c r="D148" s="28">
        <f>B148*C148/1000</f>
        <v>1.1359999999999999</v>
      </c>
      <c r="E148" s="43">
        <v>0</v>
      </c>
      <c r="G148" s="41" t="str">
        <f t="shared" si="30"/>
        <v>ΕΞΟΔΑ</v>
      </c>
      <c r="H148" s="28">
        <f t="shared" si="31"/>
        <v>10</v>
      </c>
      <c r="I148" s="30">
        <f>C148</f>
        <v>113.6</v>
      </c>
      <c r="J148" s="28">
        <f t="shared" si="32"/>
        <v>1.1359999999999999</v>
      </c>
      <c r="K148" s="43">
        <f>E148</f>
        <v>0</v>
      </c>
    </row>
    <row r="149" spans="1:11" ht="18">
      <c r="A149" s="41" t="s">
        <v>6</v>
      </c>
      <c r="B149" s="33">
        <f t="shared" si="29"/>
        <v>299.54000000000002</v>
      </c>
      <c r="C149" s="27"/>
      <c r="D149" s="32">
        <f>D142+D143+D144+D145+D147+D148</f>
        <v>34.550149781637366</v>
      </c>
      <c r="E149" s="44">
        <v>0</v>
      </c>
      <c r="G149" s="41" t="str">
        <f t="shared" si="30"/>
        <v>ΣΥΝΟΛΟ</v>
      </c>
      <c r="H149" s="33">
        <f t="shared" si="31"/>
        <v>299.54000000000002</v>
      </c>
      <c r="I149" s="27"/>
      <c r="J149" s="32">
        <f t="shared" si="32"/>
        <v>34.550149781637366</v>
      </c>
      <c r="K149" s="44">
        <f>E149</f>
        <v>0</v>
      </c>
    </row>
    <row r="150" spans="1:11" ht="13.5" thickBot="1">
      <c r="A150" s="45"/>
      <c r="B150" s="46"/>
      <c r="C150" s="46"/>
      <c r="D150" s="46"/>
      <c r="E150" s="47"/>
      <c r="G150" s="45"/>
      <c r="H150" s="46"/>
      <c r="I150" s="46"/>
      <c r="J150" s="46"/>
      <c r="K150" s="47"/>
    </row>
    <row r="151" spans="1:11" ht="13.5" thickTop="1"/>
    <row r="153" spans="1:11" ht="13.5" thickBot="1"/>
    <row r="154" spans="1:11" ht="14.25" thickTop="1" thickBot="1">
      <c r="A154" s="34"/>
      <c r="B154" s="35"/>
      <c r="C154" s="35"/>
      <c r="D154" s="35"/>
      <c r="E154" s="36"/>
      <c r="G154" s="34"/>
      <c r="H154" s="35"/>
      <c r="I154" s="35"/>
      <c r="J154" s="35"/>
      <c r="K154" s="36"/>
    </row>
    <row r="155" spans="1:11" ht="16.5" thickTop="1" thickBot="1">
      <c r="A155" s="130" t="s">
        <v>42</v>
      </c>
      <c r="B155" s="131"/>
      <c r="C155" s="131"/>
      <c r="D155" s="131"/>
      <c r="E155" s="132"/>
      <c r="F155" s="24"/>
      <c r="G155" s="130" t="s">
        <v>42</v>
      </c>
      <c r="H155" s="131"/>
      <c r="I155" s="131"/>
      <c r="J155" s="131"/>
      <c r="K155" s="132"/>
    </row>
    <row r="156" spans="1:11" ht="13.5" thickTop="1">
      <c r="A156" s="37"/>
      <c r="B156" s="25"/>
      <c r="C156" s="25"/>
      <c r="D156" s="25"/>
      <c r="E156" s="38"/>
      <c r="G156" s="37"/>
      <c r="H156" s="25"/>
      <c r="I156" s="25"/>
      <c r="J156" s="25"/>
      <c r="K156" s="38"/>
    </row>
    <row r="157" spans="1:11" ht="15">
      <c r="A157" s="133" t="s">
        <v>31</v>
      </c>
      <c r="B157" s="134"/>
      <c r="C157" s="134"/>
      <c r="D157" s="134"/>
      <c r="E157" s="135"/>
      <c r="G157" s="133" t="s">
        <v>36</v>
      </c>
      <c r="H157" s="134"/>
      <c r="I157" s="134"/>
      <c r="J157" s="134"/>
      <c r="K157" s="135"/>
    </row>
    <row r="158" spans="1:11" ht="15.75">
      <c r="A158" s="37"/>
      <c r="B158" s="125" t="str">
        <f>F4</f>
        <v>ΙΟΥΛΙΟΣ 2025</v>
      </c>
      <c r="C158" s="126"/>
      <c r="D158" s="25"/>
      <c r="E158" s="38"/>
      <c r="G158" s="37"/>
      <c r="H158" s="125" t="str">
        <f>B158</f>
        <v>ΙΟΥΛΙΟΣ 2025</v>
      </c>
      <c r="I158" s="126"/>
      <c r="J158" s="25"/>
      <c r="K158" s="38"/>
    </row>
    <row r="159" spans="1:11">
      <c r="A159" s="127" t="s">
        <v>32</v>
      </c>
      <c r="B159" s="128"/>
      <c r="C159" s="128" t="s">
        <v>33</v>
      </c>
      <c r="D159" s="128"/>
      <c r="E159" s="129"/>
      <c r="G159" s="127" t="s">
        <v>32</v>
      </c>
      <c r="H159" s="128"/>
      <c r="I159" s="128" t="s">
        <v>33</v>
      </c>
      <c r="J159" s="128"/>
      <c r="K159" s="129"/>
    </row>
    <row r="160" spans="1:11" ht="20.25">
      <c r="A160" s="136" t="str">
        <f>A22</f>
        <v>Γ2</v>
      </c>
      <c r="B160" s="137"/>
      <c r="C160" s="137" t="str">
        <f>B22</f>
        <v>Μαργέτη</v>
      </c>
      <c r="D160" s="137"/>
      <c r="E160" s="138"/>
      <c r="G160" s="136" t="str">
        <f>A160</f>
        <v>Γ2</v>
      </c>
      <c r="H160" s="137"/>
      <c r="I160" s="137" t="str">
        <f>C160</f>
        <v>Μαργέτη</v>
      </c>
      <c r="J160" s="137"/>
      <c r="K160" s="138"/>
    </row>
    <row r="161" spans="1:11">
      <c r="A161" s="37"/>
      <c r="B161" s="49" t="s">
        <v>37</v>
      </c>
      <c r="C161" s="39" t="s">
        <v>9</v>
      </c>
      <c r="D161" s="31" t="s">
        <v>34</v>
      </c>
      <c r="E161" s="40" t="s">
        <v>35</v>
      </c>
      <c r="G161" s="37"/>
      <c r="H161" s="49" t="s">
        <v>37</v>
      </c>
      <c r="I161" s="39" t="s">
        <v>9</v>
      </c>
      <c r="J161" s="31" t="s">
        <v>34</v>
      </c>
      <c r="K161" s="40" t="s">
        <v>35</v>
      </c>
    </row>
    <row r="162" spans="1:11">
      <c r="A162" s="41" t="str">
        <f t="shared" ref="A162:B165" si="33">A142</f>
        <v>ΔΕΥΑΠ</v>
      </c>
      <c r="B162" s="28">
        <f t="shared" si="33"/>
        <v>15.05</v>
      </c>
      <c r="C162" s="30">
        <f>C22</f>
        <v>85.9</v>
      </c>
      <c r="D162" s="28">
        <f>B162*C162/1000</f>
        <v>1.2927950000000001</v>
      </c>
      <c r="E162" s="42"/>
      <c r="G162" s="41" t="str">
        <f>A162</f>
        <v>ΔΕΥΑΠ</v>
      </c>
      <c r="H162" s="28">
        <f>B162</f>
        <v>15.05</v>
      </c>
      <c r="I162" s="30">
        <f>C162</f>
        <v>85.9</v>
      </c>
      <c r="J162" s="28">
        <f>D162</f>
        <v>1.2927950000000001</v>
      </c>
      <c r="K162" s="42"/>
    </row>
    <row r="163" spans="1:11">
      <c r="A163" s="41" t="str">
        <f t="shared" si="33"/>
        <v>KAΘΑΡΙΟΤΗΤΑ</v>
      </c>
      <c r="B163" s="28">
        <f t="shared" si="33"/>
        <v>65</v>
      </c>
      <c r="C163" s="30">
        <f>C162</f>
        <v>85.9</v>
      </c>
      <c r="D163" s="28">
        <f>B163*C163/1000</f>
        <v>5.5834999999999999</v>
      </c>
      <c r="E163" s="42"/>
      <c r="G163" s="41" t="str">
        <f t="shared" ref="G163:G169" si="34">A163</f>
        <v>KAΘΑΡΙΟΤΗΤΑ</v>
      </c>
      <c r="H163" s="28">
        <f t="shared" ref="H163:H169" si="35">B163</f>
        <v>65</v>
      </c>
      <c r="I163" s="30">
        <f>C163</f>
        <v>85.9</v>
      </c>
      <c r="J163" s="28">
        <f t="shared" ref="J163:J169" si="36">D163</f>
        <v>5.5834999999999999</v>
      </c>
      <c r="K163" s="42"/>
    </row>
    <row r="164" spans="1:11">
      <c r="A164" s="41" t="str">
        <f t="shared" si="33"/>
        <v>ΔΕΗ</v>
      </c>
      <c r="B164" s="28">
        <f t="shared" si="33"/>
        <v>152</v>
      </c>
      <c r="C164" s="30">
        <f>C162</f>
        <v>85.9</v>
      </c>
      <c r="D164" s="28">
        <f>B164*C164/1000</f>
        <v>13.056800000000001</v>
      </c>
      <c r="E164" s="42"/>
      <c r="G164" s="41" t="str">
        <f t="shared" si="34"/>
        <v>ΔΕΗ</v>
      </c>
      <c r="H164" s="28">
        <f t="shared" si="35"/>
        <v>152</v>
      </c>
      <c r="I164" s="30">
        <f>C164</f>
        <v>85.9</v>
      </c>
      <c r="J164" s="28">
        <f t="shared" si="36"/>
        <v>13.056800000000001</v>
      </c>
      <c r="K164" s="42"/>
    </row>
    <row r="165" spans="1:11">
      <c r="A165" s="41" t="str">
        <f t="shared" si="33"/>
        <v>ΑΣΑΝΣΕΡ</v>
      </c>
      <c r="B165" s="28">
        <f t="shared" si="33"/>
        <v>57.49</v>
      </c>
      <c r="C165" s="30">
        <f>T22</f>
        <v>92.771166914921096</v>
      </c>
      <c r="D165" s="28">
        <f>B165*C165/1000</f>
        <v>5.3334143859388146</v>
      </c>
      <c r="E165" s="42"/>
      <c r="G165" s="41" t="str">
        <f t="shared" si="34"/>
        <v>ΑΣΑΝΣΕΡ</v>
      </c>
      <c r="H165" s="28">
        <f t="shared" si="35"/>
        <v>57.49</v>
      </c>
      <c r="I165" s="30">
        <f>C165</f>
        <v>92.771166914921096</v>
      </c>
      <c r="J165" s="28">
        <f t="shared" si="36"/>
        <v>5.3334143859388146</v>
      </c>
      <c r="K165" s="42"/>
    </row>
    <row r="166" spans="1:11">
      <c r="A166" s="41" t="str">
        <f>A146</f>
        <v>ΜΟΝ ΘΕΡΜ.</v>
      </c>
      <c r="B166" s="28">
        <f>H22</f>
        <v>0</v>
      </c>
      <c r="C166" s="30"/>
      <c r="D166" s="28"/>
      <c r="E166" s="42"/>
      <c r="G166" s="41" t="str">
        <f t="shared" si="34"/>
        <v>ΜΟΝ ΘΕΡΜ.</v>
      </c>
      <c r="H166" s="28">
        <f t="shared" si="35"/>
        <v>0</v>
      </c>
      <c r="I166" s="30"/>
      <c r="J166" s="28">
        <f t="shared" si="36"/>
        <v>0</v>
      </c>
      <c r="K166" s="42"/>
    </row>
    <row r="167" spans="1:11">
      <c r="A167" s="41" t="str">
        <f>A147</f>
        <v>ΘΕΡΜΑΝ.</v>
      </c>
      <c r="B167" s="28">
        <f>B147</f>
        <v>0</v>
      </c>
      <c r="C167" s="30">
        <f>C162</f>
        <v>85.9</v>
      </c>
      <c r="D167" s="28">
        <f>J22</f>
        <v>0</v>
      </c>
      <c r="E167" s="42"/>
      <c r="G167" s="41" t="str">
        <f t="shared" si="34"/>
        <v>ΘΕΡΜΑΝ.</v>
      </c>
      <c r="H167" s="28">
        <f t="shared" si="35"/>
        <v>0</v>
      </c>
      <c r="I167" s="30">
        <f>C167</f>
        <v>85.9</v>
      </c>
      <c r="J167" s="28">
        <f t="shared" si="36"/>
        <v>0</v>
      </c>
      <c r="K167" s="42"/>
    </row>
    <row r="168" spans="1:11">
      <c r="A168" s="41" t="str">
        <f>A148</f>
        <v>ΕΞΟΔΑ</v>
      </c>
      <c r="B168" s="28">
        <f>B148</f>
        <v>10</v>
      </c>
      <c r="C168" s="30">
        <f>C162</f>
        <v>85.9</v>
      </c>
      <c r="D168" s="28">
        <f>B168*C168/1000</f>
        <v>0.85899999999999999</v>
      </c>
      <c r="E168" s="43">
        <v>0</v>
      </c>
      <c r="G168" s="41" t="str">
        <f t="shared" si="34"/>
        <v>ΕΞΟΔΑ</v>
      </c>
      <c r="H168" s="28">
        <f t="shared" si="35"/>
        <v>10</v>
      </c>
      <c r="I168" s="30">
        <f>C168</f>
        <v>85.9</v>
      </c>
      <c r="J168" s="28">
        <f t="shared" si="36"/>
        <v>0.85899999999999999</v>
      </c>
      <c r="K168" s="43">
        <f>E168</f>
        <v>0</v>
      </c>
    </row>
    <row r="169" spans="1:11" ht="18">
      <c r="A169" s="41" t="s">
        <v>6</v>
      </c>
      <c r="B169" s="33">
        <f>B162+B163+B164+B165+B167+B168</f>
        <v>299.54000000000002</v>
      </c>
      <c r="C169" s="27"/>
      <c r="D169" s="32">
        <f>D162+D163+D164+D165+D167+D168</f>
        <v>26.12550938593882</v>
      </c>
      <c r="E169" s="44">
        <f>E168</f>
        <v>0</v>
      </c>
      <c r="G169" s="41" t="str">
        <f t="shared" si="34"/>
        <v>ΣΥΝΟΛΟ</v>
      </c>
      <c r="H169" s="33">
        <f t="shared" si="35"/>
        <v>299.54000000000002</v>
      </c>
      <c r="I169" s="27"/>
      <c r="J169" s="32">
        <f t="shared" si="36"/>
        <v>26.12550938593882</v>
      </c>
      <c r="K169" s="44">
        <f>E169</f>
        <v>0</v>
      </c>
    </row>
    <row r="170" spans="1:11" ht="13.5" thickBot="1">
      <c r="A170" s="45"/>
      <c r="B170" s="46"/>
      <c r="C170" s="46"/>
      <c r="D170" s="46"/>
      <c r="E170" s="47"/>
      <c r="G170" s="45"/>
      <c r="H170" s="46"/>
      <c r="I170" s="46"/>
      <c r="J170" s="46"/>
      <c r="K170" s="47"/>
    </row>
    <row r="171" spans="1:11" ht="13.5" thickTop="1">
      <c r="A171" s="25"/>
      <c r="B171" s="25"/>
      <c r="C171" s="25"/>
      <c r="D171" s="25"/>
      <c r="E171" s="25"/>
      <c r="G171" s="25"/>
      <c r="H171" s="25"/>
      <c r="I171" s="25"/>
      <c r="J171" s="25"/>
      <c r="K171" s="25"/>
    </row>
    <row r="172" spans="1:11">
      <c r="A172" s="25"/>
      <c r="B172" s="25"/>
      <c r="C172" s="25"/>
      <c r="D172" s="25"/>
      <c r="E172" s="25"/>
      <c r="G172" s="25"/>
      <c r="H172" s="25"/>
      <c r="I172" s="25"/>
      <c r="J172" s="25"/>
      <c r="K172" s="25"/>
    </row>
    <row r="174" spans="1:11" ht="13.5" thickBot="1"/>
    <row r="175" spans="1:11" ht="14.25" thickTop="1" thickBot="1">
      <c r="A175" s="34"/>
      <c r="B175" s="35"/>
      <c r="C175" s="35"/>
      <c r="D175" s="35"/>
      <c r="E175" s="36"/>
      <c r="G175" s="34"/>
      <c r="H175" s="35"/>
      <c r="I175" s="35"/>
      <c r="J175" s="35"/>
      <c r="K175" s="36"/>
    </row>
    <row r="176" spans="1:11" ht="16.5" thickTop="1" thickBot="1">
      <c r="A176" s="130" t="s">
        <v>42</v>
      </c>
      <c r="B176" s="131"/>
      <c r="C176" s="131"/>
      <c r="D176" s="131"/>
      <c r="E176" s="132"/>
      <c r="F176" s="24"/>
      <c r="G176" s="130" t="s">
        <v>42</v>
      </c>
      <c r="H176" s="131"/>
      <c r="I176" s="131"/>
      <c r="J176" s="131"/>
      <c r="K176" s="132"/>
    </row>
    <row r="177" spans="1:11" ht="13.5" thickTop="1">
      <c r="A177" s="37"/>
      <c r="B177" s="25"/>
      <c r="C177" s="25"/>
      <c r="D177" s="25"/>
      <c r="E177" s="38"/>
      <c r="G177" s="37"/>
      <c r="H177" s="25"/>
      <c r="I177" s="25"/>
      <c r="J177" s="25"/>
      <c r="K177" s="38"/>
    </row>
    <row r="178" spans="1:11" ht="15">
      <c r="A178" s="133" t="s">
        <v>31</v>
      </c>
      <c r="B178" s="134"/>
      <c r="C178" s="134"/>
      <c r="D178" s="134"/>
      <c r="E178" s="135"/>
      <c r="G178" s="133" t="s">
        <v>36</v>
      </c>
      <c r="H178" s="134"/>
      <c r="I178" s="134"/>
      <c r="J178" s="134"/>
      <c r="K178" s="135"/>
    </row>
    <row r="179" spans="1:11" ht="15.75">
      <c r="A179" s="37"/>
      <c r="B179" s="125" t="str">
        <f>B158</f>
        <v>ΙΟΥΛΙΟΣ 2025</v>
      </c>
      <c r="C179" s="126"/>
      <c r="D179" s="25"/>
      <c r="E179" s="38"/>
      <c r="G179" s="37"/>
      <c r="H179" s="125" t="str">
        <f>B179</f>
        <v>ΙΟΥΛΙΟΣ 2025</v>
      </c>
      <c r="I179" s="126"/>
      <c r="J179" s="25"/>
      <c r="K179" s="38"/>
    </row>
    <row r="180" spans="1:11">
      <c r="A180" s="127" t="s">
        <v>32</v>
      </c>
      <c r="B180" s="128"/>
      <c r="C180" s="128" t="s">
        <v>33</v>
      </c>
      <c r="D180" s="128"/>
      <c r="E180" s="129"/>
      <c r="G180" s="127" t="s">
        <v>32</v>
      </c>
      <c r="H180" s="128"/>
      <c r="I180" s="128" t="s">
        <v>33</v>
      </c>
      <c r="J180" s="128"/>
      <c r="K180" s="129"/>
    </row>
    <row r="181" spans="1:11" ht="20.25">
      <c r="A181" s="136" t="str">
        <f>A23</f>
        <v>Δ1</v>
      </c>
      <c r="B181" s="137"/>
      <c r="C181" s="137" t="str">
        <f>B23</f>
        <v>Χουσακού</v>
      </c>
      <c r="D181" s="137"/>
      <c r="E181" s="138"/>
      <c r="G181" s="136" t="str">
        <f>A181</f>
        <v>Δ1</v>
      </c>
      <c r="H181" s="137"/>
      <c r="I181" s="137" t="str">
        <f>C181</f>
        <v>Χουσακού</v>
      </c>
      <c r="J181" s="137"/>
      <c r="K181" s="138"/>
    </row>
    <row r="182" spans="1:11">
      <c r="A182" s="37"/>
      <c r="B182" s="49" t="s">
        <v>37</v>
      </c>
      <c r="C182" s="39" t="s">
        <v>9</v>
      </c>
      <c r="D182" s="31" t="s">
        <v>34</v>
      </c>
      <c r="E182" s="40" t="s">
        <v>35</v>
      </c>
      <c r="G182" s="37"/>
      <c r="H182" s="49" t="s">
        <v>37</v>
      </c>
      <c r="I182" s="39" t="s">
        <v>9</v>
      </c>
      <c r="J182" s="31" t="s">
        <v>34</v>
      </c>
      <c r="K182" s="40" t="s">
        <v>35</v>
      </c>
    </row>
    <row r="183" spans="1:11">
      <c r="A183" s="41" t="str">
        <f>G183</f>
        <v>ΔΕΥΑΠ</v>
      </c>
      <c r="B183" s="28">
        <f>B162</f>
        <v>15.05</v>
      </c>
      <c r="C183" s="30">
        <f>C23</f>
        <v>83</v>
      </c>
      <c r="D183" s="28">
        <f>B183*C183/1000</f>
        <v>1.24915</v>
      </c>
      <c r="E183" s="42"/>
      <c r="G183" s="41" t="str">
        <f>A162</f>
        <v>ΔΕΥΑΠ</v>
      </c>
      <c r="H183" s="28">
        <f>B183</f>
        <v>15.05</v>
      </c>
      <c r="I183" s="30">
        <f>C183</f>
        <v>83</v>
      </c>
      <c r="J183" s="28">
        <f>D183</f>
        <v>1.24915</v>
      </c>
      <c r="K183" s="42"/>
    </row>
    <row r="184" spans="1:11">
      <c r="A184" s="41" t="s">
        <v>2</v>
      </c>
      <c r="B184" s="28">
        <f t="shared" ref="B184:B190" si="37">B163</f>
        <v>65</v>
      </c>
      <c r="C184" s="30">
        <f>C183</f>
        <v>83</v>
      </c>
      <c r="D184" s="28">
        <f>B184*C184/1000</f>
        <v>5.3949999999999996</v>
      </c>
      <c r="E184" s="42"/>
      <c r="G184" s="41" t="str">
        <f t="shared" ref="G184:G190" si="38">A163</f>
        <v>KAΘΑΡΙΟΤΗΤΑ</v>
      </c>
      <c r="H184" s="28">
        <f t="shared" ref="H184:H190" si="39">B184</f>
        <v>65</v>
      </c>
      <c r="I184" s="30">
        <f>C184</f>
        <v>83</v>
      </c>
      <c r="J184" s="28">
        <f t="shared" ref="J184:J190" si="40">D184</f>
        <v>5.3949999999999996</v>
      </c>
      <c r="K184" s="42"/>
    </row>
    <row r="185" spans="1:11">
      <c r="A185" s="41" t="s">
        <v>3</v>
      </c>
      <c r="B185" s="28">
        <f t="shared" si="37"/>
        <v>152</v>
      </c>
      <c r="C185" s="30">
        <f>C184</f>
        <v>83</v>
      </c>
      <c r="D185" s="28">
        <f>B185*C185/1000</f>
        <v>12.616</v>
      </c>
      <c r="E185" s="42"/>
      <c r="G185" s="41" t="str">
        <f t="shared" si="38"/>
        <v>ΔΕΗ</v>
      </c>
      <c r="H185" s="28">
        <f t="shared" si="39"/>
        <v>152</v>
      </c>
      <c r="I185" s="30">
        <f>C185</f>
        <v>83</v>
      </c>
      <c r="J185" s="28">
        <f t="shared" si="40"/>
        <v>12.616</v>
      </c>
      <c r="K185" s="42"/>
    </row>
    <row r="186" spans="1:11">
      <c r="A186" s="41" t="s">
        <v>4</v>
      </c>
      <c r="B186" s="28">
        <f t="shared" si="37"/>
        <v>57.49</v>
      </c>
      <c r="C186" s="30">
        <f>T23</f>
        <v>89.63919504002854</v>
      </c>
      <c r="D186" s="28">
        <f>B186*C186/1000</f>
        <v>5.1533573228512406</v>
      </c>
      <c r="E186" s="42"/>
      <c r="G186" s="41" t="str">
        <f t="shared" si="38"/>
        <v>ΑΣΑΝΣΕΡ</v>
      </c>
      <c r="H186" s="28">
        <f t="shared" si="39"/>
        <v>57.49</v>
      </c>
      <c r="I186" s="30">
        <f>C186</f>
        <v>89.63919504002854</v>
      </c>
      <c r="J186" s="28">
        <f t="shared" si="40"/>
        <v>5.1533573228512406</v>
      </c>
      <c r="K186" s="42"/>
    </row>
    <row r="187" spans="1:11">
      <c r="A187" s="41" t="s">
        <v>10</v>
      </c>
      <c r="B187" s="28">
        <f>H23</f>
        <v>0</v>
      </c>
      <c r="C187" s="30"/>
      <c r="D187" s="28"/>
      <c r="E187" s="42"/>
      <c r="G187" s="41" t="str">
        <f t="shared" si="38"/>
        <v>ΜΟΝ ΘΕΡΜ.</v>
      </c>
      <c r="H187" s="28">
        <f t="shared" si="39"/>
        <v>0</v>
      </c>
      <c r="I187" s="30"/>
      <c r="J187" s="28">
        <f t="shared" si="40"/>
        <v>0</v>
      </c>
      <c r="K187" s="42"/>
    </row>
    <row r="188" spans="1:11">
      <c r="A188" s="41" t="s">
        <v>11</v>
      </c>
      <c r="B188" s="28">
        <f t="shared" si="37"/>
        <v>0</v>
      </c>
      <c r="C188" s="30">
        <f>C183</f>
        <v>83</v>
      </c>
      <c r="D188" s="28">
        <f>J23</f>
        <v>0</v>
      </c>
      <c r="E188" s="42"/>
      <c r="G188" s="41" t="str">
        <f t="shared" si="38"/>
        <v>ΘΕΡΜΑΝ.</v>
      </c>
      <c r="H188" s="28">
        <f t="shared" si="39"/>
        <v>0</v>
      </c>
      <c r="I188" s="30">
        <f>C188</f>
        <v>83</v>
      </c>
      <c r="J188" s="28">
        <f t="shared" si="40"/>
        <v>0</v>
      </c>
      <c r="K188" s="42"/>
    </row>
    <row r="189" spans="1:11">
      <c r="A189" s="41" t="s">
        <v>5</v>
      </c>
      <c r="B189" s="28">
        <f t="shared" si="37"/>
        <v>10</v>
      </c>
      <c r="C189" s="30">
        <f>C188</f>
        <v>83</v>
      </c>
      <c r="D189" s="28">
        <f>B189*C189/1000</f>
        <v>0.83</v>
      </c>
      <c r="E189" s="43">
        <v>0</v>
      </c>
      <c r="G189" s="41" t="str">
        <f t="shared" si="38"/>
        <v>ΕΞΟΔΑ</v>
      </c>
      <c r="H189" s="28">
        <f t="shared" si="39"/>
        <v>10</v>
      </c>
      <c r="I189" s="30">
        <f>C189</f>
        <v>83</v>
      </c>
      <c r="J189" s="28">
        <f t="shared" si="40"/>
        <v>0.83</v>
      </c>
      <c r="K189" s="43">
        <f>E189</f>
        <v>0</v>
      </c>
    </row>
    <row r="190" spans="1:11" ht="18">
      <c r="A190" s="41" t="s">
        <v>6</v>
      </c>
      <c r="B190" s="33">
        <f t="shared" si="37"/>
        <v>299.54000000000002</v>
      </c>
      <c r="C190" s="27"/>
      <c r="D190" s="32">
        <f>D183+D184+D185+D186+D188+D189</f>
        <v>25.243507322851237</v>
      </c>
      <c r="E190" s="44">
        <v>0</v>
      </c>
      <c r="G190" s="41" t="str">
        <f t="shared" si="38"/>
        <v>ΣΥΝΟΛΟ</v>
      </c>
      <c r="H190" s="33">
        <f t="shared" si="39"/>
        <v>299.54000000000002</v>
      </c>
      <c r="I190" s="27"/>
      <c r="J190" s="32">
        <f t="shared" si="40"/>
        <v>25.243507322851237</v>
      </c>
      <c r="K190" s="44">
        <f>E190</f>
        <v>0</v>
      </c>
    </row>
    <row r="191" spans="1:11" ht="13.5" thickBot="1">
      <c r="A191" s="45"/>
      <c r="B191" s="46"/>
      <c r="C191" s="46"/>
      <c r="D191" s="46"/>
      <c r="E191" s="47"/>
      <c r="G191" s="45"/>
      <c r="H191" s="46"/>
      <c r="I191" s="46"/>
      <c r="J191" s="46"/>
      <c r="K191" s="47"/>
    </row>
    <row r="192" spans="1:11" ht="13.5" thickTop="1"/>
    <row r="194" spans="1:11" ht="13.5" thickBot="1"/>
    <row r="195" spans="1:11" ht="14.25" thickTop="1" thickBot="1">
      <c r="A195" s="34"/>
      <c r="B195" s="35"/>
      <c r="C195" s="35"/>
      <c r="D195" s="35"/>
      <c r="E195" s="36"/>
      <c r="G195" s="34"/>
      <c r="H195" s="35"/>
      <c r="I195" s="35"/>
      <c r="J195" s="35"/>
      <c r="K195" s="36"/>
    </row>
    <row r="196" spans="1:11" ht="16.5" customHeight="1" thickTop="1" thickBot="1">
      <c r="A196" s="130" t="s">
        <v>42</v>
      </c>
      <c r="B196" s="162"/>
      <c r="C196" s="162"/>
      <c r="D196" s="162"/>
      <c r="E196" s="163"/>
      <c r="F196" s="24"/>
      <c r="G196" s="130" t="s">
        <v>42</v>
      </c>
      <c r="H196" s="162"/>
      <c r="I196" s="162"/>
      <c r="J196" s="162"/>
      <c r="K196" s="163"/>
    </row>
    <row r="197" spans="1:11" ht="13.5" thickTop="1">
      <c r="A197" s="37"/>
      <c r="B197" s="25"/>
      <c r="C197" s="25"/>
      <c r="D197" s="25"/>
      <c r="E197" s="38"/>
      <c r="G197" s="37"/>
      <c r="H197" s="25"/>
      <c r="I197" s="25"/>
      <c r="J197" s="25"/>
      <c r="K197" s="38"/>
    </row>
    <row r="198" spans="1:11" ht="15">
      <c r="A198" s="133" t="s">
        <v>31</v>
      </c>
      <c r="B198" s="134"/>
      <c r="C198" s="134"/>
      <c r="D198" s="134"/>
      <c r="E198" s="165"/>
      <c r="G198" s="133" t="s">
        <v>36</v>
      </c>
      <c r="H198" s="134"/>
      <c r="I198" s="134"/>
      <c r="J198" s="134"/>
      <c r="K198" s="165"/>
    </row>
    <row r="199" spans="1:11" ht="15.75">
      <c r="A199" s="37"/>
      <c r="B199" s="125" t="str">
        <f>F4</f>
        <v>ΙΟΥΛΙΟΣ 2025</v>
      </c>
      <c r="C199" s="126"/>
      <c r="D199" s="25"/>
      <c r="E199" s="38"/>
      <c r="G199" s="37"/>
      <c r="H199" s="125" t="str">
        <f>B199</f>
        <v>ΙΟΥΛΙΟΣ 2025</v>
      </c>
      <c r="I199" s="126"/>
      <c r="J199" s="25"/>
      <c r="K199" s="38"/>
    </row>
    <row r="200" spans="1:11">
      <c r="A200" s="166" t="s">
        <v>32</v>
      </c>
      <c r="B200" s="167"/>
      <c r="C200" s="167" t="s">
        <v>33</v>
      </c>
      <c r="D200" s="167"/>
      <c r="E200" s="168"/>
      <c r="G200" s="166" t="s">
        <v>32</v>
      </c>
      <c r="H200" s="167"/>
      <c r="I200" s="167" t="s">
        <v>33</v>
      </c>
      <c r="J200" s="167"/>
      <c r="K200" s="168"/>
    </row>
    <row r="201" spans="1:11" ht="20.25">
      <c r="A201" s="169" t="str">
        <f>A24</f>
        <v>Δ2</v>
      </c>
      <c r="B201" s="170"/>
      <c r="C201" s="171" t="str">
        <f>Φύλλο1!B24</f>
        <v>Θεοδωρου</v>
      </c>
      <c r="D201" s="172"/>
      <c r="E201" s="173"/>
      <c r="G201" s="169" t="str">
        <f>A201</f>
        <v>Δ2</v>
      </c>
      <c r="H201" s="170"/>
      <c r="I201" s="171" t="str">
        <f>C201</f>
        <v>Θεοδωρου</v>
      </c>
      <c r="J201" s="172"/>
      <c r="K201" s="173"/>
    </row>
    <row r="202" spans="1:11">
      <c r="A202" s="37"/>
      <c r="B202" s="49" t="s">
        <v>37</v>
      </c>
      <c r="C202" s="39" t="s">
        <v>9</v>
      </c>
      <c r="D202" s="31" t="s">
        <v>34</v>
      </c>
      <c r="E202" s="40" t="s">
        <v>35</v>
      </c>
      <c r="G202" s="37"/>
      <c r="H202" s="49" t="s">
        <v>37</v>
      </c>
      <c r="I202" s="39" t="s">
        <v>9</v>
      </c>
      <c r="J202" s="31" t="s">
        <v>34</v>
      </c>
      <c r="K202" s="40" t="s">
        <v>35</v>
      </c>
    </row>
    <row r="203" spans="1:11">
      <c r="A203" s="41" t="str">
        <f t="shared" ref="A203:B206" si="41">A183</f>
        <v>ΔΕΥΑΠ</v>
      </c>
      <c r="B203" s="28">
        <f t="shared" si="41"/>
        <v>15.05</v>
      </c>
      <c r="C203" s="30">
        <f>C24</f>
        <v>83.1</v>
      </c>
      <c r="D203" s="28">
        <f>B203*C203/1000</f>
        <v>1.2506550000000001</v>
      </c>
      <c r="E203" s="42"/>
      <c r="G203" s="41" t="str">
        <f>A203</f>
        <v>ΔΕΥΑΠ</v>
      </c>
      <c r="H203" s="28">
        <f>B203</f>
        <v>15.05</v>
      </c>
      <c r="I203" s="30">
        <f>C203</f>
        <v>83.1</v>
      </c>
      <c r="J203" s="28">
        <f>D203</f>
        <v>1.2506550000000001</v>
      </c>
      <c r="K203" s="42"/>
    </row>
    <row r="204" spans="1:11">
      <c r="A204" s="41" t="str">
        <f t="shared" si="41"/>
        <v>KAΘΑΡΙΟΤΗΤΑ</v>
      </c>
      <c r="B204" s="28">
        <f t="shared" si="41"/>
        <v>65</v>
      </c>
      <c r="C204" s="30">
        <f>C203</f>
        <v>83.1</v>
      </c>
      <c r="D204" s="28">
        <f>B204*C204/1000</f>
        <v>5.4015000000000004</v>
      </c>
      <c r="E204" s="42"/>
      <c r="G204" s="41" t="str">
        <f t="shared" ref="G204:G210" si="42">A204</f>
        <v>KAΘΑΡΙΟΤΗΤΑ</v>
      </c>
      <c r="H204" s="28">
        <f t="shared" ref="H204:H210" si="43">B204</f>
        <v>65</v>
      </c>
      <c r="I204" s="30">
        <f>C204</f>
        <v>83.1</v>
      </c>
      <c r="J204" s="28">
        <f t="shared" ref="J204:J210" si="44">D204</f>
        <v>5.4015000000000004</v>
      </c>
      <c r="K204" s="42"/>
    </row>
    <row r="205" spans="1:11">
      <c r="A205" s="41" t="str">
        <f t="shared" si="41"/>
        <v>ΔΕΗ</v>
      </c>
      <c r="B205" s="28">
        <f t="shared" si="41"/>
        <v>152</v>
      </c>
      <c r="C205" s="30">
        <f>C203</f>
        <v>83.1</v>
      </c>
      <c r="D205" s="28">
        <f>B205*C205/1000</f>
        <v>12.6312</v>
      </c>
      <c r="E205" s="42"/>
      <c r="G205" s="41" t="str">
        <f t="shared" si="42"/>
        <v>ΔΕΗ</v>
      </c>
      <c r="H205" s="28">
        <f t="shared" si="43"/>
        <v>152</v>
      </c>
      <c r="I205" s="30">
        <f>C205</f>
        <v>83.1</v>
      </c>
      <c r="J205" s="28">
        <f t="shared" si="44"/>
        <v>12.6312</v>
      </c>
      <c r="K205" s="42"/>
    </row>
    <row r="206" spans="1:11">
      <c r="A206" s="41" t="str">
        <f t="shared" si="41"/>
        <v>ΑΣΑΝΣΕΡ</v>
      </c>
      <c r="B206" s="28">
        <f t="shared" si="41"/>
        <v>57.49</v>
      </c>
      <c r="C206" s="30">
        <f>T24</f>
        <v>89.747194070197239</v>
      </c>
      <c r="D206" s="28">
        <f>B206*C206/1000</f>
        <v>5.1595661870956393</v>
      </c>
      <c r="E206" s="42"/>
      <c r="G206" s="41" t="str">
        <f t="shared" si="42"/>
        <v>ΑΣΑΝΣΕΡ</v>
      </c>
      <c r="H206" s="28">
        <f t="shared" si="43"/>
        <v>57.49</v>
      </c>
      <c r="I206" s="30">
        <f>C206</f>
        <v>89.747194070197239</v>
      </c>
      <c r="J206" s="28">
        <f t="shared" si="44"/>
        <v>5.1595661870956393</v>
      </c>
      <c r="K206" s="42"/>
    </row>
    <row r="207" spans="1:11">
      <c r="A207" s="41" t="str">
        <f>A187</f>
        <v>ΜΟΝ ΘΕΡΜ.</v>
      </c>
      <c r="B207" s="28">
        <f>H24</f>
        <v>0</v>
      </c>
      <c r="C207" s="30"/>
      <c r="D207" s="28"/>
      <c r="E207" s="42"/>
      <c r="G207" s="41" t="str">
        <f t="shared" si="42"/>
        <v>ΜΟΝ ΘΕΡΜ.</v>
      </c>
      <c r="H207" s="28">
        <f t="shared" si="43"/>
        <v>0</v>
      </c>
      <c r="I207" s="30"/>
      <c r="J207" s="28">
        <f t="shared" si="44"/>
        <v>0</v>
      </c>
      <c r="K207" s="42"/>
    </row>
    <row r="208" spans="1:11">
      <c r="A208" s="41" t="str">
        <f>A188</f>
        <v>ΘΕΡΜΑΝ.</v>
      </c>
      <c r="B208" s="28">
        <f>B188</f>
        <v>0</v>
      </c>
      <c r="C208" s="30">
        <f>C203</f>
        <v>83.1</v>
      </c>
      <c r="D208" s="28">
        <f>J24</f>
        <v>0</v>
      </c>
      <c r="E208" s="42"/>
      <c r="G208" s="41" t="str">
        <f t="shared" si="42"/>
        <v>ΘΕΡΜΑΝ.</v>
      </c>
      <c r="H208" s="28">
        <f t="shared" si="43"/>
        <v>0</v>
      </c>
      <c r="I208" s="30">
        <f>C208</f>
        <v>83.1</v>
      </c>
      <c r="J208" s="28">
        <f t="shared" si="44"/>
        <v>0</v>
      </c>
      <c r="K208" s="42"/>
    </row>
    <row r="209" spans="1:11">
      <c r="A209" s="41" t="str">
        <f>A189</f>
        <v>ΕΞΟΔΑ</v>
      </c>
      <c r="B209" s="28">
        <f>B189</f>
        <v>10</v>
      </c>
      <c r="C209" s="30">
        <f>C203</f>
        <v>83.1</v>
      </c>
      <c r="D209" s="28">
        <f>B209*C209/1000</f>
        <v>0.83099999999999996</v>
      </c>
      <c r="E209" s="43">
        <v>0</v>
      </c>
      <c r="G209" s="41" t="str">
        <f t="shared" si="42"/>
        <v>ΕΞΟΔΑ</v>
      </c>
      <c r="H209" s="28">
        <f t="shared" si="43"/>
        <v>10</v>
      </c>
      <c r="I209" s="30">
        <f>C209</f>
        <v>83.1</v>
      </c>
      <c r="J209" s="28">
        <f t="shared" si="44"/>
        <v>0.83099999999999996</v>
      </c>
      <c r="K209" s="43">
        <f>E209</f>
        <v>0</v>
      </c>
    </row>
    <row r="210" spans="1:11" ht="18">
      <c r="A210" s="41" t="s">
        <v>6</v>
      </c>
      <c r="B210" s="33">
        <f>B203+B204+B205+B206+B208+B209</f>
        <v>299.54000000000002</v>
      </c>
      <c r="C210" s="27"/>
      <c r="D210" s="32">
        <f>D203+D204+D205+D206+D208+D209</f>
        <v>25.273921187095638</v>
      </c>
      <c r="E210" s="44">
        <f>E209</f>
        <v>0</v>
      </c>
      <c r="G210" s="41" t="str">
        <f t="shared" si="42"/>
        <v>ΣΥΝΟΛΟ</v>
      </c>
      <c r="H210" s="33">
        <f t="shared" si="43"/>
        <v>299.54000000000002</v>
      </c>
      <c r="I210" s="27"/>
      <c r="J210" s="32">
        <f t="shared" si="44"/>
        <v>25.273921187095638</v>
      </c>
      <c r="K210" s="44">
        <f>E210</f>
        <v>0</v>
      </c>
    </row>
    <row r="211" spans="1:11" ht="13.5" thickBot="1">
      <c r="A211" s="45"/>
      <c r="B211" s="46"/>
      <c r="C211" s="46"/>
      <c r="D211" s="46"/>
      <c r="E211" s="47"/>
      <c r="G211" s="45"/>
      <c r="H211" s="46"/>
      <c r="I211" s="46"/>
      <c r="J211" s="46"/>
      <c r="K211" s="47"/>
    </row>
    <row r="212" spans="1:11" ht="13.5" thickTop="1">
      <c r="A212" s="25"/>
      <c r="B212" s="25"/>
      <c r="C212" s="25"/>
      <c r="D212" s="25"/>
      <c r="E212" s="25"/>
      <c r="G212" s="25"/>
      <c r="H212" s="25"/>
      <c r="I212" s="25"/>
      <c r="J212" s="25"/>
      <c r="K212" s="25"/>
    </row>
    <row r="213" spans="1:11">
      <c r="A213" s="25"/>
      <c r="B213" s="25"/>
      <c r="C213" s="25"/>
      <c r="D213" s="25"/>
      <c r="E213" s="25"/>
      <c r="G213" s="25"/>
      <c r="H213" s="25"/>
      <c r="I213" s="25"/>
      <c r="J213" s="25"/>
      <c r="K213" s="25"/>
    </row>
    <row r="215" spans="1:11" ht="13.5" thickBot="1"/>
    <row r="216" spans="1:11" ht="14.25" thickTop="1" thickBot="1">
      <c r="A216" s="34"/>
      <c r="B216" s="35"/>
      <c r="C216" s="35"/>
      <c r="D216" s="35"/>
      <c r="E216" s="36"/>
      <c r="G216" s="34"/>
      <c r="H216" s="35"/>
      <c r="I216" s="35"/>
      <c r="J216" s="35"/>
      <c r="K216" s="36"/>
    </row>
    <row r="217" spans="1:11" ht="16.5" thickTop="1" thickBot="1">
      <c r="A217" s="130" t="s">
        <v>42</v>
      </c>
      <c r="B217" s="131"/>
      <c r="C217" s="131"/>
      <c r="D217" s="131"/>
      <c r="E217" s="132"/>
      <c r="F217" s="24"/>
      <c r="G217" s="130" t="s">
        <v>42</v>
      </c>
      <c r="H217" s="131"/>
      <c r="I217" s="131"/>
      <c r="J217" s="131"/>
      <c r="K217" s="132"/>
    </row>
    <row r="218" spans="1:11" ht="13.5" thickTop="1">
      <c r="A218" s="37"/>
      <c r="B218" s="25"/>
      <c r="C218" s="25"/>
      <c r="D218" s="25"/>
      <c r="E218" s="38"/>
      <c r="G218" s="37"/>
      <c r="H218" s="25"/>
      <c r="I218" s="25"/>
      <c r="J218" s="25"/>
      <c r="K218" s="38"/>
    </row>
    <row r="219" spans="1:11" ht="15">
      <c r="A219" s="133" t="s">
        <v>31</v>
      </c>
      <c r="B219" s="134"/>
      <c r="C219" s="134"/>
      <c r="D219" s="134"/>
      <c r="E219" s="135"/>
      <c r="G219" s="133" t="s">
        <v>36</v>
      </c>
      <c r="H219" s="134"/>
      <c r="I219" s="134"/>
      <c r="J219" s="134"/>
      <c r="K219" s="135"/>
    </row>
    <row r="220" spans="1:11" ht="15.75">
      <c r="A220" s="37"/>
      <c r="B220" s="125" t="str">
        <f>B199</f>
        <v>ΙΟΥΛΙΟΣ 2025</v>
      </c>
      <c r="C220" s="126"/>
      <c r="D220" s="25"/>
      <c r="E220" s="38"/>
      <c r="G220" s="37"/>
      <c r="H220" s="125" t="str">
        <f>B220</f>
        <v>ΙΟΥΛΙΟΣ 2025</v>
      </c>
      <c r="I220" s="126"/>
      <c r="J220" s="25"/>
      <c r="K220" s="38"/>
    </row>
    <row r="221" spans="1:11">
      <c r="A221" s="127" t="s">
        <v>32</v>
      </c>
      <c r="B221" s="128"/>
      <c r="C221" s="128" t="s">
        <v>33</v>
      </c>
      <c r="D221" s="128"/>
      <c r="E221" s="129"/>
      <c r="G221" s="127" t="s">
        <v>32</v>
      </c>
      <c r="H221" s="128"/>
      <c r="I221" s="128" t="s">
        <v>33</v>
      </c>
      <c r="J221" s="128"/>
      <c r="K221" s="129"/>
    </row>
    <row r="222" spans="1:11" ht="20.25">
      <c r="A222" s="136" t="str">
        <f>A25</f>
        <v>Ε</v>
      </c>
      <c r="B222" s="137"/>
      <c r="C222" s="137" t="str">
        <f>B25</f>
        <v>Σπαθής</v>
      </c>
      <c r="D222" s="137"/>
      <c r="E222" s="138"/>
      <c r="G222" s="136" t="str">
        <f>A222</f>
        <v>Ε</v>
      </c>
      <c r="H222" s="137"/>
      <c r="I222" s="137" t="str">
        <f>C222</f>
        <v>Σπαθής</v>
      </c>
      <c r="J222" s="137"/>
      <c r="K222" s="138"/>
    </row>
    <row r="223" spans="1:11">
      <c r="A223" s="37"/>
      <c r="B223" s="49" t="s">
        <v>37</v>
      </c>
      <c r="C223" s="39" t="s">
        <v>9</v>
      </c>
      <c r="D223" s="31" t="s">
        <v>34</v>
      </c>
      <c r="E223" s="40" t="s">
        <v>35</v>
      </c>
      <c r="G223" s="37"/>
      <c r="H223" s="49" t="s">
        <v>37</v>
      </c>
      <c r="I223" s="39" t="s">
        <v>9</v>
      </c>
      <c r="J223" s="31" t="s">
        <v>34</v>
      </c>
      <c r="K223" s="40" t="s">
        <v>35</v>
      </c>
    </row>
    <row r="224" spans="1:11">
      <c r="A224" s="41" t="str">
        <f>G224</f>
        <v>ΔΕΥΑΠ</v>
      </c>
      <c r="B224" s="28">
        <f>B203</f>
        <v>15.05</v>
      </c>
      <c r="C224" s="30">
        <f>C25</f>
        <v>135.69999999999999</v>
      </c>
      <c r="D224" s="28">
        <f>B224*C224/1000</f>
        <v>2.0422849999999997</v>
      </c>
      <c r="E224" s="42"/>
      <c r="G224" s="41" t="str">
        <f t="shared" ref="G224:G231" si="45">A203</f>
        <v>ΔΕΥΑΠ</v>
      </c>
      <c r="H224" s="28">
        <f>B224</f>
        <v>15.05</v>
      </c>
      <c r="I224" s="30">
        <f>C224</f>
        <v>135.69999999999999</v>
      </c>
      <c r="J224" s="28">
        <f>D224</f>
        <v>2.0422849999999997</v>
      </c>
      <c r="K224" s="42"/>
    </row>
    <row r="225" spans="1:11">
      <c r="A225" s="41" t="s">
        <v>2</v>
      </c>
      <c r="B225" s="28">
        <f>B204</f>
        <v>65</v>
      </c>
      <c r="C225" s="30">
        <f>C224</f>
        <v>135.69999999999999</v>
      </c>
      <c r="D225" s="28">
        <f>B225*C225/1000</f>
        <v>8.8204999999999991</v>
      </c>
      <c r="E225" s="42"/>
      <c r="G225" s="41" t="str">
        <f t="shared" si="45"/>
        <v>KAΘΑΡΙΟΤΗΤΑ</v>
      </c>
      <c r="H225" s="28">
        <f t="shared" ref="H225:H231" si="46">B225</f>
        <v>65</v>
      </c>
      <c r="I225" s="30">
        <f>C225</f>
        <v>135.69999999999999</v>
      </c>
      <c r="J225" s="28">
        <f t="shared" ref="J225:J231" si="47">D225</f>
        <v>8.8204999999999991</v>
      </c>
      <c r="K225" s="42"/>
    </row>
    <row r="226" spans="1:11">
      <c r="A226" s="41" t="s">
        <v>3</v>
      </c>
      <c r="B226" s="28">
        <f>B205</f>
        <v>152</v>
      </c>
      <c r="C226" s="30">
        <f>C225</f>
        <v>135.69999999999999</v>
      </c>
      <c r="D226" s="28">
        <f>B226*C226/1000</f>
        <v>20.626399999999997</v>
      </c>
      <c r="E226" s="42"/>
      <c r="G226" s="41" t="str">
        <f t="shared" si="45"/>
        <v>ΔΕΗ</v>
      </c>
      <c r="H226" s="28">
        <f t="shared" si="46"/>
        <v>152</v>
      </c>
      <c r="I226" s="30">
        <f>C226</f>
        <v>135.69999999999999</v>
      </c>
      <c r="J226" s="28">
        <f t="shared" si="47"/>
        <v>20.626399999999997</v>
      </c>
      <c r="K226" s="42"/>
    </row>
    <row r="227" spans="1:11">
      <c r="A227" s="41" t="s">
        <v>4</v>
      </c>
      <c r="B227" s="28">
        <f>B206</f>
        <v>57.49</v>
      </c>
      <c r="C227" s="30">
        <f xml:space="preserve"> T25</f>
        <v>151.98263519593593</v>
      </c>
      <c r="D227" s="28">
        <f>B227*C227/1000</f>
        <v>8.7374816974143563</v>
      </c>
      <c r="E227" s="42"/>
      <c r="G227" s="41" t="str">
        <f t="shared" si="45"/>
        <v>ΑΣΑΝΣΕΡ</v>
      </c>
      <c r="H227" s="28">
        <f t="shared" si="46"/>
        <v>57.49</v>
      </c>
      <c r="I227" s="30">
        <f>C227</f>
        <v>151.98263519593593</v>
      </c>
      <c r="J227" s="28">
        <f t="shared" si="47"/>
        <v>8.7374816974143563</v>
      </c>
      <c r="K227" s="42"/>
    </row>
    <row r="228" spans="1:11">
      <c r="A228" s="41" t="s">
        <v>10</v>
      </c>
      <c r="B228" s="28">
        <f>H25</f>
        <v>0.01</v>
      </c>
      <c r="C228" s="30"/>
      <c r="D228" s="28"/>
      <c r="E228" s="42"/>
      <c r="G228" s="41" t="str">
        <f t="shared" si="45"/>
        <v>ΜΟΝ ΘΕΡΜ.</v>
      </c>
      <c r="H228" s="28">
        <f t="shared" si="46"/>
        <v>0.01</v>
      </c>
      <c r="I228" s="30"/>
      <c r="J228" s="28">
        <f t="shared" si="47"/>
        <v>0</v>
      </c>
      <c r="K228" s="42"/>
    </row>
    <row r="229" spans="1:11">
      <c r="A229" s="41" t="s">
        <v>11</v>
      </c>
      <c r="B229" s="28">
        <f>B208</f>
        <v>0</v>
      </c>
      <c r="C229" s="30">
        <f>C224</f>
        <v>135.69999999999999</v>
      </c>
      <c r="D229" s="28">
        <f>J25</f>
        <v>0</v>
      </c>
      <c r="E229" s="42"/>
      <c r="G229" s="41" t="str">
        <f t="shared" si="45"/>
        <v>ΘΕΡΜΑΝ.</v>
      </c>
      <c r="H229" s="28">
        <f t="shared" si="46"/>
        <v>0</v>
      </c>
      <c r="I229" s="30">
        <f>C229</f>
        <v>135.69999999999999</v>
      </c>
      <c r="J229" s="28">
        <f t="shared" si="47"/>
        <v>0</v>
      </c>
      <c r="K229" s="42"/>
    </row>
    <row r="230" spans="1:11">
      <c r="A230" s="41" t="s">
        <v>5</v>
      </c>
      <c r="B230" s="28">
        <f>B209</f>
        <v>10</v>
      </c>
      <c r="C230" s="30">
        <f>C229</f>
        <v>135.69999999999999</v>
      </c>
      <c r="D230" s="28">
        <f>B230*C230/1000</f>
        <v>1.357</v>
      </c>
      <c r="E230" s="43">
        <v>0</v>
      </c>
      <c r="G230" s="41" t="str">
        <f t="shared" si="45"/>
        <v>ΕΞΟΔΑ</v>
      </c>
      <c r="H230" s="28">
        <f t="shared" si="46"/>
        <v>10</v>
      </c>
      <c r="I230" s="30">
        <f>C230</f>
        <v>135.69999999999999</v>
      </c>
      <c r="J230" s="28">
        <f t="shared" si="47"/>
        <v>1.357</v>
      </c>
      <c r="K230" s="43">
        <f>E230</f>
        <v>0</v>
      </c>
    </row>
    <row r="231" spans="1:11" ht="18">
      <c r="A231" s="41" t="s">
        <v>6</v>
      </c>
      <c r="B231" s="33">
        <f>B210</f>
        <v>299.54000000000002</v>
      </c>
      <c r="C231" s="27"/>
      <c r="D231" s="32">
        <f>D224+D225+D226+D227+D229+D230</f>
        <v>41.583666697414351</v>
      </c>
      <c r="E231" s="44">
        <v>0</v>
      </c>
      <c r="G231" s="41" t="str">
        <f t="shared" si="45"/>
        <v>ΣΥΝΟΛΟ</v>
      </c>
      <c r="H231" s="33">
        <f t="shared" si="46"/>
        <v>299.54000000000002</v>
      </c>
      <c r="I231" s="27"/>
      <c r="J231" s="32">
        <f t="shared" si="47"/>
        <v>41.583666697414351</v>
      </c>
      <c r="K231" s="44">
        <f>E231</f>
        <v>0</v>
      </c>
    </row>
    <row r="232" spans="1:11" ht="13.5" thickBot="1">
      <c r="A232" s="45"/>
      <c r="B232" s="46"/>
      <c r="C232" s="46"/>
      <c r="D232" s="46"/>
      <c r="E232" s="47"/>
      <c r="G232" s="45"/>
      <c r="H232" s="46"/>
      <c r="I232" s="46"/>
      <c r="J232" s="46"/>
      <c r="K232" s="47"/>
    </row>
    <row r="233" spans="1:11" ht="13.5" thickTop="1"/>
  </sheetData>
  <mergeCells count="153">
    <mergeCell ref="G221:H221"/>
    <mergeCell ref="I221:K221"/>
    <mergeCell ref="A201:B201"/>
    <mergeCell ref="C201:E201"/>
    <mergeCell ref="G201:H201"/>
    <mergeCell ref="I201:K201"/>
    <mergeCell ref="A222:B222"/>
    <mergeCell ref="C222:E222"/>
    <mergeCell ref="G222:H222"/>
    <mergeCell ref="I222:K222"/>
    <mergeCell ref="A219:E219"/>
    <mergeCell ref="G219:K219"/>
    <mergeCell ref="B220:C220"/>
    <mergeCell ref="H220:I220"/>
    <mergeCell ref="A221:B221"/>
    <mergeCell ref="C221:E221"/>
    <mergeCell ref="B3:H3"/>
    <mergeCell ref="F4:H4"/>
    <mergeCell ref="B4:E4"/>
    <mergeCell ref="A38:B38"/>
    <mergeCell ref="C38:E38"/>
    <mergeCell ref="A33:E33"/>
    <mergeCell ref="D6:F6"/>
    <mergeCell ref="D7:E7"/>
    <mergeCell ref="A217:E217"/>
    <mergeCell ref="G217:K217"/>
    <mergeCell ref="A196:E196"/>
    <mergeCell ref="G196:K196"/>
    <mergeCell ref="D11:E11"/>
    <mergeCell ref="H36:I36"/>
    <mergeCell ref="G37:H37"/>
    <mergeCell ref="I37:K37"/>
    <mergeCell ref="A198:E198"/>
    <mergeCell ref="G198:K198"/>
    <mergeCell ref="A200:B200"/>
    <mergeCell ref="C200:E200"/>
    <mergeCell ref="G200:H200"/>
    <mergeCell ref="I200:K200"/>
    <mergeCell ref="B57:C57"/>
    <mergeCell ref="H57:I57"/>
    <mergeCell ref="D8:E8"/>
    <mergeCell ref="G33:K33"/>
    <mergeCell ref="D9:E9"/>
    <mergeCell ref="D10:E10"/>
    <mergeCell ref="D12:E12"/>
    <mergeCell ref="D13:E13"/>
    <mergeCell ref="B199:C199"/>
    <mergeCell ref="H199:I199"/>
    <mergeCell ref="G35:K35"/>
    <mergeCell ref="B36:C36"/>
    <mergeCell ref="A37:B37"/>
    <mergeCell ref="C37:E37"/>
    <mergeCell ref="A35:E35"/>
    <mergeCell ref="A54:E54"/>
    <mergeCell ref="G54:K54"/>
    <mergeCell ref="A56:E56"/>
    <mergeCell ref="G56:K56"/>
    <mergeCell ref="G38:H38"/>
    <mergeCell ref="I38:K38"/>
    <mergeCell ref="A58:B58"/>
    <mergeCell ref="C58:E58"/>
    <mergeCell ref="G58:H58"/>
    <mergeCell ref="I58:K58"/>
    <mergeCell ref="A73:E73"/>
    <mergeCell ref="G73:K73"/>
    <mergeCell ref="A75:E75"/>
    <mergeCell ref="G75:K75"/>
    <mergeCell ref="A59:B59"/>
    <mergeCell ref="C59:E59"/>
    <mergeCell ref="G59:H59"/>
    <mergeCell ref="I59:K59"/>
    <mergeCell ref="B76:C76"/>
    <mergeCell ref="H76:I76"/>
    <mergeCell ref="A116:E116"/>
    <mergeCell ref="G116:K116"/>
    <mergeCell ref="A99:B99"/>
    <mergeCell ref="C99:E99"/>
    <mergeCell ref="G99:H99"/>
    <mergeCell ref="I99:K99"/>
    <mergeCell ref="A77:B77"/>
    <mergeCell ref="C77:E77"/>
    <mergeCell ref="G77:H77"/>
    <mergeCell ref="I77:K77"/>
    <mergeCell ref="A94:E94"/>
    <mergeCell ref="G94:K94"/>
    <mergeCell ref="A96:E96"/>
    <mergeCell ref="G96:K96"/>
    <mergeCell ref="A78:B78"/>
    <mergeCell ref="C78:E78"/>
    <mergeCell ref="G78:H78"/>
    <mergeCell ref="I78:K78"/>
    <mergeCell ref="A155:E155"/>
    <mergeCell ref="G155:K155"/>
    <mergeCell ref="A157:E157"/>
    <mergeCell ref="G157:K157"/>
    <mergeCell ref="B138:C138"/>
    <mergeCell ref="H138:I138"/>
    <mergeCell ref="A139:B139"/>
    <mergeCell ref="C139:E139"/>
    <mergeCell ref="G139:H139"/>
    <mergeCell ref="I139:K139"/>
    <mergeCell ref="A140:B140"/>
    <mergeCell ref="C140:E140"/>
    <mergeCell ref="G140:H140"/>
    <mergeCell ref="I140:K140"/>
    <mergeCell ref="U14:Y14"/>
    <mergeCell ref="P14:Q14"/>
    <mergeCell ref="A135:E135"/>
    <mergeCell ref="G135:K135"/>
    <mergeCell ref="A137:E137"/>
    <mergeCell ref="G137:K137"/>
    <mergeCell ref="A119:B119"/>
    <mergeCell ref="C119:E119"/>
    <mergeCell ref="G119:H119"/>
    <mergeCell ref="I119:K119"/>
    <mergeCell ref="B117:C117"/>
    <mergeCell ref="H117:I117"/>
    <mergeCell ref="A118:B118"/>
    <mergeCell ref="C118:E118"/>
    <mergeCell ref="G118:H118"/>
    <mergeCell ref="I118:K118"/>
    <mergeCell ref="B97:C97"/>
    <mergeCell ref="H97:I97"/>
    <mergeCell ref="A98:B98"/>
    <mergeCell ref="C98:E98"/>
    <mergeCell ref="G98:H98"/>
    <mergeCell ref="I98:K98"/>
    <mergeCell ref="A114:E114"/>
    <mergeCell ref="G114:K114"/>
    <mergeCell ref="A181:B181"/>
    <mergeCell ref="C181:E181"/>
    <mergeCell ref="G181:H181"/>
    <mergeCell ref="I181:K181"/>
    <mergeCell ref="B179:C179"/>
    <mergeCell ref="H179:I179"/>
    <mergeCell ref="A180:B180"/>
    <mergeCell ref="C180:E180"/>
    <mergeCell ref="G180:H180"/>
    <mergeCell ref="I180:K180"/>
    <mergeCell ref="B158:C158"/>
    <mergeCell ref="H158:I158"/>
    <mergeCell ref="A159:B159"/>
    <mergeCell ref="C159:E159"/>
    <mergeCell ref="A176:E176"/>
    <mergeCell ref="G176:K176"/>
    <mergeCell ref="G159:H159"/>
    <mergeCell ref="I159:K159"/>
    <mergeCell ref="A178:E178"/>
    <mergeCell ref="G178:K178"/>
    <mergeCell ref="A160:B160"/>
    <mergeCell ref="C160:E160"/>
    <mergeCell ref="G160:H160"/>
    <mergeCell ref="I160:K160"/>
  </mergeCells>
  <phoneticPr fontId="12" type="noConversion"/>
  <pageMargins left="0.74803149606299213" right="0.34" top="0.19685039370078741" bottom="0.19685039370078741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3" sqref="A1:IV65536"/>
    </sheetView>
  </sheetViews>
  <sheetFormatPr defaultColWidth="32.42578125" defaultRowHeight="56.45" customHeight="1"/>
  <sheetData>
    <row r="1" spans="1:3" ht="56.45" customHeight="1">
      <c r="A1" s="63" t="s">
        <v>43</v>
      </c>
      <c r="B1" s="63" t="s">
        <v>44</v>
      </c>
      <c r="C1" s="63" t="s">
        <v>45</v>
      </c>
    </row>
    <row r="2" spans="1:3" ht="56.45" customHeight="1">
      <c r="A2" s="63" t="s">
        <v>46</v>
      </c>
      <c r="B2" s="63" t="s">
        <v>47</v>
      </c>
      <c r="C2" s="63" t="s">
        <v>48</v>
      </c>
    </row>
    <row r="3" spans="1:3" ht="56.45" customHeight="1">
      <c r="A3" s="63" t="s">
        <v>49</v>
      </c>
      <c r="B3" s="63" t="s">
        <v>50</v>
      </c>
      <c r="C3" s="63" t="s">
        <v>51</v>
      </c>
    </row>
    <row r="4" spans="1:3" ht="56.45" customHeight="1">
      <c r="A4" s="63" t="s">
        <v>52</v>
      </c>
      <c r="B4" s="63" t="s">
        <v>53</v>
      </c>
      <c r="C4" s="63" t="s">
        <v>54</v>
      </c>
    </row>
    <row r="5" spans="1:3" ht="56.45" customHeight="1">
      <c r="A5" s="63" t="s">
        <v>55</v>
      </c>
      <c r="B5" s="63" t="s">
        <v>56</v>
      </c>
      <c r="C5" s="63" t="s">
        <v>57</v>
      </c>
    </row>
    <row r="6" spans="1:3" ht="56.45" customHeight="1">
      <c r="A6" s="63" t="s">
        <v>58</v>
      </c>
      <c r="B6" s="63" t="s">
        <v>59</v>
      </c>
      <c r="C6" s="63" t="s">
        <v>60</v>
      </c>
    </row>
    <row r="7" spans="1:3" ht="56.45" customHeight="1">
      <c r="A7" s="63" t="s">
        <v>61</v>
      </c>
      <c r="B7" s="63" t="s">
        <v>62</v>
      </c>
      <c r="C7" s="63" t="s">
        <v>63</v>
      </c>
    </row>
    <row r="8" spans="1:3" ht="56.45" customHeight="1">
      <c r="A8" s="63" t="s">
        <v>64</v>
      </c>
      <c r="B8" s="63" t="s">
        <v>65</v>
      </c>
      <c r="C8" s="63" t="s">
        <v>66</v>
      </c>
    </row>
  </sheetData>
  <phoneticPr fontId="12" type="noConversion"/>
  <pageMargins left="0.19685039370078741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4"/>
  <sheetViews>
    <sheetView workbookViewId="0">
      <selection activeCell="I3" sqref="I3"/>
    </sheetView>
  </sheetViews>
  <sheetFormatPr defaultRowHeight="12.75"/>
  <cols>
    <col min="1" max="1" width="15.85546875" customWidth="1"/>
    <col min="2" max="6" width="5.28515625" customWidth="1"/>
    <col min="7" max="7" width="4.7109375" customWidth="1"/>
    <col min="8" max="8" width="4.5703125" customWidth="1"/>
    <col min="9" max="12" width="5.28515625" customWidth="1"/>
    <col min="13" max="13" width="4.7109375" customWidth="1"/>
    <col min="14" max="14" width="5.28515625" customWidth="1"/>
    <col min="15" max="15" width="4.5703125" customWidth="1"/>
    <col min="16" max="17" width="5.28515625" customWidth="1"/>
  </cols>
  <sheetData>
    <row r="1" spans="1:17" ht="36" customHeight="1" thickTop="1" thickBot="1">
      <c r="A1" s="174" t="s">
        <v>77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75" customHeight="1" thickBot="1">
      <c r="A2" s="80"/>
      <c r="B2" s="81" t="s">
        <v>78</v>
      </c>
      <c r="C2" s="82" t="s">
        <v>79</v>
      </c>
      <c r="D2" s="82" t="s">
        <v>151</v>
      </c>
      <c r="E2" s="82" t="s">
        <v>152</v>
      </c>
      <c r="F2" s="83" t="s">
        <v>80</v>
      </c>
      <c r="G2" s="83" t="s">
        <v>81</v>
      </c>
      <c r="H2" s="82" t="s">
        <v>82</v>
      </c>
      <c r="I2" s="82" t="s">
        <v>83</v>
      </c>
      <c r="J2" s="84" t="s">
        <v>84</v>
      </c>
      <c r="K2" s="85" t="s">
        <v>85</v>
      </c>
      <c r="L2" s="86" t="s">
        <v>86</v>
      </c>
      <c r="M2" s="86" t="s">
        <v>153</v>
      </c>
      <c r="N2" s="86" t="s">
        <v>87</v>
      </c>
      <c r="O2" s="86"/>
      <c r="P2" s="86" t="s">
        <v>88</v>
      </c>
      <c r="Q2" s="86" t="s">
        <v>89</v>
      </c>
    </row>
    <row r="3" spans="1:17" ht="24" thickTop="1" thickBot="1">
      <c r="A3" s="87" t="s">
        <v>90</v>
      </c>
      <c r="B3" s="88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90"/>
    </row>
    <row r="4" spans="1:17" ht="23.25" thickBot="1">
      <c r="A4" s="91" t="s">
        <v>91</v>
      </c>
      <c r="B4" s="68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42"/>
    </row>
    <row r="5" spans="1:17" ht="33" thickBot="1">
      <c r="A5" s="91" t="s">
        <v>92</v>
      </c>
      <c r="B5" s="68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42"/>
    </row>
    <row r="6" spans="1:17" ht="33" thickBot="1">
      <c r="A6" s="92" t="s">
        <v>93</v>
      </c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1:17" ht="23.25" thickBot="1">
      <c r="A7" s="91" t="s">
        <v>94</v>
      </c>
      <c r="B7" s="96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1:17" ht="23.25" thickBot="1">
      <c r="A8" s="91" t="s">
        <v>95</v>
      </c>
      <c r="B8" s="6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42"/>
    </row>
    <row r="9" spans="1:17" ht="33" thickBot="1">
      <c r="A9" s="91" t="s">
        <v>96</v>
      </c>
      <c r="B9" s="68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42"/>
    </row>
    <row r="10" spans="1:17" ht="33" thickBot="1">
      <c r="A10" s="91" t="s">
        <v>97</v>
      </c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1"/>
    </row>
    <row r="11" spans="1:17" ht="23.25" thickBot="1">
      <c r="A11" s="92" t="s">
        <v>98</v>
      </c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4"/>
    </row>
    <row r="12" spans="1:17" ht="22.5">
      <c r="A12" s="91" t="s">
        <v>99</v>
      </c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90"/>
    </row>
    <row r="13" spans="1:17" ht="22.5">
      <c r="A13" s="105" t="s">
        <v>100</v>
      </c>
      <c r="B13" s="6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/>
    </row>
    <row r="14" spans="1:17" ht="22.5">
      <c r="A14" s="106" t="s">
        <v>101</v>
      </c>
      <c r="B14" s="6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2"/>
    </row>
    <row r="15" spans="1:17" ht="23.25" thickBot="1">
      <c r="A15" s="105" t="s">
        <v>102</v>
      </c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</row>
    <row r="16" spans="1:17" ht="22.5">
      <c r="A16" s="105" t="s">
        <v>103</v>
      </c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4"/>
    </row>
    <row r="17" spans="1:17" ht="22.5">
      <c r="A17" s="105" t="s">
        <v>104</v>
      </c>
      <c r="B17" s="6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42"/>
    </row>
    <row r="18" spans="1:17" ht="22.5">
      <c r="A18" s="105" t="s">
        <v>105</v>
      </c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1"/>
    </row>
    <row r="19" spans="1:17" ht="23.25" thickBot="1">
      <c r="A19" s="105" t="s">
        <v>106</v>
      </c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</row>
    <row r="20" spans="1:17" ht="22.5">
      <c r="A20" s="105" t="s">
        <v>107</v>
      </c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90"/>
    </row>
    <row r="21" spans="1:17" ht="22.5">
      <c r="A21" s="105" t="s">
        <v>108</v>
      </c>
      <c r="B21" s="6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2"/>
    </row>
    <row r="22" spans="1:17" ht="22.5">
      <c r="A22" s="105" t="s">
        <v>109</v>
      </c>
      <c r="B22" s="6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42"/>
    </row>
    <row r="23" spans="1:17" ht="23.25" thickBot="1">
      <c r="A23" s="105" t="s">
        <v>110</v>
      </c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</row>
    <row r="24" spans="1:17" ht="22.5">
      <c r="A24" s="105" t="s">
        <v>111</v>
      </c>
      <c r="B24" s="102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2.5">
      <c r="A25" s="105" t="s">
        <v>112</v>
      </c>
      <c r="B25" s="88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90"/>
    </row>
    <row r="26" spans="1:17" ht="22.5">
      <c r="A26" s="105" t="s">
        <v>113</v>
      </c>
      <c r="B26" s="6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2"/>
    </row>
    <row r="27" spans="1:17" ht="23.25" thickBot="1">
      <c r="A27" s="105" t="s">
        <v>114</v>
      </c>
      <c r="B27" s="93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</row>
    <row r="28" spans="1:17" ht="22.5">
      <c r="A28" s="105" t="s">
        <v>115</v>
      </c>
      <c r="B28" s="88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90"/>
    </row>
    <row r="29" spans="1:17" ht="22.5">
      <c r="A29" s="105" t="s">
        <v>116</v>
      </c>
      <c r="B29" s="6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42"/>
    </row>
    <row r="30" spans="1:17" ht="22.5">
      <c r="A30" s="105" t="s">
        <v>117</v>
      </c>
      <c r="B30" s="6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2"/>
    </row>
    <row r="31" spans="1:17" ht="22.5">
      <c r="A31" s="105" t="s">
        <v>118</v>
      </c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</row>
    <row r="32" spans="1:17" ht="23.25" thickBot="1">
      <c r="A32" s="105" t="s">
        <v>119</v>
      </c>
      <c r="B32" s="93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5"/>
    </row>
    <row r="33" spans="1:17" ht="22.5">
      <c r="A33" s="105" t="s">
        <v>120</v>
      </c>
      <c r="B33" s="8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90"/>
    </row>
    <row r="34" spans="1:17" ht="22.5">
      <c r="A34" s="105" t="s">
        <v>121</v>
      </c>
      <c r="B34" s="6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2"/>
    </row>
    <row r="35" spans="1:17" ht="22.5">
      <c r="A35" s="105" t="s">
        <v>122</v>
      </c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1"/>
    </row>
    <row r="36" spans="1:17" ht="22.5">
      <c r="A36" s="105" t="s">
        <v>123</v>
      </c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</row>
    <row r="37" spans="1:17" ht="23.25" thickBot="1">
      <c r="A37" s="105" t="s">
        <v>124</v>
      </c>
      <c r="B37" s="93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</row>
    <row r="38" spans="1:17" ht="22.5">
      <c r="A38" s="105" t="s">
        <v>125</v>
      </c>
      <c r="B38" s="88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90"/>
    </row>
    <row r="39" spans="1:17" ht="22.5">
      <c r="A39" s="105" t="s">
        <v>126</v>
      </c>
      <c r="B39" s="6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2"/>
    </row>
    <row r="40" spans="1:17" ht="22.5">
      <c r="A40" s="105" t="s">
        <v>127</v>
      </c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1:17" ht="23.25" thickBot="1">
      <c r="A41" s="105" t="s">
        <v>128</v>
      </c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5"/>
    </row>
    <row r="42" spans="1:17" ht="22.5">
      <c r="A42" s="105" t="s">
        <v>129</v>
      </c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90"/>
    </row>
    <row r="43" spans="1:17" ht="22.5">
      <c r="A43" s="105" t="s">
        <v>130</v>
      </c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</row>
    <row r="44" spans="1:17" ht="22.5">
      <c r="A44" s="105" t="s">
        <v>131</v>
      </c>
      <c r="B44" s="6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2"/>
    </row>
    <row r="45" spans="1:17" ht="23.25" thickBot="1">
      <c r="A45" s="105" t="s">
        <v>132</v>
      </c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</row>
    <row r="46" spans="1:17" ht="22.5">
      <c r="A46" s="105" t="s">
        <v>133</v>
      </c>
      <c r="B46" s="102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4"/>
    </row>
    <row r="47" spans="1:17" ht="22.5">
      <c r="A47" s="105" t="s">
        <v>134</v>
      </c>
      <c r="B47" s="6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42"/>
    </row>
    <row r="48" spans="1:17" ht="22.5">
      <c r="A48" s="105" t="s">
        <v>135</v>
      </c>
      <c r="B48" s="88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90"/>
    </row>
    <row r="49" spans="1:17" ht="22.5">
      <c r="A49" s="105" t="s">
        <v>136</v>
      </c>
      <c r="B49" s="6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2"/>
    </row>
    <row r="50" spans="1:17" ht="23.25" thickBot="1">
      <c r="A50" s="105" t="s">
        <v>137</v>
      </c>
      <c r="B50" s="93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5"/>
    </row>
    <row r="51" spans="1:17" ht="22.5">
      <c r="A51" s="105" t="s">
        <v>138</v>
      </c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4"/>
    </row>
    <row r="52" spans="1:17" ht="32.25">
      <c r="A52" s="105" t="s">
        <v>139</v>
      </c>
      <c r="B52" s="88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90"/>
    </row>
    <row r="53" spans="1:17" ht="22.5">
      <c r="A53" s="105" t="s">
        <v>140</v>
      </c>
      <c r="B53" s="6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42"/>
    </row>
    <row r="54" spans="1:17" ht="33" thickBot="1">
      <c r="A54" s="105" t="s">
        <v>141</v>
      </c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5"/>
    </row>
    <row r="55" spans="1:17" ht="22.5">
      <c r="A55" s="105" t="s">
        <v>142</v>
      </c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4"/>
    </row>
    <row r="56" spans="1:17" ht="22.5">
      <c r="A56" s="105" t="s">
        <v>143</v>
      </c>
      <c r="B56" s="88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90"/>
    </row>
    <row r="57" spans="1:17" ht="32.25">
      <c r="A57" s="105" t="s">
        <v>144</v>
      </c>
      <c r="B57" s="6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2"/>
    </row>
    <row r="58" spans="1:17" ht="32.25">
      <c r="A58" s="105" t="s">
        <v>145</v>
      </c>
      <c r="B58" s="6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2"/>
    </row>
    <row r="59" spans="1:17" ht="23.25" thickBot="1">
      <c r="A59" s="105" t="s">
        <v>146</v>
      </c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5"/>
    </row>
    <row r="60" spans="1:17" ht="22.5">
      <c r="A60" s="105" t="s">
        <v>147</v>
      </c>
      <c r="B60" s="88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0"/>
    </row>
    <row r="61" spans="1:17" ht="32.25">
      <c r="A61" s="105" t="s">
        <v>148</v>
      </c>
      <c r="B61" s="6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42"/>
    </row>
    <row r="62" spans="1:17" ht="32.25">
      <c r="A62" s="105" t="s">
        <v>149</v>
      </c>
      <c r="B62" s="6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42"/>
    </row>
    <row r="63" spans="1:17" ht="23.25" thickBot="1">
      <c r="A63" s="107" t="s">
        <v>150</v>
      </c>
      <c r="B63" s="108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10"/>
    </row>
    <row r="64" spans="1:17" ht="13.5" thickTop="1"/>
  </sheetData>
  <mergeCells count="1">
    <mergeCell ref="A1:Q1"/>
  </mergeCells>
  <phoneticPr fontId="12" type="noConversion"/>
  <pageMargins left="0.35433070866141736" right="0.35433070866141736" top="0.78740157480314965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Φύλλο1!OLE_LINK1</vt:lpstr>
    </vt:vector>
  </TitlesOfParts>
  <Company>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Loukas</dc:creator>
  <cp:lastModifiedBy>Ευπαλινος</cp:lastModifiedBy>
  <cp:lastPrinted>2025-06-17T16:04:10Z</cp:lastPrinted>
  <dcterms:created xsi:type="dcterms:W3CDTF">2007-08-08T19:19:10Z</dcterms:created>
  <dcterms:modified xsi:type="dcterms:W3CDTF">2025-07-25T11:58:23Z</dcterms:modified>
</cp:coreProperties>
</file>