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esh\Desktop\"/>
    </mc:Choice>
  </mc:AlternateContent>
  <xr:revisionPtr revIDLastSave="0" documentId="13_ncr:1_{52CB76F9-1454-4CEE-8C32-3209339153B7}" xr6:coauthVersionLast="36" xr6:coauthVersionMax="36" xr10:uidLastSave="{00000000-0000-0000-0000-000000000000}"/>
  <bookViews>
    <workbookView xWindow="0" yWindow="0" windowWidth="15735" windowHeight="4890" xr2:uid="{EEB1A11B-06CD-4578-BE94-00C3BEC1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6" i="1"/>
  <c r="O28" i="1"/>
  <c r="O29" i="1"/>
  <c r="O30" i="1"/>
  <c r="O31" i="1"/>
  <c r="N28" i="1"/>
  <c r="N29" i="1"/>
  <c r="N30" i="1"/>
  <c r="N31" i="1"/>
  <c r="P31" i="1" s="1"/>
  <c r="O27" i="1"/>
  <c r="N27" i="1"/>
  <c r="O23" i="1"/>
  <c r="O24" i="1"/>
  <c r="O25" i="1"/>
  <c r="O26" i="1"/>
  <c r="N23" i="1"/>
  <c r="N24" i="1"/>
  <c r="N25" i="1"/>
  <c r="N26" i="1"/>
  <c r="O22" i="1"/>
  <c r="N22" i="1"/>
  <c r="N17" i="1"/>
  <c r="N18" i="1"/>
  <c r="N19" i="1"/>
  <c r="N20" i="1"/>
  <c r="P20" i="1" s="1"/>
  <c r="R20" i="1" s="1"/>
  <c r="N21" i="1"/>
  <c r="O17" i="1"/>
  <c r="O18" i="1"/>
  <c r="O19" i="1"/>
  <c r="O20" i="1"/>
  <c r="O21" i="1"/>
  <c r="O16" i="1"/>
  <c r="N16" i="1"/>
  <c r="P28" i="1"/>
  <c r="O7" i="1"/>
  <c r="O8" i="1"/>
  <c r="O9" i="1"/>
  <c r="O10" i="1"/>
  <c r="O11" i="1"/>
  <c r="O12" i="1"/>
  <c r="O13" i="1"/>
  <c r="O14" i="1"/>
  <c r="O15" i="1"/>
  <c r="P23" i="1"/>
  <c r="S23" i="1" s="1"/>
  <c r="W23" i="1" s="1"/>
  <c r="AA23" i="1" s="1"/>
  <c r="AE23" i="1" s="1"/>
  <c r="P27" i="1"/>
  <c r="S27" i="1" s="1"/>
  <c r="W27" i="1" s="1"/>
  <c r="AA27" i="1" s="1"/>
  <c r="AE27" i="1" s="1"/>
  <c r="O6" i="1"/>
  <c r="Q21" i="1"/>
  <c r="U21" i="1" s="1"/>
  <c r="Y21" i="1" s="1"/>
  <c r="AC21" i="1" s="1"/>
  <c r="P21" i="1"/>
  <c r="T21" i="1" s="1"/>
  <c r="P22" i="1"/>
  <c r="T22" i="1" s="1"/>
  <c r="X22" i="1" s="1"/>
  <c r="AB22" i="1" s="1"/>
  <c r="P24" i="1"/>
  <c r="S24" i="1" s="1"/>
  <c r="W24" i="1" s="1"/>
  <c r="AA24" i="1" s="1"/>
  <c r="AE24" i="1" s="1"/>
  <c r="P25" i="1"/>
  <c r="T25" i="1" s="1"/>
  <c r="X25" i="1" s="1"/>
  <c r="AB25" i="1" s="1"/>
  <c r="P26" i="1"/>
  <c r="T26" i="1" s="1"/>
  <c r="X26" i="1" s="1"/>
  <c r="AB26" i="1" s="1"/>
  <c r="P29" i="1"/>
  <c r="Q29" i="1" s="1"/>
  <c r="U29" i="1" s="1"/>
  <c r="Y29" i="1" s="1"/>
  <c r="AC29" i="1" s="1"/>
  <c r="P30" i="1"/>
  <c r="T30" i="1" s="1"/>
  <c r="X30" i="1" s="1"/>
  <c r="AB30" i="1" s="1"/>
  <c r="M22" i="1"/>
  <c r="M23" i="1"/>
  <c r="M24" i="1"/>
  <c r="M25" i="1"/>
  <c r="M26" i="1"/>
  <c r="M27" i="1"/>
  <c r="M28" i="1"/>
  <c r="M29" i="1"/>
  <c r="M30" i="1"/>
  <c r="M31" i="1"/>
  <c r="M32" i="1"/>
  <c r="L22" i="1"/>
  <c r="L23" i="1"/>
  <c r="L24" i="1"/>
  <c r="L25" i="1"/>
  <c r="L26" i="1"/>
  <c r="L27" i="1"/>
  <c r="L28" i="1"/>
  <c r="L29" i="1"/>
  <c r="L30" i="1"/>
  <c r="L31" i="1"/>
  <c r="K22" i="1"/>
  <c r="K23" i="1"/>
  <c r="K24" i="1"/>
  <c r="K25" i="1"/>
  <c r="K26" i="1"/>
  <c r="K27" i="1"/>
  <c r="K28" i="1"/>
  <c r="K29" i="1"/>
  <c r="K30" i="1"/>
  <c r="K31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22" i="1"/>
  <c r="I23" i="1"/>
  <c r="I24" i="1"/>
  <c r="I25" i="1"/>
  <c r="I26" i="1"/>
  <c r="I27" i="1"/>
  <c r="I28" i="1"/>
  <c r="I29" i="1"/>
  <c r="I30" i="1"/>
  <c r="I31" i="1"/>
  <c r="H26" i="1"/>
  <c r="H27" i="1"/>
  <c r="H28" i="1"/>
  <c r="H29" i="1"/>
  <c r="H30" i="1"/>
  <c r="H31" i="1"/>
  <c r="H22" i="1"/>
  <c r="H23" i="1"/>
  <c r="H24" i="1"/>
  <c r="H25" i="1"/>
  <c r="F22" i="1"/>
  <c r="E22" i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D22" i="1"/>
  <c r="D23" i="1"/>
  <c r="D24" i="1"/>
  <c r="D25" i="1"/>
  <c r="D26" i="1"/>
  <c r="D27" i="1"/>
  <c r="D28" i="1"/>
  <c r="D29" i="1"/>
  <c r="D30" i="1"/>
  <c r="D31" i="1"/>
  <c r="E7" i="1"/>
  <c r="E8" i="1"/>
  <c r="F8" i="1" s="1"/>
  <c r="I8" i="1" s="1"/>
  <c r="E9" i="1"/>
  <c r="E10" i="1"/>
  <c r="F10" i="1" s="1"/>
  <c r="I10" i="1" s="1"/>
  <c r="E11" i="1"/>
  <c r="F11" i="1" s="1"/>
  <c r="I11" i="1" s="1"/>
  <c r="E12" i="1"/>
  <c r="F12" i="1" s="1"/>
  <c r="I12" i="1" s="1"/>
  <c r="E13" i="1"/>
  <c r="F7" i="1"/>
  <c r="I7" i="1" s="1"/>
  <c r="E14" i="1"/>
  <c r="F14" i="1" s="1"/>
  <c r="I14" i="1" s="1"/>
  <c r="E15" i="1"/>
  <c r="F15" i="1" s="1"/>
  <c r="I15" i="1" s="1"/>
  <c r="E16" i="1"/>
  <c r="F16" i="1" s="1"/>
  <c r="I16" i="1" s="1"/>
  <c r="E17" i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F9" i="1"/>
  <c r="I9" i="1" s="1"/>
  <c r="F13" i="1"/>
  <c r="I13" i="1" s="1"/>
  <c r="F17" i="1"/>
  <c r="I17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7" i="1"/>
  <c r="J7" i="1"/>
  <c r="K7" i="1" s="1"/>
  <c r="J8" i="1"/>
  <c r="L8" i="1" s="1"/>
  <c r="K8" i="1"/>
  <c r="J9" i="1"/>
  <c r="M9" i="1" s="1"/>
  <c r="J10" i="1"/>
  <c r="L10" i="1" s="1"/>
  <c r="J11" i="1"/>
  <c r="K11" i="1" s="1"/>
  <c r="J12" i="1"/>
  <c r="L12" i="1" s="1"/>
  <c r="J13" i="1"/>
  <c r="L13" i="1" s="1"/>
  <c r="J14" i="1"/>
  <c r="J15" i="1"/>
  <c r="L15" i="1" s="1"/>
  <c r="K15" i="1"/>
  <c r="J16" i="1"/>
  <c r="M16" i="1" s="1"/>
  <c r="J17" i="1"/>
  <c r="L17" i="1" s="1"/>
  <c r="J18" i="1"/>
  <c r="L19" i="1"/>
  <c r="M20" i="1"/>
  <c r="L21" i="1"/>
  <c r="J6" i="1"/>
  <c r="M6" i="1" s="1"/>
  <c r="H6" i="1"/>
  <c r="E6" i="1"/>
  <c r="F6" i="1" s="1"/>
  <c r="I6" i="1" s="1"/>
  <c r="D6" i="1"/>
  <c r="S31" i="1" l="1"/>
  <c r="W31" i="1" s="1"/>
  <c r="AA31" i="1" s="1"/>
  <c r="AE31" i="1" s="1"/>
  <c r="T31" i="1"/>
  <c r="X31" i="1" s="1"/>
  <c r="AB31" i="1" s="1"/>
  <c r="T27" i="1"/>
  <c r="X27" i="1" s="1"/>
  <c r="AB27" i="1" s="1"/>
  <c r="R22" i="1"/>
  <c r="V22" i="1" s="1"/>
  <c r="Z22" i="1" s="1"/>
  <c r="AD22" i="1" s="1"/>
  <c r="S28" i="1"/>
  <c r="W28" i="1" s="1"/>
  <c r="AA28" i="1" s="1"/>
  <c r="AE28" i="1" s="1"/>
  <c r="R28" i="1"/>
  <c r="V28" i="1" s="1"/>
  <c r="Z28" i="1" s="1"/>
  <c r="AD28" i="1" s="1"/>
  <c r="Q28" i="1"/>
  <c r="U28" i="1" s="1"/>
  <c r="Y28" i="1" s="1"/>
  <c r="AC28" i="1" s="1"/>
  <c r="Q26" i="1"/>
  <c r="U26" i="1" s="1"/>
  <c r="Y26" i="1" s="1"/>
  <c r="AC26" i="1" s="1"/>
  <c r="R29" i="1"/>
  <c r="V29" i="1" s="1"/>
  <c r="Z29" i="1" s="1"/>
  <c r="AD29" i="1" s="1"/>
  <c r="T29" i="1"/>
  <c r="X29" i="1" s="1"/>
  <c r="AB29" i="1" s="1"/>
  <c r="Q24" i="1"/>
  <c r="U24" i="1" s="1"/>
  <c r="Y24" i="1" s="1"/>
  <c r="AC24" i="1" s="1"/>
  <c r="Q22" i="1"/>
  <c r="U22" i="1" s="1"/>
  <c r="Y22" i="1" s="1"/>
  <c r="AC22" i="1" s="1"/>
  <c r="R24" i="1"/>
  <c r="V24" i="1" s="1"/>
  <c r="Z24" i="1" s="1"/>
  <c r="AD24" i="1" s="1"/>
  <c r="T24" i="1"/>
  <c r="X24" i="1" s="1"/>
  <c r="AB24" i="1" s="1"/>
  <c r="S30" i="1"/>
  <c r="W30" i="1" s="1"/>
  <c r="AA30" i="1" s="1"/>
  <c r="AE30" i="1" s="1"/>
  <c r="S25" i="1"/>
  <c r="W25" i="1" s="1"/>
  <c r="AA25" i="1" s="1"/>
  <c r="AE25" i="1" s="1"/>
  <c r="Q30" i="1"/>
  <c r="U30" i="1" s="1"/>
  <c r="Y30" i="1" s="1"/>
  <c r="AC30" i="1" s="1"/>
  <c r="Q25" i="1"/>
  <c r="U25" i="1" s="1"/>
  <c r="Y25" i="1" s="1"/>
  <c r="AC25" i="1" s="1"/>
  <c r="Q20" i="1"/>
  <c r="U20" i="1" s="1"/>
  <c r="Y20" i="1" s="1"/>
  <c r="AC20" i="1" s="1"/>
  <c r="R26" i="1"/>
  <c r="V26" i="1" s="1"/>
  <c r="Z26" i="1" s="1"/>
  <c r="AD26" i="1" s="1"/>
  <c r="R21" i="1"/>
  <c r="S29" i="1"/>
  <c r="W29" i="1" s="1"/>
  <c r="AA29" i="1" s="1"/>
  <c r="AE29" i="1" s="1"/>
  <c r="T28" i="1"/>
  <c r="X28" i="1" s="1"/>
  <c r="AB28" i="1" s="1"/>
  <c r="R30" i="1"/>
  <c r="V30" i="1" s="1"/>
  <c r="Z30" i="1" s="1"/>
  <c r="AD30" i="1" s="1"/>
  <c r="R25" i="1"/>
  <c r="V25" i="1" s="1"/>
  <c r="Z25" i="1" s="1"/>
  <c r="AD25" i="1" s="1"/>
  <c r="S22" i="1"/>
  <c r="W22" i="1" s="1"/>
  <c r="AA22" i="1" s="1"/>
  <c r="AE22" i="1" s="1"/>
  <c r="S26" i="1"/>
  <c r="W26" i="1" s="1"/>
  <c r="AA26" i="1" s="1"/>
  <c r="AE26" i="1" s="1"/>
  <c r="R31" i="1"/>
  <c r="V31" i="1" s="1"/>
  <c r="Z31" i="1" s="1"/>
  <c r="AD31" i="1" s="1"/>
  <c r="Q31" i="1"/>
  <c r="U31" i="1" s="1"/>
  <c r="Y31" i="1" s="1"/>
  <c r="AC31" i="1" s="1"/>
  <c r="R27" i="1"/>
  <c r="V27" i="1" s="1"/>
  <c r="Z27" i="1" s="1"/>
  <c r="AD27" i="1" s="1"/>
  <c r="Q27" i="1"/>
  <c r="U27" i="1" s="1"/>
  <c r="Y27" i="1" s="1"/>
  <c r="AC27" i="1" s="1"/>
  <c r="R23" i="1"/>
  <c r="V23" i="1" s="1"/>
  <c r="Z23" i="1" s="1"/>
  <c r="AD23" i="1" s="1"/>
  <c r="Q23" i="1"/>
  <c r="U23" i="1" s="1"/>
  <c r="Y23" i="1" s="1"/>
  <c r="AC23" i="1" s="1"/>
  <c r="T23" i="1"/>
  <c r="X23" i="1" s="1"/>
  <c r="AB23" i="1" s="1"/>
  <c r="M21" i="1"/>
  <c r="M17" i="1"/>
  <c r="K17" i="1"/>
  <c r="L16" i="1"/>
  <c r="M12" i="1"/>
  <c r="K12" i="1"/>
  <c r="M10" i="1"/>
  <c r="K10" i="1"/>
  <c r="K21" i="1"/>
  <c r="L20" i="1"/>
  <c r="M19" i="1"/>
  <c r="K19" i="1"/>
  <c r="M15" i="1"/>
  <c r="K13" i="1"/>
  <c r="M13" i="1"/>
  <c r="L9" i="1"/>
  <c r="M8" i="1"/>
  <c r="P18" i="1"/>
  <c r="S18" i="1" s="1"/>
  <c r="P19" i="1"/>
  <c r="R19" i="1" s="1"/>
  <c r="K18" i="1"/>
  <c r="L18" i="1"/>
  <c r="M18" i="1"/>
  <c r="P14" i="1"/>
  <c r="P15" i="1"/>
  <c r="K14" i="1"/>
  <c r="L14" i="1"/>
  <c r="M14" i="1"/>
  <c r="K20" i="1"/>
  <c r="K16" i="1"/>
  <c r="M11" i="1"/>
  <c r="K9" i="1"/>
  <c r="M7" i="1"/>
  <c r="L11" i="1"/>
  <c r="P10" i="1"/>
  <c r="L7" i="1"/>
  <c r="K6" i="1"/>
  <c r="L6" i="1"/>
  <c r="R18" i="1" l="1"/>
  <c r="P12" i="1"/>
  <c r="P7" i="1"/>
  <c r="T7" i="1" s="1"/>
  <c r="X7" i="1" s="1"/>
  <c r="AB7" i="1" s="1"/>
  <c r="Q18" i="1"/>
  <c r="U18" i="1" s="1"/>
  <c r="Y18" i="1" s="1"/>
  <c r="AC18" i="1" s="1"/>
  <c r="T18" i="1"/>
  <c r="X18" i="1" s="1"/>
  <c r="AB18" i="1" s="1"/>
  <c r="V21" i="1"/>
  <c r="Z21" i="1" s="1"/>
  <c r="AD21" i="1" s="1"/>
  <c r="P8" i="1"/>
  <c r="S8" i="1" s="1"/>
  <c r="W8" i="1" s="1"/>
  <c r="AA8" i="1" s="1"/>
  <c r="AE8" i="1" s="1"/>
  <c r="T15" i="1"/>
  <c r="X15" i="1" s="1"/>
  <c r="AB15" i="1" s="1"/>
  <c r="Q15" i="1"/>
  <c r="U15" i="1" s="1"/>
  <c r="Y15" i="1" s="1"/>
  <c r="AC15" i="1" s="1"/>
  <c r="R15" i="1"/>
  <c r="V15" i="1" s="1"/>
  <c r="Z15" i="1" s="1"/>
  <c r="AD15" i="1" s="1"/>
  <c r="S15" i="1"/>
  <c r="W15" i="1" s="1"/>
  <c r="AA15" i="1" s="1"/>
  <c r="AE15" i="1" s="1"/>
  <c r="R10" i="1"/>
  <c r="V10" i="1" s="1"/>
  <c r="Z10" i="1" s="1"/>
  <c r="AD10" i="1" s="1"/>
  <c r="S10" i="1"/>
  <c r="W10" i="1" s="1"/>
  <c r="AA10" i="1" s="1"/>
  <c r="AE10" i="1" s="1"/>
  <c r="T10" i="1"/>
  <c r="X10" i="1" s="1"/>
  <c r="AB10" i="1" s="1"/>
  <c r="Q10" i="1"/>
  <c r="U10" i="1" s="1"/>
  <c r="Y10" i="1" s="1"/>
  <c r="AC10" i="1" s="1"/>
  <c r="T19" i="1"/>
  <c r="X19" i="1" s="1"/>
  <c r="AB19" i="1" s="1"/>
  <c r="Q19" i="1"/>
  <c r="U19" i="1" s="1"/>
  <c r="Y19" i="1" s="1"/>
  <c r="AC19" i="1" s="1"/>
  <c r="V19" i="1"/>
  <c r="Z19" i="1" s="1"/>
  <c r="AD19" i="1" s="1"/>
  <c r="S19" i="1"/>
  <c r="W19" i="1" s="1"/>
  <c r="AA19" i="1" s="1"/>
  <c r="AE19" i="1" s="1"/>
  <c r="W18" i="1"/>
  <c r="AA18" i="1" s="1"/>
  <c r="AE18" i="1" s="1"/>
  <c r="S14" i="1"/>
  <c r="W14" i="1" s="1"/>
  <c r="AA14" i="1" s="1"/>
  <c r="AE14" i="1" s="1"/>
  <c r="Q14" i="1"/>
  <c r="U14" i="1" s="1"/>
  <c r="Y14" i="1" s="1"/>
  <c r="AC14" i="1" s="1"/>
  <c r="R14" i="1"/>
  <c r="V14" i="1" s="1"/>
  <c r="Z14" i="1" s="1"/>
  <c r="AD14" i="1" s="1"/>
  <c r="P16" i="1"/>
  <c r="P13" i="1"/>
  <c r="T8" i="1"/>
  <c r="X8" i="1" s="1"/>
  <c r="AB8" i="1" s="1"/>
  <c r="Q8" i="1"/>
  <c r="U8" i="1" s="1"/>
  <c r="Y8" i="1" s="1"/>
  <c r="AC8" i="1" s="1"/>
  <c r="R8" i="1"/>
  <c r="V8" i="1" s="1"/>
  <c r="Z8" i="1" s="1"/>
  <c r="AD8" i="1" s="1"/>
  <c r="P17" i="1"/>
  <c r="V18" i="1"/>
  <c r="Z18" i="1" s="1"/>
  <c r="AD18" i="1" s="1"/>
  <c r="P9" i="1"/>
  <c r="T14" i="1"/>
  <c r="X14" i="1" s="1"/>
  <c r="AB14" i="1" s="1"/>
  <c r="P11" i="1"/>
  <c r="T12" i="1"/>
  <c r="X12" i="1" s="1"/>
  <c r="AB12" i="1" s="1"/>
  <c r="Q12" i="1"/>
  <c r="U12" i="1" s="1"/>
  <c r="Y12" i="1" s="1"/>
  <c r="AC12" i="1" s="1"/>
  <c r="R12" i="1"/>
  <c r="V12" i="1" s="1"/>
  <c r="Z12" i="1" s="1"/>
  <c r="AD12" i="1" s="1"/>
  <c r="S12" i="1"/>
  <c r="W12" i="1" s="1"/>
  <c r="AA12" i="1" s="1"/>
  <c r="AE12" i="1" s="1"/>
  <c r="P6" i="1"/>
  <c r="T6" i="1" s="1"/>
  <c r="X6" i="1" s="1"/>
  <c r="AB6" i="1" s="1"/>
  <c r="R7" i="1" l="1"/>
  <c r="V7" i="1" s="1"/>
  <c r="Z7" i="1" s="1"/>
  <c r="AD7" i="1" s="1"/>
  <c r="Q7" i="1"/>
  <c r="U7" i="1" s="1"/>
  <c r="Y7" i="1" s="1"/>
  <c r="AC7" i="1" s="1"/>
  <c r="X21" i="1"/>
  <c r="AB21" i="1" s="1"/>
  <c r="S21" i="1"/>
  <c r="W21" i="1" s="1"/>
  <c r="AA21" i="1" s="1"/>
  <c r="AE21" i="1" s="1"/>
  <c r="S7" i="1"/>
  <c r="W7" i="1" s="1"/>
  <c r="AA7" i="1" s="1"/>
  <c r="AE7" i="1" s="1"/>
  <c r="Q16" i="1"/>
  <c r="U16" i="1" s="1"/>
  <c r="Y16" i="1" s="1"/>
  <c r="AC16" i="1" s="1"/>
  <c r="R16" i="1"/>
  <c r="V16" i="1" s="1"/>
  <c r="Z16" i="1" s="1"/>
  <c r="AD16" i="1" s="1"/>
  <c r="S16" i="1"/>
  <c r="W16" i="1" s="1"/>
  <c r="AA16" i="1" s="1"/>
  <c r="AE16" i="1" s="1"/>
  <c r="T16" i="1"/>
  <c r="X16" i="1" s="1"/>
  <c r="AB16" i="1" s="1"/>
  <c r="R17" i="1"/>
  <c r="V17" i="1" s="1"/>
  <c r="Z17" i="1" s="1"/>
  <c r="AD17" i="1" s="1"/>
  <c r="S17" i="1"/>
  <c r="W17" i="1" s="1"/>
  <c r="AA17" i="1" s="1"/>
  <c r="AE17" i="1" s="1"/>
  <c r="T17" i="1"/>
  <c r="X17" i="1" s="1"/>
  <c r="AB17" i="1" s="1"/>
  <c r="Q17" i="1"/>
  <c r="U17" i="1" s="1"/>
  <c r="Y17" i="1" s="1"/>
  <c r="AC17" i="1" s="1"/>
  <c r="Q9" i="1"/>
  <c r="U9" i="1" s="1"/>
  <c r="Y9" i="1" s="1"/>
  <c r="AC9" i="1" s="1"/>
  <c r="R9" i="1"/>
  <c r="V9" i="1" s="1"/>
  <c r="Z9" i="1" s="1"/>
  <c r="AD9" i="1" s="1"/>
  <c r="S9" i="1"/>
  <c r="W9" i="1" s="1"/>
  <c r="AA9" i="1" s="1"/>
  <c r="AE9" i="1" s="1"/>
  <c r="T9" i="1"/>
  <c r="X9" i="1" s="1"/>
  <c r="AB9" i="1" s="1"/>
  <c r="V20" i="1"/>
  <c r="Z20" i="1" s="1"/>
  <c r="AD20" i="1" s="1"/>
  <c r="S20" i="1"/>
  <c r="T20" i="1"/>
  <c r="X20" i="1" s="1"/>
  <c r="AB20" i="1" s="1"/>
  <c r="S11" i="1"/>
  <c r="W11" i="1" s="1"/>
  <c r="AA11" i="1" s="1"/>
  <c r="AE11" i="1" s="1"/>
  <c r="R11" i="1"/>
  <c r="V11" i="1" s="1"/>
  <c r="Z11" i="1" s="1"/>
  <c r="AD11" i="1" s="1"/>
  <c r="Q11" i="1"/>
  <c r="U11" i="1" s="1"/>
  <c r="Y11" i="1" s="1"/>
  <c r="AC11" i="1" s="1"/>
  <c r="T11" i="1"/>
  <c r="X11" i="1" s="1"/>
  <c r="AB11" i="1" s="1"/>
  <c r="R13" i="1"/>
  <c r="V13" i="1" s="1"/>
  <c r="Z13" i="1" s="1"/>
  <c r="AD13" i="1" s="1"/>
  <c r="S13" i="1"/>
  <c r="W13" i="1" s="1"/>
  <c r="AA13" i="1" s="1"/>
  <c r="AE13" i="1" s="1"/>
  <c r="T13" i="1"/>
  <c r="X13" i="1" s="1"/>
  <c r="AB13" i="1" s="1"/>
  <c r="Q13" i="1"/>
  <c r="U13" i="1" s="1"/>
  <c r="Y13" i="1" s="1"/>
  <c r="AC13" i="1" s="1"/>
  <c r="S6" i="1"/>
  <c r="W6" i="1" s="1"/>
  <c r="AA6" i="1" s="1"/>
  <c r="AE6" i="1" s="1"/>
  <c r="R6" i="1"/>
  <c r="V6" i="1" s="1"/>
  <c r="Z6" i="1" s="1"/>
  <c r="AD6" i="1" s="1"/>
  <c r="Q6" i="1"/>
  <c r="U6" i="1" s="1"/>
  <c r="Y6" i="1" s="1"/>
  <c r="AC6" i="1" s="1"/>
  <c r="W20" i="1" l="1"/>
  <c r="AA20" i="1" s="1"/>
  <c r="AE20" i="1" s="1"/>
</calcChain>
</file>

<file path=xl/sharedStrings.xml><?xml version="1.0" encoding="utf-8"?>
<sst xmlns="http://schemas.openxmlformats.org/spreadsheetml/2006/main" count="58" uniqueCount="57">
  <si>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</si>
  <si>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</si>
  <si>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</si>
  <si>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</si>
  <si>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</si>
  <si>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</si>
  <si>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</si>
  <si>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</si>
  <si>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</si>
  <si>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</si>
  <si>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</si>
  <si>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</si>
  <si>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</si>
  <si>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</si>
  <si>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</si>
  <si>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</si>
  <si>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</si>
  <si>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</si>
  <si>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</si>
  <si>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</si>
  <si>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ROAD WIDTH</t>
  </si>
  <si>
    <t xml:space="preserve">AREA UNIT </t>
  </si>
  <si>
    <t>RATE /SQFT</t>
  </si>
  <si>
    <t xml:space="preserve">ROAD FACTORS </t>
  </si>
  <si>
    <t>BUILTUP AREA</t>
  </si>
  <si>
    <t>CONST. COST</t>
  </si>
  <si>
    <t>OTHER COST.</t>
  </si>
  <si>
    <t>BUILTUP/DECIMAL</t>
  </si>
  <si>
    <t>LAND AREA (SQFT)</t>
  </si>
  <si>
    <t xml:space="preserve">LAND RATE / DISMIL </t>
  </si>
  <si>
    <t>LAND AREA    ( DEC.)</t>
  </si>
  <si>
    <t>U</t>
  </si>
  <si>
    <t>V</t>
  </si>
  <si>
    <t>W</t>
  </si>
  <si>
    <t>X</t>
  </si>
  <si>
    <t>Y</t>
  </si>
  <si>
    <t>Z</t>
  </si>
  <si>
    <t>TOTAL CONS.PRICE 1YEAR</t>
  </si>
  <si>
    <t>TOTAL CONS.PRICE 2YEAR</t>
  </si>
  <si>
    <t>TOTAL CONS.PRICE 3YEAR</t>
  </si>
  <si>
    <t>TOTAL CONS.PRICE 4YEAR</t>
  </si>
  <si>
    <t>LAND PRICE 1 YEAR</t>
  </si>
  <si>
    <t>LAND PRICE 2 YEAR</t>
  </si>
  <si>
    <t>LAND PRICE 3 YEAR</t>
  </si>
  <si>
    <t>LAND PRICE 4 YEAR</t>
  </si>
  <si>
    <t>TOTAL AMT 1 YEAR</t>
  </si>
  <si>
    <t>TOTAL AMT 2 YEAR</t>
  </si>
  <si>
    <t>TOTAL AMT 3 YEAR</t>
  </si>
  <si>
    <t>TOTAL AMT 4 YEAR</t>
  </si>
  <si>
    <t>LAND OWNER RATIO 1 YEAR</t>
  </si>
  <si>
    <t>LAND OWNER RATIO 2 YEAR</t>
  </si>
  <si>
    <t>LAND OWNER RATIO 3 YEAR</t>
  </si>
  <si>
    <t>LAND OWNER RATIO 4 YEAR</t>
  </si>
  <si>
    <t>SFT SHARE 1</t>
  </si>
  <si>
    <t>SFT SHARE 2</t>
  </si>
  <si>
    <t>SFT SHARE 3</t>
  </si>
  <si>
    <t>SFT SHARE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</si>
</sst>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3" xfId="0" applyFont="1" applyBorder="1"/>
    <xf numFmtId="0" fontId="0" fillId="2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2" fontId="0" fillId="0" borderId="3" xfId="0" applyNumberFormat="1" applyBorder="1"/>
    <xf numFmtId="2" fontId="0" fillId="2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43FB-B222-4563-8FBF-E2888DB4A9AC}">
  <sheetPr>
    <pageSetUpPr fitToPage="1"/>
  </sheetPr>
  <dimension ref="A2:AE32"/>
  <sheetViews>
    <sheetView tabSelected="1" topLeftCell="K13" workbookViewId="0">
      <selection activeCell="A4" sqref="A4:AA31"/>
    </sheetView>
  </sheetViews>
  <sheetFormatPr defaultRowHeight="15" x14ac:dyDescent="0.25"/>
  <cols>
    <col min="1" max="2" width="7.85546875" customWidth="1"/>
    <col min="3" max="3" width="10.28515625" customWidth="1"/>
    <col min="4" max="4" width="6.5703125" customWidth="1"/>
    <col min="5" max="5" width="6.42578125" customWidth="1"/>
    <col min="6" max="6" width="5.28515625" customWidth="1"/>
    <col min="7" max="7" width="7.5703125" customWidth="1"/>
    <col min="8" max="8" width="8" customWidth="1"/>
    <col min="9" max="9" width="9" bestFit="1" customWidth="1"/>
    <col min="10" max="10" width="10" customWidth="1"/>
    <col min="11" max="11" width="10" bestFit="1" customWidth="1"/>
    <col min="12" max="13" width="10" customWidth="1"/>
    <col min="14" max="14" width="10" bestFit="1" customWidth="1"/>
    <col min="15" max="15" width="9" bestFit="1" customWidth="1"/>
    <col min="16" max="16" width="10.140625" bestFit="1" customWidth="1"/>
    <col min="17" max="17" width="12" bestFit="1" customWidth="1"/>
    <col min="18" max="18" width="11.28515625" bestFit="1" customWidth="1"/>
    <col min="19" max="19" width="12" bestFit="1" customWidth="1"/>
    <col min="20" max="20" width="11.28515625" bestFit="1" customWidth="1"/>
    <col min="21" max="21" width="12" bestFit="1" customWidth="1"/>
    <col min="22" max="22" width="11" customWidth="1"/>
    <col min="23" max="23" width="12" bestFit="1" customWidth="1"/>
    <col min="24" max="24" width="8.7109375" customWidth="1"/>
    <col min="25" max="25" width="7.7109375" customWidth="1"/>
    <col min="26" max="26" width="9.42578125" customWidth="1"/>
    <col min="27" max="27" width="8.85546875" style="20" customWidth="1"/>
    <col min="28" max="28" width="8.5703125" hidden="1" customWidth="1"/>
    <col min="29" max="30" width="0" hidden="1" customWidth="1"/>
    <col min="31" max="31" width="7.85546875" hidden="1" customWidth="1"/>
  </cols>
  <sheetData>
    <row r="2" spans="1:31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1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3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5" t="s">
        <v>19</v>
      </c>
      <c r="U4" s="1" t="s">
        <v>31</v>
      </c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21" t="s">
        <v>19</v>
      </c>
    </row>
    <row r="5" spans="1:31" ht="57" customHeight="1" x14ac:dyDescent="0.25">
      <c r="A5" s="4" t="s">
        <v>20</v>
      </c>
      <c r="B5" s="4" t="s">
        <v>21</v>
      </c>
      <c r="C5" s="4" t="s">
        <v>29</v>
      </c>
      <c r="D5" s="4" t="s">
        <v>22</v>
      </c>
      <c r="E5" s="4" t="s">
        <v>23</v>
      </c>
      <c r="F5" s="4" t="s">
        <v>27</v>
      </c>
      <c r="G5" s="4" t="s">
        <v>30</v>
      </c>
      <c r="H5" s="4" t="s">
        <v>28</v>
      </c>
      <c r="I5" s="4" t="s">
        <v>24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25</v>
      </c>
      <c r="O5" s="4" t="s">
        <v>26</v>
      </c>
      <c r="P5" s="4" t="s">
        <v>37</v>
      </c>
      <c r="Q5" s="4" t="s">
        <v>38</v>
      </c>
      <c r="R5" s="4" t="s">
        <v>39</v>
      </c>
      <c r="S5" s="4" t="s">
        <v>40</v>
      </c>
      <c r="T5" s="16" t="s">
        <v>45</v>
      </c>
      <c r="U5" s="16" t="s">
        <v>46</v>
      </c>
      <c r="V5" s="16" t="s">
        <v>47</v>
      </c>
      <c r="W5" s="16" t="s">
        <v>48</v>
      </c>
      <c r="X5" s="6" t="s">
        <v>49</v>
      </c>
      <c r="Y5" s="6" t="s">
        <v>50</v>
      </c>
      <c r="Z5" s="6" t="s">
        <v>51</v>
      </c>
      <c r="AA5" s="15" t="s">
        <v>52</v>
      </c>
      <c r="AB5" s="17" t="s">
        <v>53</v>
      </c>
      <c r="AC5" s="17" t="s">
        <v>54</v>
      </c>
      <c r="AD5" s="17" t="s">
        <v>55</v>
      </c>
      <c r="AE5" s="17" t="s">
        <v>56</v>
      </c>
    </row>
    <row r="6" spans="1:31" ht="15.75" x14ac:dyDescent="0.25">
      <c r="A6" s="7">
        <v>20</v>
      </c>
      <c r="B6" s="8">
        <v>435.5</v>
      </c>
      <c r="C6" s="7">
        <v>100000</v>
      </c>
      <c r="D6" s="8">
        <f>C6/B6</f>
        <v>229.62112514351321</v>
      </c>
      <c r="E6" s="8">
        <f>A6*1.25/20</f>
        <v>1.25</v>
      </c>
      <c r="F6" s="8">
        <f>B6*E6</f>
        <v>544.375</v>
      </c>
      <c r="G6" s="7">
        <v>100</v>
      </c>
      <c r="H6" s="8">
        <f>B6*G6</f>
        <v>43550</v>
      </c>
      <c r="I6" s="8">
        <f>F6*G6</f>
        <v>54437.5</v>
      </c>
      <c r="J6" s="8">
        <f>C6*G6</f>
        <v>10000000</v>
      </c>
      <c r="K6" s="8">
        <f>J6*1.15</f>
        <v>11500000</v>
      </c>
      <c r="L6" s="8">
        <f>J6*1.35</f>
        <v>13500000</v>
      </c>
      <c r="M6" s="8">
        <f>J6*1.6</f>
        <v>16000000</v>
      </c>
      <c r="N6" s="8">
        <f>I6*1600</f>
        <v>87100000</v>
      </c>
      <c r="O6" s="8">
        <f>I6*200</f>
        <v>10887500</v>
      </c>
      <c r="P6" s="8">
        <f>N6+O6</f>
        <v>97987500</v>
      </c>
      <c r="Q6" s="8">
        <f>P6*1.1</f>
        <v>107786250.00000001</v>
      </c>
      <c r="R6" s="8">
        <f>P6*1.2</f>
        <v>117585000</v>
      </c>
      <c r="S6" s="8">
        <f>P6*1.3</f>
        <v>127383750</v>
      </c>
      <c r="T6" s="9">
        <f>J6+P6</f>
        <v>107987500</v>
      </c>
      <c r="U6" s="10">
        <f>K6+Q6</f>
        <v>119286250.00000001</v>
      </c>
      <c r="V6" s="10">
        <f>L6+R6</f>
        <v>131085000</v>
      </c>
      <c r="W6" s="10">
        <f>M6+S6</f>
        <v>143383750</v>
      </c>
      <c r="X6" s="18">
        <f>J6*100/T6</f>
        <v>9.2603310568352821</v>
      </c>
      <c r="Y6" s="18">
        <f>K6*100/U6</f>
        <v>9.6406752664284436</v>
      </c>
      <c r="Z6" s="18">
        <f>L6*100/V6</f>
        <v>10.298661174047373</v>
      </c>
      <c r="AA6" s="22">
        <f>M6*100/W6</f>
        <v>11.158865631565641</v>
      </c>
      <c r="AB6">
        <f>I6*X6/100</f>
        <v>5041.0927190647062</v>
      </c>
      <c r="AC6">
        <f>I6*Y6/100</f>
        <v>5248.1425981619841</v>
      </c>
      <c r="AD6">
        <f>I6*Z6/100</f>
        <v>5606.3336766220382</v>
      </c>
      <c r="AE6">
        <f>I6*AA6/100</f>
        <v>6074.6074781835459</v>
      </c>
    </row>
    <row r="7" spans="1:31" ht="15.75" x14ac:dyDescent="0.25">
      <c r="A7" s="7">
        <v>20</v>
      </c>
      <c r="B7" s="8">
        <v>435.5</v>
      </c>
      <c r="C7" s="7">
        <v>200000</v>
      </c>
      <c r="D7" s="8">
        <f>C7/B7</f>
        <v>459.24225028702642</v>
      </c>
      <c r="E7" s="8">
        <f t="shared" ref="E7:E13" si="0">A7*1.25/20</f>
        <v>1.25</v>
      </c>
      <c r="F7" s="8">
        <f t="shared" ref="F7:F31" si="1">B7*E7</f>
        <v>544.375</v>
      </c>
      <c r="G7" s="7">
        <v>100</v>
      </c>
      <c r="H7" s="8">
        <f t="shared" ref="H7:H31" si="2">B7*G7</f>
        <v>43550</v>
      </c>
      <c r="I7" s="8">
        <f t="shared" ref="I7:I31" si="3">F7*G7</f>
        <v>54437.5</v>
      </c>
      <c r="J7" s="8">
        <f>C7*G7</f>
        <v>20000000</v>
      </c>
      <c r="K7" s="8">
        <f t="shared" ref="K7:K31" si="4">J7*1.15</f>
        <v>23000000</v>
      </c>
      <c r="L7" s="8">
        <f t="shared" ref="L7:L31" si="5">J7*1.35</f>
        <v>27000000</v>
      </c>
      <c r="M7" s="8">
        <f t="shared" ref="M7:M32" si="6">J7*1.6</f>
        <v>32000000</v>
      </c>
      <c r="N7" s="8">
        <f t="shared" ref="N7:N15" si="7">I7*1600</f>
        <v>87100000</v>
      </c>
      <c r="O7" s="8">
        <f t="shared" ref="O7:O31" si="8">I7*200</f>
        <v>10887500</v>
      </c>
      <c r="P7" s="8">
        <f t="shared" ref="P7:P31" si="9">N7+O7</f>
        <v>97987500</v>
      </c>
      <c r="Q7" s="8">
        <f t="shared" ref="Q7:Q31" si="10">P7*1.1</f>
        <v>107786250.00000001</v>
      </c>
      <c r="R7" s="8">
        <f t="shared" ref="R7:R31" si="11">P7*1.2</f>
        <v>117585000</v>
      </c>
      <c r="S7" s="8">
        <f t="shared" ref="S7:S31" si="12">P7*1.3</f>
        <v>127383750</v>
      </c>
      <c r="T7" s="9">
        <f t="shared" ref="T7:T31" si="13">J7+P7</f>
        <v>117987500</v>
      </c>
      <c r="U7" s="10">
        <f t="shared" ref="U7:U31" si="14">K7+Q7</f>
        <v>130786250.00000001</v>
      </c>
      <c r="V7" s="10">
        <f t="shared" ref="V7:V31" si="15">L7+R7</f>
        <v>144585000</v>
      </c>
      <c r="W7" s="10">
        <f t="shared" ref="W7:W31" si="16">M7+S7</f>
        <v>159383750</v>
      </c>
      <c r="X7" s="18">
        <f t="shared" ref="X7:X31" si="17">J7*100/T7</f>
        <v>16.950948193664583</v>
      </c>
      <c r="Y7" s="18">
        <f t="shared" ref="Y7:Y31" si="18">K7*100/U7</f>
        <v>17.585946534899499</v>
      </c>
      <c r="Z7" s="18">
        <f t="shared" ref="Z7:Z31" si="19">L7*100/V7</f>
        <v>18.674136321195146</v>
      </c>
      <c r="AA7" s="22">
        <f t="shared" ref="AA7:AA31" si="20">M7*100/W7</f>
        <v>20.077329087814785</v>
      </c>
      <c r="AB7">
        <f t="shared" ref="AB7:AB31" si="21">I7*X7/100</f>
        <v>9227.6724229261563</v>
      </c>
      <c r="AC7">
        <f t="shared" ref="AC7:AC31" si="22">I7*Y7/100</f>
        <v>9573.3496449359154</v>
      </c>
      <c r="AD7">
        <f t="shared" ref="AD7:AD31" si="23">I7*Z7/100</f>
        <v>10165.732959850608</v>
      </c>
      <c r="AE7">
        <f t="shared" ref="AE7:AE31" si="24">I7*AA7/100</f>
        <v>10929.596022179174</v>
      </c>
    </row>
    <row r="8" spans="1:31" ht="15.75" x14ac:dyDescent="0.25">
      <c r="A8" s="7">
        <v>20</v>
      </c>
      <c r="B8" s="8">
        <v>435.5</v>
      </c>
      <c r="C8" s="7">
        <v>300000</v>
      </c>
      <c r="D8" s="8">
        <f>C8/B8</f>
        <v>688.86337543053958</v>
      </c>
      <c r="E8" s="8">
        <f t="shared" si="0"/>
        <v>1.25</v>
      </c>
      <c r="F8" s="8">
        <f t="shared" si="1"/>
        <v>544.375</v>
      </c>
      <c r="G8" s="7">
        <v>100</v>
      </c>
      <c r="H8" s="8">
        <f t="shared" si="2"/>
        <v>43550</v>
      </c>
      <c r="I8" s="8">
        <f t="shared" si="3"/>
        <v>54437.5</v>
      </c>
      <c r="J8" s="8">
        <f>C8*G8</f>
        <v>30000000</v>
      </c>
      <c r="K8" s="8">
        <f t="shared" si="4"/>
        <v>34500000</v>
      </c>
      <c r="L8" s="8">
        <f t="shared" si="5"/>
        <v>40500000</v>
      </c>
      <c r="M8" s="8">
        <f t="shared" si="6"/>
        <v>48000000</v>
      </c>
      <c r="N8" s="8">
        <f t="shared" si="7"/>
        <v>87100000</v>
      </c>
      <c r="O8" s="8">
        <f t="shared" si="8"/>
        <v>10887500</v>
      </c>
      <c r="P8" s="8">
        <f t="shared" si="9"/>
        <v>97987500</v>
      </c>
      <c r="Q8" s="8">
        <f t="shared" si="10"/>
        <v>107786250.00000001</v>
      </c>
      <c r="R8" s="8">
        <f t="shared" si="11"/>
        <v>117585000</v>
      </c>
      <c r="S8" s="8">
        <f t="shared" si="12"/>
        <v>127383750</v>
      </c>
      <c r="T8" s="9">
        <f t="shared" si="13"/>
        <v>127987500</v>
      </c>
      <c r="U8" s="10">
        <f t="shared" si="14"/>
        <v>142286250</v>
      </c>
      <c r="V8" s="10">
        <f t="shared" si="15"/>
        <v>158085000</v>
      </c>
      <c r="W8" s="10">
        <f t="shared" si="16"/>
        <v>175383750</v>
      </c>
      <c r="X8" s="18">
        <f t="shared" si="17"/>
        <v>23.439789041898624</v>
      </c>
      <c r="Y8" s="18">
        <f t="shared" si="18"/>
        <v>24.246896660780646</v>
      </c>
      <c r="Z8" s="18">
        <f t="shared" si="19"/>
        <v>25.619128949615714</v>
      </c>
      <c r="AA8" s="22">
        <f t="shared" si="20"/>
        <v>27.368556094849151</v>
      </c>
      <c r="AB8">
        <f t="shared" si="21"/>
        <v>12760.035159683563</v>
      </c>
      <c r="AC8">
        <f t="shared" si="22"/>
        <v>13199.404369712465</v>
      </c>
      <c r="AD8">
        <f t="shared" si="23"/>
        <v>13946.413321947055</v>
      </c>
      <c r="AE8">
        <f t="shared" si="24"/>
        <v>14898.757724133506</v>
      </c>
    </row>
    <row r="9" spans="1:31" ht="15.75" x14ac:dyDescent="0.25">
      <c r="A9" s="7">
        <v>20</v>
      </c>
      <c r="B9" s="8">
        <v>435.5</v>
      </c>
      <c r="C9" s="7">
        <v>400000</v>
      </c>
      <c r="D9" s="8">
        <f>C9/B9</f>
        <v>918.48450057405284</v>
      </c>
      <c r="E9" s="8">
        <f t="shared" si="0"/>
        <v>1.25</v>
      </c>
      <c r="F9" s="8">
        <f t="shared" si="1"/>
        <v>544.375</v>
      </c>
      <c r="G9" s="7">
        <v>100</v>
      </c>
      <c r="H9" s="8">
        <f t="shared" si="2"/>
        <v>43550</v>
      </c>
      <c r="I9" s="8">
        <f t="shared" si="3"/>
        <v>54437.5</v>
      </c>
      <c r="J9" s="8">
        <f>C9*G9</f>
        <v>40000000</v>
      </c>
      <c r="K9" s="8">
        <f t="shared" si="4"/>
        <v>46000000</v>
      </c>
      <c r="L9" s="8">
        <f t="shared" si="5"/>
        <v>54000000</v>
      </c>
      <c r="M9" s="8">
        <f t="shared" si="6"/>
        <v>64000000</v>
      </c>
      <c r="N9" s="8">
        <f t="shared" si="7"/>
        <v>87100000</v>
      </c>
      <c r="O9" s="8">
        <f t="shared" si="8"/>
        <v>10887500</v>
      </c>
      <c r="P9" s="8">
        <f t="shared" si="9"/>
        <v>97987500</v>
      </c>
      <c r="Q9" s="8">
        <f t="shared" si="10"/>
        <v>107786250.00000001</v>
      </c>
      <c r="R9" s="8">
        <f t="shared" si="11"/>
        <v>117585000</v>
      </c>
      <c r="S9" s="8">
        <f t="shared" si="12"/>
        <v>127383750</v>
      </c>
      <c r="T9" s="9">
        <f t="shared" si="13"/>
        <v>137987500</v>
      </c>
      <c r="U9" s="10">
        <f t="shared" si="14"/>
        <v>153786250</v>
      </c>
      <c r="V9" s="10">
        <f t="shared" si="15"/>
        <v>171585000</v>
      </c>
      <c r="W9" s="10">
        <f t="shared" si="16"/>
        <v>191383750</v>
      </c>
      <c r="X9" s="18">
        <f t="shared" si="17"/>
        <v>28.988132983060058</v>
      </c>
      <c r="Y9" s="18">
        <f t="shared" si="18"/>
        <v>29.911646847491241</v>
      </c>
      <c r="Z9" s="18">
        <f t="shared" si="19"/>
        <v>31.471282454760033</v>
      </c>
      <c r="AA9" s="22">
        <f t="shared" si="20"/>
        <v>33.440665678251158</v>
      </c>
      <c r="AB9">
        <f t="shared" si="21"/>
        <v>15780.41489265332</v>
      </c>
      <c r="AC9">
        <f t="shared" si="22"/>
        <v>16283.152752603044</v>
      </c>
      <c r="AD9">
        <f t="shared" si="23"/>
        <v>17132.179386309992</v>
      </c>
      <c r="AE9">
        <f t="shared" si="24"/>
        <v>18204.262378597974</v>
      </c>
    </row>
    <row r="10" spans="1:31" ht="15.75" x14ac:dyDescent="0.25">
      <c r="A10" s="7">
        <v>20</v>
      </c>
      <c r="B10" s="8">
        <v>435.5</v>
      </c>
      <c r="C10" s="7">
        <v>500000</v>
      </c>
      <c r="D10" s="8">
        <f>C10/B10</f>
        <v>1148.105625717566</v>
      </c>
      <c r="E10" s="8">
        <f t="shared" si="0"/>
        <v>1.25</v>
      </c>
      <c r="F10" s="8">
        <f t="shared" si="1"/>
        <v>544.375</v>
      </c>
      <c r="G10" s="7">
        <v>100</v>
      </c>
      <c r="H10" s="8">
        <f t="shared" si="2"/>
        <v>43550</v>
      </c>
      <c r="I10" s="8">
        <f t="shared" si="3"/>
        <v>54437.5</v>
      </c>
      <c r="J10" s="8">
        <f>C10*G10</f>
        <v>50000000</v>
      </c>
      <c r="K10" s="8">
        <f t="shared" si="4"/>
        <v>57499999.999999993</v>
      </c>
      <c r="L10" s="8">
        <f t="shared" si="5"/>
        <v>67500000</v>
      </c>
      <c r="M10" s="8">
        <f t="shared" si="6"/>
        <v>80000000</v>
      </c>
      <c r="N10" s="8">
        <f t="shared" si="7"/>
        <v>87100000</v>
      </c>
      <c r="O10" s="8">
        <f t="shared" si="8"/>
        <v>10887500</v>
      </c>
      <c r="P10" s="8">
        <f t="shared" si="9"/>
        <v>97987500</v>
      </c>
      <c r="Q10" s="8">
        <f t="shared" si="10"/>
        <v>107786250.00000001</v>
      </c>
      <c r="R10" s="8">
        <f t="shared" si="11"/>
        <v>117585000</v>
      </c>
      <c r="S10" s="8">
        <f t="shared" si="12"/>
        <v>127383750</v>
      </c>
      <c r="T10" s="9">
        <f t="shared" si="13"/>
        <v>147987500</v>
      </c>
      <c r="U10" s="10">
        <f t="shared" si="14"/>
        <v>165286250</v>
      </c>
      <c r="V10" s="10">
        <f t="shared" si="15"/>
        <v>185085000</v>
      </c>
      <c r="W10" s="10">
        <f t="shared" si="16"/>
        <v>207383750</v>
      </c>
      <c r="X10" s="18">
        <f t="shared" si="17"/>
        <v>33.786637384914265</v>
      </c>
      <c r="Y10" s="18">
        <f t="shared" si="18"/>
        <v>34.788132709163641</v>
      </c>
      <c r="Z10" s="18">
        <f t="shared" si="19"/>
        <v>36.469730123997081</v>
      </c>
      <c r="AA10" s="22">
        <f t="shared" si="20"/>
        <v>38.575828626881325</v>
      </c>
      <c r="AB10">
        <f t="shared" si="21"/>
        <v>18392.600726412704</v>
      </c>
      <c r="AC10">
        <f t="shared" si="22"/>
        <v>18937.789743550959</v>
      </c>
      <c r="AD10">
        <f t="shared" si="23"/>
        <v>19853.209336250911</v>
      </c>
      <c r="AE10">
        <f t="shared" si="24"/>
        <v>20999.716708758519</v>
      </c>
    </row>
    <row r="11" spans="1:31" ht="15.75" x14ac:dyDescent="0.25">
      <c r="A11" s="7">
        <v>20</v>
      </c>
      <c r="B11" s="8">
        <v>435.5</v>
      </c>
      <c r="C11" s="7">
        <v>600000</v>
      </c>
      <c r="D11" s="8">
        <f>C11/B11</f>
        <v>1377.7267508610792</v>
      </c>
      <c r="E11" s="8">
        <f t="shared" si="0"/>
        <v>1.25</v>
      </c>
      <c r="F11" s="8">
        <f t="shared" si="1"/>
        <v>544.375</v>
      </c>
      <c r="G11" s="7">
        <v>100</v>
      </c>
      <c r="H11" s="8">
        <f t="shared" si="2"/>
        <v>43550</v>
      </c>
      <c r="I11" s="8">
        <f t="shared" si="3"/>
        <v>54437.5</v>
      </c>
      <c r="J11" s="8">
        <f>C11*G11</f>
        <v>60000000</v>
      </c>
      <c r="K11" s="8">
        <f t="shared" si="4"/>
        <v>69000000</v>
      </c>
      <c r="L11" s="8">
        <f t="shared" si="5"/>
        <v>81000000</v>
      </c>
      <c r="M11" s="8">
        <f t="shared" si="6"/>
        <v>96000000</v>
      </c>
      <c r="N11" s="8">
        <f t="shared" si="7"/>
        <v>87100000</v>
      </c>
      <c r="O11" s="8">
        <f t="shared" si="8"/>
        <v>10887500</v>
      </c>
      <c r="P11" s="8">
        <f t="shared" si="9"/>
        <v>97987500</v>
      </c>
      <c r="Q11" s="8">
        <f t="shared" si="10"/>
        <v>107786250.00000001</v>
      </c>
      <c r="R11" s="8">
        <f t="shared" si="11"/>
        <v>117585000</v>
      </c>
      <c r="S11" s="8">
        <f t="shared" si="12"/>
        <v>127383750</v>
      </c>
      <c r="T11" s="9">
        <f t="shared" si="13"/>
        <v>157987500</v>
      </c>
      <c r="U11" s="10">
        <f t="shared" si="14"/>
        <v>176786250</v>
      </c>
      <c r="V11" s="10">
        <f t="shared" si="15"/>
        <v>198585000</v>
      </c>
      <c r="W11" s="10">
        <f t="shared" si="16"/>
        <v>223383750</v>
      </c>
      <c r="X11" s="18">
        <f t="shared" si="17"/>
        <v>37.977688108236414</v>
      </c>
      <c r="Y11" s="18">
        <f t="shared" si="18"/>
        <v>39.030184757015888</v>
      </c>
      <c r="Z11" s="18">
        <f t="shared" si="19"/>
        <v>40.78857919782461</v>
      </c>
      <c r="AA11" s="22">
        <f t="shared" si="20"/>
        <v>42.975373096744953</v>
      </c>
      <c r="AB11">
        <f t="shared" si="21"/>
        <v>20674.103963921199</v>
      </c>
      <c r="AC11">
        <f t="shared" si="22"/>
        <v>21247.056827100525</v>
      </c>
      <c r="AD11">
        <f t="shared" si="23"/>
        <v>22204.28280081577</v>
      </c>
      <c r="AE11">
        <f t="shared" si="24"/>
        <v>23394.718729540535</v>
      </c>
    </row>
    <row r="12" spans="1:31" ht="15.75" x14ac:dyDescent="0.25">
      <c r="A12" s="7">
        <v>20</v>
      </c>
      <c r="B12" s="8">
        <v>435.5</v>
      </c>
      <c r="C12" s="7">
        <v>700000</v>
      </c>
      <c r="D12" s="8">
        <f>C12/B12</f>
        <v>1607.3478760045925</v>
      </c>
      <c r="E12" s="8">
        <f t="shared" si="0"/>
        <v>1.25</v>
      </c>
      <c r="F12" s="8">
        <f t="shared" si="1"/>
        <v>544.375</v>
      </c>
      <c r="G12" s="7">
        <v>100</v>
      </c>
      <c r="H12" s="8">
        <f t="shared" si="2"/>
        <v>43550</v>
      </c>
      <c r="I12" s="8">
        <f t="shared" si="3"/>
        <v>54437.5</v>
      </c>
      <c r="J12" s="8">
        <f>C12*G12</f>
        <v>70000000</v>
      </c>
      <c r="K12" s="8">
        <f t="shared" si="4"/>
        <v>80500000</v>
      </c>
      <c r="L12" s="8">
        <f t="shared" si="5"/>
        <v>94500000</v>
      </c>
      <c r="M12" s="8">
        <f t="shared" si="6"/>
        <v>112000000</v>
      </c>
      <c r="N12" s="8">
        <f t="shared" si="7"/>
        <v>87100000</v>
      </c>
      <c r="O12" s="8">
        <f t="shared" si="8"/>
        <v>10887500</v>
      </c>
      <c r="P12" s="8">
        <f t="shared" si="9"/>
        <v>97987500</v>
      </c>
      <c r="Q12" s="8">
        <f t="shared" si="10"/>
        <v>107786250.00000001</v>
      </c>
      <c r="R12" s="8">
        <f t="shared" si="11"/>
        <v>117585000</v>
      </c>
      <c r="S12" s="8">
        <f t="shared" si="12"/>
        <v>127383750</v>
      </c>
      <c r="T12" s="9">
        <f t="shared" si="13"/>
        <v>167987500</v>
      </c>
      <c r="U12" s="10">
        <f t="shared" si="14"/>
        <v>188286250</v>
      </c>
      <c r="V12" s="10">
        <f t="shared" si="15"/>
        <v>212085000</v>
      </c>
      <c r="W12" s="10">
        <f t="shared" si="16"/>
        <v>239383750</v>
      </c>
      <c r="X12" s="18">
        <f t="shared" si="17"/>
        <v>41.669767095766055</v>
      </c>
      <c r="Y12" s="18">
        <f t="shared" si="18"/>
        <v>42.754051344694581</v>
      </c>
      <c r="Z12" s="18">
        <f t="shared" si="19"/>
        <v>44.557606619987268</v>
      </c>
      <c r="AA12" s="22">
        <f t="shared" si="20"/>
        <v>46.786801526837138</v>
      </c>
      <c r="AB12">
        <f t="shared" si="21"/>
        <v>22683.979462757645</v>
      </c>
      <c r="AC12">
        <f t="shared" si="22"/>
        <v>23274.236700768113</v>
      </c>
      <c r="AD12">
        <f t="shared" si="23"/>
        <v>24256.047103755569</v>
      </c>
      <c r="AE12">
        <f t="shared" si="24"/>
        <v>25469.565081171968</v>
      </c>
    </row>
    <row r="13" spans="1:31" ht="15.75" x14ac:dyDescent="0.25">
      <c r="A13" s="7">
        <v>20</v>
      </c>
      <c r="B13" s="8">
        <v>435.5</v>
      </c>
      <c r="C13" s="7">
        <v>800000</v>
      </c>
      <c r="D13" s="8">
        <f>C13/B13</f>
        <v>1836.9690011481057</v>
      </c>
      <c r="E13" s="8">
        <f t="shared" si="0"/>
        <v>1.25</v>
      </c>
      <c r="F13" s="8">
        <f t="shared" si="1"/>
        <v>544.375</v>
      </c>
      <c r="G13" s="7">
        <v>100</v>
      </c>
      <c r="H13" s="8">
        <f t="shared" si="2"/>
        <v>43550</v>
      </c>
      <c r="I13" s="8">
        <f t="shared" si="3"/>
        <v>54437.5</v>
      </c>
      <c r="J13" s="8">
        <f>C13*G13</f>
        <v>80000000</v>
      </c>
      <c r="K13" s="8">
        <f t="shared" si="4"/>
        <v>92000000</v>
      </c>
      <c r="L13" s="8">
        <f t="shared" si="5"/>
        <v>108000000</v>
      </c>
      <c r="M13" s="8">
        <f t="shared" si="6"/>
        <v>128000000</v>
      </c>
      <c r="N13" s="8">
        <f t="shared" si="7"/>
        <v>87100000</v>
      </c>
      <c r="O13" s="8">
        <f t="shared" si="8"/>
        <v>10887500</v>
      </c>
      <c r="P13" s="8">
        <f t="shared" si="9"/>
        <v>97987500</v>
      </c>
      <c r="Q13" s="8">
        <f t="shared" si="10"/>
        <v>107786250.00000001</v>
      </c>
      <c r="R13" s="8">
        <f t="shared" si="11"/>
        <v>117585000</v>
      </c>
      <c r="S13" s="8">
        <f t="shared" si="12"/>
        <v>127383750</v>
      </c>
      <c r="T13" s="9">
        <f t="shared" si="13"/>
        <v>177987500</v>
      </c>
      <c r="U13" s="10">
        <f t="shared" si="14"/>
        <v>199786250</v>
      </c>
      <c r="V13" s="10">
        <f t="shared" si="15"/>
        <v>225585000</v>
      </c>
      <c r="W13" s="10">
        <f t="shared" si="16"/>
        <v>255383750</v>
      </c>
      <c r="X13" s="18">
        <f t="shared" si="17"/>
        <v>44.946976613526232</v>
      </c>
      <c r="Y13" s="18">
        <f t="shared" si="18"/>
        <v>46.049215098636665</v>
      </c>
      <c r="Z13" s="18">
        <f t="shared" si="19"/>
        <v>47.875523638539796</v>
      </c>
      <c r="AA13" s="22">
        <f t="shared" si="20"/>
        <v>50.120651764256728</v>
      </c>
      <c r="AB13">
        <f t="shared" si="21"/>
        <v>24468.010393988341</v>
      </c>
      <c r="AC13">
        <f t="shared" si="22"/>
        <v>25068.041469320335</v>
      </c>
      <c r="AD13">
        <f t="shared" si="23"/>
        <v>26062.238180730099</v>
      </c>
      <c r="AE13">
        <f t="shared" si="24"/>
        <v>27284.429804167255</v>
      </c>
    </row>
    <row r="14" spans="1:31" ht="15.75" x14ac:dyDescent="0.25">
      <c r="A14" s="7">
        <v>20</v>
      </c>
      <c r="B14" s="8">
        <v>435.5</v>
      </c>
      <c r="C14" s="7">
        <v>900000</v>
      </c>
      <c r="D14" s="8">
        <f>C14/B14</f>
        <v>2066.5901262916186</v>
      </c>
      <c r="E14" s="8">
        <f t="shared" ref="E14:E31" si="25">A14*1.25/20</f>
        <v>1.25</v>
      </c>
      <c r="F14" s="8">
        <f t="shared" si="1"/>
        <v>544.375</v>
      </c>
      <c r="G14" s="7">
        <v>100</v>
      </c>
      <c r="H14" s="8">
        <f t="shared" si="2"/>
        <v>43550</v>
      </c>
      <c r="I14" s="8">
        <f t="shared" si="3"/>
        <v>54437.5</v>
      </c>
      <c r="J14" s="8">
        <f>C14*G14</f>
        <v>90000000</v>
      </c>
      <c r="K14" s="8">
        <f t="shared" si="4"/>
        <v>103499999.99999999</v>
      </c>
      <c r="L14" s="8">
        <f t="shared" si="5"/>
        <v>121500000.00000001</v>
      </c>
      <c r="M14" s="8">
        <f t="shared" si="6"/>
        <v>144000000</v>
      </c>
      <c r="N14" s="8">
        <f t="shared" si="7"/>
        <v>87100000</v>
      </c>
      <c r="O14" s="8">
        <f t="shared" si="8"/>
        <v>10887500</v>
      </c>
      <c r="P14" s="8">
        <f t="shared" si="9"/>
        <v>97987500</v>
      </c>
      <c r="Q14" s="8">
        <f t="shared" si="10"/>
        <v>107786250.00000001</v>
      </c>
      <c r="R14" s="8">
        <f t="shared" si="11"/>
        <v>117585000</v>
      </c>
      <c r="S14" s="8">
        <f t="shared" si="12"/>
        <v>127383750</v>
      </c>
      <c r="T14" s="9">
        <f t="shared" si="13"/>
        <v>187987500</v>
      </c>
      <c r="U14" s="10">
        <f t="shared" si="14"/>
        <v>211286250</v>
      </c>
      <c r="V14" s="10">
        <f t="shared" si="15"/>
        <v>239085000</v>
      </c>
      <c r="W14" s="10">
        <f t="shared" si="16"/>
        <v>271383750</v>
      </c>
      <c r="X14" s="18">
        <f t="shared" si="17"/>
        <v>47.875523638539796</v>
      </c>
      <c r="Y14" s="18">
        <f t="shared" si="18"/>
        <v>48.985677014003507</v>
      </c>
      <c r="Z14" s="18">
        <f t="shared" si="19"/>
        <v>50.818746470920395</v>
      </c>
      <c r="AA14" s="22">
        <f t="shared" si="20"/>
        <v>53.061393690668659</v>
      </c>
      <c r="AB14">
        <f t="shared" si="21"/>
        <v>26062.238180730099</v>
      </c>
      <c r="AC14">
        <f t="shared" si="22"/>
        <v>26666.577924498157</v>
      </c>
      <c r="AD14">
        <f t="shared" si="23"/>
        <v>27664.455110107287</v>
      </c>
      <c r="AE14">
        <f t="shared" si="24"/>
        <v>28885.296190357752</v>
      </c>
    </row>
    <row r="15" spans="1:31" ht="15.75" x14ac:dyDescent="0.25">
      <c r="A15" s="7">
        <v>20</v>
      </c>
      <c r="B15" s="8">
        <v>435.5</v>
      </c>
      <c r="C15" s="7">
        <v>1000000</v>
      </c>
      <c r="D15" s="8">
        <f>C15/B15</f>
        <v>2296.211251435132</v>
      </c>
      <c r="E15" s="8">
        <f t="shared" si="25"/>
        <v>1.25</v>
      </c>
      <c r="F15" s="8">
        <f t="shared" si="1"/>
        <v>544.375</v>
      </c>
      <c r="G15" s="7">
        <v>100</v>
      </c>
      <c r="H15" s="8">
        <f t="shared" si="2"/>
        <v>43550</v>
      </c>
      <c r="I15" s="8">
        <f t="shared" si="3"/>
        <v>54437.5</v>
      </c>
      <c r="J15" s="8">
        <f>C15*G15</f>
        <v>100000000</v>
      </c>
      <c r="K15" s="8">
        <f t="shared" si="4"/>
        <v>114999999.99999999</v>
      </c>
      <c r="L15" s="8">
        <f t="shared" si="5"/>
        <v>135000000</v>
      </c>
      <c r="M15" s="8">
        <f t="shared" si="6"/>
        <v>160000000</v>
      </c>
      <c r="N15" s="8">
        <f t="shared" si="7"/>
        <v>87100000</v>
      </c>
      <c r="O15" s="8">
        <f t="shared" si="8"/>
        <v>10887500</v>
      </c>
      <c r="P15" s="8">
        <f t="shared" si="9"/>
        <v>97987500</v>
      </c>
      <c r="Q15" s="8">
        <f t="shared" si="10"/>
        <v>107786250.00000001</v>
      </c>
      <c r="R15" s="8">
        <f t="shared" si="11"/>
        <v>117585000</v>
      </c>
      <c r="S15" s="8">
        <f t="shared" si="12"/>
        <v>127383750</v>
      </c>
      <c r="T15" s="9">
        <f t="shared" si="13"/>
        <v>197987500</v>
      </c>
      <c r="U15" s="10">
        <f t="shared" si="14"/>
        <v>222786250</v>
      </c>
      <c r="V15" s="10">
        <f t="shared" si="15"/>
        <v>252585000</v>
      </c>
      <c r="W15" s="10">
        <f t="shared" si="16"/>
        <v>287383750</v>
      </c>
      <c r="X15" s="18">
        <f t="shared" si="17"/>
        <v>50.508239156512403</v>
      </c>
      <c r="Y15" s="18">
        <f t="shared" si="18"/>
        <v>51.618984564801458</v>
      </c>
      <c r="Z15" s="18">
        <f t="shared" si="19"/>
        <v>53.447354355959384</v>
      </c>
      <c r="AA15" s="22">
        <f t="shared" si="20"/>
        <v>55.674685851235502</v>
      </c>
      <c r="AB15">
        <f t="shared" si="21"/>
        <v>27495.422690826439</v>
      </c>
      <c r="AC15">
        <f t="shared" si="22"/>
        <v>28100.084722463795</v>
      </c>
      <c r="AD15">
        <f t="shared" si="23"/>
        <v>29095.403527525388</v>
      </c>
      <c r="AE15">
        <f t="shared" si="24"/>
        <v>30307.907110266326</v>
      </c>
    </row>
    <row r="16" spans="1:31" s="14" customFormat="1" ht="15.75" x14ac:dyDescent="0.25">
      <c r="A16" s="11">
        <v>30</v>
      </c>
      <c r="B16" s="11">
        <v>435.5</v>
      </c>
      <c r="C16" s="11">
        <v>500000</v>
      </c>
      <c r="D16" s="11">
        <f t="shared" ref="D16:D31" si="26">C16/B16</f>
        <v>1148.105625717566</v>
      </c>
      <c r="E16" s="11">
        <f t="shared" si="25"/>
        <v>1.875</v>
      </c>
      <c r="F16" s="11">
        <f t="shared" si="1"/>
        <v>816.5625</v>
      </c>
      <c r="G16" s="11">
        <v>100</v>
      </c>
      <c r="H16" s="11">
        <f t="shared" si="2"/>
        <v>43550</v>
      </c>
      <c r="I16" s="11">
        <f t="shared" si="3"/>
        <v>81656.25</v>
      </c>
      <c r="J16" s="11">
        <f t="shared" ref="J16:J32" si="27">C16*G16</f>
        <v>50000000</v>
      </c>
      <c r="K16" s="11">
        <f t="shared" si="4"/>
        <v>57499999.999999993</v>
      </c>
      <c r="L16" s="11">
        <f t="shared" si="5"/>
        <v>67500000</v>
      </c>
      <c r="M16" s="11">
        <f t="shared" si="6"/>
        <v>80000000</v>
      </c>
      <c r="N16" s="8">
        <f>I16*1600</f>
        <v>130650000</v>
      </c>
      <c r="O16" s="8">
        <f>I16*300</f>
        <v>24496875</v>
      </c>
      <c r="P16" s="11">
        <f t="shared" si="9"/>
        <v>155146875</v>
      </c>
      <c r="Q16" s="11">
        <f t="shared" si="10"/>
        <v>170661562.5</v>
      </c>
      <c r="R16" s="11">
        <f t="shared" si="11"/>
        <v>186176250</v>
      </c>
      <c r="S16" s="11">
        <f t="shared" si="12"/>
        <v>201690937.5</v>
      </c>
      <c r="T16" s="12">
        <f t="shared" si="13"/>
        <v>205146875</v>
      </c>
      <c r="U16" s="13">
        <f t="shared" si="14"/>
        <v>228161562.5</v>
      </c>
      <c r="V16" s="13">
        <f t="shared" si="15"/>
        <v>253676250</v>
      </c>
      <c r="W16" s="13">
        <f t="shared" si="16"/>
        <v>281690937.5</v>
      </c>
      <c r="X16" s="19">
        <f t="shared" si="17"/>
        <v>24.372781696040946</v>
      </c>
      <c r="Y16" s="19">
        <f t="shared" si="18"/>
        <v>25.201440317099859</v>
      </c>
      <c r="Z16" s="19">
        <f t="shared" si="19"/>
        <v>26.608718790190252</v>
      </c>
      <c r="AA16" s="23">
        <f t="shared" si="20"/>
        <v>28.399919681477151</v>
      </c>
      <c r="AB16" s="14">
        <f t="shared" si="21"/>
        <v>19901.899553673436</v>
      </c>
      <c r="AC16" s="14">
        <f t="shared" si="22"/>
        <v>20578.551108931853</v>
      </c>
      <c r="AD16" s="14">
        <f t="shared" si="23"/>
        <v>21727.681937114728</v>
      </c>
      <c r="AE16" s="14">
        <f t="shared" si="24"/>
        <v>23190.309414906184</v>
      </c>
    </row>
    <row r="17" spans="1:31" ht="15.75" x14ac:dyDescent="0.25">
      <c r="A17" s="7">
        <v>30</v>
      </c>
      <c r="B17" s="8">
        <v>435.5</v>
      </c>
      <c r="C17" s="7">
        <v>750000</v>
      </c>
      <c r="D17" s="8">
        <f t="shared" si="26"/>
        <v>1722.158438576349</v>
      </c>
      <c r="E17" s="8">
        <f t="shared" si="25"/>
        <v>1.875</v>
      </c>
      <c r="F17" s="8">
        <f t="shared" si="1"/>
        <v>816.5625</v>
      </c>
      <c r="G17" s="7">
        <v>100</v>
      </c>
      <c r="H17" s="8">
        <f t="shared" si="2"/>
        <v>43550</v>
      </c>
      <c r="I17" s="8">
        <f t="shared" si="3"/>
        <v>81656.25</v>
      </c>
      <c r="J17" s="8">
        <f t="shared" si="27"/>
        <v>75000000</v>
      </c>
      <c r="K17" s="8">
        <f t="shared" si="4"/>
        <v>86250000</v>
      </c>
      <c r="L17" s="8">
        <f t="shared" si="5"/>
        <v>101250000</v>
      </c>
      <c r="M17" s="8">
        <f t="shared" si="6"/>
        <v>120000000</v>
      </c>
      <c r="N17" s="8">
        <f t="shared" ref="N17:N21" si="28">I17*1600</f>
        <v>130650000</v>
      </c>
      <c r="O17" s="8">
        <f t="shared" ref="O17:O21" si="29">I17*300</f>
        <v>24496875</v>
      </c>
      <c r="P17" s="8">
        <f t="shared" si="9"/>
        <v>155146875</v>
      </c>
      <c r="Q17" s="8">
        <f t="shared" si="10"/>
        <v>170661562.5</v>
      </c>
      <c r="R17" s="8">
        <f t="shared" si="11"/>
        <v>186176250</v>
      </c>
      <c r="S17" s="8">
        <f t="shared" si="12"/>
        <v>201690937.5</v>
      </c>
      <c r="T17" s="9">
        <f t="shared" si="13"/>
        <v>230146875</v>
      </c>
      <c r="U17" s="10">
        <f t="shared" si="14"/>
        <v>256911562.5</v>
      </c>
      <c r="V17" s="10">
        <f t="shared" si="15"/>
        <v>287426250</v>
      </c>
      <c r="W17" s="10">
        <f t="shared" si="16"/>
        <v>321690937.5</v>
      </c>
      <c r="X17" s="18">
        <f t="shared" si="17"/>
        <v>32.587885453582629</v>
      </c>
      <c r="Y17" s="18">
        <f t="shared" si="18"/>
        <v>33.571863858793819</v>
      </c>
      <c r="Z17" s="18">
        <f t="shared" si="19"/>
        <v>35.22642764883166</v>
      </c>
      <c r="AA17" s="22">
        <f t="shared" si="20"/>
        <v>37.302884853571605</v>
      </c>
      <c r="AB17">
        <f t="shared" si="21"/>
        <v>26610.045215691069</v>
      </c>
      <c r="AC17">
        <f t="shared" si="22"/>
        <v>27413.525082196327</v>
      </c>
      <c r="AD17">
        <f t="shared" si="23"/>
        <v>28764.579826999103</v>
      </c>
      <c r="AE17">
        <f t="shared" si="24"/>
        <v>30460.136913244565</v>
      </c>
    </row>
    <row r="18" spans="1:31" ht="15.75" x14ac:dyDescent="0.25">
      <c r="A18" s="7">
        <v>30</v>
      </c>
      <c r="B18" s="8">
        <v>435.5</v>
      </c>
      <c r="C18" s="7">
        <v>1000000</v>
      </c>
      <c r="D18" s="8">
        <f t="shared" si="26"/>
        <v>2296.211251435132</v>
      </c>
      <c r="E18" s="8">
        <f t="shared" si="25"/>
        <v>1.875</v>
      </c>
      <c r="F18" s="8">
        <f t="shared" si="1"/>
        <v>816.5625</v>
      </c>
      <c r="G18" s="7">
        <v>100</v>
      </c>
      <c r="H18" s="8">
        <f t="shared" si="2"/>
        <v>43550</v>
      </c>
      <c r="I18" s="8">
        <f t="shared" si="3"/>
        <v>81656.25</v>
      </c>
      <c r="J18" s="8">
        <f t="shared" si="27"/>
        <v>100000000</v>
      </c>
      <c r="K18" s="8">
        <f t="shared" si="4"/>
        <v>114999999.99999999</v>
      </c>
      <c r="L18" s="8">
        <f t="shared" si="5"/>
        <v>135000000</v>
      </c>
      <c r="M18" s="8">
        <f t="shared" si="6"/>
        <v>160000000</v>
      </c>
      <c r="N18" s="8">
        <f t="shared" si="28"/>
        <v>130650000</v>
      </c>
      <c r="O18" s="8">
        <f t="shared" si="29"/>
        <v>24496875</v>
      </c>
      <c r="P18" s="8">
        <f t="shared" si="9"/>
        <v>155146875</v>
      </c>
      <c r="Q18" s="8">
        <f t="shared" si="10"/>
        <v>170661562.5</v>
      </c>
      <c r="R18" s="8">
        <f t="shared" si="11"/>
        <v>186176250</v>
      </c>
      <c r="S18" s="8">
        <f t="shared" si="12"/>
        <v>201690937.5</v>
      </c>
      <c r="T18" s="9">
        <f t="shared" si="13"/>
        <v>255146875</v>
      </c>
      <c r="U18" s="10">
        <f t="shared" si="14"/>
        <v>285661562.5</v>
      </c>
      <c r="V18" s="10">
        <f t="shared" si="15"/>
        <v>321176250</v>
      </c>
      <c r="W18" s="10">
        <f t="shared" si="16"/>
        <v>361690937.5</v>
      </c>
      <c r="X18" s="18">
        <f t="shared" si="17"/>
        <v>39.193111810599284</v>
      </c>
      <c r="Y18" s="18">
        <f t="shared" si="18"/>
        <v>40.257428753649691</v>
      </c>
      <c r="Z18" s="18">
        <f t="shared" si="19"/>
        <v>42.032995901782897</v>
      </c>
      <c r="AA18" s="22">
        <f t="shared" si="20"/>
        <v>44.236662689399012</v>
      </c>
      <c r="AB18">
        <f t="shared" si="21"/>
        <v>32003.625362842478</v>
      </c>
      <c r="AC18">
        <f t="shared" si="22"/>
        <v>32872.706666652077</v>
      </c>
      <c r="AD18">
        <f t="shared" si="23"/>
        <v>34322.5682160496</v>
      </c>
      <c r="AE18">
        <f t="shared" si="24"/>
        <v>36121.999877312381</v>
      </c>
    </row>
    <row r="19" spans="1:31" ht="15.75" x14ac:dyDescent="0.25">
      <c r="A19" s="7">
        <v>30</v>
      </c>
      <c r="B19" s="8">
        <v>435.5</v>
      </c>
      <c r="C19" s="7">
        <v>1250000</v>
      </c>
      <c r="D19" s="8">
        <f t="shared" si="26"/>
        <v>2870.264064293915</v>
      </c>
      <c r="E19" s="8">
        <f t="shared" si="25"/>
        <v>1.875</v>
      </c>
      <c r="F19" s="8">
        <f t="shared" si="1"/>
        <v>816.5625</v>
      </c>
      <c r="G19" s="7">
        <v>100</v>
      </c>
      <c r="H19" s="8">
        <f t="shared" si="2"/>
        <v>43550</v>
      </c>
      <c r="I19" s="8">
        <f t="shared" si="3"/>
        <v>81656.25</v>
      </c>
      <c r="J19" s="8">
        <f t="shared" si="27"/>
        <v>125000000</v>
      </c>
      <c r="K19" s="8">
        <f t="shared" si="4"/>
        <v>143750000</v>
      </c>
      <c r="L19" s="8">
        <f t="shared" si="5"/>
        <v>168750000</v>
      </c>
      <c r="M19" s="8">
        <f t="shared" si="6"/>
        <v>200000000</v>
      </c>
      <c r="N19" s="8">
        <f t="shared" si="28"/>
        <v>130650000</v>
      </c>
      <c r="O19" s="8">
        <f t="shared" si="29"/>
        <v>24496875</v>
      </c>
      <c r="P19" s="8">
        <f t="shared" si="9"/>
        <v>155146875</v>
      </c>
      <c r="Q19" s="8">
        <f t="shared" si="10"/>
        <v>170661562.5</v>
      </c>
      <c r="R19" s="8">
        <f t="shared" si="11"/>
        <v>186176250</v>
      </c>
      <c r="S19" s="8">
        <f t="shared" si="12"/>
        <v>201690937.5</v>
      </c>
      <c r="T19" s="9">
        <f t="shared" si="13"/>
        <v>280146875</v>
      </c>
      <c r="U19" s="10">
        <f t="shared" si="14"/>
        <v>314411562.5</v>
      </c>
      <c r="V19" s="10">
        <f t="shared" si="15"/>
        <v>354926250</v>
      </c>
      <c r="W19" s="10">
        <f t="shared" si="16"/>
        <v>401690937.5</v>
      </c>
      <c r="X19" s="18">
        <f t="shared" si="17"/>
        <v>44.619451850034025</v>
      </c>
      <c r="Y19" s="18">
        <f t="shared" si="18"/>
        <v>45.72032874904211</v>
      </c>
      <c r="Z19" s="18">
        <f t="shared" si="19"/>
        <v>47.545088592348414</v>
      </c>
      <c r="AA19" s="22">
        <f t="shared" si="20"/>
        <v>49.789522572935816</v>
      </c>
      <c r="AB19">
        <f t="shared" si="21"/>
        <v>36434.571151293407</v>
      </c>
      <c r="AC19">
        <f t="shared" si="22"/>
        <v>37333.505944139695</v>
      </c>
      <c r="AD19">
        <f t="shared" si="23"/>
        <v>38823.536403689504</v>
      </c>
      <c r="AE19">
        <f t="shared" si="24"/>
        <v>40656.257025962899</v>
      </c>
    </row>
    <row r="20" spans="1:31" ht="15.75" x14ac:dyDescent="0.25">
      <c r="A20" s="7">
        <v>30</v>
      </c>
      <c r="B20" s="8">
        <v>435.5</v>
      </c>
      <c r="C20" s="7">
        <v>1500000</v>
      </c>
      <c r="D20" s="8">
        <f t="shared" si="26"/>
        <v>3444.316877152698</v>
      </c>
      <c r="E20" s="8">
        <f t="shared" si="25"/>
        <v>1.875</v>
      </c>
      <c r="F20" s="8">
        <f t="shared" si="1"/>
        <v>816.5625</v>
      </c>
      <c r="G20" s="7">
        <v>100</v>
      </c>
      <c r="H20" s="8">
        <f t="shared" si="2"/>
        <v>43550</v>
      </c>
      <c r="I20" s="8">
        <f t="shared" si="3"/>
        <v>81656.25</v>
      </c>
      <c r="J20" s="8">
        <f t="shared" si="27"/>
        <v>150000000</v>
      </c>
      <c r="K20" s="8">
        <f t="shared" si="4"/>
        <v>172500000</v>
      </c>
      <c r="L20" s="8">
        <f t="shared" si="5"/>
        <v>202500000</v>
      </c>
      <c r="M20" s="8">
        <f t="shared" si="6"/>
        <v>240000000</v>
      </c>
      <c r="N20" s="8">
        <f t="shared" si="28"/>
        <v>130650000</v>
      </c>
      <c r="O20" s="8">
        <f t="shared" si="29"/>
        <v>24496875</v>
      </c>
      <c r="P20" s="8">
        <f t="shared" si="9"/>
        <v>155146875</v>
      </c>
      <c r="Q20" s="8">
        <f t="shared" si="10"/>
        <v>170661562.5</v>
      </c>
      <c r="R20" s="8">
        <f t="shared" si="11"/>
        <v>186176250</v>
      </c>
      <c r="S20" s="8">
        <f t="shared" si="12"/>
        <v>201690937.5</v>
      </c>
      <c r="T20" s="9">
        <f t="shared" si="13"/>
        <v>305146875</v>
      </c>
      <c r="U20" s="10">
        <f t="shared" si="14"/>
        <v>343161562.5</v>
      </c>
      <c r="V20" s="10">
        <f t="shared" si="15"/>
        <v>388676250</v>
      </c>
      <c r="W20" s="10">
        <f t="shared" si="16"/>
        <v>441690937.5</v>
      </c>
      <c r="X20" s="18">
        <f t="shared" si="17"/>
        <v>49.156656118467538</v>
      </c>
      <c r="Y20" s="18">
        <f t="shared" si="18"/>
        <v>50.267867631591166</v>
      </c>
      <c r="Z20" s="18">
        <f t="shared" si="19"/>
        <v>52.099916061246347</v>
      </c>
      <c r="AA20" s="22">
        <f t="shared" si="20"/>
        <v>54.336636689540413</v>
      </c>
      <c r="AB20">
        <f t="shared" si="21"/>
        <v>40139.482011736145</v>
      </c>
      <c r="AC20">
        <f t="shared" si="22"/>
        <v>41046.85566292116</v>
      </c>
      <c r="AD20">
        <f t="shared" si="23"/>
        <v>42542.837708761472</v>
      </c>
      <c r="AE20">
        <f t="shared" si="24"/>
        <v>44369.259896802847</v>
      </c>
    </row>
    <row r="21" spans="1:31" ht="15.75" x14ac:dyDescent="0.25">
      <c r="A21" s="7">
        <v>30</v>
      </c>
      <c r="B21" s="8">
        <v>435.5</v>
      </c>
      <c r="C21" s="7">
        <v>2000000</v>
      </c>
      <c r="D21" s="8">
        <f t="shared" si="26"/>
        <v>4592.422502870264</v>
      </c>
      <c r="E21" s="8">
        <f t="shared" si="25"/>
        <v>1.875</v>
      </c>
      <c r="F21" s="8">
        <f t="shared" si="1"/>
        <v>816.5625</v>
      </c>
      <c r="G21" s="7">
        <v>100</v>
      </c>
      <c r="H21" s="8">
        <f t="shared" si="2"/>
        <v>43550</v>
      </c>
      <c r="I21" s="8">
        <f t="shared" si="3"/>
        <v>81656.25</v>
      </c>
      <c r="J21" s="8">
        <f t="shared" si="27"/>
        <v>200000000</v>
      </c>
      <c r="K21" s="8">
        <f t="shared" si="4"/>
        <v>229999999.99999997</v>
      </c>
      <c r="L21" s="8">
        <f t="shared" si="5"/>
        <v>270000000</v>
      </c>
      <c r="M21" s="8">
        <f t="shared" si="6"/>
        <v>320000000</v>
      </c>
      <c r="N21" s="8">
        <f t="shared" si="28"/>
        <v>130650000</v>
      </c>
      <c r="O21" s="8">
        <f t="shared" si="29"/>
        <v>24496875</v>
      </c>
      <c r="P21" s="8">
        <f t="shared" si="9"/>
        <v>155146875</v>
      </c>
      <c r="Q21" s="8">
        <f t="shared" si="10"/>
        <v>170661562.5</v>
      </c>
      <c r="R21" s="8">
        <f t="shared" si="11"/>
        <v>186176250</v>
      </c>
      <c r="S21" s="8">
        <f t="shared" si="12"/>
        <v>201690937.5</v>
      </c>
      <c r="T21" s="9">
        <f t="shared" si="13"/>
        <v>355146875</v>
      </c>
      <c r="U21" s="10">
        <f t="shared" si="14"/>
        <v>400661562.5</v>
      </c>
      <c r="V21" s="10">
        <f t="shared" si="15"/>
        <v>456176250</v>
      </c>
      <c r="W21" s="10">
        <f t="shared" si="16"/>
        <v>521690937.5</v>
      </c>
      <c r="X21" s="18">
        <f t="shared" si="17"/>
        <v>56.314728941371087</v>
      </c>
      <c r="Y21" s="18">
        <f t="shared" si="18"/>
        <v>57.405057416756804</v>
      </c>
      <c r="Z21" s="18">
        <f t="shared" si="19"/>
        <v>59.187649510468816</v>
      </c>
      <c r="AA21" s="22">
        <f t="shared" si="20"/>
        <v>61.338999203910838</v>
      </c>
      <c r="AB21">
        <f t="shared" si="21"/>
        <v>45984.495851188331</v>
      </c>
      <c r="AC21">
        <f t="shared" si="22"/>
        <v>46874.817196870477</v>
      </c>
      <c r="AD21">
        <f t="shared" si="23"/>
        <v>48330.415053392193</v>
      </c>
      <c r="AE21">
        <f t="shared" si="24"/>
        <v>50087.126537443444</v>
      </c>
    </row>
    <row r="22" spans="1:31" s="14" customFormat="1" ht="15.75" x14ac:dyDescent="0.25">
      <c r="A22" s="11">
        <v>40</v>
      </c>
      <c r="B22" s="11">
        <v>435.5</v>
      </c>
      <c r="C22" s="11">
        <v>1000000</v>
      </c>
      <c r="D22" s="11">
        <f t="shared" si="26"/>
        <v>2296.211251435132</v>
      </c>
      <c r="E22" s="11">
        <f t="shared" si="25"/>
        <v>2.5</v>
      </c>
      <c r="F22" s="11">
        <f t="shared" si="1"/>
        <v>1088.75</v>
      </c>
      <c r="G22" s="11">
        <v>100</v>
      </c>
      <c r="H22" s="11">
        <f t="shared" si="2"/>
        <v>43550</v>
      </c>
      <c r="I22" s="11">
        <f t="shared" si="3"/>
        <v>108875</v>
      </c>
      <c r="J22" s="11">
        <f t="shared" si="27"/>
        <v>100000000</v>
      </c>
      <c r="K22" s="11">
        <f t="shared" si="4"/>
        <v>114999999.99999999</v>
      </c>
      <c r="L22" s="11">
        <f t="shared" si="5"/>
        <v>135000000</v>
      </c>
      <c r="M22" s="11">
        <f t="shared" si="6"/>
        <v>160000000</v>
      </c>
      <c r="N22" s="8">
        <f>I22*1800</f>
        <v>195975000</v>
      </c>
      <c r="O22" s="8">
        <f>I22*400</f>
        <v>43550000</v>
      </c>
      <c r="P22" s="11">
        <f t="shared" si="9"/>
        <v>239525000</v>
      </c>
      <c r="Q22" s="11">
        <f t="shared" si="10"/>
        <v>263477500.00000003</v>
      </c>
      <c r="R22" s="11">
        <f t="shared" si="11"/>
        <v>287430000</v>
      </c>
      <c r="S22" s="11">
        <f t="shared" si="12"/>
        <v>311382500</v>
      </c>
      <c r="T22" s="12">
        <f t="shared" si="13"/>
        <v>339525000</v>
      </c>
      <c r="U22" s="13">
        <f t="shared" si="14"/>
        <v>378477500</v>
      </c>
      <c r="V22" s="13">
        <f t="shared" si="15"/>
        <v>422430000</v>
      </c>
      <c r="W22" s="13">
        <f t="shared" si="16"/>
        <v>471382500</v>
      </c>
      <c r="X22" s="19">
        <f t="shared" si="17"/>
        <v>29.452912156689493</v>
      </c>
      <c r="Y22" s="19">
        <f t="shared" si="18"/>
        <v>30.384897384917195</v>
      </c>
      <c r="Z22" s="19">
        <f t="shared" si="19"/>
        <v>31.957957531425325</v>
      </c>
      <c r="AA22" s="23">
        <f t="shared" si="20"/>
        <v>33.94271106797558</v>
      </c>
      <c r="AB22" s="14">
        <f t="shared" si="21"/>
        <v>32066.858110595684</v>
      </c>
      <c r="AC22" s="14">
        <f t="shared" si="22"/>
        <v>33081.557027828596</v>
      </c>
      <c r="AD22" s="14">
        <f t="shared" si="23"/>
        <v>34794.226262339318</v>
      </c>
      <c r="AE22" s="14">
        <f t="shared" si="24"/>
        <v>36955.126675258412</v>
      </c>
    </row>
    <row r="23" spans="1:31" ht="15.75" x14ac:dyDescent="0.25">
      <c r="A23" s="7">
        <v>40</v>
      </c>
      <c r="B23" s="8">
        <v>435.5</v>
      </c>
      <c r="C23" s="7">
        <v>1500000</v>
      </c>
      <c r="D23" s="8">
        <f t="shared" si="26"/>
        <v>3444.316877152698</v>
      </c>
      <c r="E23" s="8">
        <f t="shared" si="25"/>
        <v>2.5</v>
      </c>
      <c r="F23" s="8">
        <f t="shared" si="1"/>
        <v>1088.75</v>
      </c>
      <c r="G23" s="7">
        <v>100</v>
      </c>
      <c r="H23" s="8">
        <f t="shared" si="2"/>
        <v>43550</v>
      </c>
      <c r="I23" s="8">
        <f t="shared" si="3"/>
        <v>108875</v>
      </c>
      <c r="J23" s="8">
        <f t="shared" si="27"/>
        <v>150000000</v>
      </c>
      <c r="K23" s="8">
        <f t="shared" si="4"/>
        <v>172500000</v>
      </c>
      <c r="L23" s="8">
        <f t="shared" si="5"/>
        <v>202500000</v>
      </c>
      <c r="M23" s="8">
        <f t="shared" si="6"/>
        <v>240000000</v>
      </c>
      <c r="N23" s="8">
        <f t="shared" ref="N23:N26" si="30">I23*1800</f>
        <v>195975000</v>
      </c>
      <c r="O23" s="8">
        <f t="shared" ref="O23:O26" si="31">I23*400</f>
        <v>43550000</v>
      </c>
      <c r="P23" s="8">
        <f t="shared" si="9"/>
        <v>239525000</v>
      </c>
      <c r="Q23" s="8">
        <f t="shared" si="10"/>
        <v>263477500.00000003</v>
      </c>
      <c r="R23" s="8">
        <f t="shared" si="11"/>
        <v>287430000</v>
      </c>
      <c r="S23" s="8">
        <f t="shared" si="12"/>
        <v>311382500</v>
      </c>
      <c r="T23" s="9">
        <f t="shared" si="13"/>
        <v>389525000</v>
      </c>
      <c r="U23" s="10">
        <f t="shared" si="14"/>
        <v>435977500</v>
      </c>
      <c r="V23" s="10">
        <f t="shared" si="15"/>
        <v>489930000</v>
      </c>
      <c r="W23" s="10">
        <f t="shared" si="16"/>
        <v>551382500</v>
      </c>
      <c r="X23" s="18">
        <f t="shared" si="17"/>
        <v>38.508439766382132</v>
      </c>
      <c r="Y23" s="18">
        <f t="shared" si="18"/>
        <v>39.566262020402426</v>
      </c>
      <c r="Z23" s="18">
        <f t="shared" si="19"/>
        <v>41.33243524585145</v>
      </c>
      <c r="AA23" s="22">
        <f t="shared" si="20"/>
        <v>43.526952705245449</v>
      </c>
      <c r="AB23">
        <f t="shared" si="21"/>
        <v>41926.063795648544</v>
      </c>
      <c r="AC23">
        <f t="shared" si="22"/>
        <v>43077.767774713138</v>
      </c>
      <c r="AD23">
        <f t="shared" si="23"/>
        <v>45000.688873920764</v>
      </c>
      <c r="AE23">
        <f t="shared" si="24"/>
        <v>47389.969757835985</v>
      </c>
    </row>
    <row r="24" spans="1:31" ht="15.75" x14ac:dyDescent="0.25">
      <c r="A24" s="7">
        <v>40</v>
      </c>
      <c r="B24" s="8">
        <v>435.5</v>
      </c>
      <c r="C24" s="7">
        <v>2000000</v>
      </c>
      <c r="D24" s="8">
        <f t="shared" si="26"/>
        <v>4592.422502870264</v>
      </c>
      <c r="E24" s="8">
        <f t="shared" si="25"/>
        <v>2.5</v>
      </c>
      <c r="F24" s="8">
        <f t="shared" si="1"/>
        <v>1088.75</v>
      </c>
      <c r="G24" s="7">
        <v>100</v>
      </c>
      <c r="H24" s="8">
        <f t="shared" si="2"/>
        <v>43550</v>
      </c>
      <c r="I24" s="8">
        <f t="shared" si="3"/>
        <v>108875</v>
      </c>
      <c r="J24" s="8">
        <f t="shared" si="27"/>
        <v>200000000</v>
      </c>
      <c r="K24" s="8">
        <f t="shared" si="4"/>
        <v>229999999.99999997</v>
      </c>
      <c r="L24" s="8">
        <f t="shared" si="5"/>
        <v>270000000</v>
      </c>
      <c r="M24" s="8">
        <f t="shared" si="6"/>
        <v>320000000</v>
      </c>
      <c r="N24" s="8">
        <f t="shared" si="30"/>
        <v>195975000</v>
      </c>
      <c r="O24" s="8">
        <f t="shared" si="31"/>
        <v>43550000</v>
      </c>
      <c r="P24" s="8">
        <f t="shared" si="9"/>
        <v>239525000</v>
      </c>
      <c r="Q24" s="8">
        <f t="shared" si="10"/>
        <v>263477500.00000003</v>
      </c>
      <c r="R24" s="8">
        <f t="shared" si="11"/>
        <v>287430000</v>
      </c>
      <c r="S24" s="8">
        <f t="shared" si="12"/>
        <v>311382500</v>
      </c>
      <c r="T24" s="9">
        <f t="shared" si="13"/>
        <v>439525000</v>
      </c>
      <c r="U24" s="10">
        <f t="shared" si="14"/>
        <v>493477500</v>
      </c>
      <c r="V24" s="10">
        <f t="shared" si="15"/>
        <v>557430000</v>
      </c>
      <c r="W24" s="10">
        <f t="shared" si="16"/>
        <v>631382500</v>
      </c>
      <c r="X24" s="18">
        <f t="shared" si="17"/>
        <v>45.503668733291619</v>
      </c>
      <c r="Y24" s="18">
        <f t="shared" si="18"/>
        <v>46.608001377975683</v>
      </c>
      <c r="Z24" s="18">
        <f t="shared" si="19"/>
        <v>48.436574995963618</v>
      </c>
      <c r="AA24" s="22">
        <f t="shared" si="20"/>
        <v>50.68243101448013</v>
      </c>
      <c r="AB24">
        <f t="shared" si="21"/>
        <v>49542.119333371251</v>
      </c>
      <c r="AC24">
        <f t="shared" si="22"/>
        <v>50744.461500271027</v>
      </c>
      <c r="AD24">
        <f t="shared" si="23"/>
        <v>52735.321026855388</v>
      </c>
      <c r="AE24">
        <f t="shared" si="24"/>
        <v>55180.49676701524</v>
      </c>
    </row>
    <row r="25" spans="1:31" ht="15.75" x14ac:dyDescent="0.25">
      <c r="A25" s="7">
        <v>40</v>
      </c>
      <c r="B25" s="8">
        <v>435.5</v>
      </c>
      <c r="C25" s="7">
        <v>2500000</v>
      </c>
      <c r="D25" s="8">
        <f t="shared" si="26"/>
        <v>5740.52812858783</v>
      </c>
      <c r="E25" s="8">
        <f t="shared" si="25"/>
        <v>2.5</v>
      </c>
      <c r="F25" s="8">
        <f t="shared" si="1"/>
        <v>1088.75</v>
      </c>
      <c r="G25" s="7">
        <v>100</v>
      </c>
      <c r="H25" s="8">
        <f t="shared" si="2"/>
        <v>43550</v>
      </c>
      <c r="I25" s="8">
        <f t="shared" si="3"/>
        <v>108875</v>
      </c>
      <c r="J25" s="8">
        <f t="shared" si="27"/>
        <v>250000000</v>
      </c>
      <c r="K25" s="8">
        <f t="shared" si="4"/>
        <v>287500000</v>
      </c>
      <c r="L25" s="8">
        <f t="shared" si="5"/>
        <v>337500000</v>
      </c>
      <c r="M25" s="8">
        <f t="shared" si="6"/>
        <v>400000000</v>
      </c>
      <c r="N25" s="8">
        <f t="shared" si="30"/>
        <v>195975000</v>
      </c>
      <c r="O25" s="8">
        <f t="shared" si="31"/>
        <v>43550000</v>
      </c>
      <c r="P25" s="8">
        <f t="shared" si="9"/>
        <v>239525000</v>
      </c>
      <c r="Q25" s="8">
        <f t="shared" si="10"/>
        <v>263477500.00000003</v>
      </c>
      <c r="R25" s="8">
        <f t="shared" si="11"/>
        <v>287430000</v>
      </c>
      <c r="S25" s="8">
        <f t="shared" si="12"/>
        <v>311382500</v>
      </c>
      <c r="T25" s="9">
        <f t="shared" si="13"/>
        <v>489525000</v>
      </c>
      <c r="U25" s="10">
        <f t="shared" si="14"/>
        <v>550977500</v>
      </c>
      <c r="V25" s="10">
        <f t="shared" si="15"/>
        <v>624930000</v>
      </c>
      <c r="W25" s="10">
        <f t="shared" si="16"/>
        <v>711382500</v>
      </c>
      <c r="X25" s="18">
        <f t="shared" si="17"/>
        <v>51.069914713242426</v>
      </c>
      <c r="Y25" s="18">
        <f t="shared" si="18"/>
        <v>52.179989201010933</v>
      </c>
      <c r="Z25" s="18">
        <f t="shared" si="19"/>
        <v>54.006048677451872</v>
      </c>
      <c r="AA25" s="22">
        <f t="shared" si="20"/>
        <v>56.228540904506367</v>
      </c>
      <c r="AB25">
        <f t="shared" si="21"/>
        <v>55602.369644042694</v>
      </c>
      <c r="AC25">
        <f t="shared" si="22"/>
        <v>56810.96324260065</v>
      </c>
      <c r="AD25">
        <f t="shared" si="23"/>
        <v>58799.085497575725</v>
      </c>
      <c r="AE25">
        <f t="shared" si="24"/>
        <v>61218.823909781306</v>
      </c>
    </row>
    <row r="26" spans="1:31" ht="15.75" x14ac:dyDescent="0.25">
      <c r="A26" s="7">
        <v>40</v>
      </c>
      <c r="B26" s="8">
        <v>435.5</v>
      </c>
      <c r="C26" s="7">
        <v>3000000</v>
      </c>
      <c r="D26" s="8">
        <f t="shared" si="26"/>
        <v>6888.633754305396</v>
      </c>
      <c r="E26" s="8">
        <f t="shared" si="25"/>
        <v>2.5</v>
      </c>
      <c r="F26" s="8">
        <f t="shared" si="1"/>
        <v>1088.75</v>
      </c>
      <c r="G26" s="7">
        <v>100</v>
      </c>
      <c r="H26" s="8">
        <f t="shared" si="2"/>
        <v>43550</v>
      </c>
      <c r="I26" s="8">
        <f t="shared" si="3"/>
        <v>108875</v>
      </c>
      <c r="J26" s="8">
        <f t="shared" si="27"/>
        <v>300000000</v>
      </c>
      <c r="K26" s="8">
        <f t="shared" si="4"/>
        <v>345000000</v>
      </c>
      <c r="L26" s="8">
        <f t="shared" si="5"/>
        <v>405000000</v>
      </c>
      <c r="M26" s="8">
        <f t="shared" si="6"/>
        <v>480000000</v>
      </c>
      <c r="N26" s="8">
        <f t="shared" si="30"/>
        <v>195975000</v>
      </c>
      <c r="O26" s="8">
        <f t="shared" si="31"/>
        <v>43550000</v>
      </c>
      <c r="P26" s="8">
        <f t="shared" si="9"/>
        <v>239525000</v>
      </c>
      <c r="Q26" s="8">
        <f t="shared" si="10"/>
        <v>263477500.00000003</v>
      </c>
      <c r="R26" s="8">
        <f t="shared" si="11"/>
        <v>287430000</v>
      </c>
      <c r="S26" s="8">
        <f t="shared" si="12"/>
        <v>311382500</v>
      </c>
      <c r="T26" s="9">
        <f t="shared" si="13"/>
        <v>539525000</v>
      </c>
      <c r="U26" s="10">
        <f t="shared" si="14"/>
        <v>608477500</v>
      </c>
      <c r="V26" s="10">
        <f t="shared" si="15"/>
        <v>692430000</v>
      </c>
      <c r="W26" s="10">
        <f t="shared" si="16"/>
        <v>791382500</v>
      </c>
      <c r="X26" s="18">
        <f t="shared" si="17"/>
        <v>55.604466892173669</v>
      </c>
      <c r="Y26" s="18">
        <f t="shared" si="18"/>
        <v>56.698891906438611</v>
      </c>
      <c r="Z26" s="18">
        <f t="shared" si="19"/>
        <v>58.489666825527493</v>
      </c>
      <c r="AA26" s="22">
        <f t="shared" si="20"/>
        <v>60.65335030784734</v>
      </c>
      <c r="AB26">
        <f t="shared" si="21"/>
        <v>60539.36332885408</v>
      </c>
      <c r="AC26">
        <f t="shared" si="22"/>
        <v>61730.918563135034</v>
      </c>
      <c r="AD26">
        <f t="shared" si="23"/>
        <v>63680.624756293051</v>
      </c>
      <c r="AE26">
        <f t="shared" si="24"/>
        <v>66036.335147668797</v>
      </c>
    </row>
    <row r="27" spans="1:31" s="14" customFormat="1" ht="15.75" x14ac:dyDescent="0.25">
      <c r="A27" s="11">
        <v>60</v>
      </c>
      <c r="B27" s="11">
        <v>435.5</v>
      </c>
      <c r="C27" s="11">
        <v>2000000</v>
      </c>
      <c r="D27" s="11">
        <f t="shared" si="26"/>
        <v>4592.422502870264</v>
      </c>
      <c r="E27" s="11">
        <f t="shared" si="25"/>
        <v>3.75</v>
      </c>
      <c r="F27" s="11">
        <f t="shared" si="1"/>
        <v>1633.125</v>
      </c>
      <c r="G27" s="11">
        <v>100</v>
      </c>
      <c r="H27" s="11">
        <f t="shared" si="2"/>
        <v>43550</v>
      </c>
      <c r="I27" s="11">
        <f t="shared" si="3"/>
        <v>163312.5</v>
      </c>
      <c r="J27" s="11">
        <f t="shared" si="27"/>
        <v>200000000</v>
      </c>
      <c r="K27" s="11">
        <f t="shared" si="4"/>
        <v>229999999.99999997</v>
      </c>
      <c r="L27" s="11">
        <f t="shared" si="5"/>
        <v>270000000</v>
      </c>
      <c r="M27" s="11">
        <f t="shared" si="6"/>
        <v>320000000</v>
      </c>
      <c r="N27" s="8">
        <f>I27*2000</f>
        <v>326625000</v>
      </c>
      <c r="O27" s="8">
        <f>I27*500</f>
        <v>81656250</v>
      </c>
      <c r="P27" s="11">
        <f t="shared" si="9"/>
        <v>408281250</v>
      </c>
      <c r="Q27" s="11">
        <f t="shared" si="10"/>
        <v>449109375.00000006</v>
      </c>
      <c r="R27" s="11">
        <f t="shared" si="11"/>
        <v>489937500</v>
      </c>
      <c r="S27" s="11">
        <f t="shared" si="12"/>
        <v>530765625</v>
      </c>
      <c r="T27" s="12">
        <f t="shared" si="13"/>
        <v>608281250</v>
      </c>
      <c r="U27" s="13">
        <f t="shared" si="14"/>
        <v>679109375</v>
      </c>
      <c r="V27" s="13">
        <f t="shared" si="15"/>
        <v>759937500</v>
      </c>
      <c r="W27" s="13">
        <f t="shared" si="16"/>
        <v>850765625</v>
      </c>
      <c r="X27" s="19">
        <f t="shared" si="17"/>
        <v>32.879527356794249</v>
      </c>
      <c r="Y27" s="19">
        <f t="shared" si="18"/>
        <v>33.867887628557618</v>
      </c>
      <c r="Z27" s="19">
        <f t="shared" si="19"/>
        <v>35.529237601776465</v>
      </c>
      <c r="AA27" s="23">
        <f t="shared" si="20"/>
        <v>37.613179305405055</v>
      </c>
      <c r="AB27" s="14">
        <f t="shared" si="21"/>
        <v>53696.378114564606</v>
      </c>
      <c r="AC27" s="14">
        <f t="shared" si="22"/>
        <v>55310.493983388158</v>
      </c>
      <c r="AD27" s="14">
        <f t="shared" si="23"/>
        <v>58023.686158401193</v>
      </c>
      <c r="AE27" s="14">
        <f t="shared" si="24"/>
        <v>61427.023453139627</v>
      </c>
    </row>
    <row r="28" spans="1:31" ht="15.75" x14ac:dyDescent="0.25">
      <c r="A28" s="7">
        <v>60</v>
      </c>
      <c r="B28" s="8">
        <v>435.5</v>
      </c>
      <c r="C28" s="7">
        <v>2500000</v>
      </c>
      <c r="D28" s="8">
        <f t="shared" si="26"/>
        <v>5740.52812858783</v>
      </c>
      <c r="E28" s="8">
        <f t="shared" si="25"/>
        <v>3.75</v>
      </c>
      <c r="F28" s="8">
        <f t="shared" si="1"/>
        <v>1633.125</v>
      </c>
      <c r="G28" s="7">
        <v>100</v>
      </c>
      <c r="H28" s="8">
        <f t="shared" si="2"/>
        <v>43550</v>
      </c>
      <c r="I28" s="8">
        <f t="shared" si="3"/>
        <v>163312.5</v>
      </c>
      <c r="J28" s="8">
        <f t="shared" si="27"/>
        <v>250000000</v>
      </c>
      <c r="K28" s="8">
        <f t="shared" si="4"/>
        <v>287500000</v>
      </c>
      <c r="L28" s="8">
        <f t="shared" si="5"/>
        <v>337500000</v>
      </c>
      <c r="M28" s="8">
        <f t="shared" si="6"/>
        <v>400000000</v>
      </c>
      <c r="N28" s="8">
        <f t="shared" ref="N28:N31" si="32">I28*2000</f>
        <v>326625000</v>
      </c>
      <c r="O28" s="8">
        <f t="shared" ref="O28:O31" si="33">I28*500</f>
        <v>81656250</v>
      </c>
      <c r="P28" s="8">
        <f t="shared" si="9"/>
        <v>408281250</v>
      </c>
      <c r="Q28" s="8">
        <f t="shared" si="10"/>
        <v>449109375.00000006</v>
      </c>
      <c r="R28" s="8">
        <f t="shared" si="11"/>
        <v>489937500</v>
      </c>
      <c r="S28" s="8">
        <f t="shared" si="12"/>
        <v>530765625</v>
      </c>
      <c r="T28" s="9">
        <f t="shared" si="13"/>
        <v>658281250</v>
      </c>
      <c r="U28" s="10">
        <f t="shared" si="14"/>
        <v>736609375</v>
      </c>
      <c r="V28" s="10">
        <f t="shared" si="15"/>
        <v>827437500</v>
      </c>
      <c r="W28" s="10">
        <f t="shared" si="16"/>
        <v>930765625</v>
      </c>
      <c r="X28" s="18">
        <f t="shared" si="17"/>
        <v>37.977688108236414</v>
      </c>
      <c r="Y28" s="18">
        <f t="shared" si="18"/>
        <v>39.030184757015888</v>
      </c>
      <c r="Z28" s="18">
        <f t="shared" si="19"/>
        <v>40.78857919782461</v>
      </c>
      <c r="AA28" s="22">
        <f t="shared" si="20"/>
        <v>42.975373096744953</v>
      </c>
      <c r="AB28">
        <f t="shared" si="21"/>
        <v>62022.311891763595</v>
      </c>
      <c r="AC28">
        <f t="shared" si="22"/>
        <v>63741.170481301575</v>
      </c>
      <c r="AD28">
        <f t="shared" si="23"/>
        <v>66612.848402447315</v>
      </c>
      <c r="AE28">
        <f t="shared" si="24"/>
        <v>70184.156188621608</v>
      </c>
    </row>
    <row r="29" spans="1:31" ht="15.75" x14ac:dyDescent="0.25">
      <c r="A29" s="7">
        <v>60</v>
      </c>
      <c r="B29" s="8">
        <v>435.5</v>
      </c>
      <c r="C29" s="7">
        <v>3000000</v>
      </c>
      <c r="D29" s="8">
        <f t="shared" si="26"/>
        <v>6888.633754305396</v>
      </c>
      <c r="E29" s="8">
        <f t="shared" si="25"/>
        <v>3.75</v>
      </c>
      <c r="F29" s="8">
        <f t="shared" si="1"/>
        <v>1633.125</v>
      </c>
      <c r="G29" s="7">
        <v>100</v>
      </c>
      <c r="H29" s="8">
        <f t="shared" si="2"/>
        <v>43550</v>
      </c>
      <c r="I29" s="8">
        <f t="shared" si="3"/>
        <v>163312.5</v>
      </c>
      <c r="J29" s="8">
        <f t="shared" si="27"/>
        <v>300000000</v>
      </c>
      <c r="K29" s="8">
        <f t="shared" si="4"/>
        <v>345000000</v>
      </c>
      <c r="L29" s="8">
        <f t="shared" si="5"/>
        <v>405000000</v>
      </c>
      <c r="M29" s="8">
        <f t="shared" si="6"/>
        <v>480000000</v>
      </c>
      <c r="N29" s="8">
        <f t="shared" si="32"/>
        <v>326625000</v>
      </c>
      <c r="O29" s="8">
        <f t="shared" si="33"/>
        <v>81656250</v>
      </c>
      <c r="P29" s="8">
        <f t="shared" si="9"/>
        <v>408281250</v>
      </c>
      <c r="Q29" s="8">
        <f t="shared" si="10"/>
        <v>449109375.00000006</v>
      </c>
      <c r="R29" s="8">
        <f t="shared" si="11"/>
        <v>489937500</v>
      </c>
      <c r="S29" s="8">
        <f t="shared" si="12"/>
        <v>530765625</v>
      </c>
      <c r="T29" s="9">
        <f t="shared" si="13"/>
        <v>708281250</v>
      </c>
      <c r="U29" s="10">
        <f t="shared" si="14"/>
        <v>794109375</v>
      </c>
      <c r="V29" s="10">
        <f t="shared" si="15"/>
        <v>894937500</v>
      </c>
      <c r="W29" s="10">
        <f t="shared" si="16"/>
        <v>1010765625</v>
      </c>
      <c r="X29" s="18">
        <f t="shared" si="17"/>
        <v>42.356055592322967</v>
      </c>
      <c r="Y29" s="18">
        <f t="shared" si="18"/>
        <v>43.444896995454812</v>
      </c>
      <c r="Z29" s="18">
        <f t="shared" si="19"/>
        <v>45.254556882463859</v>
      </c>
      <c r="AA29" s="22">
        <f t="shared" si="20"/>
        <v>47.48875388396791</v>
      </c>
      <c r="AB29">
        <f t="shared" si="21"/>
        <v>69172.73328921244</v>
      </c>
      <c r="AC29">
        <f t="shared" si="22"/>
        <v>70950.947405702143</v>
      </c>
      <c r="AD29">
        <f t="shared" si="23"/>
        <v>73906.348208673793</v>
      </c>
      <c r="AE29">
        <f t="shared" si="24"/>
        <v>77555.0711867551</v>
      </c>
    </row>
    <row r="30" spans="1:31" ht="15.75" x14ac:dyDescent="0.25">
      <c r="A30" s="7">
        <v>60</v>
      </c>
      <c r="B30" s="8">
        <v>435.5</v>
      </c>
      <c r="C30" s="7">
        <v>3500000</v>
      </c>
      <c r="D30" s="8">
        <f t="shared" si="26"/>
        <v>8036.739380022962</v>
      </c>
      <c r="E30" s="8">
        <f t="shared" si="25"/>
        <v>3.75</v>
      </c>
      <c r="F30" s="8">
        <f t="shared" si="1"/>
        <v>1633.125</v>
      </c>
      <c r="G30" s="7">
        <v>100</v>
      </c>
      <c r="H30" s="8">
        <f t="shared" si="2"/>
        <v>43550</v>
      </c>
      <c r="I30" s="8">
        <f t="shared" si="3"/>
        <v>163312.5</v>
      </c>
      <c r="J30" s="8">
        <f t="shared" si="27"/>
        <v>350000000</v>
      </c>
      <c r="K30" s="8">
        <f t="shared" si="4"/>
        <v>402499999.99999994</v>
      </c>
      <c r="L30" s="8">
        <f t="shared" si="5"/>
        <v>472500000.00000006</v>
      </c>
      <c r="M30" s="8">
        <f t="shared" si="6"/>
        <v>560000000</v>
      </c>
      <c r="N30" s="8">
        <f t="shared" si="32"/>
        <v>326625000</v>
      </c>
      <c r="O30" s="8">
        <f t="shared" si="33"/>
        <v>81656250</v>
      </c>
      <c r="P30" s="8">
        <f t="shared" si="9"/>
        <v>408281250</v>
      </c>
      <c r="Q30" s="8">
        <f t="shared" si="10"/>
        <v>449109375.00000006</v>
      </c>
      <c r="R30" s="8">
        <f t="shared" si="11"/>
        <v>489937500</v>
      </c>
      <c r="S30" s="8">
        <f t="shared" si="12"/>
        <v>530765625</v>
      </c>
      <c r="T30" s="9">
        <f t="shared" si="13"/>
        <v>758281250</v>
      </c>
      <c r="U30" s="10">
        <f t="shared" si="14"/>
        <v>851609375</v>
      </c>
      <c r="V30" s="10">
        <f t="shared" si="15"/>
        <v>962437500</v>
      </c>
      <c r="W30" s="10">
        <f t="shared" si="16"/>
        <v>1090765625</v>
      </c>
      <c r="X30" s="18">
        <f t="shared" si="17"/>
        <v>46.157016278590561</v>
      </c>
      <c r="Y30" s="18">
        <f t="shared" si="18"/>
        <v>47.263453387886898</v>
      </c>
      <c r="Z30" s="18">
        <f t="shared" si="19"/>
        <v>49.094097019286977</v>
      </c>
      <c r="AA30" s="22">
        <f t="shared" si="20"/>
        <v>51.340085089315131</v>
      </c>
      <c r="AB30">
        <f t="shared" si="21"/>
        <v>75380.177209973219</v>
      </c>
      <c r="AC30">
        <f t="shared" si="22"/>
        <v>77187.127314092781</v>
      </c>
      <c r="AD30">
        <f t="shared" si="23"/>
        <v>80176.797194623039</v>
      </c>
      <c r="AE30">
        <f t="shared" si="24"/>
        <v>83844.776461487781</v>
      </c>
    </row>
    <row r="31" spans="1:31" ht="15.75" x14ac:dyDescent="0.25">
      <c r="A31" s="7">
        <v>60</v>
      </c>
      <c r="B31" s="8">
        <v>435.5</v>
      </c>
      <c r="C31" s="7">
        <v>4000000</v>
      </c>
      <c r="D31" s="8">
        <f t="shared" si="26"/>
        <v>9184.845005740528</v>
      </c>
      <c r="E31" s="8">
        <f t="shared" si="25"/>
        <v>3.75</v>
      </c>
      <c r="F31" s="8">
        <f t="shared" si="1"/>
        <v>1633.125</v>
      </c>
      <c r="G31" s="7">
        <v>100</v>
      </c>
      <c r="H31" s="8">
        <f t="shared" si="2"/>
        <v>43550</v>
      </c>
      <c r="I31" s="8">
        <f t="shared" si="3"/>
        <v>163312.5</v>
      </c>
      <c r="J31" s="8">
        <f t="shared" si="27"/>
        <v>400000000</v>
      </c>
      <c r="K31" s="8">
        <f t="shared" si="4"/>
        <v>459999999.99999994</v>
      </c>
      <c r="L31" s="8">
        <f t="shared" si="5"/>
        <v>540000000</v>
      </c>
      <c r="M31" s="8">
        <f t="shared" si="6"/>
        <v>640000000</v>
      </c>
      <c r="N31" s="8">
        <f t="shared" si="32"/>
        <v>326625000</v>
      </c>
      <c r="O31" s="8">
        <f t="shared" si="33"/>
        <v>81656250</v>
      </c>
      <c r="P31" s="8">
        <f t="shared" si="9"/>
        <v>408281250</v>
      </c>
      <c r="Q31" s="8">
        <f t="shared" si="10"/>
        <v>449109375.00000006</v>
      </c>
      <c r="R31" s="8">
        <f t="shared" si="11"/>
        <v>489937500</v>
      </c>
      <c r="S31" s="8">
        <f t="shared" si="12"/>
        <v>530765625</v>
      </c>
      <c r="T31" s="9">
        <f t="shared" si="13"/>
        <v>808281250</v>
      </c>
      <c r="U31" s="10">
        <f t="shared" si="14"/>
        <v>909109375</v>
      </c>
      <c r="V31" s="10">
        <f t="shared" si="15"/>
        <v>1029937500</v>
      </c>
      <c r="W31" s="10">
        <f t="shared" si="16"/>
        <v>1170765625</v>
      </c>
      <c r="X31" s="18">
        <f t="shared" si="17"/>
        <v>49.487724724531219</v>
      </c>
      <c r="Y31" s="18">
        <f t="shared" si="18"/>
        <v>50.598972208377006</v>
      </c>
      <c r="Z31" s="18">
        <f t="shared" si="19"/>
        <v>52.430365920262155</v>
      </c>
      <c r="AA31" s="22">
        <f t="shared" si="20"/>
        <v>54.665082945188111</v>
      </c>
      <c r="AB31">
        <f t="shared" si="21"/>
        <v>80819.640440750052</v>
      </c>
      <c r="AC31">
        <f t="shared" si="22"/>
        <v>82634.44648780569</v>
      </c>
      <c r="AD31">
        <f t="shared" si="23"/>
        <v>85625.341343528125</v>
      </c>
      <c r="AE31">
        <f t="shared" si="24"/>
        <v>89274.913584860333</v>
      </c>
    </row>
    <row r="32" spans="1:31" x14ac:dyDescent="0.25">
      <c r="J32" s="8">
        <f t="shared" si="27"/>
        <v>0</v>
      </c>
      <c r="M32" s="8">
        <f t="shared" si="6"/>
        <v>0</v>
      </c>
    </row>
  </sheetData>
  <mergeCells count="1">
    <mergeCell ref="C2:W3"/>
  </mergeCells>
  <pageMargins left="0" right="0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</dc:creator>
  <cp:lastModifiedBy>Nimesh</cp:lastModifiedBy>
  <cp:lastPrinted>2023-02-17T11:43:21Z</cp:lastPrinted>
  <dcterms:created xsi:type="dcterms:W3CDTF">2023-02-17T09:44:02Z</dcterms:created>
  <dcterms:modified xsi:type="dcterms:W3CDTF">2023-02-17T11:43:48Z</dcterms:modified>
</cp:coreProperties>
</file>